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C:\Users\Rwn\AppData\Local\Microsoft\Windows\INetCache\Content.Outlook\IXTCJY4L\"/>
    </mc:Choice>
  </mc:AlternateContent>
  <xr:revisionPtr revIDLastSave="0" documentId="13_ncr:1_{201557CB-729E-4C69-810B-77B49CF0BEA9}" xr6:coauthVersionLast="46" xr6:coauthVersionMax="46" xr10:uidLastSave="{00000000-0000-0000-0000-000000000000}"/>
  <bookViews>
    <workbookView xWindow="-118" yWindow="-118" windowWidth="25370" windowHeight="13759" activeTab="1" xr2:uid="{00000000-000D-0000-FFFF-FFFF00000000}"/>
  </bookViews>
  <sheets>
    <sheet name="Rekapitulácia stavby" sheetId="1" r:id="rId1"/>
    <sheet name="P1 - Pavilón 1" sheetId="2" r:id="rId2"/>
    <sheet name="P2 - Pavilón 2" sheetId="3" r:id="rId3"/>
    <sheet name="P3 - Pavilón 3" sheetId="4" r:id="rId4"/>
    <sheet name="P4 - Technický pavilón" sheetId="5" r:id="rId5"/>
    <sheet name="P5 - Spojovacia chodba" sheetId="6" r:id="rId6"/>
    <sheet name="P6 - Spevnené plochy a op..." sheetId="7" r:id="rId7"/>
    <sheet name="P7 - Sadové úpravy" sheetId="8" r:id="rId8"/>
    <sheet name="P8 - Elektro" sheetId="9" r:id="rId9"/>
    <sheet name="P9 - Bleskozvod" sheetId="10" r:id="rId10"/>
    <sheet name="P10 - Vzduchotechnika a c..." sheetId="11" r:id="rId11"/>
    <sheet name="P11 - Plynoinštalácia" sheetId="12" r:id="rId12"/>
    <sheet name="P12 - Zdravotechnika" sheetId="13" r:id="rId13"/>
    <sheet name="P13 - Meranie a regulácia" sheetId="14" r:id="rId14"/>
    <sheet name="P14 - Vykurovanie" sheetId="15" r:id="rId15"/>
    <sheet name="P15 - Vybavenie kuchyne" sheetId="16" r:id="rId16"/>
    <sheet name="P16 - HACCP" sheetId="17" r:id="rId17"/>
    <sheet name="Zoznam figúr" sheetId="18" r:id="rId18"/>
  </sheets>
  <definedNames>
    <definedName name="_xlnm._FilterDatabase" localSheetId="1" hidden="1">'P1 - Pavilón 1'!$C$189:$K$854</definedName>
    <definedName name="_xlnm._FilterDatabase" localSheetId="10" hidden="1">'P10 - Vzduchotechnika a c...'!$C$181:$K$418</definedName>
    <definedName name="_xlnm._FilterDatabase" localSheetId="11" hidden="1">'P11 - Plynoinštalácia'!$C$118:$K$140</definedName>
    <definedName name="_xlnm._FilterDatabase" localSheetId="12" hidden="1">'P12 - Zdravotechnika'!$C$128:$K$305</definedName>
    <definedName name="_xlnm._FilterDatabase" localSheetId="13" hidden="1">'P13 - Meranie a regulácia'!$C$118:$K$173</definedName>
    <definedName name="_xlnm._FilterDatabase" localSheetId="14" hidden="1">'P14 - Vykurovanie'!$C$125:$K$235</definedName>
    <definedName name="_xlnm._FilterDatabase" localSheetId="15" hidden="1">'P15 - Vybavenie kuchyne'!$C$135:$K$403</definedName>
    <definedName name="_xlnm._FilterDatabase" localSheetId="16" hidden="1">'P16 - HACCP'!$C$122:$K$169</definedName>
    <definedName name="_xlnm._FilterDatabase" localSheetId="2" hidden="1">'P2 - Pavilón 2'!$C$185:$K$674</definedName>
    <definedName name="_xlnm._FilterDatabase" localSheetId="3" hidden="1">'P3 - Pavilón 3'!$C$189:$K$890</definedName>
    <definedName name="_xlnm._FilterDatabase" localSheetId="4" hidden="1">'P4 - Technický pavilón'!$C$190:$K$779</definedName>
    <definedName name="_xlnm._FilterDatabase" localSheetId="5" hidden="1">'P5 - Spojovacia chodba'!$C$171:$K$442</definedName>
    <definedName name="_xlnm._FilterDatabase" localSheetId="6" hidden="1">'P6 - Spevnené plochy a op...'!$C$146:$K$324</definedName>
    <definedName name="_xlnm._FilterDatabase" localSheetId="7" hidden="1">'P7 - Sadové úpravy'!$C$124:$K$229</definedName>
    <definedName name="_xlnm._FilterDatabase" localSheetId="8" hidden="1">'P8 - Elektro'!$C$123:$K$338</definedName>
    <definedName name="_xlnm._FilterDatabase" localSheetId="9" hidden="1">'P9 - Bleskozvod'!$C$118:$K$162</definedName>
    <definedName name="_xlnm.Print_Titles" localSheetId="1">'P1 - Pavilón 1'!$189:$189</definedName>
    <definedName name="_xlnm.Print_Titles" localSheetId="10">'P10 - Vzduchotechnika a c...'!$181:$181</definedName>
    <definedName name="_xlnm.Print_Titles" localSheetId="11">'P11 - Plynoinštalácia'!$118:$118</definedName>
    <definedName name="_xlnm.Print_Titles" localSheetId="12">'P12 - Zdravotechnika'!$128:$128</definedName>
    <definedName name="_xlnm.Print_Titles" localSheetId="13">'P13 - Meranie a regulácia'!$118:$118</definedName>
    <definedName name="_xlnm.Print_Titles" localSheetId="14">'P14 - Vykurovanie'!$125:$125</definedName>
    <definedName name="_xlnm.Print_Titles" localSheetId="15">'P15 - Vybavenie kuchyne'!$135:$135</definedName>
    <definedName name="_xlnm.Print_Titles" localSheetId="16">'P16 - HACCP'!$122:$122</definedName>
    <definedName name="_xlnm.Print_Titles" localSheetId="2">'P2 - Pavilón 2'!$185:$185</definedName>
    <definedName name="_xlnm.Print_Titles" localSheetId="3">'P3 - Pavilón 3'!$189:$189</definedName>
    <definedName name="_xlnm.Print_Titles" localSheetId="4">'P4 - Technický pavilón'!$190:$190</definedName>
    <definedName name="_xlnm.Print_Titles" localSheetId="5">'P5 - Spojovacia chodba'!$171:$171</definedName>
    <definedName name="_xlnm.Print_Titles" localSheetId="6">'P6 - Spevnené plochy a op...'!$146:$146</definedName>
    <definedName name="_xlnm.Print_Titles" localSheetId="7">'P7 - Sadové úpravy'!$124:$124</definedName>
    <definedName name="_xlnm.Print_Titles" localSheetId="8">'P8 - Elektro'!$123:$123</definedName>
    <definedName name="_xlnm.Print_Titles" localSheetId="9">'P9 - Bleskozvod'!$118:$118</definedName>
    <definedName name="_xlnm.Print_Titles" localSheetId="0">'Rekapitulácia stavby'!$92:$92</definedName>
    <definedName name="_xlnm.Print_Titles" localSheetId="17">'Zoznam figúr'!$9:$9</definedName>
    <definedName name="_xlnm.Print_Area" localSheetId="1">'P1 - Pavilón 1'!$C$4:$J$75,'P1 - Pavilón 1'!$C$81:$J$171,'P1 - Pavilón 1'!$C$177:$J$854</definedName>
    <definedName name="_xlnm.Print_Area" localSheetId="10">'P10 - Vzduchotechnika a c...'!$C$4:$J$76,'P10 - Vzduchotechnika a c...'!$C$82:$J$163,'P10 - Vzduchotechnika a c...'!$C$169:$J$418</definedName>
    <definedName name="_xlnm.Print_Area" localSheetId="11">'P11 - Plynoinštalácia'!$C$4:$J$76,'P11 - Plynoinštalácia'!$C$82:$J$100,'P11 - Plynoinštalácia'!$C$106:$J$140</definedName>
    <definedName name="_xlnm.Print_Area" localSheetId="12">'P12 - Zdravotechnika'!$C$4:$J$76,'P12 - Zdravotechnika'!$C$82:$J$110,'P12 - Zdravotechnika'!$C$116:$J$305</definedName>
    <definedName name="_xlnm.Print_Area" localSheetId="13">'P13 - Meranie a regulácia'!$C$4:$J$76,'P13 - Meranie a regulácia'!$C$82:$J$100,'P13 - Meranie a regulácia'!$C$106:$J$173</definedName>
    <definedName name="_xlnm.Print_Area" localSheetId="14">'P14 - Vykurovanie'!$C$4:$J$76,'P14 - Vykurovanie'!$C$82:$J$107,'P14 - Vykurovanie'!$C$113:$J$235</definedName>
    <definedName name="_xlnm.Print_Area" localSheetId="15">'P15 - Vybavenie kuchyne'!$C$4:$J$76,'P15 - Vybavenie kuchyne'!$C$82:$J$117,'P15 - Vybavenie kuchyne'!$C$123:$J$403</definedName>
    <definedName name="_xlnm.Print_Area" localSheetId="16">'P16 - HACCP'!$C$4:$J$76,'P16 - HACCP'!$C$82:$J$104,'P16 - HACCP'!$C$110:$J$169</definedName>
    <definedName name="_xlnm.Print_Area" localSheetId="2">'P2 - Pavilón 2'!$C$4:$J$75,'P2 - Pavilón 2'!$C$81:$J$167,'P2 - Pavilón 2'!$C$173:$J$674</definedName>
    <definedName name="_xlnm.Print_Area" localSheetId="3">'P3 - Pavilón 3'!$C$4:$J$75,'P3 - Pavilón 3'!$C$81:$J$171,'P3 - Pavilón 3'!$C$177:$J$890</definedName>
    <definedName name="_xlnm.Print_Area" localSheetId="4">'P4 - Technický pavilón'!$C$4:$J$75,'P4 - Technický pavilón'!$C$81:$J$172,'P4 - Technický pavilón'!$C$178:$J$779</definedName>
    <definedName name="_xlnm.Print_Area" localSheetId="5">'P5 - Spojovacia chodba'!$C$4:$J$75,'P5 - Spojovacia chodba'!$C$81:$J$153,'P5 - Spojovacia chodba'!$C$159:$J$442</definedName>
    <definedName name="_xlnm.Print_Area" localSheetId="6">'P6 - Spevnené plochy a op...'!$C$4:$J$75,'P6 - Spevnené plochy a op...'!$C$81:$J$128,'P6 - Spevnené plochy a op...'!$C$134:$J$324</definedName>
    <definedName name="_xlnm.Print_Area" localSheetId="7">'P7 - Sadové úpravy'!$C$4:$J$76,'P7 - Sadové úpravy'!$C$82:$J$106,'P7 - Sadové úpravy'!$C$112:$J$229</definedName>
    <definedName name="_xlnm.Print_Area" localSheetId="8">'P8 - Elektro'!$C$4:$J$76,'P8 - Elektro'!$C$82:$J$105,'P8 - Elektro'!$C$111:$J$338</definedName>
    <definedName name="_xlnm.Print_Area" localSheetId="9">'P9 - Bleskozvod'!$C$4:$J$76,'P9 - Bleskozvod'!$C$82:$J$100,'P9 - Bleskozvod'!$C$106:$J$162</definedName>
    <definedName name="_xlnm.Print_Area" localSheetId="0">'Rekapitulácia stavby'!$D$4:$AO$76,'Rekapitulácia stavby'!$C$82:$AQ$111</definedName>
    <definedName name="_xlnm.Print_Area" localSheetId="17">'Zoznam figúr'!$C$4:$G$171</definedName>
  </definedNames>
  <calcPr calcId="181029"/>
</workbook>
</file>

<file path=xl/calcChain.xml><?xml version="1.0" encoding="utf-8"?>
<calcChain xmlns="http://schemas.openxmlformats.org/spreadsheetml/2006/main">
  <c r="D7" i="18" l="1"/>
  <c r="J37" i="17"/>
  <c r="J36" i="17"/>
  <c r="AY110" i="1" s="1"/>
  <c r="J35" i="17"/>
  <c r="AX110" i="1" s="1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6" i="17"/>
  <c r="BH166" i="17"/>
  <c r="BG166" i="17"/>
  <c r="BE166" i="17"/>
  <c r="T166" i="17"/>
  <c r="R166" i="17"/>
  <c r="P166" i="17"/>
  <c r="BI165" i="17"/>
  <c r="BH165" i="17"/>
  <c r="BG165" i="17"/>
  <c r="BE165" i="17"/>
  <c r="T165" i="17"/>
  <c r="R165" i="17"/>
  <c r="P165" i="17"/>
  <c r="BI163" i="17"/>
  <c r="BH163" i="17"/>
  <c r="BG163" i="17"/>
  <c r="BE163" i="17"/>
  <c r="T163" i="17"/>
  <c r="T162" i="17" s="1"/>
  <c r="R163" i="17"/>
  <c r="R162" i="17" s="1"/>
  <c r="P163" i="17"/>
  <c r="P162" i="17" s="1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4" i="17"/>
  <c r="BH144" i="17"/>
  <c r="BG144" i="17"/>
  <c r="BE144" i="17"/>
  <c r="T144" i="17"/>
  <c r="R144" i="17"/>
  <c r="P144" i="17"/>
  <c r="BI143" i="17"/>
  <c r="BH143" i="17"/>
  <c r="BG143" i="17"/>
  <c r="BE143" i="17"/>
  <c r="T143" i="17"/>
  <c r="R143" i="17"/>
  <c r="P143" i="17"/>
  <c r="BI142" i="17"/>
  <c r="BH142" i="17"/>
  <c r="BG142" i="17"/>
  <c r="BE142" i="17"/>
  <c r="T142" i="17"/>
  <c r="R142" i="17"/>
  <c r="P142" i="17"/>
  <c r="BI141" i="17"/>
  <c r="BH141" i="17"/>
  <c r="BG141" i="17"/>
  <c r="BE141" i="17"/>
  <c r="T141" i="17"/>
  <c r="R141" i="17"/>
  <c r="P141" i="17"/>
  <c r="BI140" i="17"/>
  <c r="BH140" i="17"/>
  <c r="BG140" i="17"/>
  <c r="BE140" i="17"/>
  <c r="T140" i="17"/>
  <c r="R140" i="17"/>
  <c r="P140" i="17"/>
  <c r="BI139" i="17"/>
  <c r="BH139" i="17"/>
  <c r="BG139" i="17"/>
  <c r="BE139" i="17"/>
  <c r="T139" i="17"/>
  <c r="R139" i="17"/>
  <c r="P139" i="17"/>
  <c r="BI138" i="17"/>
  <c r="BH138" i="17"/>
  <c r="BG138" i="17"/>
  <c r="BE138" i="17"/>
  <c r="T138" i="17"/>
  <c r="R138" i="17"/>
  <c r="P138" i="17"/>
  <c r="BI137" i="17"/>
  <c r="BH137" i="17"/>
  <c r="BG137" i="17"/>
  <c r="BE137" i="17"/>
  <c r="T137" i="17"/>
  <c r="R137" i="17"/>
  <c r="P137" i="17"/>
  <c r="BI136" i="17"/>
  <c r="BH136" i="17"/>
  <c r="BG136" i="17"/>
  <c r="BE136" i="17"/>
  <c r="T136" i="17"/>
  <c r="R136" i="17"/>
  <c r="P136" i="17"/>
  <c r="BI135" i="17"/>
  <c r="BH135" i="17"/>
  <c r="BG135" i="17"/>
  <c r="BE135" i="17"/>
  <c r="T135" i="17"/>
  <c r="R135" i="17"/>
  <c r="P135" i="17"/>
  <c r="BI134" i="17"/>
  <c r="BH134" i="17"/>
  <c r="BG134" i="17"/>
  <c r="BE134" i="17"/>
  <c r="T134" i="17"/>
  <c r="R134" i="17"/>
  <c r="P134" i="17"/>
  <c r="BI132" i="17"/>
  <c r="BH132" i="17"/>
  <c r="BG132" i="17"/>
  <c r="BE132" i="17"/>
  <c r="T132" i="17"/>
  <c r="R132" i="17"/>
  <c r="P132" i="17"/>
  <c r="BI131" i="17"/>
  <c r="BH131" i="17"/>
  <c r="BG131" i="17"/>
  <c r="BE131" i="17"/>
  <c r="T131" i="17"/>
  <c r="R131" i="17"/>
  <c r="P131" i="17"/>
  <c r="BI130" i="17"/>
  <c r="BH130" i="17"/>
  <c r="BG130" i="17"/>
  <c r="BE130" i="17"/>
  <c r="T130" i="17"/>
  <c r="R130" i="17"/>
  <c r="P130" i="17"/>
  <c r="BI129" i="17"/>
  <c r="BH129" i="17"/>
  <c r="BG129" i="17"/>
  <c r="BE129" i="17"/>
  <c r="T129" i="17"/>
  <c r="R129" i="17"/>
  <c r="P129" i="17"/>
  <c r="BI128" i="17"/>
  <c r="BH128" i="17"/>
  <c r="BG128" i="17"/>
  <c r="BE128" i="17"/>
  <c r="T128" i="17"/>
  <c r="R128" i="17"/>
  <c r="P128" i="17"/>
  <c r="BI127" i="17"/>
  <c r="BH127" i="17"/>
  <c r="BG127" i="17"/>
  <c r="BE127" i="17"/>
  <c r="T127" i="17"/>
  <c r="R127" i="17"/>
  <c r="P127" i="17"/>
  <c r="BI126" i="17"/>
  <c r="BH126" i="17"/>
  <c r="BG126" i="17"/>
  <c r="BE126" i="17"/>
  <c r="T126" i="17"/>
  <c r="R126" i="17"/>
  <c r="P126" i="17"/>
  <c r="BI125" i="17"/>
  <c r="BH125" i="17"/>
  <c r="BG125" i="17"/>
  <c r="BE125" i="17"/>
  <c r="T125" i="17"/>
  <c r="R125" i="17"/>
  <c r="P125" i="17"/>
  <c r="J119" i="17"/>
  <c r="F117" i="17"/>
  <c r="E115" i="17"/>
  <c r="J91" i="17"/>
  <c r="F89" i="17"/>
  <c r="E87" i="17"/>
  <c r="J24" i="17"/>
  <c r="E24" i="17"/>
  <c r="J120" i="17" s="1"/>
  <c r="J23" i="17"/>
  <c r="J18" i="17"/>
  <c r="E18" i="17"/>
  <c r="F120" i="17" s="1"/>
  <c r="J17" i="17"/>
  <c r="J15" i="17"/>
  <c r="E15" i="17"/>
  <c r="F119" i="17" s="1"/>
  <c r="J14" i="17"/>
  <c r="J12" i="17"/>
  <c r="J117" i="17" s="1"/>
  <c r="E7" i="17"/>
  <c r="E113" i="17" s="1"/>
  <c r="J37" i="16"/>
  <c r="J36" i="16"/>
  <c r="AY109" i="1" s="1"/>
  <c r="J35" i="16"/>
  <c r="AX109" i="1" s="1"/>
  <c r="BI402" i="16"/>
  <c r="BH402" i="16"/>
  <c r="BG402" i="16"/>
  <c r="BE402" i="16"/>
  <c r="T402" i="16"/>
  <c r="R402" i="16"/>
  <c r="P402" i="16"/>
  <c r="BI400" i="16"/>
  <c r="BH400" i="16"/>
  <c r="BG400" i="16"/>
  <c r="BE400" i="16"/>
  <c r="T400" i="16"/>
  <c r="R400" i="16"/>
  <c r="P400" i="16"/>
  <c r="BI398" i="16"/>
  <c r="BH398" i="16"/>
  <c r="BG398" i="16"/>
  <c r="BE398" i="16"/>
  <c r="T398" i="16"/>
  <c r="R398" i="16"/>
  <c r="P398" i="16"/>
  <c r="BI396" i="16"/>
  <c r="BH396" i="16"/>
  <c r="BG396" i="16"/>
  <c r="BE396" i="16"/>
  <c r="T396" i="16"/>
  <c r="R396" i="16"/>
  <c r="P396" i="16"/>
  <c r="BI394" i="16"/>
  <c r="BH394" i="16"/>
  <c r="BG394" i="16"/>
  <c r="BE394" i="16"/>
  <c r="T394" i="16"/>
  <c r="R394" i="16"/>
  <c r="P394" i="16"/>
  <c r="BI392" i="16"/>
  <c r="BH392" i="16"/>
  <c r="BG392" i="16"/>
  <c r="BE392" i="16"/>
  <c r="T392" i="16"/>
  <c r="R392" i="16"/>
  <c r="P392" i="16"/>
  <c r="BI390" i="16"/>
  <c r="BH390" i="16"/>
  <c r="BG390" i="16"/>
  <c r="BE390" i="16"/>
  <c r="T390" i="16"/>
  <c r="R390" i="16"/>
  <c r="P390" i="16"/>
  <c r="BI388" i="16"/>
  <c r="BH388" i="16"/>
  <c r="BG388" i="16"/>
  <c r="BE388" i="16"/>
  <c r="T388" i="16"/>
  <c r="R388" i="16"/>
  <c r="P388" i="16"/>
  <c r="BI386" i="16"/>
  <c r="BH386" i="16"/>
  <c r="BG386" i="16"/>
  <c r="BE386" i="16"/>
  <c r="T386" i="16"/>
  <c r="R386" i="16"/>
  <c r="P386" i="16"/>
  <c r="BI384" i="16"/>
  <c r="BH384" i="16"/>
  <c r="BG384" i="16"/>
  <c r="BE384" i="16"/>
  <c r="T384" i="16"/>
  <c r="R384" i="16"/>
  <c r="P384" i="16"/>
  <c r="BI382" i="16"/>
  <c r="BH382" i="16"/>
  <c r="BG382" i="16"/>
  <c r="BE382" i="16"/>
  <c r="T382" i="16"/>
  <c r="R382" i="16"/>
  <c r="P382" i="16"/>
  <c r="BI380" i="16"/>
  <c r="BH380" i="16"/>
  <c r="BG380" i="16"/>
  <c r="BE380" i="16"/>
  <c r="T380" i="16"/>
  <c r="R380" i="16"/>
  <c r="P380" i="16"/>
  <c r="BI379" i="16"/>
  <c r="BH379" i="16"/>
  <c r="BG379" i="16"/>
  <c r="BE379" i="16"/>
  <c r="T379" i="16"/>
  <c r="R379" i="16"/>
  <c r="P379" i="16"/>
  <c r="BI377" i="16"/>
  <c r="BH377" i="16"/>
  <c r="BG377" i="16"/>
  <c r="BE377" i="16"/>
  <c r="T377" i="16"/>
  <c r="R377" i="16"/>
  <c r="P377" i="16"/>
  <c r="BI375" i="16"/>
  <c r="BH375" i="16"/>
  <c r="BG375" i="16"/>
  <c r="BE375" i="16"/>
  <c r="T375" i="16"/>
  <c r="R375" i="16"/>
  <c r="P375" i="16"/>
  <c r="BI373" i="16"/>
  <c r="BH373" i="16"/>
  <c r="BG373" i="16"/>
  <c r="BE373" i="16"/>
  <c r="T373" i="16"/>
  <c r="R373" i="16"/>
  <c r="P373" i="16"/>
  <c r="BI371" i="16"/>
  <c r="BH371" i="16"/>
  <c r="BG371" i="16"/>
  <c r="BE371" i="16"/>
  <c r="T371" i="16"/>
  <c r="R371" i="16"/>
  <c r="P371" i="16"/>
  <c r="BI369" i="16"/>
  <c r="BH369" i="16"/>
  <c r="BG369" i="16"/>
  <c r="BE369" i="16"/>
  <c r="T369" i="16"/>
  <c r="R369" i="16"/>
  <c r="P369" i="16"/>
  <c r="BI367" i="16"/>
  <c r="BH367" i="16"/>
  <c r="BG367" i="16"/>
  <c r="BE367" i="16"/>
  <c r="T367" i="16"/>
  <c r="R367" i="16"/>
  <c r="P367" i="16"/>
  <c r="BI366" i="16"/>
  <c r="BH366" i="16"/>
  <c r="BG366" i="16"/>
  <c r="BE366" i="16"/>
  <c r="T366" i="16"/>
  <c r="R366" i="16"/>
  <c r="P366" i="16"/>
  <c r="BI364" i="16"/>
  <c r="BH364" i="16"/>
  <c r="BG364" i="16"/>
  <c r="BE364" i="16"/>
  <c r="T364" i="16"/>
  <c r="R364" i="16"/>
  <c r="P364" i="16"/>
  <c r="BI362" i="16"/>
  <c r="BH362" i="16"/>
  <c r="BG362" i="16"/>
  <c r="BE362" i="16"/>
  <c r="T362" i="16"/>
  <c r="R362" i="16"/>
  <c r="P362" i="16"/>
  <c r="BI361" i="16"/>
  <c r="BH361" i="16"/>
  <c r="BG361" i="16"/>
  <c r="BE361" i="16"/>
  <c r="T361" i="16"/>
  <c r="R361" i="16"/>
  <c r="P361" i="16"/>
  <c r="BI359" i="16"/>
  <c r="BH359" i="16"/>
  <c r="BG359" i="16"/>
  <c r="BE359" i="16"/>
  <c r="T359" i="16"/>
  <c r="R359" i="16"/>
  <c r="P359" i="16"/>
  <c r="BI357" i="16"/>
  <c r="BH357" i="16"/>
  <c r="BG357" i="16"/>
  <c r="BE357" i="16"/>
  <c r="T357" i="16"/>
  <c r="R357" i="16"/>
  <c r="P357" i="16"/>
  <c r="BI355" i="16"/>
  <c r="BH355" i="16"/>
  <c r="BG355" i="16"/>
  <c r="BE355" i="16"/>
  <c r="T355" i="16"/>
  <c r="R355" i="16"/>
  <c r="P355" i="16"/>
  <c r="BI353" i="16"/>
  <c r="BH353" i="16"/>
  <c r="BG353" i="16"/>
  <c r="BE353" i="16"/>
  <c r="T353" i="16"/>
  <c r="R353" i="16"/>
  <c r="P353" i="16"/>
  <c r="BI352" i="16"/>
  <c r="BH352" i="16"/>
  <c r="BG352" i="16"/>
  <c r="BE352" i="16"/>
  <c r="T352" i="16"/>
  <c r="R352" i="16"/>
  <c r="P352" i="16"/>
  <c r="BI350" i="16"/>
  <c r="BH350" i="16"/>
  <c r="BG350" i="16"/>
  <c r="BE350" i="16"/>
  <c r="T350" i="16"/>
  <c r="R350" i="16"/>
  <c r="P350" i="16"/>
  <c r="BI348" i="16"/>
  <c r="BH348" i="16"/>
  <c r="BG348" i="16"/>
  <c r="BE348" i="16"/>
  <c r="T348" i="16"/>
  <c r="R348" i="16"/>
  <c r="P348" i="16"/>
  <c r="BI346" i="16"/>
  <c r="BH346" i="16"/>
  <c r="BG346" i="16"/>
  <c r="BE346" i="16"/>
  <c r="T346" i="16"/>
  <c r="R346" i="16"/>
  <c r="P346" i="16"/>
  <c r="BI343" i="16"/>
  <c r="BH343" i="16"/>
  <c r="BG343" i="16"/>
  <c r="BE343" i="16"/>
  <c r="T343" i="16"/>
  <c r="R343" i="16"/>
  <c r="P343" i="16"/>
  <c r="BI341" i="16"/>
  <c r="BH341" i="16"/>
  <c r="BG341" i="16"/>
  <c r="BE341" i="16"/>
  <c r="T341" i="16"/>
  <c r="R341" i="16"/>
  <c r="P341" i="16"/>
  <c r="BI339" i="16"/>
  <c r="BH339" i="16"/>
  <c r="BG339" i="16"/>
  <c r="BE339" i="16"/>
  <c r="T339" i="16"/>
  <c r="R339" i="16"/>
  <c r="P339" i="16"/>
  <c r="BI337" i="16"/>
  <c r="BH337" i="16"/>
  <c r="BG337" i="16"/>
  <c r="BE337" i="16"/>
  <c r="T337" i="16"/>
  <c r="R337" i="16"/>
  <c r="P337" i="16"/>
  <c r="BI335" i="16"/>
  <c r="BH335" i="16"/>
  <c r="BG335" i="16"/>
  <c r="BE335" i="16"/>
  <c r="T335" i="16"/>
  <c r="R335" i="16"/>
  <c r="P335" i="16"/>
  <c r="BI332" i="16"/>
  <c r="BH332" i="16"/>
  <c r="BG332" i="16"/>
  <c r="BE332" i="16"/>
  <c r="T332" i="16"/>
  <c r="R332" i="16"/>
  <c r="P332" i="16"/>
  <c r="BI330" i="16"/>
  <c r="BH330" i="16"/>
  <c r="BG330" i="16"/>
  <c r="BE330" i="16"/>
  <c r="T330" i="16"/>
  <c r="R330" i="16"/>
  <c r="P330" i="16"/>
  <c r="BI328" i="16"/>
  <c r="BH328" i="16"/>
  <c r="BG328" i="16"/>
  <c r="BE328" i="16"/>
  <c r="T328" i="16"/>
  <c r="R328" i="16"/>
  <c r="P328" i="16"/>
  <c r="BI326" i="16"/>
  <c r="BH326" i="16"/>
  <c r="BG326" i="16"/>
  <c r="BE326" i="16"/>
  <c r="T326" i="16"/>
  <c r="R326" i="16"/>
  <c r="P326" i="16"/>
  <c r="BI324" i="16"/>
  <c r="BH324" i="16"/>
  <c r="BG324" i="16"/>
  <c r="BE324" i="16"/>
  <c r="T324" i="16"/>
  <c r="R324" i="16"/>
  <c r="P324" i="16"/>
  <c r="BI322" i="16"/>
  <c r="BH322" i="16"/>
  <c r="BG322" i="16"/>
  <c r="BE322" i="16"/>
  <c r="T322" i="16"/>
  <c r="R322" i="16"/>
  <c r="P322" i="16"/>
  <c r="BI320" i="16"/>
  <c r="BH320" i="16"/>
  <c r="BG320" i="16"/>
  <c r="BE320" i="16"/>
  <c r="T320" i="16"/>
  <c r="R320" i="16"/>
  <c r="P320" i="16"/>
  <c r="BI318" i="16"/>
  <c r="BH318" i="16"/>
  <c r="BG318" i="16"/>
  <c r="BE318" i="16"/>
  <c r="T318" i="16"/>
  <c r="R318" i="16"/>
  <c r="P318" i="16"/>
  <c r="BI316" i="16"/>
  <c r="BH316" i="16"/>
  <c r="BG316" i="16"/>
  <c r="BE316" i="16"/>
  <c r="T316" i="16"/>
  <c r="R316" i="16"/>
  <c r="P316" i="16"/>
  <c r="BI314" i="16"/>
  <c r="BH314" i="16"/>
  <c r="BG314" i="16"/>
  <c r="BE314" i="16"/>
  <c r="T314" i="16"/>
  <c r="R314" i="16"/>
  <c r="P314" i="16"/>
  <c r="BI312" i="16"/>
  <c r="BH312" i="16"/>
  <c r="BG312" i="16"/>
  <c r="BE312" i="16"/>
  <c r="T312" i="16"/>
  <c r="R312" i="16"/>
  <c r="P312" i="16"/>
  <c r="BI311" i="16"/>
  <c r="BH311" i="16"/>
  <c r="BG311" i="16"/>
  <c r="BE311" i="16"/>
  <c r="T311" i="16"/>
  <c r="R311" i="16"/>
  <c r="P311" i="16"/>
  <c r="BI309" i="16"/>
  <c r="BH309" i="16"/>
  <c r="BG309" i="16"/>
  <c r="BE309" i="16"/>
  <c r="T309" i="16"/>
  <c r="R309" i="16"/>
  <c r="P309" i="16"/>
  <c r="BI307" i="16"/>
  <c r="BH307" i="16"/>
  <c r="BG307" i="16"/>
  <c r="BE307" i="16"/>
  <c r="T307" i="16"/>
  <c r="R307" i="16"/>
  <c r="P307" i="16"/>
  <c r="BI305" i="16"/>
  <c r="BH305" i="16"/>
  <c r="BG305" i="16"/>
  <c r="BE305" i="16"/>
  <c r="T305" i="16"/>
  <c r="R305" i="16"/>
  <c r="P305" i="16"/>
  <c r="BI302" i="16"/>
  <c r="BH302" i="16"/>
  <c r="BG302" i="16"/>
  <c r="BE302" i="16"/>
  <c r="T302" i="16"/>
  <c r="R302" i="16"/>
  <c r="P302" i="16"/>
  <c r="BI300" i="16"/>
  <c r="BH300" i="16"/>
  <c r="BG300" i="16"/>
  <c r="BE300" i="16"/>
  <c r="T300" i="16"/>
  <c r="R300" i="16"/>
  <c r="P300" i="16"/>
  <c r="BI298" i="16"/>
  <c r="BH298" i="16"/>
  <c r="BG298" i="16"/>
  <c r="BE298" i="16"/>
  <c r="T298" i="16"/>
  <c r="R298" i="16"/>
  <c r="P298" i="16"/>
  <c r="BI296" i="16"/>
  <c r="BH296" i="16"/>
  <c r="BG296" i="16"/>
  <c r="BE296" i="16"/>
  <c r="T296" i="16"/>
  <c r="R296" i="16"/>
  <c r="P296" i="16"/>
  <c r="BI294" i="16"/>
  <c r="BH294" i="16"/>
  <c r="BG294" i="16"/>
  <c r="BE294" i="16"/>
  <c r="T294" i="16"/>
  <c r="R294" i="16"/>
  <c r="P294" i="16"/>
  <c r="BI292" i="16"/>
  <c r="BH292" i="16"/>
  <c r="BG292" i="16"/>
  <c r="BE292" i="16"/>
  <c r="T292" i="16"/>
  <c r="R292" i="16"/>
  <c r="P292" i="16"/>
  <c r="BI289" i="16"/>
  <c r="BH289" i="16"/>
  <c r="BG289" i="16"/>
  <c r="BE289" i="16"/>
  <c r="T289" i="16"/>
  <c r="R289" i="16"/>
  <c r="P289" i="16"/>
  <c r="BI288" i="16"/>
  <c r="BH288" i="16"/>
  <c r="BG288" i="16"/>
  <c r="BE288" i="16"/>
  <c r="T288" i="16"/>
  <c r="R288" i="16"/>
  <c r="P288" i="16"/>
  <c r="BI286" i="16"/>
  <c r="BH286" i="16"/>
  <c r="BG286" i="16"/>
  <c r="BE286" i="16"/>
  <c r="T286" i="16"/>
  <c r="R286" i="16"/>
  <c r="P286" i="16"/>
  <c r="BI284" i="16"/>
  <c r="BH284" i="16"/>
  <c r="BG284" i="16"/>
  <c r="BE284" i="16"/>
  <c r="T284" i="16"/>
  <c r="R284" i="16"/>
  <c r="P284" i="16"/>
  <c r="BI282" i="16"/>
  <c r="BH282" i="16"/>
  <c r="BG282" i="16"/>
  <c r="BE282" i="16"/>
  <c r="T282" i="16"/>
  <c r="R282" i="16"/>
  <c r="P282" i="16"/>
  <c r="BI280" i="16"/>
  <c r="BH280" i="16"/>
  <c r="BG280" i="16"/>
  <c r="BE280" i="16"/>
  <c r="T280" i="16"/>
  <c r="R280" i="16"/>
  <c r="P280" i="16"/>
  <c r="BI279" i="16"/>
  <c r="BH279" i="16"/>
  <c r="BG279" i="16"/>
  <c r="BE279" i="16"/>
  <c r="T279" i="16"/>
  <c r="R279" i="16"/>
  <c r="P279" i="16"/>
  <c r="BI277" i="16"/>
  <c r="BH277" i="16"/>
  <c r="BG277" i="16"/>
  <c r="BE277" i="16"/>
  <c r="T277" i="16"/>
  <c r="R277" i="16"/>
  <c r="P277" i="16"/>
  <c r="BI276" i="16"/>
  <c r="BH276" i="16"/>
  <c r="BG276" i="16"/>
  <c r="BE276" i="16"/>
  <c r="T276" i="16"/>
  <c r="R276" i="16"/>
  <c r="P276" i="16"/>
  <c r="BI274" i="16"/>
  <c r="BH274" i="16"/>
  <c r="BG274" i="16"/>
  <c r="BE274" i="16"/>
  <c r="T274" i="16"/>
  <c r="R274" i="16"/>
  <c r="P274" i="16"/>
  <c r="BI272" i="16"/>
  <c r="BH272" i="16"/>
  <c r="BG272" i="16"/>
  <c r="BE272" i="16"/>
  <c r="T272" i="16"/>
  <c r="R272" i="16"/>
  <c r="P272" i="16"/>
  <c r="BI270" i="16"/>
  <c r="BH270" i="16"/>
  <c r="BG270" i="16"/>
  <c r="BE270" i="16"/>
  <c r="T270" i="16"/>
  <c r="R270" i="16"/>
  <c r="P270" i="16"/>
  <c r="BI267" i="16"/>
  <c r="BH267" i="16"/>
  <c r="BG267" i="16"/>
  <c r="BE267" i="16"/>
  <c r="T267" i="16"/>
  <c r="R267" i="16"/>
  <c r="P267" i="16"/>
  <c r="BI265" i="16"/>
  <c r="BH265" i="16"/>
  <c r="BG265" i="16"/>
  <c r="BE265" i="16"/>
  <c r="T265" i="16"/>
  <c r="R265" i="16"/>
  <c r="P265" i="16"/>
  <c r="BI263" i="16"/>
  <c r="BH263" i="16"/>
  <c r="BG263" i="16"/>
  <c r="BE263" i="16"/>
  <c r="T263" i="16"/>
  <c r="R263" i="16"/>
  <c r="P263" i="16"/>
  <c r="BI261" i="16"/>
  <c r="BH261" i="16"/>
  <c r="BG261" i="16"/>
  <c r="BE261" i="16"/>
  <c r="T261" i="16"/>
  <c r="R261" i="16"/>
  <c r="P261" i="16"/>
  <c r="BI259" i="16"/>
  <c r="BH259" i="16"/>
  <c r="BG259" i="16"/>
  <c r="BE259" i="16"/>
  <c r="T259" i="16"/>
  <c r="R259" i="16"/>
  <c r="P259" i="16"/>
  <c r="BI257" i="16"/>
  <c r="BH257" i="16"/>
  <c r="BG257" i="16"/>
  <c r="BE257" i="16"/>
  <c r="T257" i="16"/>
  <c r="R257" i="16"/>
  <c r="P257" i="16"/>
  <c r="BI255" i="16"/>
  <c r="BH255" i="16"/>
  <c r="BG255" i="16"/>
  <c r="BE255" i="16"/>
  <c r="T255" i="16"/>
  <c r="R255" i="16"/>
  <c r="P255" i="16"/>
  <c r="BI253" i="16"/>
  <c r="BH253" i="16"/>
  <c r="BG253" i="16"/>
  <c r="BE253" i="16"/>
  <c r="T253" i="16"/>
  <c r="R253" i="16"/>
  <c r="P253" i="16"/>
  <c r="BI252" i="16"/>
  <c r="BH252" i="16"/>
  <c r="BG252" i="16"/>
  <c r="BE252" i="16"/>
  <c r="T252" i="16"/>
  <c r="R252" i="16"/>
  <c r="P252" i="16"/>
  <c r="BI250" i="16"/>
  <c r="BH250" i="16"/>
  <c r="BG250" i="16"/>
  <c r="BE250" i="16"/>
  <c r="T250" i="16"/>
  <c r="R250" i="16"/>
  <c r="P250" i="16"/>
  <c r="BI248" i="16"/>
  <c r="BH248" i="16"/>
  <c r="BG248" i="16"/>
  <c r="BE248" i="16"/>
  <c r="T248" i="16"/>
  <c r="R248" i="16"/>
  <c r="P248" i="16"/>
  <c r="BI246" i="16"/>
  <c r="BH246" i="16"/>
  <c r="BG246" i="16"/>
  <c r="BE246" i="16"/>
  <c r="T246" i="16"/>
  <c r="R246" i="16"/>
  <c r="P246" i="16"/>
  <c r="BI244" i="16"/>
  <c r="BH244" i="16"/>
  <c r="BG244" i="16"/>
  <c r="BE244" i="16"/>
  <c r="T244" i="16"/>
  <c r="R244" i="16"/>
  <c r="P244" i="16"/>
  <c r="BI243" i="16"/>
  <c r="BH243" i="16"/>
  <c r="BG243" i="16"/>
  <c r="BE243" i="16"/>
  <c r="T243" i="16"/>
  <c r="R243" i="16"/>
  <c r="P243" i="16"/>
  <c r="BI241" i="16"/>
  <c r="BH241" i="16"/>
  <c r="BG241" i="16"/>
  <c r="BE241" i="16"/>
  <c r="T241" i="16"/>
  <c r="R241" i="16"/>
  <c r="P241" i="16"/>
  <c r="BI239" i="16"/>
  <c r="BH239" i="16"/>
  <c r="BG239" i="16"/>
  <c r="BE239" i="16"/>
  <c r="T239" i="16"/>
  <c r="R239" i="16"/>
  <c r="P239" i="16"/>
  <c r="BI237" i="16"/>
  <c r="BH237" i="16"/>
  <c r="BG237" i="16"/>
  <c r="BE237" i="16"/>
  <c r="T237" i="16"/>
  <c r="R237" i="16"/>
  <c r="P237" i="16"/>
  <c r="BI235" i="16"/>
  <c r="BH235" i="16"/>
  <c r="BG235" i="16"/>
  <c r="BE235" i="16"/>
  <c r="T235" i="16"/>
  <c r="R235" i="16"/>
  <c r="P235" i="16"/>
  <c r="BI233" i="16"/>
  <c r="BH233" i="16"/>
  <c r="BG233" i="16"/>
  <c r="BE233" i="16"/>
  <c r="T233" i="16"/>
  <c r="R233" i="16"/>
  <c r="P233" i="16"/>
  <c r="BI231" i="16"/>
  <c r="BH231" i="16"/>
  <c r="BG231" i="16"/>
  <c r="BE231" i="16"/>
  <c r="T231" i="16"/>
  <c r="R231" i="16"/>
  <c r="P231" i="16"/>
  <c r="BI229" i="16"/>
  <c r="BH229" i="16"/>
  <c r="BG229" i="16"/>
  <c r="BE229" i="16"/>
  <c r="T229" i="16"/>
  <c r="R229" i="16"/>
  <c r="P229" i="16"/>
  <c r="BI226" i="16"/>
  <c r="BH226" i="16"/>
  <c r="BG226" i="16"/>
  <c r="BE226" i="16"/>
  <c r="T226" i="16"/>
  <c r="R226" i="16"/>
  <c r="P226" i="16"/>
  <c r="BI224" i="16"/>
  <c r="BH224" i="16"/>
  <c r="BG224" i="16"/>
  <c r="BE224" i="16"/>
  <c r="T224" i="16"/>
  <c r="R224" i="16"/>
  <c r="P224" i="16"/>
  <c r="BI222" i="16"/>
  <c r="BH222" i="16"/>
  <c r="BG222" i="16"/>
  <c r="BE222" i="16"/>
  <c r="T222" i="16"/>
  <c r="R222" i="16"/>
  <c r="P222" i="16"/>
  <c r="BI221" i="16"/>
  <c r="BH221" i="16"/>
  <c r="BG221" i="16"/>
  <c r="BE221" i="16"/>
  <c r="T221" i="16"/>
  <c r="R221" i="16"/>
  <c r="P221" i="16"/>
  <c r="BI219" i="16"/>
  <c r="BH219" i="16"/>
  <c r="BG219" i="16"/>
  <c r="BE219" i="16"/>
  <c r="T219" i="16"/>
  <c r="R219" i="16"/>
  <c r="P219" i="16"/>
  <c r="BI215" i="16"/>
  <c r="BH215" i="16"/>
  <c r="BG215" i="16"/>
  <c r="BE215" i="16"/>
  <c r="T215" i="16"/>
  <c r="R215" i="16"/>
  <c r="P215" i="16"/>
  <c r="BI213" i="16"/>
  <c r="BH213" i="16"/>
  <c r="BG213" i="16"/>
  <c r="BE213" i="16"/>
  <c r="T213" i="16"/>
  <c r="R213" i="16"/>
  <c r="P213" i="16"/>
  <c r="BI211" i="16"/>
  <c r="BH211" i="16"/>
  <c r="BG211" i="16"/>
  <c r="BE211" i="16"/>
  <c r="T211" i="16"/>
  <c r="R211" i="16"/>
  <c r="P211" i="16"/>
  <c r="BI209" i="16"/>
  <c r="BH209" i="16"/>
  <c r="BG209" i="16"/>
  <c r="BE209" i="16"/>
  <c r="T209" i="16"/>
  <c r="R209" i="16"/>
  <c r="P209" i="16"/>
  <c r="BI207" i="16"/>
  <c r="BH207" i="16"/>
  <c r="BG207" i="16"/>
  <c r="BE207" i="16"/>
  <c r="T207" i="16"/>
  <c r="R207" i="16"/>
  <c r="P207" i="16"/>
  <c r="BI205" i="16"/>
  <c r="BH205" i="16"/>
  <c r="BG205" i="16"/>
  <c r="BE205" i="16"/>
  <c r="T205" i="16"/>
  <c r="R205" i="16"/>
  <c r="P205" i="16"/>
  <c r="BI203" i="16"/>
  <c r="BH203" i="16"/>
  <c r="BG203" i="16"/>
  <c r="BE203" i="16"/>
  <c r="T203" i="16"/>
  <c r="R203" i="16"/>
  <c r="P203" i="16"/>
  <c r="BI201" i="16"/>
  <c r="BH201" i="16"/>
  <c r="BG201" i="16"/>
  <c r="BE201" i="16"/>
  <c r="T201" i="16"/>
  <c r="R201" i="16"/>
  <c r="P201" i="16"/>
  <c r="BI200" i="16"/>
  <c r="BH200" i="16"/>
  <c r="BG200" i="16"/>
  <c r="BE200" i="16"/>
  <c r="T200" i="16"/>
  <c r="R200" i="16"/>
  <c r="P200" i="16"/>
  <c r="BI198" i="16"/>
  <c r="BH198" i="16"/>
  <c r="BG198" i="16"/>
  <c r="BE198" i="16"/>
  <c r="T198" i="16"/>
  <c r="R198" i="16"/>
  <c r="P198" i="16"/>
  <c r="BI196" i="16"/>
  <c r="BH196" i="16"/>
  <c r="BG196" i="16"/>
  <c r="BE196" i="16"/>
  <c r="T196" i="16"/>
  <c r="R196" i="16"/>
  <c r="P196" i="16"/>
  <c r="BI194" i="16"/>
  <c r="BH194" i="16"/>
  <c r="BG194" i="16"/>
  <c r="BE194" i="16"/>
  <c r="T194" i="16"/>
  <c r="R194" i="16"/>
  <c r="P194" i="16"/>
  <c r="BI192" i="16"/>
  <c r="BH192" i="16"/>
  <c r="BG192" i="16"/>
  <c r="BE192" i="16"/>
  <c r="T192" i="16"/>
  <c r="R192" i="16"/>
  <c r="P192" i="16"/>
  <c r="BI190" i="16"/>
  <c r="BH190" i="16"/>
  <c r="BG190" i="16"/>
  <c r="BE190" i="16"/>
  <c r="T190" i="16"/>
  <c r="R190" i="16"/>
  <c r="P190" i="16"/>
  <c r="BI187" i="16"/>
  <c r="BH187" i="16"/>
  <c r="BG187" i="16"/>
  <c r="BE187" i="16"/>
  <c r="T187" i="16"/>
  <c r="R187" i="16"/>
  <c r="P187" i="16"/>
  <c r="BI185" i="16"/>
  <c r="BH185" i="16"/>
  <c r="BG185" i="16"/>
  <c r="BE185" i="16"/>
  <c r="T185" i="16"/>
  <c r="R185" i="16"/>
  <c r="P185" i="16"/>
  <c r="BI183" i="16"/>
  <c r="BH183" i="16"/>
  <c r="BG183" i="16"/>
  <c r="BE183" i="16"/>
  <c r="T183" i="16"/>
  <c r="R183" i="16"/>
  <c r="P183" i="16"/>
  <c r="BI181" i="16"/>
  <c r="BH181" i="16"/>
  <c r="BG181" i="16"/>
  <c r="BE181" i="16"/>
  <c r="T181" i="16"/>
  <c r="R181" i="16"/>
  <c r="P181" i="16"/>
  <c r="BI179" i="16"/>
  <c r="BH179" i="16"/>
  <c r="BG179" i="16"/>
  <c r="BE179" i="16"/>
  <c r="T179" i="16"/>
  <c r="R179" i="16"/>
  <c r="P179" i="16"/>
  <c r="BI176" i="16"/>
  <c r="BH176" i="16"/>
  <c r="BG176" i="16"/>
  <c r="BE176" i="16"/>
  <c r="T176" i="16"/>
  <c r="R176" i="16"/>
  <c r="P176" i="16"/>
  <c r="BI174" i="16"/>
  <c r="BH174" i="16"/>
  <c r="BG174" i="16"/>
  <c r="BE174" i="16"/>
  <c r="T174" i="16"/>
  <c r="R174" i="16"/>
  <c r="P174" i="16"/>
  <c r="BI171" i="16"/>
  <c r="BH171" i="16"/>
  <c r="BG171" i="16"/>
  <c r="BE171" i="16"/>
  <c r="T171" i="16"/>
  <c r="R171" i="16"/>
  <c r="P171" i="16"/>
  <c r="BI169" i="16"/>
  <c r="BH169" i="16"/>
  <c r="BG169" i="16"/>
  <c r="BE169" i="16"/>
  <c r="T169" i="16"/>
  <c r="R169" i="16"/>
  <c r="P169" i="16"/>
  <c r="BI166" i="16"/>
  <c r="BH166" i="16"/>
  <c r="BG166" i="16"/>
  <c r="BE166" i="16"/>
  <c r="T166" i="16"/>
  <c r="R166" i="16"/>
  <c r="P166" i="16"/>
  <c r="BI164" i="16"/>
  <c r="BH164" i="16"/>
  <c r="BG164" i="16"/>
  <c r="BE164" i="16"/>
  <c r="T164" i="16"/>
  <c r="R164" i="16"/>
  <c r="P164" i="16"/>
  <c r="BI161" i="16"/>
  <c r="BH161" i="16"/>
  <c r="BG161" i="16"/>
  <c r="BE161" i="16"/>
  <c r="T161" i="16"/>
  <c r="R161" i="16"/>
  <c r="P161" i="16"/>
  <c r="BI159" i="16"/>
  <c r="BH159" i="16"/>
  <c r="BG159" i="16"/>
  <c r="BE159" i="16"/>
  <c r="T159" i="16"/>
  <c r="R159" i="16"/>
  <c r="P159" i="16"/>
  <c r="BI156" i="16"/>
  <c r="BH156" i="16"/>
  <c r="BG156" i="16"/>
  <c r="BE156" i="16"/>
  <c r="T156" i="16"/>
  <c r="T155" i="16"/>
  <c r="R156" i="16"/>
  <c r="R155" i="16" s="1"/>
  <c r="P156" i="16"/>
  <c r="P155" i="16" s="1"/>
  <c r="BI153" i="16"/>
  <c r="BH153" i="16"/>
  <c r="BG153" i="16"/>
  <c r="BE153" i="16"/>
  <c r="T153" i="16"/>
  <c r="R153" i="16"/>
  <c r="P153" i="16"/>
  <c r="BI151" i="16"/>
  <c r="BH151" i="16"/>
  <c r="BG151" i="16"/>
  <c r="BE151" i="16"/>
  <c r="T151" i="16"/>
  <c r="R151" i="16"/>
  <c r="P151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5" i="16"/>
  <c r="BH145" i="16"/>
  <c r="BG145" i="16"/>
  <c r="BE145" i="16"/>
  <c r="T145" i="16"/>
  <c r="R145" i="16"/>
  <c r="P145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0" i="16"/>
  <c r="BH140" i="16"/>
  <c r="BG140" i="16"/>
  <c r="BE140" i="16"/>
  <c r="T140" i="16"/>
  <c r="R140" i="16"/>
  <c r="P140" i="16"/>
  <c r="BI138" i="16"/>
  <c r="BH138" i="16"/>
  <c r="BG138" i="16"/>
  <c r="BE138" i="16"/>
  <c r="T138" i="16"/>
  <c r="R138" i="16"/>
  <c r="P138" i="16"/>
  <c r="J132" i="16"/>
  <c r="F130" i="16"/>
  <c r="E128" i="16"/>
  <c r="J91" i="16"/>
  <c r="F89" i="16"/>
  <c r="E87" i="16"/>
  <c r="J24" i="16"/>
  <c r="E24" i="16"/>
  <c r="J92" i="16" s="1"/>
  <c r="J23" i="16"/>
  <c r="J18" i="16"/>
  <c r="E18" i="16"/>
  <c r="F92" i="16" s="1"/>
  <c r="J17" i="16"/>
  <c r="J15" i="16"/>
  <c r="E15" i="16"/>
  <c r="F91" i="16" s="1"/>
  <c r="J14" i="16"/>
  <c r="J12" i="16"/>
  <c r="J130" i="16" s="1"/>
  <c r="E7" i="16"/>
  <c r="E85" i="16"/>
  <c r="J37" i="15"/>
  <c r="J36" i="15"/>
  <c r="AY108" i="1" s="1"/>
  <c r="J35" i="15"/>
  <c r="AX108" i="1" s="1"/>
  <c r="BI235" i="15"/>
  <c r="BH235" i="15"/>
  <c r="BG235" i="15"/>
  <c r="BE235" i="15"/>
  <c r="T235" i="15"/>
  <c r="R235" i="15"/>
  <c r="P235" i="15"/>
  <c r="BI234" i="15"/>
  <c r="BH234" i="15"/>
  <c r="BG234" i="15"/>
  <c r="BE234" i="15"/>
  <c r="T234" i="15"/>
  <c r="R234" i="15"/>
  <c r="P234" i="15"/>
  <c r="BI233" i="15"/>
  <c r="BH233" i="15"/>
  <c r="BG233" i="15"/>
  <c r="BE233" i="15"/>
  <c r="T233" i="15"/>
  <c r="R233" i="15"/>
  <c r="P233" i="15"/>
  <c r="BI231" i="15"/>
  <c r="BH231" i="15"/>
  <c r="BG231" i="15"/>
  <c r="BE231" i="15"/>
  <c r="T231" i="15"/>
  <c r="R231" i="15"/>
  <c r="P231" i="15"/>
  <c r="BI230" i="15"/>
  <c r="BH230" i="15"/>
  <c r="BG230" i="15"/>
  <c r="BE230" i="15"/>
  <c r="T230" i="15"/>
  <c r="R230" i="15"/>
  <c r="P230" i="15"/>
  <c r="BI228" i="15"/>
  <c r="BH228" i="15"/>
  <c r="BG228" i="15"/>
  <c r="BE228" i="15"/>
  <c r="T228" i="15"/>
  <c r="R228" i="15"/>
  <c r="P228" i="15"/>
  <c r="BI226" i="15"/>
  <c r="BH226" i="15"/>
  <c r="BG226" i="15"/>
  <c r="BE226" i="15"/>
  <c r="T226" i="15"/>
  <c r="R226" i="15"/>
  <c r="P226" i="15"/>
  <c r="BI225" i="15"/>
  <c r="BH225" i="15"/>
  <c r="BG225" i="15"/>
  <c r="BE225" i="15"/>
  <c r="T225" i="15"/>
  <c r="R225" i="15"/>
  <c r="P225" i="15"/>
  <c r="BI224" i="15"/>
  <c r="BH224" i="15"/>
  <c r="BG224" i="15"/>
  <c r="BE224" i="15"/>
  <c r="T224" i="15"/>
  <c r="R224" i="15"/>
  <c r="P224" i="15"/>
  <c r="BI222" i="15"/>
  <c r="BH222" i="15"/>
  <c r="BG222" i="15"/>
  <c r="BE222" i="15"/>
  <c r="T222" i="15"/>
  <c r="R222" i="15"/>
  <c r="P222" i="15"/>
  <c r="BI221" i="15"/>
  <c r="BH221" i="15"/>
  <c r="BG221" i="15"/>
  <c r="BE221" i="15"/>
  <c r="T221" i="15"/>
  <c r="R221" i="15"/>
  <c r="P221" i="15"/>
  <c r="BI220" i="15"/>
  <c r="BH220" i="15"/>
  <c r="BG220" i="15"/>
  <c r="BE220" i="15"/>
  <c r="T220" i="15"/>
  <c r="R220" i="15"/>
  <c r="P220" i="15"/>
  <c r="BI219" i="15"/>
  <c r="BH219" i="15"/>
  <c r="BG219" i="15"/>
  <c r="BE219" i="15"/>
  <c r="T219" i="15"/>
  <c r="R219" i="15"/>
  <c r="P219" i="15"/>
  <c r="BI218" i="15"/>
  <c r="BH218" i="15"/>
  <c r="BG218" i="15"/>
  <c r="BE218" i="15"/>
  <c r="T218" i="15"/>
  <c r="R218" i="15"/>
  <c r="P218" i="15"/>
  <c r="BI217" i="15"/>
  <c r="BH217" i="15"/>
  <c r="BG217" i="15"/>
  <c r="BE217" i="15"/>
  <c r="T217" i="15"/>
  <c r="R217" i="15"/>
  <c r="P217" i="15"/>
  <c r="BI216" i="15"/>
  <c r="BH216" i="15"/>
  <c r="BG216" i="15"/>
  <c r="BE216" i="15"/>
  <c r="T216" i="15"/>
  <c r="R216" i="15"/>
  <c r="P216" i="15"/>
  <c r="BI215" i="15"/>
  <c r="BH215" i="15"/>
  <c r="BG215" i="15"/>
  <c r="BE215" i="15"/>
  <c r="T215" i="15"/>
  <c r="R215" i="15"/>
  <c r="P215" i="15"/>
  <c r="BI214" i="15"/>
  <c r="BH214" i="15"/>
  <c r="BG214" i="15"/>
  <c r="BE214" i="15"/>
  <c r="T214" i="15"/>
  <c r="R214" i="15"/>
  <c r="P214" i="15"/>
  <c r="BI213" i="15"/>
  <c r="BH213" i="15"/>
  <c r="BG213" i="15"/>
  <c r="BE213" i="15"/>
  <c r="T213" i="15"/>
  <c r="R213" i="15"/>
  <c r="P213" i="15"/>
  <c r="BI212" i="15"/>
  <c r="BH212" i="15"/>
  <c r="BG212" i="15"/>
  <c r="BE212" i="15"/>
  <c r="T212" i="15"/>
  <c r="R212" i="15"/>
  <c r="P212" i="15"/>
  <c r="BI211" i="15"/>
  <c r="BH211" i="15"/>
  <c r="BG211" i="15"/>
  <c r="BE211" i="15"/>
  <c r="T211" i="15"/>
  <c r="R211" i="15"/>
  <c r="P211" i="15"/>
  <c r="BI210" i="15"/>
  <c r="BH210" i="15"/>
  <c r="BG210" i="15"/>
  <c r="BE210" i="15"/>
  <c r="T210" i="15"/>
  <c r="R210" i="15"/>
  <c r="P210" i="15"/>
  <c r="BI209" i="15"/>
  <c r="BH209" i="15"/>
  <c r="BG209" i="15"/>
  <c r="BE209" i="15"/>
  <c r="T209" i="15"/>
  <c r="R209" i="15"/>
  <c r="P209" i="15"/>
  <c r="BI208" i="15"/>
  <c r="BH208" i="15"/>
  <c r="BG208" i="15"/>
  <c r="BE208" i="15"/>
  <c r="T208" i="15"/>
  <c r="R208" i="15"/>
  <c r="P208" i="15"/>
  <c r="BI207" i="15"/>
  <c r="BH207" i="15"/>
  <c r="BG207" i="15"/>
  <c r="BE207" i="15"/>
  <c r="T207" i="15"/>
  <c r="R207" i="15"/>
  <c r="P207" i="15"/>
  <c r="BI206" i="15"/>
  <c r="BH206" i="15"/>
  <c r="BG206" i="15"/>
  <c r="BE206" i="15"/>
  <c r="T206" i="15"/>
  <c r="R206" i="15"/>
  <c r="P206" i="15"/>
  <c r="BI205" i="15"/>
  <c r="BH205" i="15"/>
  <c r="BG205" i="15"/>
  <c r="BE205" i="15"/>
  <c r="T205" i="15"/>
  <c r="R205" i="15"/>
  <c r="P205" i="15"/>
  <c r="BI204" i="15"/>
  <c r="BH204" i="15"/>
  <c r="BG204" i="15"/>
  <c r="BE204" i="15"/>
  <c r="T204" i="15"/>
  <c r="R204" i="15"/>
  <c r="P204" i="15"/>
  <c r="BI202" i="15"/>
  <c r="BH202" i="15"/>
  <c r="BG202" i="15"/>
  <c r="BE202" i="15"/>
  <c r="T202" i="15"/>
  <c r="R202" i="15"/>
  <c r="P202" i="15"/>
  <c r="BI200" i="15"/>
  <c r="BH200" i="15"/>
  <c r="BG200" i="15"/>
  <c r="BE200" i="15"/>
  <c r="T200" i="15"/>
  <c r="R200" i="15"/>
  <c r="P200" i="15"/>
  <c r="BI199" i="15"/>
  <c r="BH199" i="15"/>
  <c r="BG199" i="15"/>
  <c r="BE199" i="15"/>
  <c r="T199" i="15"/>
  <c r="R199" i="15"/>
  <c r="P199" i="15"/>
  <c r="BI198" i="15"/>
  <c r="BH198" i="15"/>
  <c r="BG198" i="15"/>
  <c r="BE198" i="15"/>
  <c r="T198" i="15"/>
  <c r="R198" i="15"/>
  <c r="P198" i="15"/>
  <c r="BI197" i="15"/>
  <c r="BH197" i="15"/>
  <c r="BG197" i="15"/>
  <c r="BE197" i="15"/>
  <c r="T197" i="15"/>
  <c r="R197" i="15"/>
  <c r="P197" i="15"/>
  <c r="BI196" i="15"/>
  <c r="BH196" i="15"/>
  <c r="BG196" i="15"/>
  <c r="BE196" i="15"/>
  <c r="T196" i="15"/>
  <c r="R196" i="15"/>
  <c r="P196" i="15"/>
  <c r="BI195" i="15"/>
  <c r="BH195" i="15"/>
  <c r="BG195" i="15"/>
  <c r="BE195" i="15"/>
  <c r="T195" i="15"/>
  <c r="R195" i="15"/>
  <c r="P195" i="15"/>
  <c r="BI194" i="15"/>
  <c r="BH194" i="15"/>
  <c r="BG194" i="15"/>
  <c r="BE194" i="15"/>
  <c r="T194" i="15"/>
  <c r="R194" i="15"/>
  <c r="P194" i="15"/>
  <c r="BI193" i="15"/>
  <c r="BH193" i="15"/>
  <c r="BG193" i="15"/>
  <c r="BE193" i="15"/>
  <c r="T193" i="15"/>
  <c r="R193" i="15"/>
  <c r="P193" i="15"/>
  <c r="BI192" i="15"/>
  <c r="BH192" i="15"/>
  <c r="BG192" i="15"/>
  <c r="BE192" i="15"/>
  <c r="T192" i="15"/>
  <c r="R192" i="15"/>
  <c r="P192" i="15"/>
  <c r="BI191" i="15"/>
  <c r="BH191" i="15"/>
  <c r="BG191" i="15"/>
  <c r="BE191" i="15"/>
  <c r="T191" i="15"/>
  <c r="R191" i="15"/>
  <c r="P191" i="15"/>
  <c r="BI190" i="15"/>
  <c r="BH190" i="15"/>
  <c r="BG190" i="15"/>
  <c r="BE190" i="15"/>
  <c r="T190" i="15"/>
  <c r="R190" i="15"/>
  <c r="P190" i="15"/>
  <c r="BI189" i="15"/>
  <c r="BH189" i="15"/>
  <c r="BG189" i="15"/>
  <c r="BE189" i="15"/>
  <c r="T189" i="15"/>
  <c r="R189" i="15"/>
  <c r="P189" i="15"/>
  <c r="BI188" i="15"/>
  <c r="BH188" i="15"/>
  <c r="BG188" i="15"/>
  <c r="BE188" i="15"/>
  <c r="T188" i="15"/>
  <c r="R188" i="15"/>
  <c r="P188" i="15"/>
  <c r="BI187" i="15"/>
  <c r="BH187" i="15"/>
  <c r="BG187" i="15"/>
  <c r="BE187" i="15"/>
  <c r="T187" i="15"/>
  <c r="R187" i="15"/>
  <c r="P187" i="15"/>
  <c r="BI186" i="15"/>
  <c r="BH186" i="15"/>
  <c r="BG186" i="15"/>
  <c r="BE186" i="15"/>
  <c r="T186" i="15"/>
  <c r="R186" i="15"/>
  <c r="P186" i="15"/>
  <c r="BI185" i="15"/>
  <c r="BH185" i="15"/>
  <c r="BG185" i="15"/>
  <c r="BE185" i="15"/>
  <c r="T185" i="15"/>
  <c r="R185" i="15"/>
  <c r="P185" i="15"/>
  <c r="BI184" i="15"/>
  <c r="BH184" i="15"/>
  <c r="BG184" i="15"/>
  <c r="BE184" i="15"/>
  <c r="T184" i="15"/>
  <c r="R184" i="15"/>
  <c r="P184" i="15"/>
  <c r="BI183" i="15"/>
  <c r="BH183" i="15"/>
  <c r="BG183" i="15"/>
  <c r="BE183" i="15"/>
  <c r="T183" i="15"/>
  <c r="R183" i="15"/>
  <c r="P183" i="15"/>
  <c r="BI182" i="15"/>
  <c r="BH182" i="15"/>
  <c r="BG182" i="15"/>
  <c r="BE182" i="15"/>
  <c r="T182" i="15"/>
  <c r="R182" i="15"/>
  <c r="P182" i="15"/>
  <c r="BI181" i="15"/>
  <c r="BH181" i="15"/>
  <c r="BG181" i="15"/>
  <c r="BE181" i="15"/>
  <c r="T181" i="15"/>
  <c r="R181" i="15"/>
  <c r="P181" i="15"/>
  <c r="BI180" i="15"/>
  <c r="BH180" i="15"/>
  <c r="BG180" i="15"/>
  <c r="BE180" i="15"/>
  <c r="T180" i="15"/>
  <c r="R180" i="15"/>
  <c r="P180" i="15"/>
  <c r="BI178" i="15"/>
  <c r="BH178" i="15"/>
  <c r="BG178" i="15"/>
  <c r="BE178" i="15"/>
  <c r="T178" i="15"/>
  <c r="R178" i="15"/>
  <c r="P178" i="15"/>
  <c r="BI177" i="15"/>
  <c r="BH177" i="15"/>
  <c r="BG177" i="15"/>
  <c r="BE177" i="15"/>
  <c r="T177" i="15"/>
  <c r="R177" i="15"/>
  <c r="P177" i="15"/>
  <c r="BI176" i="15"/>
  <c r="BH176" i="15"/>
  <c r="BG176" i="15"/>
  <c r="BE176" i="15"/>
  <c r="T176" i="15"/>
  <c r="R176" i="15"/>
  <c r="P176" i="15"/>
  <c r="BI175" i="15"/>
  <c r="BH175" i="15"/>
  <c r="BG175" i="15"/>
  <c r="BE175" i="15"/>
  <c r="T175" i="15"/>
  <c r="R175" i="15"/>
  <c r="P175" i="15"/>
  <c r="BI174" i="15"/>
  <c r="BH174" i="15"/>
  <c r="BG174" i="15"/>
  <c r="BE174" i="15"/>
  <c r="T174" i="15"/>
  <c r="R174" i="15"/>
  <c r="P174" i="15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1" i="15"/>
  <c r="BH171" i="15"/>
  <c r="BG171" i="15"/>
  <c r="BE171" i="15"/>
  <c r="T171" i="15"/>
  <c r="R171" i="15"/>
  <c r="P171" i="15"/>
  <c r="BI170" i="15"/>
  <c r="BH170" i="15"/>
  <c r="BG170" i="15"/>
  <c r="BE170" i="15"/>
  <c r="T170" i="15"/>
  <c r="R170" i="15"/>
  <c r="P170" i="15"/>
  <c r="BI169" i="15"/>
  <c r="BH169" i="15"/>
  <c r="BG169" i="15"/>
  <c r="BE169" i="15"/>
  <c r="T169" i="15"/>
  <c r="R169" i="15"/>
  <c r="P169" i="15"/>
  <c r="BI168" i="15"/>
  <c r="BH168" i="15"/>
  <c r="BG168" i="15"/>
  <c r="BE168" i="15"/>
  <c r="T168" i="15"/>
  <c r="R168" i="15"/>
  <c r="P168" i="15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2" i="15"/>
  <c r="BH162" i="15"/>
  <c r="BG162" i="15"/>
  <c r="BE162" i="15"/>
  <c r="T162" i="15"/>
  <c r="R162" i="15"/>
  <c r="P162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7" i="15"/>
  <c r="BH137" i="15"/>
  <c r="BG137" i="15"/>
  <c r="BE137" i="15"/>
  <c r="T137" i="15"/>
  <c r="R137" i="15"/>
  <c r="P137" i="15"/>
  <c r="BI136" i="15"/>
  <c r="BH136" i="15"/>
  <c r="BG136" i="15"/>
  <c r="BE136" i="15"/>
  <c r="T136" i="15"/>
  <c r="R136" i="15"/>
  <c r="P136" i="15"/>
  <c r="BI135" i="15"/>
  <c r="BH135" i="15"/>
  <c r="BG135" i="15"/>
  <c r="BE135" i="15"/>
  <c r="T135" i="15"/>
  <c r="R135" i="15"/>
  <c r="P135" i="15"/>
  <c r="BI134" i="15"/>
  <c r="BH134" i="15"/>
  <c r="BG134" i="15"/>
  <c r="BE134" i="15"/>
  <c r="T134" i="15"/>
  <c r="R134" i="15"/>
  <c r="P134" i="15"/>
  <c r="BI133" i="15"/>
  <c r="BH133" i="15"/>
  <c r="BG133" i="15"/>
  <c r="BE133" i="15"/>
  <c r="T133" i="15"/>
  <c r="R133" i="15"/>
  <c r="P133" i="15"/>
  <c r="BI132" i="15"/>
  <c r="BH132" i="15"/>
  <c r="BG132" i="15"/>
  <c r="BE132" i="15"/>
  <c r="T132" i="15"/>
  <c r="R132" i="15"/>
  <c r="P132" i="15"/>
  <c r="BI131" i="15"/>
  <c r="BH131" i="15"/>
  <c r="BG131" i="15"/>
  <c r="BE131" i="15"/>
  <c r="T131" i="15"/>
  <c r="R131" i="15"/>
  <c r="P131" i="15"/>
  <c r="BI130" i="15"/>
  <c r="BH130" i="15"/>
  <c r="BG130" i="15"/>
  <c r="BE130" i="15"/>
  <c r="T130" i="15"/>
  <c r="R130" i="15"/>
  <c r="P130" i="15"/>
  <c r="BI129" i="15"/>
  <c r="BH129" i="15"/>
  <c r="BG129" i="15"/>
  <c r="BE129" i="15"/>
  <c r="T129" i="15"/>
  <c r="R129" i="15"/>
  <c r="P129" i="15"/>
  <c r="J122" i="15"/>
  <c r="F120" i="15"/>
  <c r="E118" i="15"/>
  <c r="J91" i="15"/>
  <c r="F89" i="15"/>
  <c r="E87" i="15"/>
  <c r="J24" i="15"/>
  <c r="E24" i="15"/>
  <c r="J123" i="15" s="1"/>
  <c r="J23" i="15"/>
  <c r="J18" i="15"/>
  <c r="E18" i="15"/>
  <c r="F123" i="15" s="1"/>
  <c r="J17" i="15"/>
  <c r="J15" i="15"/>
  <c r="E15" i="15"/>
  <c r="F122" i="15" s="1"/>
  <c r="J14" i="15"/>
  <c r="J12" i="15"/>
  <c r="J120" i="15" s="1"/>
  <c r="E7" i="15"/>
  <c r="E116" i="15" s="1"/>
  <c r="J37" i="14"/>
  <c r="J36" i="14"/>
  <c r="AY107" i="1" s="1"/>
  <c r="J35" i="14"/>
  <c r="AX107" i="1"/>
  <c r="BI173" i="14"/>
  <c r="BH173" i="14"/>
  <c r="BG173" i="14"/>
  <c r="BE173" i="14"/>
  <c r="T173" i="14"/>
  <c r="T172" i="14" s="1"/>
  <c r="R173" i="14"/>
  <c r="R172" i="14" s="1"/>
  <c r="P173" i="14"/>
  <c r="P172" i="14" s="1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56" i="14"/>
  <c r="BH156" i="14"/>
  <c r="BG156" i="14"/>
  <c r="BE156" i="14"/>
  <c r="T156" i="14"/>
  <c r="R156" i="14"/>
  <c r="P156" i="14"/>
  <c r="BI155" i="14"/>
  <c r="BH155" i="14"/>
  <c r="BG155" i="14"/>
  <c r="BE155" i="14"/>
  <c r="T155" i="14"/>
  <c r="R155" i="14"/>
  <c r="P155" i="14"/>
  <c r="BI153" i="14"/>
  <c r="BH153" i="14"/>
  <c r="BG153" i="14"/>
  <c r="BE153" i="14"/>
  <c r="T153" i="14"/>
  <c r="R153" i="14"/>
  <c r="P153" i="14"/>
  <c r="BI152" i="14"/>
  <c r="BH152" i="14"/>
  <c r="BG152" i="14"/>
  <c r="BE152" i="14"/>
  <c r="T152" i="14"/>
  <c r="R152" i="14"/>
  <c r="P152" i="14"/>
  <c r="BI151" i="14"/>
  <c r="BH151" i="14"/>
  <c r="BG151" i="14"/>
  <c r="BE151" i="14"/>
  <c r="T151" i="14"/>
  <c r="R151" i="14"/>
  <c r="P151" i="14"/>
  <c r="BI150" i="14"/>
  <c r="BH150" i="14"/>
  <c r="BG150" i="14"/>
  <c r="BE150" i="14"/>
  <c r="T150" i="14"/>
  <c r="R150" i="14"/>
  <c r="P150" i="14"/>
  <c r="BI149" i="14"/>
  <c r="BH149" i="14"/>
  <c r="BG149" i="14"/>
  <c r="BE149" i="14"/>
  <c r="T149" i="14"/>
  <c r="R149" i="14"/>
  <c r="P149" i="14"/>
  <c r="BI148" i="14"/>
  <c r="BH148" i="14"/>
  <c r="BG148" i="14"/>
  <c r="BE148" i="14"/>
  <c r="T148" i="14"/>
  <c r="R148" i="14"/>
  <c r="P148" i="14"/>
  <c r="BI147" i="14"/>
  <c r="BH147" i="14"/>
  <c r="BG147" i="14"/>
  <c r="BE147" i="14"/>
  <c r="T147" i="14"/>
  <c r="R147" i="14"/>
  <c r="P147" i="14"/>
  <c r="BI146" i="14"/>
  <c r="BH146" i="14"/>
  <c r="BG146" i="14"/>
  <c r="BE146" i="14"/>
  <c r="T146" i="14"/>
  <c r="R146" i="14"/>
  <c r="P146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3" i="14"/>
  <c r="BH143" i="14"/>
  <c r="BG143" i="14"/>
  <c r="BE143" i="14"/>
  <c r="T143" i="14"/>
  <c r="R143" i="14"/>
  <c r="P143" i="14"/>
  <c r="BI142" i="14"/>
  <c r="BH142" i="14"/>
  <c r="BG142" i="14"/>
  <c r="BE142" i="14"/>
  <c r="T142" i="14"/>
  <c r="R142" i="14"/>
  <c r="P142" i="14"/>
  <c r="BI141" i="14"/>
  <c r="BH141" i="14"/>
  <c r="BG141" i="14"/>
  <c r="BE141" i="14"/>
  <c r="T141" i="14"/>
  <c r="R141" i="14"/>
  <c r="P141" i="14"/>
  <c r="BI140" i="14"/>
  <c r="BH140" i="14"/>
  <c r="BG140" i="14"/>
  <c r="BE140" i="14"/>
  <c r="T140" i="14"/>
  <c r="R140" i="14"/>
  <c r="P140" i="14"/>
  <c r="BI139" i="14"/>
  <c r="BH139" i="14"/>
  <c r="BG139" i="14"/>
  <c r="BE139" i="14"/>
  <c r="T139" i="14"/>
  <c r="R139" i="14"/>
  <c r="P139" i="14"/>
  <c r="BI138" i="14"/>
  <c r="BH138" i="14"/>
  <c r="BG138" i="14"/>
  <c r="BE138" i="14"/>
  <c r="T138" i="14"/>
  <c r="R138" i="14"/>
  <c r="P138" i="14"/>
  <c r="BI137" i="14"/>
  <c r="BH137" i="14"/>
  <c r="BG137" i="14"/>
  <c r="BE137" i="14"/>
  <c r="T137" i="14"/>
  <c r="R137" i="14"/>
  <c r="P137" i="14"/>
  <c r="BI136" i="14"/>
  <c r="BH136" i="14"/>
  <c r="BG136" i="14"/>
  <c r="BE136" i="14"/>
  <c r="T136" i="14"/>
  <c r="R136" i="14"/>
  <c r="P136" i="14"/>
  <c r="BI135" i="14"/>
  <c r="BH135" i="14"/>
  <c r="BG135" i="14"/>
  <c r="BE135" i="14"/>
  <c r="T135" i="14"/>
  <c r="R135" i="14"/>
  <c r="P135" i="14"/>
  <c r="BI134" i="14"/>
  <c r="BH134" i="14"/>
  <c r="BG134" i="14"/>
  <c r="BE134" i="14"/>
  <c r="T134" i="14"/>
  <c r="R134" i="14"/>
  <c r="P134" i="14"/>
  <c r="BI133" i="14"/>
  <c r="BH133" i="14"/>
  <c r="BG133" i="14"/>
  <c r="BE133" i="14"/>
  <c r="T133" i="14"/>
  <c r="R133" i="14"/>
  <c r="P133" i="14"/>
  <c r="BI132" i="14"/>
  <c r="BH132" i="14"/>
  <c r="BG132" i="14"/>
  <c r="BE132" i="14"/>
  <c r="T132" i="14"/>
  <c r="R132" i="14"/>
  <c r="P132" i="14"/>
  <c r="BI131" i="14"/>
  <c r="BH131" i="14"/>
  <c r="BG131" i="14"/>
  <c r="BE131" i="14"/>
  <c r="T131" i="14"/>
  <c r="R131" i="14"/>
  <c r="P131" i="14"/>
  <c r="BI130" i="14"/>
  <c r="BH130" i="14"/>
  <c r="BG130" i="14"/>
  <c r="BE130" i="14"/>
  <c r="T130" i="14"/>
  <c r="R130" i="14"/>
  <c r="P130" i="14"/>
  <c r="BI129" i="14"/>
  <c r="BH129" i="14"/>
  <c r="BG129" i="14"/>
  <c r="BE129" i="14"/>
  <c r="T129" i="14"/>
  <c r="R129" i="14"/>
  <c r="P129" i="14"/>
  <c r="BI128" i="14"/>
  <c r="BH128" i="14"/>
  <c r="BG128" i="14"/>
  <c r="BE128" i="14"/>
  <c r="T128" i="14"/>
  <c r="R128" i="14"/>
  <c r="P128" i="14"/>
  <c r="BI127" i="14"/>
  <c r="BH127" i="14"/>
  <c r="BG127" i="14"/>
  <c r="BE127" i="14"/>
  <c r="T127" i="14"/>
  <c r="R127" i="14"/>
  <c r="P127" i="14"/>
  <c r="BI126" i="14"/>
  <c r="BH126" i="14"/>
  <c r="BG126" i="14"/>
  <c r="BE126" i="14"/>
  <c r="T126" i="14"/>
  <c r="R126" i="14"/>
  <c r="P126" i="14"/>
  <c r="BI125" i="14"/>
  <c r="BH125" i="14"/>
  <c r="BG125" i="14"/>
  <c r="BE125" i="14"/>
  <c r="T125" i="14"/>
  <c r="R125" i="14"/>
  <c r="P125" i="14"/>
  <c r="BI124" i="14"/>
  <c r="BH124" i="14"/>
  <c r="BG124" i="14"/>
  <c r="BE124" i="14"/>
  <c r="T124" i="14"/>
  <c r="R124" i="14"/>
  <c r="P124" i="14"/>
  <c r="BI123" i="14"/>
  <c r="BH123" i="14"/>
  <c r="BG123" i="14"/>
  <c r="BE123" i="14"/>
  <c r="T123" i="14"/>
  <c r="R123" i="14"/>
  <c r="P123" i="14"/>
  <c r="BI122" i="14"/>
  <c r="BH122" i="14"/>
  <c r="BG122" i="14"/>
  <c r="BE122" i="14"/>
  <c r="T122" i="14"/>
  <c r="R122" i="14"/>
  <c r="P122" i="14"/>
  <c r="BI121" i="14"/>
  <c r="BH121" i="14"/>
  <c r="BG121" i="14"/>
  <c r="BE121" i="14"/>
  <c r="T121" i="14"/>
  <c r="R121" i="14"/>
  <c r="P121" i="14"/>
  <c r="J115" i="14"/>
  <c r="F113" i="14"/>
  <c r="E111" i="14"/>
  <c r="J91" i="14"/>
  <c r="F89" i="14"/>
  <c r="E87" i="14"/>
  <c r="J24" i="14"/>
  <c r="E24" i="14"/>
  <c r="J116" i="14"/>
  <c r="J23" i="14"/>
  <c r="J18" i="14"/>
  <c r="E18" i="14"/>
  <c r="F116" i="14" s="1"/>
  <c r="J17" i="14"/>
  <c r="J15" i="14"/>
  <c r="E15" i="14"/>
  <c r="F115" i="14" s="1"/>
  <c r="J14" i="14"/>
  <c r="J12" i="14"/>
  <c r="J113" i="14" s="1"/>
  <c r="E7" i="14"/>
  <c r="E109" i="14" s="1"/>
  <c r="J305" i="13"/>
  <c r="J37" i="13"/>
  <c r="J36" i="13"/>
  <c r="AY106" i="1" s="1"/>
  <c r="J35" i="13"/>
  <c r="AX106" i="1" s="1"/>
  <c r="J109" i="13"/>
  <c r="BI304" i="13"/>
  <c r="BH304" i="13"/>
  <c r="BG304" i="13"/>
  <c r="BE304" i="13"/>
  <c r="T304" i="13"/>
  <c r="R304" i="13"/>
  <c r="P304" i="13"/>
  <c r="BI303" i="13"/>
  <c r="BH303" i="13"/>
  <c r="BG303" i="13"/>
  <c r="BE303" i="13"/>
  <c r="T303" i="13"/>
  <c r="R303" i="13"/>
  <c r="P303" i="13"/>
  <c r="BI302" i="13"/>
  <c r="BH302" i="13"/>
  <c r="BG302" i="13"/>
  <c r="BE302" i="13"/>
  <c r="T302" i="13"/>
  <c r="R302" i="13"/>
  <c r="P302" i="13"/>
  <c r="BI300" i="13"/>
  <c r="BH300" i="13"/>
  <c r="BG300" i="13"/>
  <c r="BE300" i="13"/>
  <c r="T300" i="13"/>
  <c r="R300" i="13"/>
  <c r="P300" i="13"/>
  <c r="BI299" i="13"/>
  <c r="BH299" i="13"/>
  <c r="BG299" i="13"/>
  <c r="BE299" i="13"/>
  <c r="T299" i="13"/>
  <c r="R299" i="13"/>
  <c r="P299" i="13"/>
  <c r="BI298" i="13"/>
  <c r="BH298" i="13"/>
  <c r="BG298" i="13"/>
  <c r="BE298" i="13"/>
  <c r="T298" i="13"/>
  <c r="R298" i="13"/>
  <c r="P298" i="13"/>
  <c r="BI297" i="13"/>
  <c r="BH297" i="13"/>
  <c r="BG297" i="13"/>
  <c r="BE297" i="13"/>
  <c r="T297" i="13"/>
  <c r="R297" i="13"/>
  <c r="P297" i="13"/>
  <c r="BI296" i="13"/>
  <c r="BH296" i="13"/>
  <c r="BG296" i="13"/>
  <c r="BE296" i="13"/>
  <c r="T296" i="13"/>
  <c r="R296" i="13"/>
  <c r="P296" i="13"/>
  <c r="BI295" i="13"/>
  <c r="BH295" i="13"/>
  <c r="BG295" i="13"/>
  <c r="BE295" i="13"/>
  <c r="T295" i="13"/>
  <c r="R295" i="13"/>
  <c r="P295" i="13"/>
  <c r="BI294" i="13"/>
  <c r="BH294" i="13"/>
  <c r="BG294" i="13"/>
  <c r="BE294" i="13"/>
  <c r="T294" i="13"/>
  <c r="R294" i="13"/>
  <c r="P294" i="13"/>
  <c r="BI293" i="13"/>
  <c r="BH293" i="13"/>
  <c r="BG293" i="13"/>
  <c r="BE293" i="13"/>
  <c r="T293" i="13"/>
  <c r="R293" i="13"/>
  <c r="P293" i="13"/>
  <c r="BI292" i="13"/>
  <c r="BH292" i="13"/>
  <c r="BG292" i="13"/>
  <c r="BE292" i="13"/>
  <c r="T292" i="13"/>
  <c r="R292" i="13"/>
  <c r="P292" i="13"/>
  <c r="BI291" i="13"/>
  <c r="BH291" i="13"/>
  <c r="BG291" i="13"/>
  <c r="BE291" i="13"/>
  <c r="T291" i="13"/>
  <c r="R291" i="13"/>
  <c r="P291" i="13"/>
  <c r="BI290" i="13"/>
  <c r="BH290" i="13"/>
  <c r="BG290" i="13"/>
  <c r="BE290" i="13"/>
  <c r="T290" i="13"/>
  <c r="R290" i="13"/>
  <c r="P290" i="13"/>
  <c r="BI289" i="13"/>
  <c r="BH289" i="13"/>
  <c r="BG289" i="13"/>
  <c r="BE289" i="13"/>
  <c r="T289" i="13"/>
  <c r="R289" i="13"/>
  <c r="P289" i="13"/>
  <c r="BI288" i="13"/>
  <c r="BH288" i="13"/>
  <c r="BG288" i="13"/>
  <c r="BE288" i="13"/>
  <c r="T288" i="13"/>
  <c r="R288" i="13"/>
  <c r="P288" i="13"/>
  <c r="BI287" i="13"/>
  <c r="BH287" i="13"/>
  <c r="BG287" i="13"/>
  <c r="BE287" i="13"/>
  <c r="T287" i="13"/>
  <c r="R287" i="13"/>
  <c r="P287" i="13"/>
  <c r="BI286" i="13"/>
  <c r="BH286" i="13"/>
  <c r="BG286" i="13"/>
  <c r="BE286" i="13"/>
  <c r="T286" i="13"/>
  <c r="R286" i="13"/>
  <c r="P286" i="13"/>
  <c r="BI285" i="13"/>
  <c r="BH285" i="13"/>
  <c r="BG285" i="13"/>
  <c r="BE285" i="13"/>
  <c r="T285" i="13"/>
  <c r="R285" i="13"/>
  <c r="P285" i="13"/>
  <c r="BI284" i="13"/>
  <c r="BH284" i="13"/>
  <c r="BG284" i="13"/>
  <c r="BE284" i="13"/>
  <c r="T284" i="13"/>
  <c r="R284" i="13"/>
  <c r="P284" i="13"/>
  <c r="BI283" i="13"/>
  <c r="BH283" i="13"/>
  <c r="BG283" i="13"/>
  <c r="BE283" i="13"/>
  <c r="T283" i="13"/>
  <c r="R283" i="13"/>
  <c r="P283" i="13"/>
  <c r="BI282" i="13"/>
  <c r="BH282" i="13"/>
  <c r="BG282" i="13"/>
  <c r="BE282" i="13"/>
  <c r="T282" i="13"/>
  <c r="R282" i="13"/>
  <c r="P282" i="13"/>
  <c r="BI281" i="13"/>
  <c r="BH281" i="13"/>
  <c r="BG281" i="13"/>
  <c r="BE281" i="13"/>
  <c r="T281" i="13"/>
  <c r="R281" i="13"/>
  <c r="P281" i="13"/>
  <c r="BI280" i="13"/>
  <c r="BH280" i="13"/>
  <c r="BG280" i="13"/>
  <c r="BE280" i="13"/>
  <c r="T280" i="13"/>
  <c r="R280" i="13"/>
  <c r="P280" i="13"/>
  <c r="BI279" i="13"/>
  <c r="BH279" i="13"/>
  <c r="BG279" i="13"/>
  <c r="BE279" i="13"/>
  <c r="T279" i="13"/>
  <c r="R279" i="13"/>
  <c r="P279" i="13"/>
  <c r="BI278" i="13"/>
  <c r="BH278" i="13"/>
  <c r="BG278" i="13"/>
  <c r="BE278" i="13"/>
  <c r="T278" i="13"/>
  <c r="R278" i="13"/>
  <c r="P278" i="13"/>
  <c r="BI277" i="13"/>
  <c r="BH277" i="13"/>
  <c r="BG277" i="13"/>
  <c r="BE277" i="13"/>
  <c r="T277" i="13"/>
  <c r="R277" i="13"/>
  <c r="P277" i="13"/>
  <c r="BI276" i="13"/>
  <c r="BH276" i="13"/>
  <c r="BG276" i="13"/>
  <c r="BE276" i="13"/>
  <c r="T276" i="13"/>
  <c r="R276" i="13"/>
  <c r="P276" i="13"/>
  <c r="BI275" i="13"/>
  <c r="BH275" i="13"/>
  <c r="BG275" i="13"/>
  <c r="BE275" i="13"/>
  <c r="T275" i="13"/>
  <c r="R275" i="13"/>
  <c r="P275" i="13"/>
  <c r="BI273" i="13"/>
  <c r="BH273" i="13"/>
  <c r="BG273" i="13"/>
  <c r="BE273" i="13"/>
  <c r="T273" i="13"/>
  <c r="R273" i="13"/>
  <c r="P273" i="13"/>
  <c r="BI272" i="13"/>
  <c r="BH272" i="13"/>
  <c r="BG272" i="13"/>
  <c r="BE272" i="13"/>
  <c r="T272" i="13"/>
  <c r="R272" i="13"/>
  <c r="P272" i="13"/>
  <c r="BI271" i="13"/>
  <c r="BH271" i="13"/>
  <c r="BG271" i="13"/>
  <c r="BE271" i="13"/>
  <c r="T271" i="13"/>
  <c r="R271" i="13"/>
  <c r="P271" i="13"/>
  <c r="BI270" i="13"/>
  <c r="BH270" i="13"/>
  <c r="BG270" i="13"/>
  <c r="BE270" i="13"/>
  <c r="T270" i="13"/>
  <c r="R270" i="13"/>
  <c r="P270" i="13"/>
  <c r="BI269" i="13"/>
  <c r="BH269" i="13"/>
  <c r="BG269" i="13"/>
  <c r="BE269" i="13"/>
  <c r="T269" i="13"/>
  <c r="R269" i="13"/>
  <c r="P269" i="13"/>
  <c r="BI268" i="13"/>
  <c r="BH268" i="13"/>
  <c r="BG268" i="13"/>
  <c r="BE268" i="13"/>
  <c r="T268" i="13"/>
  <c r="R268" i="13"/>
  <c r="P268" i="13"/>
  <c r="BI267" i="13"/>
  <c r="BH267" i="13"/>
  <c r="BG267" i="13"/>
  <c r="BE267" i="13"/>
  <c r="T267" i="13"/>
  <c r="R267" i="13"/>
  <c r="P267" i="13"/>
  <c r="BI266" i="13"/>
  <c r="BH266" i="13"/>
  <c r="BG266" i="13"/>
  <c r="BE266" i="13"/>
  <c r="T266" i="13"/>
  <c r="R266" i="13"/>
  <c r="P266" i="13"/>
  <c r="BI265" i="13"/>
  <c r="BH265" i="13"/>
  <c r="BG265" i="13"/>
  <c r="BE265" i="13"/>
  <c r="T265" i="13"/>
  <c r="R265" i="13"/>
  <c r="P265" i="13"/>
  <c r="BI264" i="13"/>
  <c r="BH264" i="13"/>
  <c r="BG264" i="13"/>
  <c r="BE264" i="13"/>
  <c r="T264" i="13"/>
  <c r="R264" i="13"/>
  <c r="P264" i="13"/>
  <c r="BI263" i="13"/>
  <c r="BH263" i="13"/>
  <c r="BG263" i="13"/>
  <c r="BE263" i="13"/>
  <c r="T263" i="13"/>
  <c r="R263" i="13"/>
  <c r="P263" i="13"/>
  <c r="BI262" i="13"/>
  <c r="BH262" i="13"/>
  <c r="BG262" i="13"/>
  <c r="BE262" i="13"/>
  <c r="T262" i="13"/>
  <c r="R262" i="13"/>
  <c r="P262" i="13"/>
  <c r="BI261" i="13"/>
  <c r="BH261" i="13"/>
  <c r="BG261" i="13"/>
  <c r="BE261" i="13"/>
  <c r="T261" i="13"/>
  <c r="R261" i="13"/>
  <c r="P261" i="13"/>
  <c r="BI260" i="13"/>
  <c r="BH260" i="13"/>
  <c r="BG260" i="13"/>
  <c r="BE260" i="13"/>
  <c r="T260" i="13"/>
  <c r="R260" i="13"/>
  <c r="P260" i="13"/>
  <c r="BI259" i="13"/>
  <c r="BH259" i="13"/>
  <c r="BG259" i="13"/>
  <c r="BE259" i="13"/>
  <c r="T259" i="13"/>
  <c r="R259" i="13"/>
  <c r="P259" i="13"/>
  <c r="BI258" i="13"/>
  <c r="BH258" i="13"/>
  <c r="BG258" i="13"/>
  <c r="BE258" i="13"/>
  <c r="T258" i="13"/>
  <c r="R258" i="13"/>
  <c r="P258" i="13"/>
  <c r="BI257" i="13"/>
  <c r="BH257" i="13"/>
  <c r="BG257" i="13"/>
  <c r="BE257" i="13"/>
  <c r="T257" i="13"/>
  <c r="R257" i="13"/>
  <c r="P257" i="13"/>
  <c r="BI256" i="13"/>
  <c r="BH256" i="13"/>
  <c r="BG256" i="13"/>
  <c r="BE256" i="13"/>
  <c r="T256" i="13"/>
  <c r="R256" i="13"/>
  <c r="P256" i="13"/>
  <c r="BI255" i="13"/>
  <c r="BH255" i="13"/>
  <c r="BG255" i="13"/>
  <c r="BE255" i="13"/>
  <c r="T255" i="13"/>
  <c r="R255" i="13"/>
  <c r="P255" i="13"/>
  <c r="BI254" i="13"/>
  <c r="BH254" i="13"/>
  <c r="BG254" i="13"/>
  <c r="BE254" i="13"/>
  <c r="T254" i="13"/>
  <c r="R254" i="13"/>
  <c r="P254" i="13"/>
  <c r="BI253" i="13"/>
  <c r="BH253" i="13"/>
  <c r="BG253" i="13"/>
  <c r="BE253" i="13"/>
  <c r="T253" i="13"/>
  <c r="R253" i="13"/>
  <c r="P253" i="13"/>
  <c r="BI252" i="13"/>
  <c r="BH252" i="13"/>
  <c r="BG252" i="13"/>
  <c r="BE252" i="13"/>
  <c r="T252" i="13"/>
  <c r="R252" i="13"/>
  <c r="P252" i="13"/>
  <c r="BI251" i="13"/>
  <c r="BH251" i="13"/>
  <c r="BG251" i="13"/>
  <c r="BE251" i="13"/>
  <c r="T251" i="13"/>
  <c r="R251" i="13"/>
  <c r="P251" i="13"/>
  <c r="BI250" i="13"/>
  <c r="BH250" i="13"/>
  <c r="BG250" i="13"/>
  <c r="BE250" i="13"/>
  <c r="T250" i="13"/>
  <c r="R250" i="13"/>
  <c r="P250" i="13"/>
  <c r="BI249" i="13"/>
  <c r="BH249" i="13"/>
  <c r="BG249" i="13"/>
  <c r="BE249" i="13"/>
  <c r="T249" i="13"/>
  <c r="R249" i="13"/>
  <c r="P249" i="13"/>
  <c r="BI248" i="13"/>
  <c r="BH248" i="13"/>
  <c r="BG248" i="13"/>
  <c r="BE248" i="13"/>
  <c r="T248" i="13"/>
  <c r="R248" i="13"/>
  <c r="P248" i="13"/>
  <c r="BI247" i="13"/>
  <c r="BH247" i="13"/>
  <c r="BG247" i="13"/>
  <c r="BE247" i="13"/>
  <c r="T247" i="13"/>
  <c r="R247" i="13"/>
  <c r="P247" i="13"/>
  <c r="BI246" i="13"/>
  <c r="BH246" i="13"/>
  <c r="BG246" i="13"/>
  <c r="BE246" i="13"/>
  <c r="T246" i="13"/>
  <c r="R246" i="13"/>
  <c r="P246" i="13"/>
  <c r="BI245" i="13"/>
  <c r="BH245" i="13"/>
  <c r="BG245" i="13"/>
  <c r="BE245" i="13"/>
  <c r="T245" i="13"/>
  <c r="R245" i="13"/>
  <c r="P245" i="13"/>
  <c r="BI244" i="13"/>
  <c r="BH244" i="13"/>
  <c r="BG244" i="13"/>
  <c r="BE244" i="13"/>
  <c r="T244" i="13"/>
  <c r="R244" i="13"/>
  <c r="P244" i="13"/>
  <c r="BI243" i="13"/>
  <c r="BH243" i="13"/>
  <c r="BG243" i="13"/>
  <c r="BE243" i="13"/>
  <c r="T243" i="13"/>
  <c r="R243" i="13"/>
  <c r="P243" i="13"/>
  <c r="BI242" i="13"/>
  <c r="BH242" i="13"/>
  <c r="BG242" i="13"/>
  <c r="BE242" i="13"/>
  <c r="T242" i="13"/>
  <c r="R242" i="13"/>
  <c r="P242" i="13"/>
  <c r="BI241" i="13"/>
  <c r="BH241" i="13"/>
  <c r="BG241" i="13"/>
  <c r="BE241" i="13"/>
  <c r="T241" i="13"/>
  <c r="R241" i="13"/>
  <c r="P241" i="13"/>
  <c r="BI240" i="13"/>
  <c r="BH240" i="13"/>
  <c r="BG240" i="13"/>
  <c r="BE240" i="13"/>
  <c r="T240" i="13"/>
  <c r="R240" i="13"/>
  <c r="P240" i="13"/>
  <c r="BI239" i="13"/>
  <c r="BH239" i="13"/>
  <c r="BG239" i="13"/>
  <c r="BE239" i="13"/>
  <c r="T239" i="13"/>
  <c r="R239" i="13"/>
  <c r="P239" i="13"/>
  <c r="BI238" i="13"/>
  <c r="BH238" i="13"/>
  <c r="BG238" i="13"/>
  <c r="BE238" i="13"/>
  <c r="T238" i="13"/>
  <c r="R238" i="13"/>
  <c r="P238" i="13"/>
  <c r="BI237" i="13"/>
  <c r="BH237" i="13"/>
  <c r="BG237" i="13"/>
  <c r="BE237" i="13"/>
  <c r="T237" i="13"/>
  <c r="R237" i="13"/>
  <c r="P237" i="13"/>
  <c r="BI235" i="13"/>
  <c r="BH235" i="13"/>
  <c r="BG235" i="13"/>
  <c r="BE235" i="13"/>
  <c r="T235" i="13"/>
  <c r="R235" i="13"/>
  <c r="P235" i="13"/>
  <c r="BI234" i="13"/>
  <c r="BH234" i="13"/>
  <c r="BG234" i="13"/>
  <c r="BE234" i="13"/>
  <c r="T234" i="13"/>
  <c r="R234" i="13"/>
  <c r="P234" i="13"/>
  <c r="BI233" i="13"/>
  <c r="BH233" i="13"/>
  <c r="BG233" i="13"/>
  <c r="BE233" i="13"/>
  <c r="T233" i="13"/>
  <c r="R233" i="13"/>
  <c r="P233" i="13"/>
  <c r="BI232" i="13"/>
  <c r="BH232" i="13"/>
  <c r="BG232" i="13"/>
  <c r="BE232" i="13"/>
  <c r="T232" i="13"/>
  <c r="R232" i="13"/>
  <c r="P232" i="13"/>
  <c r="BI231" i="13"/>
  <c r="BH231" i="13"/>
  <c r="BG231" i="13"/>
  <c r="BE231" i="13"/>
  <c r="T231" i="13"/>
  <c r="R231" i="13"/>
  <c r="P231" i="13"/>
  <c r="BI230" i="13"/>
  <c r="BH230" i="13"/>
  <c r="BG230" i="13"/>
  <c r="BE230" i="13"/>
  <c r="T230" i="13"/>
  <c r="R230" i="13"/>
  <c r="P230" i="13"/>
  <c r="BI229" i="13"/>
  <c r="BH229" i="13"/>
  <c r="BG229" i="13"/>
  <c r="BE229" i="13"/>
  <c r="T229" i="13"/>
  <c r="R229" i="13"/>
  <c r="P229" i="13"/>
  <c r="BI228" i="13"/>
  <c r="BH228" i="13"/>
  <c r="BG228" i="13"/>
  <c r="BE228" i="13"/>
  <c r="T228" i="13"/>
  <c r="R228" i="13"/>
  <c r="P228" i="13"/>
  <c r="BI227" i="13"/>
  <c r="BH227" i="13"/>
  <c r="BG227" i="13"/>
  <c r="BE227" i="13"/>
  <c r="T227" i="13"/>
  <c r="R227" i="13"/>
  <c r="P227" i="13"/>
  <c r="BI226" i="13"/>
  <c r="BH226" i="13"/>
  <c r="BG226" i="13"/>
  <c r="BE226" i="13"/>
  <c r="T226" i="13"/>
  <c r="R226" i="13"/>
  <c r="P226" i="13"/>
  <c r="BI225" i="13"/>
  <c r="BH225" i="13"/>
  <c r="BG225" i="13"/>
  <c r="BE225" i="13"/>
  <c r="T225" i="13"/>
  <c r="R225" i="13"/>
  <c r="P225" i="13"/>
  <c r="BI224" i="13"/>
  <c r="BH224" i="13"/>
  <c r="BG224" i="13"/>
  <c r="BE224" i="13"/>
  <c r="T224" i="13"/>
  <c r="R224" i="13"/>
  <c r="P224" i="13"/>
  <c r="BI223" i="13"/>
  <c r="BH223" i="13"/>
  <c r="BG223" i="13"/>
  <c r="BE223" i="13"/>
  <c r="T223" i="13"/>
  <c r="R223" i="13"/>
  <c r="P223" i="13"/>
  <c r="BI222" i="13"/>
  <c r="BH222" i="13"/>
  <c r="BG222" i="13"/>
  <c r="BE222" i="13"/>
  <c r="T222" i="13"/>
  <c r="R222" i="13"/>
  <c r="P222" i="13"/>
  <c r="BI221" i="13"/>
  <c r="BH221" i="13"/>
  <c r="BG221" i="13"/>
  <c r="BE221" i="13"/>
  <c r="T221" i="13"/>
  <c r="R221" i="13"/>
  <c r="P221" i="13"/>
  <c r="BI220" i="13"/>
  <c r="BH220" i="13"/>
  <c r="BG220" i="13"/>
  <c r="BE220" i="13"/>
  <c r="T220" i="13"/>
  <c r="R220" i="13"/>
  <c r="P220" i="13"/>
  <c r="BI219" i="13"/>
  <c r="BH219" i="13"/>
  <c r="BG219" i="13"/>
  <c r="BE219" i="13"/>
  <c r="T219" i="13"/>
  <c r="R219" i="13"/>
  <c r="P219" i="13"/>
  <c r="BI216" i="13"/>
  <c r="BH216" i="13"/>
  <c r="BG216" i="13"/>
  <c r="BE216" i="13"/>
  <c r="T216" i="13"/>
  <c r="T215" i="13"/>
  <c r="R216" i="13"/>
  <c r="R215" i="13" s="1"/>
  <c r="P216" i="13"/>
  <c r="P215" i="13" s="1"/>
  <c r="BI214" i="13"/>
  <c r="BH214" i="13"/>
  <c r="BG214" i="13"/>
  <c r="BE214" i="13"/>
  <c r="T214" i="13"/>
  <c r="R214" i="13"/>
  <c r="P214" i="13"/>
  <c r="BI213" i="13"/>
  <c r="BH213" i="13"/>
  <c r="BG213" i="13"/>
  <c r="BE213" i="13"/>
  <c r="T213" i="13"/>
  <c r="R213" i="13"/>
  <c r="P213" i="13"/>
  <c r="BI211" i="13"/>
  <c r="BH211" i="13"/>
  <c r="BG211" i="13"/>
  <c r="BE211" i="13"/>
  <c r="T211" i="13"/>
  <c r="R211" i="13"/>
  <c r="P211" i="13"/>
  <c r="BI210" i="13"/>
  <c r="BH210" i="13"/>
  <c r="BG210" i="13"/>
  <c r="BE210" i="13"/>
  <c r="T210" i="13"/>
  <c r="R210" i="13"/>
  <c r="P210" i="13"/>
  <c r="BI208" i="13"/>
  <c r="BH208" i="13"/>
  <c r="BG208" i="13"/>
  <c r="BE208" i="13"/>
  <c r="T208" i="13"/>
  <c r="R208" i="13"/>
  <c r="P208" i="13"/>
  <c r="BI207" i="13"/>
  <c r="BH207" i="13"/>
  <c r="BG207" i="13"/>
  <c r="BE207" i="13"/>
  <c r="T207" i="13"/>
  <c r="R207" i="13"/>
  <c r="P207" i="13"/>
  <c r="BI206" i="13"/>
  <c r="BH206" i="13"/>
  <c r="BG206" i="13"/>
  <c r="BE206" i="13"/>
  <c r="T206" i="13"/>
  <c r="R206" i="13"/>
  <c r="P206" i="13"/>
  <c r="BI205" i="13"/>
  <c r="BH205" i="13"/>
  <c r="BG205" i="13"/>
  <c r="BE205" i="13"/>
  <c r="T205" i="13"/>
  <c r="R205" i="13"/>
  <c r="P205" i="13"/>
  <c r="BI204" i="13"/>
  <c r="BH204" i="13"/>
  <c r="BG204" i="13"/>
  <c r="BE204" i="13"/>
  <c r="T204" i="13"/>
  <c r="R204" i="13"/>
  <c r="P204" i="13"/>
  <c r="BI203" i="13"/>
  <c r="BH203" i="13"/>
  <c r="BG203" i="13"/>
  <c r="BE203" i="13"/>
  <c r="T203" i="13"/>
  <c r="R203" i="13"/>
  <c r="P203" i="13"/>
  <c r="BI202" i="13"/>
  <c r="BH202" i="13"/>
  <c r="BG202" i="13"/>
  <c r="BE202" i="13"/>
  <c r="T202" i="13"/>
  <c r="R202" i="13"/>
  <c r="P202" i="13"/>
  <c r="BI201" i="13"/>
  <c r="BH201" i="13"/>
  <c r="BG201" i="13"/>
  <c r="BE201" i="13"/>
  <c r="T201" i="13"/>
  <c r="R201" i="13"/>
  <c r="P201" i="13"/>
  <c r="BI200" i="13"/>
  <c r="BH200" i="13"/>
  <c r="BG200" i="13"/>
  <c r="BE200" i="13"/>
  <c r="T200" i="13"/>
  <c r="R200" i="13"/>
  <c r="P200" i="13"/>
  <c r="BI199" i="13"/>
  <c r="BH199" i="13"/>
  <c r="BG199" i="13"/>
  <c r="BE199" i="13"/>
  <c r="T199" i="13"/>
  <c r="R199" i="13"/>
  <c r="P199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6" i="13"/>
  <c r="BH196" i="13"/>
  <c r="BG196" i="13"/>
  <c r="BE196" i="13"/>
  <c r="T196" i="13"/>
  <c r="R196" i="13"/>
  <c r="P196" i="13"/>
  <c r="BI195" i="13"/>
  <c r="BH195" i="13"/>
  <c r="BG195" i="13"/>
  <c r="BE195" i="13"/>
  <c r="T195" i="13"/>
  <c r="R195" i="13"/>
  <c r="P195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8" i="13"/>
  <c r="BH188" i="13"/>
  <c r="BG188" i="13"/>
  <c r="BE188" i="13"/>
  <c r="T188" i="13"/>
  <c r="R188" i="13"/>
  <c r="P188" i="13"/>
  <c r="BI187" i="13"/>
  <c r="BH187" i="13"/>
  <c r="BG187" i="13"/>
  <c r="BE187" i="13"/>
  <c r="T187" i="13"/>
  <c r="R187" i="13"/>
  <c r="P187" i="13"/>
  <c r="BI186" i="13"/>
  <c r="BH186" i="13"/>
  <c r="BG186" i="13"/>
  <c r="BE186" i="13"/>
  <c r="T186" i="13"/>
  <c r="R186" i="13"/>
  <c r="P186" i="13"/>
  <c r="BI185" i="13"/>
  <c r="BH185" i="13"/>
  <c r="BG185" i="13"/>
  <c r="BE185" i="13"/>
  <c r="T185" i="13"/>
  <c r="R185" i="13"/>
  <c r="P185" i="13"/>
  <c r="BI184" i="13"/>
  <c r="BH184" i="13"/>
  <c r="BG184" i="13"/>
  <c r="BE184" i="13"/>
  <c r="T184" i="13"/>
  <c r="R184" i="13"/>
  <c r="P184" i="13"/>
  <c r="BI181" i="13"/>
  <c r="BH181" i="13"/>
  <c r="BG181" i="13"/>
  <c r="BE181" i="13"/>
  <c r="T181" i="13"/>
  <c r="R181" i="13"/>
  <c r="P181" i="13"/>
  <c r="BI179" i="13"/>
  <c r="BH179" i="13"/>
  <c r="BG179" i="13"/>
  <c r="BE179" i="13"/>
  <c r="T179" i="13"/>
  <c r="R179" i="13"/>
  <c r="P179" i="13"/>
  <c r="BI177" i="13"/>
  <c r="BH177" i="13"/>
  <c r="BG177" i="13"/>
  <c r="BE177" i="13"/>
  <c r="T177" i="13"/>
  <c r="R177" i="13"/>
  <c r="P177" i="13"/>
  <c r="BI175" i="13"/>
  <c r="BH175" i="13"/>
  <c r="BG175" i="13"/>
  <c r="BE175" i="13"/>
  <c r="T175" i="13"/>
  <c r="R175" i="13"/>
  <c r="P175" i="13"/>
  <c r="BI173" i="13"/>
  <c r="BH173" i="13"/>
  <c r="BG173" i="13"/>
  <c r="BE173" i="13"/>
  <c r="T173" i="13"/>
  <c r="R173" i="13"/>
  <c r="P173" i="13"/>
  <c r="BI171" i="13"/>
  <c r="BH171" i="13"/>
  <c r="BG171" i="13"/>
  <c r="BE171" i="13"/>
  <c r="T171" i="13"/>
  <c r="R171" i="13"/>
  <c r="P171" i="13"/>
  <c r="BI170" i="13"/>
  <c r="BH170" i="13"/>
  <c r="BG170" i="13"/>
  <c r="BE170" i="13"/>
  <c r="T170" i="13"/>
  <c r="R170" i="13"/>
  <c r="P170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5" i="13"/>
  <c r="BH165" i="13"/>
  <c r="BG165" i="13"/>
  <c r="BE165" i="13"/>
  <c r="T165" i="13"/>
  <c r="R165" i="13"/>
  <c r="P165" i="13"/>
  <c r="BI161" i="13"/>
  <c r="BH161" i="13"/>
  <c r="BG161" i="13"/>
  <c r="BE161" i="13"/>
  <c r="T161" i="13"/>
  <c r="R161" i="13"/>
  <c r="P161" i="13"/>
  <c r="BI159" i="13"/>
  <c r="BH159" i="13"/>
  <c r="BG159" i="13"/>
  <c r="BE159" i="13"/>
  <c r="T159" i="13"/>
  <c r="R159" i="13"/>
  <c r="P159" i="13"/>
  <c r="BI154" i="13"/>
  <c r="BH154" i="13"/>
  <c r="BG154" i="13"/>
  <c r="BE154" i="13"/>
  <c r="T154" i="13"/>
  <c r="R154" i="13"/>
  <c r="P154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5" i="13"/>
  <c r="BH145" i="13"/>
  <c r="BG145" i="13"/>
  <c r="BE145" i="13"/>
  <c r="T145" i="13"/>
  <c r="R145" i="13"/>
  <c r="P145" i="13"/>
  <c r="BI144" i="13"/>
  <c r="BH144" i="13"/>
  <c r="BG144" i="13"/>
  <c r="BE144" i="13"/>
  <c r="T144" i="13"/>
  <c r="R144" i="13"/>
  <c r="P144" i="13"/>
  <c r="BI142" i="13"/>
  <c r="BH142" i="13"/>
  <c r="BG142" i="13"/>
  <c r="BE142" i="13"/>
  <c r="T142" i="13"/>
  <c r="R142" i="13"/>
  <c r="P142" i="13"/>
  <c r="BI140" i="13"/>
  <c r="BH140" i="13"/>
  <c r="BG140" i="13"/>
  <c r="BE140" i="13"/>
  <c r="T140" i="13"/>
  <c r="R140" i="13"/>
  <c r="P140" i="13"/>
  <c r="BI139" i="13"/>
  <c r="BH139" i="13"/>
  <c r="BG139" i="13"/>
  <c r="BE139" i="13"/>
  <c r="T139" i="13"/>
  <c r="R139" i="13"/>
  <c r="P139" i="13"/>
  <c r="BI135" i="13"/>
  <c r="BH135" i="13"/>
  <c r="BG135" i="13"/>
  <c r="BE135" i="13"/>
  <c r="T135" i="13"/>
  <c r="R135" i="13"/>
  <c r="P135" i="13"/>
  <c r="BI134" i="13"/>
  <c r="BH134" i="13"/>
  <c r="BG134" i="13"/>
  <c r="BE134" i="13"/>
  <c r="T134" i="13"/>
  <c r="R134" i="13"/>
  <c r="P134" i="13"/>
  <c r="BI132" i="13"/>
  <c r="BH132" i="13"/>
  <c r="BG132" i="13"/>
  <c r="BE132" i="13"/>
  <c r="T132" i="13"/>
  <c r="R132" i="13"/>
  <c r="P132" i="13"/>
  <c r="J126" i="13"/>
  <c r="J125" i="13"/>
  <c r="F123" i="13"/>
  <c r="E121" i="13"/>
  <c r="J92" i="13"/>
  <c r="J91" i="13"/>
  <c r="F89" i="13"/>
  <c r="E87" i="13"/>
  <c r="J18" i="13"/>
  <c r="E18" i="13"/>
  <c r="F92" i="13"/>
  <c r="J17" i="13"/>
  <c r="J15" i="13"/>
  <c r="E15" i="13"/>
  <c r="F91" i="13" s="1"/>
  <c r="J14" i="13"/>
  <c r="J12" i="13"/>
  <c r="J123" i="13" s="1"/>
  <c r="E7" i="13"/>
  <c r="E119" i="13" s="1"/>
  <c r="J37" i="12"/>
  <c r="J36" i="12"/>
  <c r="AY105" i="1" s="1"/>
  <c r="J35" i="12"/>
  <c r="AX105" i="1" s="1"/>
  <c r="BI140" i="12"/>
  <c r="BH140" i="12"/>
  <c r="BG140" i="12"/>
  <c r="BE140" i="12"/>
  <c r="T140" i="12"/>
  <c r="R140" i="12"/>
  <c r="P140" i="12"/>
  <c r="BI139" i="12"/>
  <c r="BH139" i="12"/>
  <c r="BG139" i="12"/>
  <c r="BE139" i="12"/>
  <c r="T139" i="12"/>
  <c r="R139" i="12"/>
  <c r="P139" i="12"/>
  <c r="BI137" i="12"/>
  <c r="BH137" i="12"/>
  <c r="BG137" i="12"/>
  <c r="BE137" i="12"/>
  <c r="T137" i="12"/>
  <c r="R137" i="12"/>
  <c r="P137" i="12"/>
  <c r="BI136" i="12"/>
  <c r="BH136" i="12"/>
  <c r="BG136" i="12"/>
  <c r="BE136" i="12"/>
  <c r="T136" i="12"/>
  <c r="R136" i="12"/>
  <c r="P136" i="12"/>
  <c r="BI135" i="12"/>
  <c r="BH135" i="12"/>
  <c r="BG135" i="12"/>
  <c r="BE135" i="12"/>
  <c r="T135" i="12"/>
  <c r="R135" i="12"/>
  <c r="P135" i="12"/>
  <c r="BI134" i="12"/>
  <c r="BH134" i="12"/>
  <c r="BG134" i="12"/>
  <c r="BE134" i="12"/>
  <c r="T134" i="12"/>
  <c r="R134" i="12"/>
  <c r="P134" i="12"/>
  <c r="BI133" i="12"/>
  <c r="BH133" i="12"/>
  <c r="BG133" i="12"/>
  <c r="BE133" i="12"/>
  <c r="T133" i="12"/>
  <c r="R133" i="12"/>
  <c r="P133" i="12"/>
  <c r="BI132" i="12"/>
  <c r="BH132" i="12"/>
  <c r="BG132" i="12"/>
  <c r="BE132" i="12"/>
  <c r="T132" i="12"/>
  <c r="R132" i="12"/>
  <c r="P132" i="12"/>
  <c r="BI131" i="12"/>
  <c r="BH131" i="12"/>
  <c r="BG131" i="12"/>
  <c r="BE131" i="12"/>
  <c r="T131" i="12"/>
  <c r="R131" i="12"/>
  <c r="P131" i="12"/>
  <c r="BI130" i="12"/>
  <c r="BH130" i="12"/>
  <c r="BG130" i="12"/>
  <c r="BE130" i="12"/>
  <c r="T130" i="12"/>
  <c r="R130" i="12"/>
  <c r="P130" i="12"/>
  <c r="BI129" i="12"/>
  <c r="BH129" i="12"/>
  <c r="BG129" i="12"/>
  <c r="BE129" i="12"/>
  <c r="T129" i="12"/>
  <c r="R129" i="12"/>
  <c r="P129" i="12"/>
  <c r="BI128" i="12"/>
  <c r="BH128" i="12"/>
  <c r="BG128" i="12"/>
  <c r="BE128" i="12"/>
  <c r="T128" i="12"/>
  <c r="R128" i="12"/>
  <c r="P128" i="12"/>
  <c r="BI127" i="12"/>
  <c r="BH127" i="12"/>
  <c r="BG127" i="12"/>
  <c r="BE127" i="12"/>
  <c r="T127" i="12"/>
  <c r="R127" i="12"/>
  <c r="P127" i="12"/>
  <c r="BI126" i="12"/>
  <c r="BH126" i="12"/>
  <c r="BG126" i="12"/>
  <c r="BE126" i="12"/>
  <c r="T126" i="12"/>
  <c r="R126" i="12"/>
  <c r="P126" i="12"/>
  <c r="BI125" i="12"/>
  <c r="BH125" i="12"/>
  <c r="BG125" i="12"/>
  <c r="BE125" i="12"/>
  <c r="T125" i="12"/>
  <c r="R125" i="12"/>
  <c r="P125" i="12"/>
  <c r="BI124" i="12"/>
  <c r="BH124" i="12"/>
  <c r="BG124" i="12"/>
  <c r="BE124" i="12"/>
  <c r="T124" i="12"/>
  <c r="R124" i="12"/>
  <c r="P124" i="12"/>
  <c r="BI123" i="12"/>
  <c r="BH123" i="12"/>
  <c r="BG123" i="12"/>
  <c r="BE123" i="12"/>
  <c r="T123" i="12"/>
  <c r="R123" i="12"/>
  <c r="P123" i="12"/>
  <c r="BI122" i="12"/>
  <c r="BH122" i="12"/>
  <c r="BG122" i="12"/>
  <c r="BE122" i="12"/>
  <c r="T122" i="12"/>
  <c r="R122" i="12"/>
  <c r="P122" i="12"/>
  <c r="J116" i="12"/>
  <c r="J115" i="12"/>
  <c r="F113" i="12"/>
  <c r="E111" i="12"/>
  <c r="J92" i="12"/>
  <c r="J91" i="12"/>
  <c r="F89" i="12"/>
  <c r="E87" i="12"/>
  <c r="J18" i="12"/>
  <c r="E18" i="12"/>
  <c r="F116" i="12" s="1"/>
  <c r="J17" i="12"/>
  <c r="J15" i="12"/>
  <c r="E15" i="12"/>
  <c r="F115" i="12"/>
  <c r="J14" i="12"/>
  <c r="J12" i="12"/>
  <c r="J113" i="12" s="1"/>
  <c r="E7" i="12"/>
  <c r="E85" i="12"/>
  <c r="J37" i="11"/>
  <c r="J36" i="11"/>
  <c r="AY104" i="1" s="1"/>
  <c r="J35" i="11"/>
  <c r="AX104" i="1"/>
  <c r="BI418" i="11"/>
  <c r="BH418" i="11"/>
  <c r="BG418" i="11"/>
  <c r="BE418" i="11"/>
  <c r="T418" i="11"/>
  <c r="R418" i="11"/>
  <c r="P418" i="11"/>
  <c r="BI417" i="11"/>
  <c r="BH417" i="11"/>
  <c r="BG417" i="11"/>
  <c r="BE417" i="11"/>
  <c r="T417" i="11"/>
  <c r="R417" i="11"/>
  <c r="P417" i="11"/>
  <c r="BI416" i="11"/>
  <c r="BH416" i="11"/>
  <c r="BG416" i="11"/>
  <c r="BE416" i="11"/>
  <c r="T416" i="11"/>
  <c r="R416" i="11"/>
  <c r="P416" i="11"/>
  <c r="BI415" i="11"/>
  <c r="BH415" i="11"/>
  <c r="BG415" i="11"/>
  <c r="BE415" i="11"/>
  <c r="T415" i="11"/>
  <c r="R415" i="11"/>
  <c r="P415" i="11"/>
  <c r="BI413" i="11"/>
  <c r="BH413" i="11"/>
  <c r="BG413" i="11"/>
  <c r="BE413" i="11"/>
  <c r="T413" i="11"/>
  <c r="R413" i="11"/>
  <c r="P413" i="11"/>
  <c r="BI412" i="11"/>
  <c r="BH412" i="11"/>
  <c r="BG412" i="11"/>
  <c r="BE412" i="11"/>
  <c r="T412" i="11"/>
  <c r="R412" i="11"/>
  <c r="P412" i="11"/>
  <c r="BI411" i="11"/>
  <c r="BH411" i="11"/>
  <c r="BG411" i="11"/>
  <c r="BE411" i="11"/>
  <c r="T411" i="11"/>
  <c r="R411" i="11"/>
  <c r="P411" i="11"/>
  <c r="BI409" i="11"/>
  <c r="BH409" i="11"/>
  <c r="BG409" i="11"/>
  <c r="BE409" i="11"/>
  <c r="T409" i="11"/>
  <c r="R409" i="11"/>
  <c r="P409" i="11"/>
  <c r="BI408" i="11"/>
  <c r="BH408" i="11"/>
  <c r="BG408" i="11"/>
  <c r="BE408" i="11"/>
  <c r="T408" i="11"/>
  <c r="R408" i="11"/>
  <c r="P408" i="11"/>
  <c r="BI406" i="11"/>
  <c r="BH406" i="11"/>
  <c r="BG406" i="11"/>
  <c r="BE406" i="11"/>
  <c r="T406" i="11"/>
  <c r="R406" i="11"/>
  <c r="P406" i="11"/>
  <c r="BI405" i="11"/>
  <c r="BH405" i="11"/>
  <c r="BG405" i="11"/>
  <c r="BE405" i="11"/>
  <c r="T405" i="11"/>
  <c r="R405" i="11"/>
  <c r="P405" i="11"/>
  <c r="BI403" i="11"/>
  <c r="BH403" i="11"/>
  <c r="BG403" i="11"/>
  <c r="BE403" i="11"/>
  <c r="T403" i="11"/>
  <c r="R403" i="11"/>
  <c r="P403" i="11"/>
  <c r="BI402" i="11"/>
  <c r="BH402" i="11"/>
  <c r="BG402" i="11"/>
  <c r="BE402" i="11"/>
  <c r="T402" i="11"/>
  <c r="R402" i="11"/>
  <c r="P402" i="11"/>
  <c r="BI400" i="11"/>
  <c r="BH400" i="11"/>
  <c r="BG400" i="11"/>
  <c r="BE400" i="11"/>
  <c r="T400" i="11"/>
  <c r="R400" i="11"/>
  <c r="P400" i="11"/>
  <c r="BI399" i="11"/>
  <c r="BH399" i="11"/>
  <c r="BG399" i="11"/>
  <c r="BE399" i="11"/>
  <c r="T399" i="11"/>
  <c r="R399" i="11"/>
  <c r="P399" i="11"/>
  <c r="BI397" i="11"/>
  <c r="BH397" i="11"/>
  <c r="BG397" i="11"/>
  <c r="BE397" i="11"/>
  <c r="T397" i="11"/>
  <c r="R397" i="11"/>
  <c r="P397" i="11"/>
  <c r="BI396" i="11"/>
  <c r="BH396" i="11"/>
  <c r="BG396" i="11"/>
  <c r="BE396" i="11"/>
  <c r="T396" i="11"/>
  <c r="R396" i="11"/>
  <c r="P396" i="11"/>
  <c r="BI394" i="11"/>
  <c r="BH394" i="11"/>
  <c r="BG394" i="11"/>
  <c r="BE394" i="11"/>
  <c r="T394" i="11"/>
  <c r="R394" i="11"/>
  <c r="P394" i="11"/>
  <c r="BI393" i="11"/>
  <c r="BH393" i="11"/>
  <c r="BG393" i="11"/>
  <c r="BE393" i="11"/>
  <c r="T393" i="11"/>
  <c r="R393" i="11"/>
  <c r="P393" i="11"/>
  <c r="BI391" i="11"/>
  <c r="BH391" i="11"/>
  <c r="BG391" i="11"/>
  <c r="BE391" i="11"/>
  <c r="T391" i="11"/>
  <c r="R391" i="11"/>
  <c r="P391" i="11"/>
  <c r="BI390" i="11"/>
  <c r="BH390" i="11"/>
  <c r="BG390" i="11"/>
  <c r="BE390" i="11"/>
  <c r="T390" i="11"/>
  <c r="R390" i="11"/>
  <c r="P390" i="11"/>
  <c r="BI388" i="11"/>
  <c r="BH388" i="11"/>
  <c r="BG388" i="11"/>
  <c r="BE388" i="11"/>
  <c r="T388" i="11"/>
  <c r="R388" i="11"/>
  <c r="P388" i="11"/>
  <c r="BI387" i="11"/>
  <c r="BH387" i="11"/>
  <c r="BG387" i="11"/>
  <c r="BE387" i="11"/>
  <c r="T387" i="11"/>
  <c r="R387" i="11"/>
  <c r="P387" i="11"/>
  <c r="BI386" i="11"/>
  <c r="BH386" i="11"/>
  <c r="BG386" i="11"/>
  <c r="BE386" i="11"/>
  <c r="T386" i="11"/>
  <c r="R386" i="11"/>
  <c r="P386" i="11"/>
  <c r="BI384" i="11"/>
  <c r="BH384" i="11"/>
  <c r="BG384" i="11"/>
  <c r="BE384" i="11"/>
  <c r="T384" i="11"/>
  <c r="R384" i="11"/>
  <c r="P384" i="11"/>
  <c r="BI383" i="11"/>
  <c r="BH383" i="11"/>
  <c r="BG383" i="11"/>
  <c r="BE383" i="11"/>
  <c r="T383" i="11"/>
  <c r="R383" i="11"/>
  <c r="P383" i="11"/>
  <c r="BI380" i="11"/>
  <c r="BH380" i="11"/>
  <c r="BG380" i="11"/>
  <c r="BE380" i="11"/>
  <c r="T380" i="11"/>
  <c r="T379" i="11"/>
  <c r="R380" i="11"/>
  <c r="R379" i="11"/>
  <c r="P380" i="11"/>
  <c r="P379" i="11"/>
  <c r="BI378" i="11"/>
  <c r="BH378" i="11"/>
  <c r="BG378" i="11"/>
  <c r="BE378" i="11"/>
  <c r="T378" i="11"/>
  <c r="R378" i="11"/>
  <c r="P378" i="11"/>
  <c r="BI377" i="11"/>
  <c r="BH377" i="11"/>
  <c r="BG377" i="11"/>
  <c r="BE377" i="11"/>
  <c r="T377" i="11"/>
  <c r="R377" i="11"/>
  <c r="P377" i="11"/>
  <c r="BI375" i="11"/>
  <c r="BH375" i="11"/>
  <c r="BG375" i="11"/>
  <c r="BE375" i="11"/>
  <c r="T375" i="11"/>
  <c r="R375" i="11"/>
  <c r="P375" i="11"/>
  <c r="BI374" i="11"/>
  <c r="BH374" i="11"/>
  <c r="BG374" i="11"/>
  <c r="BE374" i="11"/>
  <c r="T374" i="11"/>
  <c r="R374" i="11"/>
  <c r="P374" i="11"/>
  <c r="BI373" i="11"/>
  <c r="BH373" i="11"/>
  <c r="BG373" i="11"/>
  <c r="BE373" i="11"/>
  <c r="T373" i="11"/>
  <c r="R373" i="11"/>
  <c r="P373" i="11"/>
  <c r="BI371" i="11"/>
  <c r="BH371" i="11"/>
  <c r="BG371" i="11"/>
  <c r="BE371" i="11"/>
  <c r="T371" i="11"/>
  <c r="R371" i="11"/>
  <c r="P371" i="11"/>
  <c r="BI370" i="11"/>
  <c r="BH370" i="11"/>
  <c r="BG370" i="11"/>
  <c r="BE370" i="11"/>
  <c r="T370" i="11"/>
  <c r="R370" i="11"/>
  <c r="P370" i="11"/>
  <c r="BI367" i="11"/>
  <c r="BH367" i="11"/>
  <c r="BG367" i="11"/>
  <c r="BE367" i="11"/>
  <c r="T367" i="11"/>
  <c r="R367" i="11"/>
  <c r="P367" i="11"/>
  <c r="BI366" i="11"/>
  <c r="BH366" i="11"/>
  <c r="BG366" i="11"/>
  <c r="BE366" i="11"/>
  <c r="T366" i="11"/>
  <c r="R366" i="11"/>
  <c r="P366" i="11"/>
  <c r="BI365" i="11"/>
  <c r="BH365" i="11"/>
  <c r="BG365" i="11"/>
  <c r="BE365" i="11"/>
  <c r="T365" i="11"/>
  <c r="R365" i="11"/>
  <c r="P365" i="11"/>
  <c r="BI364" i="11"/>
  <c r="BH364" i="11"/>
  <c r="BG364" i="11"/>
  <c r="BE364" i="11"/>
  <c r="T364" i="11"/>
  <c r="R364" i="11"/>
  <c r="P364" i="11"/>
  <c r="BI362" i="11"/>
  <c r="BH362" i="11"/>
  <c r="BG362" i="11"/>
  <c r="BE362" i="11"/>
  <c r="T362" i="11"/>
  <c r="R362" i="11"/>
  <c r="P362" i="11"/>
  <c r="BI361" i="11"/>
  <c r="BH361" i="11"/>
  <c r="BG361" i="11"/>
  <c r="BE361" i="11"/>
  <c r="T361" i="11"/>
  <c r="R361" i="11"/>
  <c r="P361" i="11"/>
  <c r="BI360" i="11"/>
  <c r="BH360" i="11"/>
  <c r="BG360" i="11"/>
  <c r="BE360" i="11"/>
  <c r="T360" i="11"/>
  <c r="R360" i="11"/>
  <c r="P360" i="11"/>
  <c r="BI358" i="11"/>
  <c r="BH358" i="11"/>
  <c r="BG358" i="11"/>
  <c r="BE358" i="11"/>
  <c r="T358" i="11"/>
  <c r="R358" i="11"/>
  <c r="P358" i="11"/>
  <c r="BI357" i="11"/>
  <c r="BH357" i="11"/>
  <c r="BG357" i="11"/>
  <c r="BE357" i="11"/>
  <c r="T357" i="11"/>
  <c r="R357" i="11"/>
  <c r="P357" i="11"/>
  <c r="BI356" i="11"/>
  <c r="BH356" i="11"/>
  <c r="BG356" i="11"/>
  <c r="BE356" i="11"/>
  <c r="T356" i="11"/>
  <c r="R356" i="11"/>
  <c r="P356" i="11"/>
  <c r="BI354" i="11"/>
  <c r="BH354" i="11"/>
  <c r="BG354" i="11"/>
  <c r="BE354" i="11"/>
  <c r="T354" i="11"/>
  <c r="R354" i="11"/>
  <c r="P354" i="11"/>
  <c r="BI353" i="11"/>
  <c r="BH353" i="11"/>
  <c r="BG353" i="11"/>
  <c r="BE353" i="11"/>
  <c r="T353" i="11"/>
  <c r="R353" i="11"/>
  <c r="P353" i="11"/>
  <c r="BI351" i="11"/>
  <c r="BH351" i="11"/>
  <c r="BG351" i="11"/>
  <c r="BE351" i="11"/>
  <c r="T351" i="11"/>
  <c r="R351" i="11"/>
  <c r="P351" i="11"/>
  <c r="BI350" i="11"/>
  <c r="BH350" i="11"/>
  <c r="BG350" i="11"/>
  <c r="BE350" i="11"/>
  <c r="T350" i="11"/>
  <c r="R350" i="11"/>
  <c r="P350" i="11"/>
  <c r="BI349" i="11"/>
  <c r="BH349" i="11"/>
  <c r="BG349" i="11"/>
  <c r="BE349" i="11"/>
  <c r="T349" i="11"/>
  <c r="R349" i="11"/>
  <c r="P349" i="11"/>
  <c r="BI348" i="11"/>
  <c r="BH348" i="11"/>
  <c r="BG348" i="11"/>
  <c r="BE348" i="11"/>
  <c r="T348" i="11"/>
  <c r="R348" i="11"/>
  <c r="P348" i="11"/>
  <c r="BI346" i="11"/>
  <c r="BH346" i="11"/>
  <c r="BG346" i="11"/>
  <c r="BE346" i="11"/>
  <c r="T346" i="11"/>
  <c r="R346" i="11"/>
  <c r="P346" i="11"/>
  <c r="BI345" i="11"/>
  <c r="BH345" i="11"/>
  <c r="BG345" i="11"/>
  <c r="BE345" i="11"/>
  <c r="T345" i="11"/>
  <c r="R345" i="11"/>
  <c r="P345" i="11"/>
  <c r="BI343" i="11"/>
  <c r="BH343" i="11"/>
  <c r="BG343" i="11"/>
  <c r="BE343" i="11"/>
  <c r="T343" i="11"/>
  <c r="R343" i="11"/>
  <c r="P343" i="11"/>
  <c r="BI342" i="11"/>
  <c r="BH342" i="11"/>
  <c r="BG342" i="11"/>
  <c r="BE342" i="11"/>
  <c r="T342" i="11"/>
  <c r="R342" i="11"/>
  <c r="P342" i="11"/>
  <c r="BI340" i="11"/>
  <c r="BH340" i="11"/>
  <c r="BG340" i="11"/>
  <c r="BE340" i="11"/>
  <c r="T340" i="11"/>
  <c r="R340" i="11"/>
  <c r="P340" i="11"/>
  <c r="BI339" i="11"/>
  <c r="BH339" i="11"/>
  <c r="BG339" i="11"/>
  <c r="BE339" i="11"/>
  <c r="T339" i="11"/>
  <c r="R339" i="11"/>
  <c r="P339" i="11"/>
  <c r="BI337" i="11"/>
  <c r="BH337" i="11"/>
  <c r="BG337" i="11"/>
  <c r="BE337" i="11"/>
  <c r="T337" i="11"/>
  <c r="R337" i="11"/>
  <c r="P337" i="11"/>
  <c r="BI336" i="11"/>
  <c r="BH336" i="11"/>
  <c r="BG336" i="11"/>
  <c r="BE336" i="11"/>
  <c r="T336" i="11"/>
  <c r="R336" i="11"/>
  <c r="P336" i="11"/>
  <c r="BI335" i="11"/>
  <c r="BH335" i="11"/>
  <c r="BG335" i="11"/>
  <c r="BE335" i="11"/>
  <c r="T335" i="11"/>
  <c r="R335" i="11"/>
  <c r="P335" i="11"/>
  <c r="BI333" i="11"/>
  <c r="BH333" i="11"/>
  <c r="BG333" i="11"/>
  <c r="BE333" i="11"/>
  <c r="T333" i="11"/>
  <c r="R333" i="11"/>
  <c r="P333" i="11"/>
  <c r="BI332" i="11"/>
  <c r="BH332" i="11"/>
  <c r="BG332" i="11"/>
  <c r="BE332" i="11"/>
  <c r="T332" i="11"/>
  <c r="R332" i="11"/>
  <c r="P332" i="11"/>
  <c r="BI330" i="11"/>
  <c r="BH330" i="11"/>
  <c r="BG330" i="11"/>
  <c r="BE330" i="11"/>
  <c r="T330" i="11"/>
  <c r="R330" i="11"/>
  <c r="P330" i="11"/>
  <c r="BI329" i="11"/>
  <c r="BH329" i="11"/>
  <c r="BG329" i="11"/>
  <c r="BE329" i="11"/>
  <c r="T329" i="11"/>
  <c r="R329" i="11"/>
  <c r="P329" i="11"/>
  <c r="BI327" i="11"/>
  <c r="BH327" i="11"/>
  <c r="BG327" i="11"/>
  <c r="BE327" i="11"/>
  <c r="T327" i="11"/>
  <c r="R327" i="11"/>
  <c r="P327" i="11"/>
  <c r="BI326" i="11"/>
  <c r="BH326" i="11"/>
  <c r="BG326" i="11"/>
  <c r="BE326" i="11"/>
  <c r="T326" i="11"/>
  <c r="R326" i="11"/>
  <c r="P326" i="11"/>
  <c r="BI324" i="11"/>
  <c r="BH324" i="11"/>
  <c r="BG324" i="11"/>
  <c r="BE324" i="11"/>
  <c r="T324" i="11"/>
  <c r="R324" i="11"/>
  <c r="P324" i="11"/>
  <c r="BI323" i="11"/>
  <c r="BH323" i="11"/>
  <c r="BG323" i="11"/>
  <c r="BE323" i="11"/>
  <c r="T323" i="11"/>
  <c r="R323" i="11"/>
  <c r="P323" i="11"/>
  <c r="BI321" i="11"/>
  <c r="BH321" i="11"/>
  <c r="BG321" i="11"/>
  <c r="BE321" i="11"/>
  <c r="T321" i="11"/>
  <c r="R321" i="11"/>
  <c r="P321" i="11"/>
  <c r="BI320" i="11"/>
  <c r="BH320" i="11"/>
  <c r="BG320" i="11"/>
  <c r="BE320" i="11"/>
  <c r="T320" i="11"/>
  <c r="R320" i="11"/>
  <c r="P320" i="11"/>
  <c r="BI318" i="11"/>
  <c r="BH318" i="11"/>
  <c r="BG318" i="11"/>
  <c r="BE318" i="11"/>
  <c r="T318" i="11"/>
  <c r="R318" i="11"/>
  <c r="P318" i="11"/>
  <c r="BI317" i="11"/>
  <c r="BH317" i="11"/>
  <c r="BG317" i="11"/>
  <c r="BE317" i="11"/>
  <c r="T317" i="11"/>
  <c r="R317" i="11"/>
  <c r="P317" i="11"/>
  <c r="BI315" i="11"/>
  <c r="BH315" i="11"/>
  <c r="BG315" i="11"/>
  <c r="BE315" i="11"/>
  <c r="T315" i="11"/>
  <c r="R315" i="11"/>
  <c r="P315" i="11"/>
  <c r="BI314" i="11"/>
  <c r="BH314" i="11"/>
  <c r="BG314" i="11"/>
  <c r="BE314" i="11"/>
  <c r="T314" i="11"/>
  <c r="R314" i="11"/>
  <c r="P314" i="11"/>
  <c r="BI311" i="11"/>
  <c r="BH311" i="11"/>
  <c r="BG311" i="11"/>
  <c r="BE311" i="11"/>
  <c r="T311" i="11"/>
  <c r="R311" i="11"/>
  <c r="P311" i="11"/>
  <c r="BI310" i="11"/>
  <c r="BH310" i="11"/>
  <c r="BG310" i="11"/>
  <c r="BE310" i="11"/>
  <c r="T310" i="11"/>
  <c r="R310" i="11"/>
  <c r="P310" i="11"/>
  <c r="BI308" i="11"/>
  <c r="BH308" i="11"/>
  <c r="BG308" i="11"/>
  <c r="BE308" i="11"/>
  <c r="T308" i="11"/>
  <c r="R308" i="11"/>
  <c r="P308" i="11"/>
  <c r="BI307" i="11"/>
  <c r="BH307" i="11"/>
  <c r="BG307" i="11"/>
  <c r="BE307" i="11"/>
  <c r="T307" i="11"/>
  <c r="R307" i="11"/>
  <c r="P307" i="11"/>
  <c r="BI305" i="11"/>
  <c r="BH305" i="11"/>
  <c r="BG305" i="11"/>
  <c r="BE305" i="11"/>
  <c r="T305" i="11"/>
  <c r="R305" i="11"/>
  <c r="P305" i="11"/>
  <c r="BI304" i="11"/>
  <c r="BH304" i="11"/>
  <c r="BG304" i="11"/>
  <c r="BE304" i="11"/>
  <c r="T304" i="11"/>
  <c r="R304" i="11"/>
  <c r="P304" i="11"/>
  <c r="BI303" i="11"/>
  <c r="BH303" i="11"/>
  <c r="BG303" i="11"/>
  <c r="BE303" i="11"/>
  <c r="T303" i="11"/>
  <c r="R303" i="11"/>
  <c r="P303" i="11"/>
  <c r="BI301" i="11"/>
  <c r="BH301" i="11"/>
  <c r="BG301" i="11"/>
  <c r="BE301" i="11"/>
  <c r="T301" i="11"/>
  <c r="R301" i="11"/>
  <c r="P301" i="11"/>
  <c r="BI300" i="11"/>
  <c r="BH300" i="11"/>
  <c r="BG300" i="11"/>
  <c r="BE300" i="11"/>
  <c r="T300" i="11"/>
  <c r="R300" i="11"/>
  <c r="P300" i="11"/>
  <c r="BI298" i="11"/>
  <c r="BH298" i="11"/>
  <c r="BG298" i="11"/>
  <c r="BE298" i="11"/>
  <c r="T298" i="11"/>
  <c r="R298" i="11"/>
  <c r="P298" i="11"/>
  <c r="BI297" i="11"/>
  <c r="BH297" i="11"/>
  <c r="BG297" i="11"/>
  <c r="BE297" i="11"/>
  <c r="T297" i="11"/>
  <c r="R297" i="11"/>
  <c r="P297" i="11"/>
  <c r="BI296" i="11"/>
  <c r="BH296" i="11"/>
  <c r="BG296" i="11"/>
  <c r="BE296" i="11"/>
  <c r="T296" i="11"/>
  <c r="R296" i="11"/>
  <c r="P296" i="11"/>
  <c r="BI294" i="11"/>
  <c r="BH294" i="11"/>
  <c r="BG294" i="11"/>
  <c r="BE294" i="11"/>
  <c r="T294" i="11"/>
  <c r="R294" i="11"/>
  <c r="P294" i="11"/>
  <c r="BI293" i="11"/>
  <c r="BH293" i="11"/>
  <c r="BG293" i="11"/>
  <c r="BE293" i="11"/>
  <c r="T293" i="11"/>
  <c r="R293" i="11"/>
  <c r="P293" i="11"/>
  <c r="BI290" i="11"/>
  <c r="BH290" i="11"/>
  <c r="BG290" i="11"/>
  <c r="BE290" i="11"/>
  <c r="T290" i="11"/>
  <c r="R290" i="11"/>
  <c r="P290" i="11"/>
  <c r="BI289" i="11"/>
  <c r="BH289" i="11"/>
  <c r="BG289" i="11"/>
  <c r="BE289" i="11"/>
  <c r="T289" i="11"/>
  <c r="R289" i="11"/>
  <c r="P289" i="11"/>
  <c r="BI288" i="11"/>
  <c r="BH288" i="11"/>
  <c r="BG288" i="11"/>
  <c r="BE288" i="11"/>
  <c r="T288" i="11"/>
  <c r="R288" i="11"/>
  <c r="P288" i="11"/>
  <c r="BI287" i="11"/>
  <c r="BH287" i="11"/>
  <c r="BG287" i="11"/>
  <c r="BE287" i="11"/>
  <c r="T287" i="11"/>
  <c r="R287" i="11"/>
  <c r="P287" i="11"/>
  <c r="BI286" i="11"/>
  <c r="BH286" i="11"/>
  <c r="BG286" i="11"/>
  <c r="BE286" i="11"/>
  <c r="T286" i="11"/>
  <c r="R286" i="11"/>
  <c r="P286" i="11"/>
  <c r="BI284" i="11"/>
  <c r="BH284" i="11"/>
  <c r="BG284" i="11"/>
  <c r="BE284" i="11"/>
  <c r="T284" i="11"/>
  <c r="R284" i="11"/>
  <c r="P284" i="11"/>
  <c r="BI283" i="11"/>
  <c r="BH283" i="11"/>
  <c r="BG283" i="11"/>
  <c r="BE283" i="11"/>
  <c r="T283" i="11"/>
  <c r="R283" i="11"/>
  <c r="P283" i="11"/>
  <c r="BI282" i="11"/>
  <c r="BH282" i="11"/>
  <c r="BG282" i="11"/>
  <c r="BE282" i="11"/>
  <c r="T282" i="11"/>
  <c r="R282" i="11"/>
  <c r="P282" i="11"/>
  <c r="BI280" i="11"/>
  <c r="BH280" i="11"/>
  <c r="BG280" i="11"/>
  <c r="BE280" i="11"/>
  <c r="T280" i="11"/>
  <c r="R280" i="11"/>
  <c r="P280" i="11"/>
  <c r="BI279" i="11"/>
  <c r="BH279" i="11"/>
  <c r="BG279" i="11"/>
  <c r="BE279" i="11"/>
  <c r="T279" i="11"/>
  <c r="R279" i="11"/>
  <c r="P279" i="11"/>
  <c r="BI278" i="11"/>
  <c r="BH278" i="11"/>
  <c r="BG278" i="11"/>
  <c r="BE278" i="11"/>
  <c r="T278" i="11"/>
  <c r="R278" i="11"/>
  <c r="P278" i="11"/>
  <c r="BI276" i="11"/>
  <c r="BH276" i="11"/>
  <c r="BG276" i="11"/>
  <c r="BE276" i="11"/>
  <c r="T276" i="11"/>
  <c r="R276" i="11"/>
  <c r="P276" i="11"/>
  <c r="BI275" i="11"/>
  <c r="BH275" i="11"/>
  <c r="BG275" i="11"/>
  <c r="BE275" i="11"/>
  <c r="T275" i="11"/>
  <c r="R275" i="11"/>
  <c r="P275" i="11"/>
  <c r="BI274" i="11"/>
  <c r="BH274" i="11"/>
  <c r="BG274" i="11"/>
  <c r="BE274" i="11"/>
  <c r="T274" i="11"/>
  <c r="R274" i="11"/>
  <c r="P274" i="11"/>
  <c r="BI273" i="11"/>
  <c r="BH273" i="11"/>
  <c r="BG273" i="11"/>
  <c r="BE273" i="11"/>
  <c r="T273" i="11"/>
  <c r="R273" i="11"/>
  <c r="P273" i="11"/>
  <c r="BI272" i="11"/>
  <c r="BH272" i="11"/>
  <c r="BG272" i="11"/>
  <c r="BE272" i="11"/>
  <c r="T272" i="11"/>
  <c r="R272" i="11"/>
  <c r="P272" i="11"/>
  <c r="BI271" i="11"/>
  <c r="BH271" i="11"/>
  <c r="BG271" i="11"/>
  <c r="BE271" i="11"/>
  <c r="T271" i="11"/>
  <c r="R271" i="11"/>
  <c r="P271" i="11"/>
  <c r="BI269" i="11"/>
  <c r="BH269" i="11"/>
  <c r="BG269" i="11"/>
  <c r="BE269" i="11"/>
  <c r="T269" i="11"/>
  <c r="R269" i="11"/>
  <c r="P269" i="11"/>
  <c r="BI268" i="11"/>
  <c r="BH268" i="11"/>
  <c r="BG268" i="11"/>
  <c r="BE268" i="11"/>
  <c r="T268" i="11"/>
  <c r="R268" i="11"/>
  <c r="P268" i="11"/>
  <c r="BI267" i="11"/>
  <c r="BH267" i="11"/>
  <c r="BG267" i="11"/>
  <c r="BE267" i="11"/>
  <c r="T267" i="11"/>
  <c r="R267" i="11"/>
  <c r="P267" i="11"/>
  <c r="BI265" i="11"/>
  <c r="BH265" i="11"/>
  <c r="BG265" i="11"/>
  <c r="BE265" i="11"/>
  <c r="T265" i="11"/>
  <c r="R265" i="11"/>
  <c r="P265" i="11"/>
  <c r="BI264" i="11"/>
  <c r="BH264" i="11"/>
  <c r="BG264" i="11"/>
  <c r="BE264" i="11"/>
  <c r="T264" i="11"/>
  <c r="R264" i="11"/>
  <c r="P264" i="11"/>
  <c r="BI263" i="11"/>
  <c r="BH263" i="11"/>
  <c r="BG263" i="11"/>
  <c r="BE263" i="11"/>
  <c r="T263" i="11"/>
  <c r="R263" i="11"/>
  <c r="P263" i="11"/>
  <c r="BI262" i="11"/>
  <c r="BH262" i="11"/>
  <c r="BG262" i="11"/>
  <c r="BE262" i="11"/>
  <c r="T262" i="11"/>
  <c r="R262" i="11"/>
  <c r="P262" i="11"/>
  <c r="BI261" i="11"/>
  <c r="BH261" i="11"/>
  <c r="BG261" i="11"/>
  <c r="BE261" i="11"/>
  <c r="T261" i="11"/>
  <c r="R261" i="11"/>
  <c r="P261" i="11"/>
  <c r="BI260" i="11"/>
  <c r="BH260" i="11"/>
  <c r="BG260" i="11"/>
  <c r="BE260" i="11"/>
  <c r="T260" i="11"/>
  <c r="R260" i="11"/>
  <c r="P260" i="11"/>
  <c r="BI259" i="11"/>
  <c r="BH259" i="11"/>
  <c r="BG259" i="11"/>
  <c r="BE259" i="11"/>
  <c r="T259" i="11"/>
  <c r="R259" i="11"/>
  <c r="P259" i="11"/>
  <c r="BI258" i="11"/>
  <c r="BH258" i="11"/>
  <c r="BG258" i="11"/>
  <c r="BE258" i="11"/>
  <c r="T258" i="11"/>
  <c r="R258" i="11"/>
  <c r="P258" i="11"/>
  <c r="BI257" i="11"/>
  <c r="BH257" i="11"/>
  <c r="BG257" i="11"/>
  <c r="BE257" i="11"/>
  <c r="T257" i="11"/>
  <c r="R257" i="11"/>
  <c r="P257" i="11"/>
  <c r="BI255" i="11"/>
  <c r="BH255" i="11"/>
  <c r="BG255" i="11"/>
  <c r="BE255" i="11"/>
  <c r="T255" i="11"/>
  <c r="R255" i="11"/>
  <c r="P255" i="11"/>
  <c r="BI254" i="11"/>
  <c r="BH254" i="11"/>
  <c r="BG254" i="11"/>
  <c r="BE254" i="11"/>
  <c r="T254" i="11"/>
  <c r="R254" i="11"/>
  <c r="P254" i="11"/>
  <c r="BI252" i="11"/>
  <c r="BH252" i="11"/>
  <c r="BG252" i="11"/>
  <c r="BE252" i="11"/>
  <c r="T252" i="11"/>
  <c r="R252" i="11"/>
  <c r="P252" i="11"/>
  <c r="BI251" i="11"/>
  <c r="BH251" i="11"/>
  <c r="BG251" i="11"/>
  <c r="BE251" i="11"/>
  <c r="T251" i="11"/>
  <c r="R251" i="11"/>
  <c r="P251" i="11"/>
  <c r="BI249" i="11"/>
  <c r="BH249" i="11"/>
  <c r="BG249" i="11"/>
  <c r="BE249" i="11"/>
  <c r="T249" i="11"/>
  <c r="R249" i="11"/>
  <c r="P249" i="11"/>
  <c r="BI248" i="11"/>
  <c r="BH248" i="11"/>
  <c r="BG248" i="11"/>
  <c r="BE248" i="11"/>
  <c r="T248" i="11"/>
  <c r="R248" i="11"/>
  <c r="P248" i="11"/>
  <c r="BI247" i="11"/>
  <c r="BH247" i="11"/>
  <c r="BG247" i="11"/>
  <c r="BE247" i="11"/>
  <c r="T247" i="11"/>
  <c r="R247" i="11"/>
  <c r="P247" i="11"/>
  <c r="BI245" i="11"/>
  <c r="BH245" i="11"/>
  <c r="BG245" i="11"/>
  <c r="BE245" i="11"/>
  <c r="T245" i="11"/>
  <c r="R245" i="11"/>
  <c r="P245" i="11"/>
  <c r="BI244" i="11"/>
  <c r="BH244" i="11"/>
  <c r="BG244" i="11"/>
  <c r="BE244" i="11"/>
  <c r="T244" i="11"/>
  <c r="R244" i="11"/>
  <c r="P244" i="11"/>
  <c r="BI243" i="11"/>
  <c r="BH243" i="11"/>
  <c r="BG243" i="11"/>
  <c r="BE243" i="11"/>
  <c r="T243" i="11"/>
  <c r="R243" i="11"/>
  <c r="P243" i="11"/>
  <c r="BI242" i="11"/>
  <c r="BH242" i="11"/>
  <c r="BG242" i="11"/>
  <c r="BE242" i="11"/>
  <c r="T242" i="11"/>
  <c r="R242" i="11"/>
  <c r="P242" i="11"/>
  <c r="BI241" i="11"/>
  <c r="BH241" i="11"/>
  <c r="BG241" i="11"/>
  <c r="BE241" i="11"/>
  <c r="T241" i="11"/>
  <c r="R241" i="11"/>
  <c r="P241" i="11"/>
  <c r="BI239" i="11"/>
  <c r="BH239" i="11"/>
  <c r="BG239" i="11"/>
  <c r="BE239" i="11"/>
  <c r="T239" i="11"/>
  <c r="R239" i="11"/>
  <c r="P239" i="11"/>
  <c r="BI238" i="11"/>
  <c r="BH238" i="11"/>
  <c r="BG238" i="11"/>
  <c r="BE238" i="11"/>
  <c r="T238" i="11"/>
  <c r="R238" i="11"/>
  <c r="P238" i="11"/>
  <c r="BI237" i="11"/>
  <c r="BH237" i="11"/>
  <c r="BG237" i="11"/>
  <c r="BE237" i="11"/>
  <c r="T237" i="11"/>
  <c r="R237" i="11"/>
  <c r="P237" i="11"/>
  <c r="BI236" i="11"/>
  <c r="BH236" i="11"/>
  <c r="BG236" i="11"/>
  <c r="BE236" i="11"/>
  <c r="T236" i="11"/>
  <c r="R236" i="11"/>
  <c r="P236" i="11"/>
  <c r="BI234" i="11"/>
  <c r="BH234" i="11"/>
  <c r="BG234" i="11"/>
  <c r="BE234" i="11"/>
  <c r="T234" i="11"/>
  <c r="R234" i="11"/>
  <c r="P234" i="11"/>
  <c r="BI233" i="11"/>
  <c r="BH233" i="11"/>
  <c r="BG233" i="11"/>
  <c r="BE233" i="11"/>
  <c r="T233" i="11"/>
  <c r="R233" i="11"/>
  <c r="P233" i="11"/>
  <c r="BI232" i="11"/>
  <c r="BH232" i="11"/>
  <c r="BG232" i="11"/>
  <c r="BE232" i="11"/>
  <c r="T232" i="11"/>
  <c r="R232" i="11"/>
  <c r="P232" i="11"/>
  <c r="BI230" i="11"/>
  <c r="BH230" i="11"/>
  <c r="BG230" i="11"/>
  <c r="BE230" i="11"/>
  <c r="T230" i="11"/>
  <c r="R230" i="11"/>
  <c r="P230" i="11"/>
  <c r="BI229" i="11"/>
  <c r="BH229" i="11"/>
  <c r="BG229" i="11"/>
  <c r="BE229" i="11"/>
  <c r="T229" i="11"/>
  <c r="R229" i="11"/>
  <c r="P229" i="11"/>
  <c r="BI227" i="11"/>
  <c r="BH227" i="11"/>
  <c r="BG227" i="11"/>
  <c r="BE227" i="11"/>
  <c r="T227" i="11"/>
  <c r="R227" i="11"/>
  <c r="P227" i="11"/>
  <c r="BI226" i="11"/>
  <c r="BH226" i="11"/>
  <c r="BG226" i="11"/>
  <c r="BE226" i="11"/>
  <c r="T226" i="11"/>
  <c r="R226" i="11"/>
  <c r="P226" i="11"/>
  <c r="BI225" i="11"/>
  <c r="BH225" i="11"/>
  <c r="BG225" i="11"/>
  <c r="BE225" i="11"/>
  <c r="T225" i="11"/>
  <c r="R225" i="11"/>
  <c r="P225" i="11"/>
  <c r="BI224" i="11"/>
  <c r="BH224" i="11"/>
  <c r="BG224" i="11"/>
  <c r="BE224" i="11"/>
  <c r="T224" i="11"/>
  <c r="R224" i="11"/>
  <c r="P224" i="11"/>
  <c r="BI222" i="11"/>
  <c r="BH222" i="11"/>
  <c r="BG222" i="11"/>
  <c r="BE222" i="11"/>
  <c r="T222" i="11"/>
  <c r="R222" i="11"/>
  <c r="P222" i="11"/>
  <c r="BI221" i="11"/>
  <c r="BH221" i="11"/>
  <c r="BG221" i="11"/>
  <c r="BE221" i="11"/>
  <c r="T221" i="11"/>
  <c r="R221" i="11"/>
  <c r="P221" i="11"/>
  <c r="BI220" i="11"/>
  <c r="BH220" i="11"/>
  <c r="BG220" i="11"/>
  <c r="BE220" i="11"/>
  <c r="T220" i="11"/>
  <c r="R220" i="11"/>
  <c r="P220" i="11"/>
  <c r="BI218" i="11"/>
  <c r="BH218" i="11"/>
  <c r="BG218" i="11"/>
  <c r="BE218" i="11"/>
  <c r="T218" i="11"/>
  <c r="R218" i="11"/>
  <c r="P218" i="11"/>
  <c r="BI217" i="11"/>
  <c r="BH217" i="11"/>
  <c r="BG217" i="11"/>
  <c r="BE217" i="11"/>
  <c r="T217" i="11"/>
  <c r="R217" i="11"/>
  <c r="P217" i="11"/>
  <c r="BI216" i="11"/>
  <c r="BH216" i="11"/>
  <c r="BG216" i="11"/>
  <c r="BE216" i="11"/>
  <c r="T216" i="11"/>
  <c r="R216" i="11"/>
  <c r="P216" i="11"/>
  <c r="BI215" i="11"/>
  <c r="BH215" i="11"/>
  <c r="BG215" i="11"/>
  <c r="BE215" i="11"/>
  <c r="T215" i="11"/>
  <c r="R215" i="11"/>
  <c r="P215" i="11"/>
  <c r="BI213" i="11"/>
  <c r="BH213" i="11"/>
  <c r="BG213" i="11"/>
  <c r="BE213" i="11"/>
  <c r="T213" i="11"/>
  <c r="R213" i="11"/>
  <c r="P213" i="11"/>
  <c r="BI212" i="11"/>
  <c r="BH212" i="11"/>
  <c r="BG212" i="11"/>
  <c r="BE212" i="11"/>
  <c r="T212" i="11"/>
  <c r="R212" i="11"/>
  <c r="P212" i="11"/>
  <c r="BI211" i="11"/>
  <c r="BH211" i="11"/>
  <c r="BG211" i="11"/>
  <c r="BE211" i="11"/>
  <c r="T211" i="11"/>
  <c r="R211" i="11"/>
  <c r="P211" i="11"/>
  <c r="BI210" i="11"/>
  <c r="BH210" i="11"/>
  <c r="BG210" i="11"/>
  <c r="BE210" i="11"/>
  <c r="T210" i="11"/>
  <c r="R210" i="11"/>
  <c r="P210" i="11"/>
  <c r="BI208" i="11"/>
  <c r="BH208" i="11"/>
  <c r="BG208" i="11"/>
  <c r="BE208" i="11"/>
  <c r="T208" i="11"/>
  <c r="R208" i="11"/>
  <c r="P208" i="11"/>
  <c r="BI207" i="11"/>
  <c r="BH207" i="11"/>
  <c r="BG207" i="11"/>
  <c r="BE207" i="11"/>
  <c r="T207" i="11"/>
  <c r="R207" i="11"/>
  <c r="P207" i="11"/>
  <c r="BI206" i="11"/>
  <c r="BH206" i="11"/>
  <c r="BG206" i="11"/>
  <c r="BE206" i="11"/>
  <c r="T206" i="11"/>
  <c r="R206" i="11"/>
  <c r="P206" i="11"/>
  <c r="BI205" i="11"/>
  <c r="BH205" i="11"/>
  <c r="BG205" i="11"/>
  <c r="BE205" i="11"/>
  <c r="T205" i="11"/>
  <c r="R205" i="11"/>
  <c r="P205" i="11"/>
  <c r="BI203" i="11"/>
  <c r="BH203" i="11"/>
  <c r="BG203" i="11"/>
  <c r="BE203" i="11"/>
  <c r="T203" i="11"/>
  <c r="R203" i="11"/>
  <c r="P203" i="11"/>
  <c r="BI202" i="11"/>
  <c r="BH202" i="11"/>
  <c r="BG202" i="11"/>
  <c r="BE202" i="11"/>
  <c r="T202" i="11"/>
  <c r="R202" i="11"/>
  <c r="P202" i="11"/>
  <c r="BI201" i="11"/>
  <c r="BH201" i="11"/>
  <c r="BG201" i="11"/>
  <c r="BE201" i="11"/>
  <c r="T201" i="11"/>
  <c r="R201" i="11"/>
  <c r="P201" i="11"/>
  <c r="BI199" i="11"/>
  <c r="BH199" i="11"/>
  <c r="BG199" i="11"/>
  <c r="BE199" i="11"/>
  <c r="T199" i="11"/>
  <c r="R199" i="11"/>
  <c r="P199" i="11"/>
  <c r="BI198" i="11"/>
  <c r="BH198" i="11"/>
  <c r="BG198" i="11"/>
  <c r="BE198" i="11"/>
  <c r="T198" i="11"/>
  <c r="R198" i="11"/>
  <c r="P198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3" i="11"/>
  <c r="BH193" i="11"/>
  <c r="BG193" i="11"/>
  <c r="BE193" i="11"/>
  <c r="T193" i="11"/>
  <c r="R193" i="11"/>
  <c r="P193" i="11"/>
  <c r="BI192" i="11"/>
  <c r="BH192" i="11"/>
  <c r="BG192" i="11"/>
  <c r="BE192" i="11"/>
  <c r="T192" i="11"/>
  <c r="R192" i="11"/>
  <c r="P192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J179" i="11"/>
  <c r="J178" i="11"/>
  <c r="F176" i="11"/>
  <c r="E174" i="11"/>
  <c r="J92" i="11"/>
  <c r="J91" i="11"/>
  <c r="F89" i="11"/>
  <c r="E87" i="11"/>
  <c r="J18" i="11"/>
  <c r="E18" i="11"/>
  <c r="F179" i="11"/>
  <c r="J17" i="11"/>
  <c r="J15" i="11"/>
  <c r="E15" i="11"/>
  <c r="F91" i="11"/>
  <c r="J14" i="11"/>
  <c r="J12" i="11"/>
  <c r="J89" i="11" s="1"/>
  <c r="E7" i="11"/>
  <c r="E85" i="11" s="1"/>
  <c r="J37" i="10"/>
  <c r="J36" i="10"/>
  <c r="AY103" i="1"/>
  <c r="J35" i="10"/>
  <c r="AX103" i="1" s="1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3" i="10"/>
  <c r="BH143" i="10"/>
  <c r="BG143" i="10"/>
  <c r="BE143" i="10"/>
  <c r="T143" i="10"/>
  <c r="R143" i="10"/>
  <c r="P143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BI137" i="10"/>
  <c r="BH137" i="10"/>
  <c r="BG137" i="10"/>
  <c r="BE137" i="10"/>
  <c r="T137" i="10"/>
  <c r="R137" i="10"/>
  <c r="P137" i="10"/>
  <c r="BI136" i="10"/>
  <c r="BH136" i="10"/>
  <c r="BG136" i="10"/>
  <c r="BE136" i="10"/>
  <c r="T136" i="10"/>
  <c r="R136" i="10"/>
  <c r="P136" i="10"/>
  <c r="BI135" i="10"/>
  <c r="BH135" i="10"/>
  <c r="BG135" i="10"/>
  <c r="BE135" i="10"/>
  <c r="T135" i="10"/>
  <c r="R135" i="10"/>
  <c r="P135" i="10"/>
  <c r="BI134" i="10"/>
  <c r="BH134" i="10"/>
  <c r="BG134" i="10"/>
  <c r="BE134" i="10"/>
  <c r="T134" i="10"/>
  <c r="R134" i="10"/>
  <c r="P134" i="10"/>
  <c r="BI133" i="10"/>
  <c r="BH133" i="10"/>
  <c r="BG133" i="10"/>
  <c r="BE133" i="10"/>
  <c r="T133" i="10"/>
  <c r="R133" i="10"/>
  <c r="P133" i="10"/>
  <c r="BI132" i="10"/>
  <c r="BH132" i="10"/>
  <c r="BG132" i="10"/>
  <c r="BE132" i="10"/>
  <c r="T132" i="10"/>
  <c r="R132" i="10"/>
  <c r="P132" i="10"/>
  <c r="BI131" i="10"/>
  <c r="BH131" i="10"/>
  <c r="BG131" i="10"/>
  <c r="BE131" i="10"/>
  <c r="T131" i="10"/>
  <c r="R131" i="10"/>
  <c r="P131" i="10"/>
  <c r="BI130" i="10"/>
  <c r="BH130" i="10"/>
  <c r="BG130" i="10"/>
  <c r="BE130" i="10"/>
  <c r="T130" i="10"/>
  <c r="R130" i="10"/>
  <c r="P130" i="10"/>
  <c r="BI129" i="10"/>
  <c r="BH129" i="10"/>
  <c r="BG129" i="10"/>
  <c r="BE129" i="10"/>
  <c r="T129" i="10"/>
  <c r="R129" i="10"/>
  <c r="P129" i="10"/>
  <c r="BI128" i="10"/>
  <c r="BH128" i="10"/>
  <c r="BG128" i="10"/>
  <c r="BE128" i="10"/>
  <c r="T128" i="10"/>
  <c r="R128" i="10"/>
  <c r="P128" i="10"/>
  <c r="BI127" i="10"/>
  <c r="BH127" i="10"/>
  <c r="BG127" i="10"/>
  <c r="BE127" i="10"/>
  <c r="T127" i="10"/>
  <c r="R127" i="10"/>
  <c r="P127" i="10"/>
  <c r="BI126" i="10"/>
  <c r="BH126" i="10"/>
  <c r="BG126" i="10"/>
  <c r="BE126" i="10"/>
  <c r="T126" i="10"/>
  <c r="R126" i="10"/>
  <c r="P126" i="10"/>
  <c r="BI125" i="10"/>
  <c r="BH125" i="10"/>
  <c r="BG125" i="10"/>
  <c r="BE125" i="10"/>
  <c r="T125" i="10"/>
  <c r="R125" i="10"/>
  <c r="P125" i="10"/>
  <c r="BI124" i="10"/>
  <c r="BH124" i="10"/>
  <c r="BG124" i="10"/>
  <c r="BE124" i="10"/>
  <c r="T124" i="10"/>
  <c r="R124" i="10"/>
  <c r="P124" i="10"/>
  <c r="BI123" i="10"/>
  <c r="BH123" i="10"/>
  <c r="BG123" i="10"/>
  <c r="BE123" i="10"/>
  <c r="T123" i="10"/>
  <c r="R123" i="10"/>
  <c r="P123" i="10"/>
  <c r="BI122" i="10"/>
  <c r="BH122" i="10"/>
  <c r="BG122" i="10"/>
  <c r="BE122" i="10"/>
  <c r="T122" i="10"/>
  <c r="R122" i="10"/>
  <c r="P122" i="10"/>
  <c r="J115" i="10"/>
  <c r="F113" i="10"/>
  <c r="E111" i="10"/>
  <c r="J91" i="10"/>
  <c r="F89" i="10"/>
  <c r="E87" i="10"/>
  <c r="J24" i="10"/>
  <c r="E24" i="10"/>
  <c r="J92" i="10"/>
  <c r="J23" i="10"/>
  <c r="J18" i="10"/>
  <c r="E18" i="10"/>
  <c r="F92" i="10" s="1"/>
  <c r="J17" i="10"/>
  <c r="J15" i="10"/>
  <c r="E15" i="10"/>
  <c r="F115" i="10"/>
  <c r="J14" i="10"/>
  <c r="J12" i="10"/>
  <c r="J89" i="10"/>
  <c r="E7" i="10"/>
  <c r="E109" i="10" s="1"/>
  <c r="J37" i="9"/>
  <c r="J36" i="9"/>
  <c r="AY102" i="1"/>
  <c r="J35" i="9"/>
  <c r="AX102" i="1" s="1"/>
  <c r="BI338" i="9"/>
  <c r="BH338" i="9"/>
  <c r="BG338" i="9"/>
  <c r="BE338" i="9"/>
  <c r="T338" i="9"/>
  <c r="R338" i="9"/>
  <c r="P338" i="9"/>
  <c r="BI337" i="9"/>
  <c r="BH337" i="9"/>
  <c r="BG337" i="9"/>
  <c r="BE337" i="9"/>
  <c r="T337" i="9"/>
  <c r="R337" i="9"/>
  <c r="P337" i="9"/>
  <c r="BI336" i="9"/>
  <c r="BH336" i="9"/>
  <c r="BG336" i="9"/>
  <c r="BE336" i="9"/>
  <c r="T336" i="9"/>
  <c r="R336" i="9"/>
  <c r="P336" i="9"/>
  <c r="BI334" i="9"/>
  <c r="BH334" i="9"/>
  <c r="BG334" i="9"/>
  <c r="BE334" i="9"/>
  <c r="T334" i="9"/>
  <c r="R334" i="9"/>
  <c r="P334" i="9"/>
  <c r="BI333" i="9"/>
  <c r="BH333" i="9"/>
  <c r="BG333" i="9"/>
  <c r="BE333" i="9"/>
  <c r="T333" i="9"/>
  <c r="R333" i="9"/>
  <c r="P333" i="9"/>
  <c r="BI332" i="9"/>
  <c r="BH332" i="9"/>
  <c r="BG332" i="9"/>
  <c r="BE332" i="9"/>
  <c r="T332" i="9"/>
  <c r="R332" i="9"/>
  <c r="P332" i="9"/>
  <c r="BI331" i="9"/>
  <c r="BH331" i="9"/>
  <c r="BG331" i="9"/>
  <c r="BE331" i="9"/>
  <c r="T331" i="9"/>
  <c r="R331" i="9"/>
  <c r="P331" i="9"/>
  <c r="BI330" i="9"/>
  <c r="BH330" i="9"/>
  <c r="BG330" i="9"/>
  <c r="BE330" i="9"/>
  <c r="T330" i="9"/>
  <c r="R330" i="9"/>
  <c r="P330" i="9"/>
  <c r="BI329" i="9"/>
  <c r="BH329" i="9"/>
  <c r="BG329" i="9"/>
  <c r="BE329" i="9"/>
  <c r="T329" i="9"/>
  <c r="R329" i="9"/>
  <c r="P329" i="9"/>
  <c r="BI327" i="9"/>
  <c r="BH327" i="9"/>
  <c r="BG327" i="9"/>
  <c r="BE327" i="9"/>
  <c r="T327" i="9"/>
  <c r="R327" i="9"/>
  <c r="P327" i="9"/>
  <c r="BI326" i="9"/>
  <c r="BH326" i="9"/>
  <c r="BG326" i="9"/>
  <c r="BE326" i="9"/>
  <c r="T326" i="9"/>
  <c r="R326" i="9"/>
  <c r="P326" i="9"/>
  <c r="BI325" i="9"/>
  <c r="BH325" i="9"/>
  <c r="BG325" i="9"/>
  <c r="BE325" i="9"/>
  <c r="T325" i="9"/>
  <c r="R325" i="9"/>
  <c r="P325" i="9"/>
  <c r="BI324" i="9"/>
  <c r="BH324" i="9"/>
  <c r="BG324" i="9"/>
  <c r="BE324" i="9"/>
  <c r="T324" i="9"/>
  <c r="R324" i="9"/>
  <c r="P324" i="9"/>
  <c r="BI323" i="9"/>
  <c r="BH323" i="9"/>
  <c r="BG323" i="9"/>
  <c r="BE323" i="9"/>
  <c r="T323" i="9"/>
  <c r="R323" i="9"/>
  <c r="P323" i="9"/>
  <c r="BI322" i="9"/>
  <c r="BH322" i="9"/>
  <c r="BG322" i="9"/>
  <c r="BE322" i="9"/>
  <c r="T322" i="9"/>
  <c r="R322" i="9"/>
  <c r="P322" i="9"/>
  <c r="BI321" i="9"/>
  <c r="BH321" i="9"/>
  <c r="BG321" i="9"/>
  <c r="BE321" i="9"/>
  <c r="T321" i="9"/>
  <c r="R321" i="9"/>
  <c r="P321" i="9"/>
  <c r="BI320" i="9"/>
  <c r="BH320" i="9"/>
  <c r="BG320" i="9"/>
  <c r="BE320" i="9"/>
  <c r="T320" i="9"/>
  <c r="R320" i="9"/>
  <c r="P320" i="9"/>
  <c r="BI319" i="9"/>
  <c r="BH319" i="9"/>
  <c r="BG319" i="9"/>
  <c r="BE319" i="9"/>
  <c r="T319" i="9"/>
  <c r="R319" i="9"/>
  <c r="P319" i="9"/>
  <c r="BI318" i="9"/>
  <c r="BH318" i="9"/>
  <c r="BG318" i="9"/>
  <c r="BE318" i="9"/>
  <c r="T318" i="9"/>
  <c r="R318" i="9"/>
  <c r="P318" i="9"/>
  <c r="BI317" i="9"/>
  <c r="BH317" i="9"/>
  <c r="BG317" i="9"/>
  <c r="BE317" i="9"/>
  <c r="T317" i="9"/>
  <c r="R317" i="9"/>
  <c r="P317" i="9"/>
  <c r="BI316" i="9"/>
  <c r="BH316" i="9"/>
  <c r="BG316" i="9"/>
  <c r="BE316" i="9"/>
  <c r="T316" i="9"/>
  <c r="R316" i="9"/>
  <c r="P316" i="9"/>
  <c r="BI315" i="9"/>
  <c r="BH315" i="9"/>
  <c r="BG315" i="9"/>
  <c r="BE315" i="9"/>
  <c r="T315" i="9"/>
  <c r="R315" i="9"/>
  <c r="P315" i="9"/>
  <c r="BI314" i="9"/>
  <c r="BH314" i="9"/>
  <c r="BG314" i="9"/>
  <c r="BE314" i="9"/>
  <c r="T314" i="9"/>
  <c r="R314" i="9"/>
  <c r="P314" i="9"/>
  <c r="BI313" i="9"/>
  <c r="BH313" i="9"/>
  <c r="BG313" i="9"/>
  <c r="BE313" i="9"/>
  <c r="T313" i="9"/>
  <c r="R313" i="9"/>
  <c r="P313" i="9"/>
  <c r="BI312" i="9"/>
  <c r="BH312" i="9"/>
  <c r="BG312" i="9"/>
  <c r="BE312" i="9"/>
  <c r="T312" i="9"/>
  <c r="R312" i="9"/>
  <c r="P312" i="9"/>
  <c r="BI311" i="9"/>
  <c r="BH311" i="9"/>
  <c r="BG311" i="9"/>
  <c r="BE311" i="9"/>
  <c r="T311" i="9"/>
  <c r="R311" i="9"/>
  <c r="P311" i="9"/>
  <c r="BI310" i="9"/>
  <c r="BH310" i="9"/>
  <c r="BG310" i="9"/>
  <c r="BE310" i="9"/>
  <c r="T310" i="9"/>
  <c r="R310" i="9"/>
  <c r="P310" i="9"/>
  <c r="BI309" i="9"/>
  <c r="BH309" i="9"/>
  <c r="BG309" i="9"/>
  <c r="BE309" i="9"/>
  <c r="T309" i="9"/>
  <c r="R309" i="9"/>
  <c r="P309" i="9"/>
  <c r="BI308" i="9"/>
  <c r="BH308" i="9"/>
  <c r="BG308" i="9"/>
  <c r="BE308" i="9"/>
  <c r="T308" i="9"/>
  <c r="R308" i="9"/>
  <c r="P308" i="9"/>
  <c r="BI307" i="9"/>
  <c r="BH307" i="9"/>
  <c r="BG307" i="9"/>
  <c r="BE307" i="9"/>
  <c r="T307" i="9"/>
  <c r="R307" i="9"/>
  <c r="P307" i="9"/>
  <c r="BI306" i="9"/>
  <c r="BH306" i="9"/>
  <c r="BG306" i="9"/>
  <c r="BE306" i="9"/>
  <c r="T306" i="9"/>
  <c r="R306" i="9"/>
  <c r="P306" i="9"/>
  <c r="BI305" i="9"/>
  <c r="BH305" i="9"/>
  <c r="BG305" i="9"/>
  <c r="BE305" i="9"/>
  <c r="T305" i="9"/>
  <c r="R305" i="9"/>
  <c r="P305" i="9"/>
  <c r="BI304" i="9"/>
  <c r="BH304" i="9"/>
  <c r="BG304" i="9"/>
  <c r="BE304" i="9"/>
  <c r="T304" i="9"/>
  <c r="R304" i="9"/>
  <c r="P304" i="9"/>
  <c r="BI303" i="9"/>
  <c r="BH303" i="9"/>
  <c r="BG303" i="9"/>
  <c r="BE303" i="9"/>
  <c r="T303" i="9"/>
  <c r="R303" i="9"/>
  <c r="P303" i="9"/>
  <c r="BI302" i="9"/>
  <c r="BH302" i="9"/>
  <c r="BG302" i="9"/>
  <c r="BE302" i="9"/>
  <c r="T302" i="9"/>
  <c r="R302" i="9"/>
  <c r="P302" i="9"/>
  <c r="BI301" i="9"/>
  <c r="BH301" i="9"/>
  <c r="BG301" i="9"/>
  <c r="BE301" i="9"/>
  <c r="T301" i="9"/>
  <c r="R301" i="9"/>
  <c r="P301" i="9"/>
  <c r="BI300" i="9"/>
  <c r="BH300" i="9"/>
  <c r="BG300" i="9"/>
  <c r="BE300" i="9"/>
  <c r="T300" i="9"/>
  <c r="R300" i="9"/>
  <c r="P300" i="9"/>
  <c r="BI299" i="9"/>
  <c r="BH299" i="9"/>
  <c r="BG299" i="9"/>
  <c r="BE299" i="9"/>
  <c r="T299" i="9"/>
  <c r="R299" i="9"/>
  <c r="P299" i="9"/>
  <c r="BI298" i="9"/>
  <c r="BH298" i="9"/>
  <c r="BG298" i="9"/>
  <c r="BE298" i="9"/>
  <c r="T298" i="9"/>
  <c r="R298" i="9"/>
  <c r="P298" i="9"/>
  <c r="BI297" i="9"/>
  <c r="BH297" i="9"/>
  <c r="BG297" i="9"/>
  <c r="BE297" i="9"/>
  <c r="T297" i="9"/>
  <c r="R297" i="9"/>
  <c r="P297" i="9"/>
  <c r="BI296" i="9"/>
  <c r="BH296" i="9"/>
  <c r="BG296" i="9"/>
  <c r="BE296" i="9"/>
  <c r="T296" i="9"/>
  <c r="R296" i="9"/>
  <c r="P296" i="9"/>
  <c r="BI295" i="9"/>
  <c r="BH295" i="9"/>
  <c r="BG295" i="9"/>
  <c r="BE295" i="9"/>
  <c r="T295" i="9"/>
  <c r="R295" i="9"/>
  <c r="P295" i="9"/>
  <c r="BI294" i="9"/>
  <c r="BH294" i="9"/>
  <c r="BG294" i="9"/>
  <c r="BE294" i="9"/>
  <c r="T294" i="9"/>
  <c r="R294" i="9"/>
  <c r="P294" i="9"/>
  <c r="BI293" i="9"/>
  <c r="BH293" i="9"/>
  <c r="BG293" i="9"/>
  <c r="BE293" i="9"/>
  <c r="T293" i="9"/>
  <c r="R293" i="9"/>
  <c r="P293" i="9"/>
  <c r="BI292" i="9"/>
  <c r="BH292" i="9"/>
  <c r="BG292" i="9"/>
  <c r="BE292" i="9"/>
  <c r="T292" i="9"/>
  <c r="R292" i="9"/>
  <c r="P292" i="9"/>
  <c r="BI291" i="9"/>
  <c r="BH291" i="9"/>
  <c r="BG291" i="9"/>
  <c r="BE291" i="9"/>
  <c r="T291" i="9"/>
  <c r="R291" i="9"/>
  <c r="P291" i="9"/>
  <c r="BI290" i="9"/>
  <c r="BH290" i="9"/>
  <c r="BG290" i="9"/>
  <c r="BE290" i="9"/>
  <c r="T290" i="9"/>
  <c r="R290" i="9"/>
  <c r="P290" i="9"/>
  <c r="BI289" i="9"/>
  <c r="BH289" i="9"/>
  <c r="BG289" i="9"/>
  <c r="BE289" i="9"/>
  <c r="T289" i="9"/>
  <c r="R289" i="9"/>
  <c r="P289" i="9"/>
  <c r="BI288" i="9"/>
  <c r="BH288" i="9"/>
  <c r="BG288" i="9"/>
  <c r="BE288" i="9"/>
  <c r="T288" i="9"/>
  <c r="R288" i="9"/>
  <c r="P288" i="9"/>
  <c r="BI286" i="9"/>
  <c r="BH286" i="9"/>
  <c r="BG286" i="9"/>
  <c r="BE286" i="9"/>
  <c r="T286" i="9"/>
  <c r="R286" i="9"/>
  <c r="P286" i="9"/>
  <c r="BI285" i="9"/>
  <c r="BH285" i="9"/>
  <c r="BG285" i="9"/>
  <c r="BE285" i="9"/>
  <c r="T285" i="9"/>
  <c r="R285" i="9"/>
  <c r="P285" i="9"/>
  <c r="BI284" i="9"/>
  <c r="BH284" i="9"/>
  <c r="BG284" i="9"/>
  <c r="BE284" i="9"/>
  <c r="T284" i="9"/>
  <c r="R284" i="9"/>
  <c r="P284" i="9"/>
  <c r="BI283" i="9"/>
  <c r="BH283" i="9"/>
  <c r="BG283" i="9"/>
  <c r="BE283" i="9"/>
  <c r="T283" i="9"/>
  <c r="R283" i="9"/>
  <c r="P283" i="9"/>
  <c r="BI282" i="9"/>
  <c r="BH282" i="9"/>
  <c r="BG282" i="9"/>
  <c r="BE282" i="9"/>
  <c r="T282" i="9"/>
  <c r="R282" i="9"/>
  <c r="P282" i="9"/>
  <c r="BI281" i="9"/>
  <c r="BH281" i="9"/>
  <c r="BG281" i="9"/>
  <c r="BE281" i="9"/>
  <c r="T281" i="9"/>
  <c r="R281" i="9"/>
  <c r="P281" i="9"/>
  <c r="BI280" i="9"/>
  <c r="BH280" i="9"/>
  <c r="BG280" i="9"/>
  <c r="BE280" i="9"/>
  <c r="T280" i="9"/>
  <c r="R280" i="9"/>
  <c r="P280" i="9"/>
  <c r="BI279" i="9"/>
  <c r="BH279" i="9"/>
  <c r="BG279" i="9"/>
  <c r="BE279" i="9"/>
  <c r="T279" i="9"/>
  <c r="R279" i="9"/>
  <c r="P279" i="9"/>
  <c r="BI278" i="9"/>
  <c r="BH278" i="9"/>
  <c r="BG278" i="9"/>
  <c r="BE278" i="9"/>
  <c r="T278" i="9"/>
  <c r="R278" i="9"/>
  <c r="P278" i="9"/>
  <c r="BI277" i="9"/>
  <c r="BH277" i="9"/>
  <c r="BG277" i="9"/>
  <c r="BE277" i="9"/>
  <c r="T277" i="9"/>
  <c r="R277" i="9"/>
  <c r="P277" i="9"/>
  <c r="BI276" i="9"/>
  <c r="BH276" i="9"/>
  <c r="BG276" i="9"/>
  <c r="BE276" i="9"/>
  <c r="T276" i="9"/>
  <c r="R276" i="9"/>
  <c r="P276" i="9"/>
  <c r="BI275" i="9"/>
  <c r="BH275" i="9"/>
  <c r="BG275" i="9"/>
  <c r="BE275" i="9"/>
  <c r="T275" i="9"/>
  <c r="R275" i="9"/>
  <c r="P275" i="9"/>
  <c r="BI274" i="9"/>
  <c r="BH274" i="9"/>
  <c r="BG274" i="9"/>
  <c r="BE274" i="9"/>
  <c r="T274" i="9"/>
  <c r="R274" i="9"/>
  <c r="P274" i="9"/>
  <c r="BI273" i="9"/>
  <c r="BH273" i="9"/>
  <c r="BG273" i="9"/>
  <c r="BE273" i="9"/>
  <c r="T273" i="9"/>
  <c r="R273" i="9"/>
  <c r="P273" i="9"/>
  <c r="BI272" i="9"/>
  <c r="BH272" i="9"/>
  <c r="BG272" i="9"/>
  <c r="BE272" i="9"/>
  <c r="T272" i="9"/>
  <c r="R272" i="9"/>
  <c r="P272" i="9"/>
  <c r="BI271" i="9"/>
  <c r="BH271" i="9"/>
  <c r="BG271" i="9"/>
  <c r="BE271" i="9"/>
  <c r="T271" i="9"/>
  <c r="R271" i="9"/>
  <c r="P271" i="9"/>
  <c r="BI270" i="9"/>
  <c r="BH270" i="9"/>
  <c r="BG270" i="9"/>
  <c r="BE270" i="9"/>
  <c r="T270" i="9"/>
  <c r="R270" i="9"/>
  <c r="P270" i="9"/>
  <c r="BI269" i="9"/>
  <c r="BH269" i="9"/>
  <c r="BG269" i="9"/>
  <c r="BE269" i="9"/>
  <c r="T269" i="9"/>
  <c r="R269" i="9"/>
  <c r="P269" i="9"/>
  <c r="BI268" i="9"/>
  <c r="BH268" i="9"/>
  <c r="BG268" i="9"/>
  <c r="BE268" i="9"/>
  <c r="T268" i="9"/>
  <c r="R268" i="9"/>
  <c r="P268" i="9"/>
  <c r="BI267" i="9"/>
  <c r="BH267" i="9"/>
  <c r="BG267" i="9"/>
  <c r="BE267" i="9"/>
  <c r="T267" i="9"/>
  <c r="R267" i="9"/>
  <c r="P267" i="9"/>
  <c r="BI266" i="9"/>
  <c r="BH266" i="9"/>
  <c r="BG266" i="9"/>
  <c r="BE266" i="9"/>
  <c r="T266" i="9"/>
  <c r="R266" i="9"/>
  <c r="P266" i="9"/>
  <c r="BI265" i="9"/>
  <c r="BH265" i="9"/>
  <c r="BG265" i="9"/>
  <c r="BE265" i="9"/>
  <c r="T265" i="9"/>
  <c r="R265" i="9"/>
  <c r="P265" i="9"/>
  <c r="BI264" i="9"/>
  <c r="BH264" i="9"/>
  <c r="BG264" i="9"/>
  <c r="BE264" i="9"/>
  <c r="T264" i="9"/>
  <c r="R264" i="9"/>
  <c r="P264" i="9"/>
  <c r="BI263" i="9"/>
  <c r="BH263" i="9"/>
  <c r="BG263" i="9"/>
  <c r="BE263" i="9"/>
  <c r="T263" i="9"/>
  <c r="R263" i="9"/>
  <c r="P263" i="9"/>
  <c r="BI262" i="9"/>
  <c r="BH262" i="9"/>
  <c r="BG262" i="9"/>
  <c r="BE262" i="9"/>
  <c r="T262" i="9"/>
  <c r="R262" i="9"/>
  <c r="P262" i="9"/>
  <c r="BI261" i="9"/>
  <c r="BH261" i="9"/>
  <c r="BG261" i="9"/>
  <c r="BE261" i="9"/>
  <c r="T261" i="9"/>
  <c r="R261" i="9"/>
  <c r="P261" i="9"/>
  <c r="BI260" i="9"/>
  <c r="BH260" i="9"/>
  <c r="BG260" i="9"/>
  <c r="BE260" i="9"/>
  <c r="T260" i="9"/>
  <c r="R260" i="9"/>
  <c r="P260" i="9"/>
  <c r="BI259" i="9"/>
  <c r="BH259" i="9"/>
  <c r="BG259" i="9"/>
  <c r="BE259" i="9"/>
  <c r="T259" i="9"/>
  <c r="R259" i="9"/>
  <c r="P259" i="9"/>
  <c r="BI258" i="9"/>
  <c r="BH258" i="9"/>
  <c r="BG258" i="9"/>
  <c r="BE258" i="9"/>
  <c r="T258" i="9"/>
  <c r="R258" i="9"/>
  <c r="P258" i="9"/>
  <c r="BI257" i="9"/>
  <c r="BH257" i="9"/>
  <c r="BG257" i="9"/>
  <c r="BE257" i="9"/>
  <c r="T257" i="9"/>
  <c r="R257" i="9"/>
  <c r="P257" i="9"/>
  <c r="BI256" i="9"/>
  <c r="BH256" i="9"/>
  <c r="BG256" i="9"/>
  <c r="BE256" i="9"/>
  <c r="T256" i="9"/>
  <c r="R256" i="9"/>
  <c r="P256" i="9"/>
  <c r="BI255" i="9"/>
  <c r="BH255" i="9"/>
  <c r="BG255" i="9"/>
  <c r="BE255" i="9"/>
  <c r="T255" i="9"/>
  <c r="R255" i="9"/>
  <c r="P255" i="9"/>
  <c r="BI254" i="9"/>
  <c r="BH254" i="9"/>
  <c r="BG254" i="9"/>
  <c r="BE254" i="9"/>
  <c r="T254" i="9"/>
  <c r="R254" i="9"/>
  <c r="P254" i="9"/>
  <c r="BI253" i="9"/>
  <c r="BH253" i="9"/>
  <c r="BG253" i="9"/>
  <c r="BE253" i="9"/>
  <c r="T253" i="9"/>
  <c r="R253" i="9"/>
  <c r="P253" i="9"/>
  <c r="BI252" i="9"/>
  <c r="BH252" i="9"/>
  <c r="BG252" i="9"/>
  <c r="BE252" i="9"/>
  <c r="T252" i="9"/>
  <c r="R252" i="9"/>
  <c r="P252" i="9"/>
  <c r="BI251" i="9"/>
  <c r="BH251" i="9"/>
  <c r="BG251" i="9"/>
  <c r="BE251" i="9"/>
  <c r="T251" i="9"/>
  <c r="R251" i="9"/>
  <c r="P251" i="9"/>
  <c r="BI250" i="9"/>
  <c r="BH250" i="9"/>
  <c r="BG250" i="9"/>
  <c r="BE250" i="9"/>
  <c r="T250" i="9"/>
  <c r="R250" i="9"/>
  <c r="P250" i="9"/>
  <c r="BI249" i="9"/>
  <c r="BH249" i="9"/>
  <c r="BG249" i="9"/>
  <c r="BE249" i="9"/>
  <c r="T249" i="9"/>
  <c r="R249" i="9"/>
  <c r="P249" i="9"/>
  <c r="BI248" i="9"/>
  <c r="BH248" i="9"/>
  <c r="BG248" i="9"/>
  <c r="BE248" i="9"/>
  <c r="T248" i="9"/>
  <c r="R248" i="9"/>
  <c r="P248" i="9"/>
  <c r="BI247" i="9"/>
  <c r="BH247" i="9"/>
  <c r="BG247" i="9"/>
  <c r="BE247" i="9"/>
  <c r="T247" i="9"/>
  <c r="R247" i="9"/>
  <c r="P247" i="9"/>
  <c r="BI246" i="9"/>
  <c r="BH246" i="9"/>
  <c r="BG246" i="9"/>
  <c r="BE246" i="9"/>
  <c r="T246" i="9"/>
  <c r="R246" i="9"/>
  <c r="P246" i="9"/>
  <c r="BI245" i="9"/>
  <c r="BH245" i="9"/>
  <c r="BG245" i="9"/>
  <c r="BE245" i="9"/>
  <c r="T245" i="9"/>
  <c r="R245" i="9"/>
  <c r="P245" i="9"/>
  <c r="BI244" i="9"/>
  <c r="BH244" i="9"/>
  <c r="BG244" i="9"/>
  <c r="BE244" i="9"/>
  <c r="T244" i="9"/>
  <c r="R244" i="9"/>
  <c r="P244" i="9"/>
  <c r="BI243" i="9"/>
  <c r="BH243" i="9"/>
  <c r="BG243" i="9"/>
  <c r="BE243" i="9"/>
  <c r="T243" i="9"/>
  <c r="R243" i="9"/>
  <c r="P243" i="9"/>
  <c r="BI242" i="9"/>
  <c r="BH242" i="9"/>
  <c r="BG242" i="9"/>
  <c r="BE242" i="9"/>
  <c r="T242" i="9"/>
  <c r="R242" i="9"/>
  <c r="P242" i="9"/>
  <c r="BI241" i="9"/>
  <c r="BH241" i="9"/>
  <c r="BG241" i="9"/>
  <c r="BE241" i="9"/>
  <c r="T241" i="9"/>
  <c r="R241" i="9"/>
  <c r="P241" i="9"/>
  <c r="BI240" i="9"/>
  <c r="BH240" i="9"/>
  <c r="BG240" i="9"/>
  <c r="BE240" i="9"/>
  <c r="T240" i="9"/>
  <c r="R240" i="9"/>
  <c r="P240" i="9"/>
  <c r="BI239" i="9"/>
  <c r="BH239" i="9"/>
  <c r="BG239" i="9"/>
  <c r="BE239" i="9"/>
  <c r="T239" i="9"/>
  <c r="R239" i="9"/>
  <c r="P239" i="9"/>
  <c r="BI238" i="9"/>
  <c r="BH238" i="9"/>
  <c r="BG238" i="9"/>
  <c r="BE238" i="9"/>
  <c r="T238" i="9"/>
  <c r="R238" i="9"/>
  <c r="P238" i="9"/>
  <c r="BI237" i="9"/>
  <c r="BH237" i="9"/>
  <c r="BG237" i="9"/>
  <c r="BE237" i="9"/>
  <c r="T237" i="9"/>
  <c r="R237" i="9"/>
  <c r="P237" i="9"/>
  <c r="BI236" i="9"/>
  <c r="BH236" i="9"/>
  <c r="BG236" i="9"/>
  <c r="BE236" i="9"/>
  <c r="T236" i="9"/>
  <c r="R236" i="9"/>
  <c r="P236" i="9"/>
  <c r="BI235" i="9"/>
  <c r="BH235" i="9"/>
  <c r="BG235" i="9"/>
  <c r="BE235" i="9"/>
  <c r="T235" i="9"/>
  <c r="R235" i="9"/>
  <c r="P235" i="9"/>
  <c r="BI234" i="9"/>
  <c r="BH234" i="9"/>
  <c r="BG234" i="9"/>
  <c r="BE234" i="9"/>
  <c r="T234" i="9"/>
  <c r="R234" i="9"/>
  <c r="P234" i="9"/>
  <c r="BI233" i="9"/>
  <c r="BH233" i="9"/>
  <c r="BG233" i="9"/>
  <c r="BE233" i="9"/>
  <c r="T233" i="9"/>
  <c r="R233" i="9"/>
  <c r="P233" i="9"/>
  <c r="BI232" i="9"/>
  <c r="BH232" i="9"/>
  <c r="BG232" i="9"/>
  <c r="BE232" i="9"/>
  <c r="T232" i="9"/>
  <c r="R232" i="9"/>
  <c r="P232" i="9"/>
  <c r="BI231" i="9"/>
  <c r="BH231" i="9"/>
  <c r="BG231" i="9"/>
  <c r="BE231" i="9"/>
  <c r="T231" i="9"/>
  <c r="R231" i="9"/>
  <c r="P231" i="9"/>
  <c r="BI230" i="9"/>
  <c r="BH230" i="9"/>
  <c r="BG230" i="9"/>
  <c r="BE230" i="9"/>
  <c r="T230" i="9"/>
  <c r="R230" i="9"/>
  <c r="P230" i="9"/>
  <c r="BI229" i="9"/>
  <c r="BH229" i="9"/>
  <c r="BG229" i="9"/>
  <c r="BE229" i="9"/>
  <c r="T229" i="9"/>
  <c r="R229" i="9"/>
  <c r="P229" i="9"/>
  <c r="BI228" i="9"/>
  <c r="BH228" i="9"/>
  <c r="BG228" i="9"/>
  <c r="BE228" i="9"/>
  <c r="T228" i="9"/>
  <c r="R228" i="9"/>
  <c r="P228" i="9"/>
  <c r="BI227" i="9"/>
  <c r="BH227" i="9"/>
  <c r="BG227" i="9"/>
  <c r="BE227" i="9"/>
  <c r="T227" i="9"/>
  <c r="R227" i="9"/>
  <c r="P227" i="9"/>
  <c r="BI226" i="9"/>
  <c r="BH226" i="9"/>
  <c r="BG226" i="9"/>
  <c r="BE226" i="9"/>
  <c r="T226" i="9"/>
  <c r="R226" i="9"/>
  <c r="P226" i="9"/>
  <c r="BI225" i="9"/>
  <c r="BH225" i="9"/>
  <c r="BG225" i="9"/>
  <c r="BE225" i="9"/>
  <c r="T225" i="9"/>
  <c r="R225" i="9"/>
  <c r="P225" i="9"/>
  <c r="BI224" i="9"/>
  <c r="BH224" i="9"/>
  <c r="BG224" i="9"/>
  <c r="BE224" i="9"/>
  <c r="T224" i="9"/>
  <c r="R224" i="9"/>
  <c r="P224" i="9"/>
  <c r="BI223" i="9"/>
  <c r="BH223" i="9"/>
  <c r="BG223" i="9"/>
  <c r="BE223" i="9"/>
  <c r="T223" i="9"/>
  <c r="R223" i="9"/>
  <c r="P223" i="9"/>
  <c r="BI222" i="9"/>
  <c r="BH222" i="9"/>
  <c r="BG222" i="9"/>
  <c r="BE222" i="9"/>
  <c r="T222" i="9"/>
  <c r="R222" i="9"/>
  <c r="P222" i="9"/>
  <c r="BI221" i="9"/>
  <c r="BH221" i="9"/>
  <c r="BG221" i="9"/>
  <c r="BE221" i="9"/>
  <c r="T221" i="9"/>
  <c r="R221" i="9"/>
  <c r="P221" i="9"/>
  <c r="BI220" i="9"/>
  <c r="BH220" i="9"/>
  <c r="BG220" i="9"/>
  <c r="BE220" i="9"/>
  <c r="T220" i="9"/>
  <c r="R220" i="9"/>
  <c r="P220" i="9"/>
  <c r="BI219" i="9"/>
  <c r="BH219" i="9"/>
  <c r="BG219" i="9"/>
  <c r="BE219" i="9"/>
  <c r="T219" i="9"/>
  <c r="R219" i="9"/>
  <c r="P219" i="9"/>
  <c r="BI218" i="9"/>
  <c r="BH218" i="9"/>
  <c r="BG218" i="9"/>
  <c r="BE218" i="9"/>
  <c r="T218" i="9"/>
  <c r="R218" i="9"/>
  <c r="P218" i="9"/>
  <c r="BI217" i="9"/>
  <c r="BH217" i="9"/>
  <c r="BG217" i="9"/>
  <c r="BE217" i="9"/>
  <c r="T217" i="9"/>
  <c r="R217" i="9"/>
  <c r="P217" i="9"/>
  <c r="BI216" i="9"/>
  <c r="BH216" i="9"/>
  <c r="BG216" i="9"/>
  <c r="BE216" i="9"/>
  <c r="T216" i="9"/>
  <c r="R216" i="9"/>
  <c r="P216" i="9"/>
  <c r="BI215" i="9"/>
  <c r="BH215" i="9"/>
  <c r="BG215" i="9"/>
  <c r="BE215" i="9"/>
  <c r="T215" i="9"/>
  <c r="R215" i="9"/>
  <c r="P215" i="9"/>
  <c r="BI214" i="9"/>
  <c r="BH214" i="9"/>
  <c r="BG214" i="9"/>
  <c r="BE214" i="9"/>
  <c r="T214" i="9"/>
  <c r="R214" i="9"/>
  <c r="P214" i="9"/>
  <c r="BI213" i="9"/>
  <c r="BH213" i="9"/>
  <c r="BG213" i="9"/>
  <c r="BE213" i="9"/>
  <c r="T213" i="9"/>
  <c r="R213" i="9"/>
  <c r="P213" i="9"/>
  <c r="BI212" i="9"/>
  <c r="BH212" i="9"/>
  <c r="BG212" i="9"/>
  <c r="BE212" i="9"/>
  <c r="T212" i="9"/>
  <c r="R212" i="9"/>
  <c r="P212" i="9"/>
  <c r="BI211" i="9"/>
  <c r="BH211" i="9"/>
  <c r="BG211" i="9"/>
  <c r="BE211" i="9"/>
  <c r="T211" i="9"/>
  <c r="R211" i="9"/>
  <c r="P211" i="9"/>
  <c r="BI210" i="9"/>
  <c r="BH210" i="9"/>
  <c r="BG210" i="9"/>
  <c r="BE210" i="9"/>
  <c r="T210" i="9"/>
  <c r="R210" i="9"/>
  <c r="P210" i="9"/>
  <c r="BI209" i="9"/>
  <c r="BH209" i="9"/>
  <c r="BG209" i="9"/>
  <c r="BE209" i="9"/>
  <c r="T209" i="9"/>
  <c r="R209" i="9"/>
  <c r="P209" i="9"/>
  <c r="BI208" i="9"/>
  <c r="BH208" i="9"/>
  <c r="BG208" i="9"/>
  <c r="BE208" i="9"/>
  <c r="T208" i="9"/>
  <c r="R208" i="9"/>
  <c r="P208" i="9"/>
  <c r="BI207" i="9"/>
  <c r="BH207" i="9"/>
  <c r="BG207" i="9"/>
  <c r="BE207" i="9"/>
  <c r="T207" i="9"/>
  <c r="R207" i="9"/>
  <c r="P207" i="9"/>
  <c r="BI206" i="9"/>
  <c r="BH206" i="9"/>
  <c r="BG206" i="9"/>
  <c r="BE206" i="9"/>
  <c r="T206" i="9"/>
  <c r="R206" i="9"/>
  <c r="P206" i="9"/>
  <c r="BI205" i="9"/>
  <c r="BH205" i="9"/>
  <c r="BG205" i="9"/>
  <c r="BE205" i="9"/>
  <c r="T205" i="9"/>
  <c r="R205" i="9"/>
  <c r="P205" i="9"/>
  <c r="BI204" i="9"/>
  <c r="BH204" i="9"/>
  <c r="BG204" i="9"/>
  <c r="BE204" i="9"/>
  <c r="T204" i="9"/>
  <c r="R204" i="9"/>
  <c r="P204" i="9"/>
  <c r="BI203" i="9"/>
  <c r="BH203" i="9"/>
  <c r="BG203" i="9"/>
  <c r="BE203" i="9"/>
  <c r="T203" i="9"/>
  <c r="R203" i="9"/>
  <c r="P203" i="9"/>
  <c r="BI202" i="9"/>
  <c r="BH202" i="9"/>
  <c r="BG202" i="9"/>
  <c r="BE202" i="9"/>
  <c r="T202" i="9"/>
  <c r="R202" i="9"/>
  <c r="P202" i="9"/>
  <c r="BI201" i="9"/>
  <c r="BH201" i="9"/>
  <c r="BG201" i="9"/>
  <c r="BE201" i="9"/>
  <c r="T201" i="9"/>
  <c r="R201" i="9"/>
  <c r="P201" i="9"/>
  <c r="BI200" i="9"/>
  <c r="BH200" i="9"/>
  <c r="BG200" i="9"/>
  <c r="BE200" i="9"/>
  <c r="T200" i="9"/>
  <c r="R200" i="9"/>
  <c r="P200" i="9"/>
  <c r="BI199" i="9"/>
  <c r="BH199" i="9"/>
  <c r="BG199" i="9"/>
  <c r="BE199" i="9"/>
  <c r="T199" i="9"/>
  <c r="R199" i="9"/>
  <c r="P199" i="9"/>
  <c r="BI198" i="9"/>
  <c r="BH198" i="9"/>
  <c r="BG198" i="9"/>
  <c r="BE198" i="9"/>
  <c r="T198" i="9"/>
  <c r="R198" i="9"/>
  <c r="P198" i="9"/>
  <c r="BI197" i="9"/>
  <c r="BH197" i="9"/>
  <c r="BG197" i="9"/>
  <c r="BE197" i="9"/>
  <c r="T197" i="9"/>
  <c r="R197" i="9"/>
  <c r="P197" i="9"/>
  <c r="BI196" i="9"/>
  <c r="BH196" i="9"/>
  <c r="BG196" i="9"/>
  <c r="BE196" i="9"/>
  <c r="T196" i="9"/>
  <c r="R196" i="9"/>
  <c r="P196" i="9"/>
  <c r="BI195" i="9"/>
  <c r="BH195" i="9"/>
  <c r="BG195" i="9"/>
  <c r="BE195" i="9"/>
  <c r="T195" i="9"/>
  <c r="R195" i="9"/>
  <c r="P195" i="9"/>
  <c r="BI194" i="9"/>
  <c r="BH194" i="9"/>
  <c r="BG194" i="9"/>
  <c r="BE194" i="9"/>
  <c r="T194" i="9"/>
  <c r="R194" i="9"/>
  <c r="P194" i="9"/>
  <c r="BI193" i="9"/>
  <c r="BH193" i="9"/>
  <c r="BG193" i="9"/>
  <c r="BE193" i="9"/>
  <c r="T193" i="9"/>
  <c r="R193" i="9"/>
  <c r="P193" i="9"/>
  <c r="BI192" i="9"/>
  <c r="BH192" i="9"/>
  <c r="BG192" i="9"/>
  <c r="BE192" i="9"/>
  <c r="T192" i="9"/>
  <c r="R192" i="9"/>
  <c r="P192" i="9"/>
  <c r="BI191" i="9"/>
  <c r="BH191" i="9"/>
  <c r="BG191" i="9"/>
  <c r="BE191" i="9"/>
  <c r="T191" i="9"/>
  <c r="R191" i="9"/>
  <c r="P191" i="9"/>
  <c r="BI190" i="9"/>
  <c r="BH190" i="9"/>
  <c r="BG190" i="9"/>
  <c r="BE190" i="9"/>
  <c r="T190" i="9"/>
  <c r="R190" i="9"/>
  <c r="P190" i="9"/>
  <c r="BI189" i="9"/>
  <c r="BH189" i="9"/>
  <c r="BG189" i="9"/>
  <c r="BE189" i="9"/>
  <c r="T189" i="9"/>
  <c r="R189" i="9"/>
  <c r="P189" i="9"/>
  <c r="BI188" i="9"/>
  <c r="BH188" i="9"/>
  <c r="BG188" i="9"/>
  <c r="BE188" i="9"/>
  <c r="T188" i="9"/>
  <c r="R188" i="9"/>
  <c r="P188" i="9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5" i="9"/>
  <c r="BH185" i="9"/>
  <c r="BG185" i="9"/>
  <c r="BE185" i="9"/>
  <c r="T185" i="9"/>
  <c r="R185" i="9"/>
  <c r="P185" i="9"/>
  <c r="BI184" i="9"/>
  <c r="BH184" i="9"/>
  <c r="BG184" i="9"/>
  <c r="BE184" i="9"/>
  <c r="T184" i="9"/>
  <c r="R184" i="9"/>
  <c r="P184" i="9"/>
  <c r="BI183" i="9"/>
  <c r="BH183" i="9"/>
  <c r="BG183" i="9"/>
  <c r="BE183" i="9"/>
  <c r="T183" i="9"/>
  <c r="R183" i="9"/>
  <c r="P183" i="9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4" i="9"/>
  <c r="BH174" i="9"/>
  <c r="BG174" i="9"/>
  <c r="BE174" i="9"/>
  <c r="T174" i="9"/>
  <c r="R174" i="9"/>
  <c r="P174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8" i="9"/>
  <c r="BH168" i="9"/>
  <c r="BG168" i="9"/>
  <c r="BE168" i="9"/>
  <c r="T168" i="9"/>
  <c r="R168" i="9"/>
  <c r="P168" i="9"/>
  <c r="BI167" i="9"/>
  <c r="BH167" i="9"/>
  <c r="BG167" i="9"/>
  <c r="BE167" i="9"/>
  <c r="T167" i="9"/>
  <c r="R167" i="9"/>
  <c r="P167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51" i="9"/>
  <c r="BH151" i="9"/>
  <c r="BG151" i="9"/>
  <c r="BE151" i="9"/>
  <c r="T151" i="9"/>
  <c r="R151" i="9"/>
  <c r="P151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5" i="9"/>
  <c r="BH145" i="9"/>
  <c r="BG145" i="9"/>
  <c r="BE145" i="9"/>
  <c r="T145" i="9"/>
  <c r="R145" i="9"/>
  <c r="P145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BI134" i="9"/>
  <c r="BH134" i="9"/>
  <c r="BG134" i="9"/>
  <c r="BE134" i="9"/>
  <c r="T134" i="9"/>
  <c r="R134" i="9"/>
  <c r="P134" i="9"/>
  <c r="BI133" i="9"/>
  <c r="BH133" i="9"/>
  <c r="BG133" i="9"/>
  <c r="BE133" i="9"/>
  <c r="T133" i="9"/>
  <c r="R133" i="9"/>
  <c r="P133" i="9"/>
  <c r="BI132" i="9"/>
  <c r="BH132" i="9"/>
  <c r="BG132" i="9"/>
  <c r="BE132" i="9"/>
  <c r="T132" i="9"/>
  <c r="R132" i="9"/>
  <c r="P132" i="9"/>
  <c r="BI131" i="9"/>
  <c r="BH131" i="9"/>
  <c r="BG131" i="9"/>
  <c r="BE131" i="9"/>
  <c r="T131" i="9"/>
  <c r="R131" i="9"/>
  <c r="P131" i="9"/>
  <c r="BI130" i="9"/>
  <c r="BH130" i="9"/>
  <c r="BG130" i="9"/>
  <c r="BE130" i="9"/>
  <c r="T130" i="9"/>
  <c r="R130" i="9"/>
  <c r="P130" i="9"/>
  <c r="BI128" i="9"/>
  <c r="BH128" i="9"/>
  <c r="BG128" i="9"/>
  <c r="BE128" i="9"/>
  <c r="T128" i="9"/>
  <c r="R128" i="9"/>
  <c r="P128" i="9"/>
  <c r="BI127" i="9"/>
  <c r="BH127" i="9"/>
  <c r="BG127" i="9"/>
  <c r="BE127" i="9"/>
  <c r="T127" i="9"/>
  <c r="R127" i="9"/>
  <c r="P127" i="9"/>
  <c r="J120" i="9"/>
  <c r="F118" i="9"/>
  <c r="E116" i="9"/>
  <c r="J91" i="9"/>
  <c r="F89" i="9"/>
  <c r="E87" i="9"/>
  <c r="J24" i="9"/>
  <c r="E24" i="9"/>
  <c r="J121" i="9"/>
  <c r="J23" i="9"/>
  <c r="J18" i="9"/>
  <c r="E18" i="9"/>
  <c r="F121" i="9"/>
  <c r="J17" i="9"/>
  <c r="J15" i="9"/>
  <c r="E15" i="9"/>
  <c r="F120" i="9"/>
  <c r="J14" i="9"/>
  <c r="J12" i="9"/>
  <c r="J89" i="9" s="1"/>
  <c r="E7" i="9"/>
  <c r="E85" i="9" s="1"/>
  <c r="J37" i="8"/>
  <c r="J36" i="8"/>
  <c r="AY101" i="1" s="1"/>
  <c r="J35" i="8"/>
  <c r="AX101" i="1" s="1"/>
  <c r="BI229" i="8"/>
  <c r="BH229" i="8"/>
  <c r="BG229" i="8"/>
  <c r="BE229" i="8"/>
  <c r="T229" i="8"/>
  <c r="R229" i="8"/>
  <c r="P229" i="8"/>
  <c r="BI228" i="8"/>
  <c r="BH228" i="8"/>
  <c r="BG228" i="8"/>
  <c r="BE228" i="8"/>
  <c r="T228" i="8"/>
  <c r="R228" i="8"/>
  <c r="P228" i="8"/>
  <c r="BI227" i="8"/>
  <c r="BH227" i="8"/>
  <c r="BG227" i="8"/>
  <c r="BE227" i="8"/>
  <c r="T227" i="8"/>
  <c r="R227" i="8"/>
  <c r="P227" i="8"/>
  <c r="BI226" i="8"/>
  <c r="BH226" i="8"/>
  <c r="BG226" i="8"/>
  <c r="BE226" i="8"/>
  <c r="T226" i="8"/>
  <c r="R226" i="8"/>
  <c r="P226" i="8"/>
  <c r="BI225" i="8"/>
  <c r="BH225" i="8"/>
  <c r="BG225" i="8"/>
  <c r="BE225" i="8"/>
  <c r="T225" i="8"/>
  <c r="R225" i="8"/>
  <c r="P225" i="8"/>
  <c r="BI224" i="8"/>
  <c r="BH224" i="8"/>
  <c r="BG224" i="8"/>
  <c r="BE224" i="8"/>
  <c r="T224" i="8"/>
  <c r="R224" i="8"/>
  <c r="P224" i="8"/>
  <c r="BI223" i="8"/>
  <c r="BH223" i="8"/>
  <c r="BG223" i="8"/>
  <c r="BE223" i="8"/>
  <c r="T223" i="8"/>
  <c r="R223" i="8"/>
  <c r="P223" i="8"/>
  <c r="BI222" i="8"/>
  <c r="BH222" i="8"/>
  <c r="BG222" i="8"/>
  <c r="BE222" i="8"/>
  <c r="T222" i="8"/>
  <c r="R222" i="8"/>
  <c r="P222" i="8"/>
  <c r="BI221" i="8"/>
  <c r="BH221" i="8"/>
  <c r="BG221" i="8"/>
  <c r="BE221" i="8"/>
  <c r="T221" i="8"/>
  <c r="R221" i="8"/>
  <c r="P221" i="8"/>
  <c r="BI220" i="8"/>
  <c r="BH220" i="8"/>
  <c r="BG220" i="8"/>
  <c r="BE220" i="8"/>
  <c r="T220" i="8"/>
  <c r="R220" i="8"/>
  <c r="P220" i="8"/>
  <c r="BI219" i="8"/>
  <c r="BH219" i="8"/>
  <c r="BG219" i="8"/>
  <c r="BE219" i="8"/>
  <c r="T219" i="8"/>
  <c r="R219" i="8"/>
  <c r="P219" i="8"/>
  <c r="BI218" i="8"/>
  <c r="BH218" i="8"/>
  <c r="BG218" i="8"/>
  <c r="BE218" i="8"/>
  <c r="T218" i="8"/>
  <c r="R218" i="8"/>
  <c r="P218" i="8"/>
  <c r="BI217" i="8"/>
  <c r="BH217" i="8"/>
  <c r="BG217" i="8"/>
  <c r="BE217" i="8"/>
  <c r="T217" i="8"/>
  <c r="R217" i="8"/>
  <c r="P217" i="8"/>
  <c r="BI216" i="8"/>
  <c r="BH216" i="8"/>
  <c r="BG216" i="8"/>
  <c r="BE216" i="8"/>
  <c r="T216" i="8"/>
  <c r="R216" i="8"/>
  <c r="P216" i="8"/>
  <c r="BI215" i="8"/>
  <c r="BH215" i="8"/>
  <c r="BG215" i="8"/>
  <c r="BE215" i="8"/>
  <c r="T215" i="8"/>
  <c r="R215" i="8"/>
  <c r="P215" i="8"/>
  <c r="BI214" i="8"/>
  <c r="BH214" i="8"/>
  <c r="BG214" i="8"/>
  <c r="BE214" i="8"/>
  <c r="T214" i="8"/>
  <c r="R214" i="8"/>
  <c r="P214" i="8"/>
  <c r="BI213" i="8"/>
  <c r="BH213" i="8"/>
  <c r="BG213" i="8"/>
  <c r="BE213" i="8"/>
  <c r="T213" i="8"/>
  <c r="R213" i="8"/>
  <c r="P213" i="8"/>
  <c r="BI212" i="8"/>
  <c r="BH212" i="8"/>
  <c r="BG212" i="8"/>
  <c r="BE212" i="8"/>
  <c r="T212" i="8"/>
  <c r="R212" i="8"/>
  <c r="P212" i="8"/>
  <c r="BI211" i="8"/>
  <c r="BH211" i="8"/>
  <c r="BG211" i="8"/>
  <c r="BE211" i="8"/>
  <c r="T211" i="8"/>
  <c r="R211" i="8"/>
  <c r="P211" i="8"/>
  <c r="BI210" i="8"/>
  <c r="BH210" i="8"/>
  <c r="BG210" i="8"/>
  <c r="BE210" i="8"/>
  <c r="T210" i="8"/>
  <c r="R210" i="8"/>
  <c r="P210" i="8"/>
  <c r="BI209" i="8"/>
  <c r="BH209" i="8"/>
  <c r="BG209" i="8"/>
  <c r="BE209" i="8"/>
  <c r="T209" i="8"/>
  <c r="R209" i="8"/>
  <c r="P209" i="8"/>
  <c r="BI208" i="8"/>
  <c r="BH208" i="8"/>
  <c r="BG208" i="8"/>
  <c r="BE208" i="8"/>
  <c r="T208" i="8"/>
  <c r="R208" i="8"/>
  <c r="P208" i="8"/>
  <c r="BI207" i="8"/>
  <c r="BH207" i="8"/>
  <c r="BG207" i="8"/>
  <c r="BE207" i="8"/>
  <c r="T207" i="8"/>
  <c r="R207" i="8"/>
  <c r="P207" i="8"/>
  <c r="BI206" i="8"/>
  <c r="BH206" i="8"/>
  <c r="BG206" i="8"/>
  <c r="BE206" i="8"/>
  <c r="T206" i="8"/>
  <c r="R206" i="8"/>
  <c r="P206" i="8"/>
  <c r="BI205" i="8"/>
  <c r="BH205" i="8"/>
  <c r="BG205" i="8"/>
  <c r="BE205" i="8"/>
  <c r="T205" i="8"/>
  <c r="R205" i="8"/>
  <c r="P205" i="8"/>
  <c r="BI204" i="8"/>
  <c r="BH204" i="8"/>
  <c r="BG204" i="8"/>
  <c r="BE204" i="8"/>
  <c r="T204" i="8"/>
  <c r="R204" i="8"/>
  <c r="P204" i="8"/>
  <c r="BI203" i="8"/>
  <c r="BH203" i="8"/>
  <c r="BG203" i="8"/>
  <c r="BE203" i="8"/>
  <c r="T203" i="8"/>
  <c r="R203" i="8"/>
  <c r="P203" i="8"/>
  <c r="BI202" i="8"/>
  <c r="BH202" i="8"/>
  <c r="BG202" i="8"/>
  <c r="BE202" i="8"/>
  <c r="T202" i="8"/>
  <c r="R202" i="8"/>
  <c r="P202" i="8"/>
  <c r="BI200" i="8"/>
  <c r="BH200" i="8"/>
  <c r="BG200" i="8"/>
  <c r="BE200" i="8"/>
  <c r="T200" i="8"/>
  <c r="R200" i="8"/>
  <c r="P200" i="8"/>
  <c r="BI199" i="8"/>
  <c r="BH199" i="8"/>
  <c r="BG199" i="8"/>
  <c r="BE199" i="8"/>
  <c r="T199" i="8"/>
  <c r="R199" i="8"/>
  <c r="P199" i="8"/>
  <c r="BI198" i="8"/>
  <c r="BH198" i="8"/>
  <c r="BG198" i="8"/>
  <c r="BE198" i="8"/>
  <c r="T198" i="8"/>
  <c r="R198" i="8"/>
  <c r="P198" i="8"/>
  <c r="BI197" i="8"/>
  <c r="BH197" i="8"/>
  <c r="BG197" i="8"/>
  <c r="BE197" i="8"/>
  <c r="T197" i="8"/>
  <c r="R197" i="8"/>
  <c r="P197" i="8"/>
  <c r="BI196" i="8"/>
  <c r="BH196" i="8"/>
  <c r="BG196" i="8"/>
  <c r="BE196" i="8"/>
  <c r="T196" i="8"/>
  <c r="R196" i="8"/>
  <c r="P196" i="8"/>
  <c r="BI195" i="8"/>
  <c r="BH195" i="8"/>
  <c r="BG195" i="8"/>
  <c r="BE195" i="8"/>
  <c r="T195" i="8"/>
  <c r="R195" i="8"/>
  <c r="P195" i="8"/>
  <c r="BI194" i="8"/>
  <c r="BH194" i="8"/>
  <c r="BG194" i="8"/>
  <c r="BE194" i="8"/>
  <c r="T194" i="8"/>
  <c r="R194" i="8"/>
  <c r="P194" i="8"/>
  <c r="BI193" i="8"/>
  <c r="BH193" i="8"/>
  <c r="BG193" i="8"/>
  <c r="BE193" i="8"/>
  <c r="T193" i="8"/>
  <c r="R193" i="8"/>
  <c r="P193" i="8"/>
  <c r="BI192" i="8"/>
  <c r="BH192" i="8"/>
  <c r="BG192" i="8"/>
  <c r="BE192" i="8"/>
  <c r="T192" i="8"/>
  <c r="R192" i="8"/>
  <c r="P192" i="8"/>
  <c r="BI191" i="8"/>
  <c r="BH191" i="8"/>
  <c r="BG191" i="8"/>
  <c r="BE191" i="8"/>
  <c r="T191" i="8"/>
  <c r="R191" i="8"/>
  <c r="P191" i="8"/>
  <c r="BI190" i="8"/>
  <c r="BH190" i="8"/>
  <c r="BG190" i="8"/>
  <c r="BE190" i="8"/>
  <c r="T190" i="8"/>
  <c r="R190" i="8"/>
  <c r="P190" i="8"/>
  <c r="BI189" i="8"/>
  <c r="BH189" i="8"/>
  <c r="BG189" i="8"/>
  <c r="BE189" i="8"/>
  <c r="T189" i="8"/>
  <c r="R189" i="8"/>
  <c r="P189" i="8"/>
  <c r="BI188" i="8"/>
  <c r="BH188" i="8"/>
  <c r="BG188" i="8"/>
  <c r="BE188" i="8"/>
  <c r="T188" i="8"/>
  <c r="R188" i="8"/>
  <c r="P188" i="8"/>
  <c r="BI187" i="8"/>
  <c r="BH187" i="8"/>
  <c r="BG187" i="8"/>
  <c r="BE187" i="8"/>
  <c r="T187" i="8"/>
  <c r="R187" i="8"/>
  <c r="P187" i="8"/>
  <c r="BI186" i="8"/>
  <c r="BH186" i="8"/>
  <c r="BG186" i="8"/>
  <c r="BE186" i="8"/>
  <c r="T186" i="8"/>
  <c r="R186" i="8"/>
  <c r="P186" i="8"/>
  <c r="BI185" i="8"/>
  <c r="BH185" i="8"/>
  <c r="BG185" i="8"/>
  <c r="BE185" i="8"/>
  <c r="T185" i="8"/>
  <c r="R185" i="8"/>
  <c r="P185" i="8"/>
  <c r="BI184" i="8"/>
  <c r="BH184" i="8"/>
  <c r="BG184" i="8"/>
  <c r="BE184" i="8"/>
  <c r="T184" i="8"/>
  <c r="R184" i="8"/>
  <c r="P184" i="8"/>
  <c r="BI183" i="8"/>
  <c r="BH183" i="8"/>
  <c r="BG183" i="8"/>
  <c r="BE183" i="8"/>
  <c r="T183" i="8"/>
  <c r="R183" i="8"/>
  <c r="P183" i="8"/>
  <c r="BI182" i="8"/>
  <c r="BH182" i="8"/>
  <c r="BG182" i="8"/>
  <c r="BE182" i="8"/>
  <c r="T182" i="8"/>
  <c r="R182" i="8"/>
  <c r="P182" i="8"/>
  <c r="BI181" i="8"/>
  <c r="BH181" i="8"/>
  <c r="BG181" i="8"/>
  <c r="BE181" i="8"/>
  <c r="T181" i="8"/>
  <c r="R181" i="8"/>
  <c r="P181" i="8"/>
  <c r="BI180" i="8"/>
  <c r="BH180" i="8"/>
  <c r="BG180" i="8"/>
  <c r="BE180" i="8"/>
  <c r="T180" i="8"/>
  <c r="R180" i="8"/>
  <c r="P180" i="8"/>
  <c r="BI178" i="8"/>
  <c r="BH178" i="8"/>
  <c r="BG178" i="8"/>
  <c r="BE178" i="8"/>
  <c r="T178" i="8"/>
  <c r="R178" i="8"/>
  <c r="P178" i="8"/>
  <c r="BI177" i="8"/>
  <c r="BH177" i="8"/>
  <c r="BG177" i="8"/>
  <c r="BE177" i="8"/>
  <c r="T177" i="8"/>
  <c r="R177" i="8"/>
  <c r="P177" i="8"/>
  <c r="BI176" i="8"/>
  <c r="BH176" i="8"/>
  <c r="BG176" i="8"/>
  <c r="BE176" i="8"/>
  <c r="T176" i="8"/>
  <c r="R176" i="8"/>
  <c r="P176" i="8"/>
  <c r="BI175" i="8"/>
  <c r="BH175" i="8"/>
  <c r="BG175" i="8"/>
  <c r="BE175" i="8"/>
  <c r="T175" i="8"/>
  <c r="R175" i="8"/>
  <c r="P175" i="8"/>
  <c r="BI174" i="8"/>
  <c r="BH174" i="8"/>
  <c r="BG174" i="8"/>
  <c r="BE174" i="8"/>
  <c r="T174" i="8"/>
  <c r="R174" i="8"/>
  <c r="P174" i="8"/>
  <c r="BI173" i="8"/>
  <c r="BH173" i="8"/>
  <c r="BG173" i="8"/>
  <c r="BE173" i="8"/>
  <c r="T173" i="8"/>
  <c r="R173" i="8"/>
  <c r="P173" i="8"/>
  <c r="BI172" i="8"/>
  <c r="BH172" i="8"/>
  <c r="BG172" i="8"/>
  <c r="BE172" i="8"/>
  <c r="T172" i="8"/>
  <c r="R172" i="8"/>
  <c r="P172" i="8"/>
  <c r="BI171" i="8"/>
  <c r="BH171" i="8"/>
  <c r="BG171" i="8"/>
  <c r="BE171" i="8"/>
  <c r="T171" i="8"/>
  <c r="R171" i="8"/>
  <c r="P171" i="8"/>
  <c r="BI170" i="8"/>
  <c r="BH170" i="8"/>
  <c r="BG170" i="8"/>
  <c r="BE170" i="8"/>
  <c r="T170" i="8"/>
  <c r="R170" i="8"/>
  <c r="P170" i="8"/>
  <c r="BI168" i="8"/>
  <c r="BH168" i="8"/>
  <c r="BG168" i="8"/>
  <c r="BE168" i="8"/>
  <c r="T168" i="8"/>
  <c r="R168" i="8"/>
  <c r="P168" i="8"/>
  <c r="BI167" i="8"/>
  <c r="BH167" i="8"/>
  <c r="BG167" i="8"/>
  <c r="BE167" i="8"/>
  <c r="T167" i="8"/>
  <c r="R167" i="8"/>
  <c r="P167" i="8"/>
  <c r="BI166" i="8"/>
  <c r="BH166" i="8"/>
  <c r="BG166" i="8"/>
  <c r="BE166" i="8"/>
  <c r="T166" i="8"/>
  <c r="R166" i="8"/>
  <c r="P166" i="8"/>
  <c r="BI165" i="8"/>
  <c r="BH165" i="8"/>
  <c r="BG165" i="8"/>
  <c r="BE165" i="8"/>
  <c r="T165" i="8"/>
  <c r="R165" i="8"/>
  <c r="P165" i="8"/>
  <c r="BI164" i="8"/>
  <c r="BH164" i="8"/>
  <c r="BG164" i="8"/>
  <c r="BE164" i="8"/>
  <c r="T164" i="8"/>
  <c r="R164" i="8"/>
  <c r="P164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4" i="8"/>
  <c r="BH154" i="8"/>
  <c r="BG154" i="8"/>
  <c r="BE154" i="8"/>
  <c r="T154" i="8"/>
  <c r="R154" i="8"/>
  <c r="P154" i="8"/>
  <c r="BI153" i="8"/>
  <c r="BH153" i="8"/>
  <c r="BG153" i="8"/>
  <c r="BE153" i="8"/>
  <c r="T153" i="8"/>
  <c r="R153" i="8"/>
  <c r="P153" i="8"/>
  <c r="BI152" i="8"/>
  <c r="BH152" i="8"/>
  <c r="BG152" i="8"/>
  <c r="BE152" i="8"/>
  <c r="T152" i="8"/>
  <c r="R152" i="8"/>
  <c r="P152" i="8"/>
  <c r="BI151" i="8"/>
  <c r="BH151" i="8"/>
  <c r="BG151" i="8"/>
  <c r="BE151" i="8"/>
  <c r="T151" i="8"/>
  <c r="R151" i="8"/>
  <c r="P151" i="8"/>
  <c r="BI150" i="8"/>
  <c r="BH150" i="8"/>
  <c r="BG150" i="8"/>
  <c r="BE150" i="8"/>
  <c r="T150" i="8"/>
  <c r="R150" i="8"/>
  <c r="P150" i="8"/>
  <c r="BI149" i="8"/>
  <c r="BH149" i="8"/>
  <c r="BG149" i="8"/>
  <c r="BE149" i="8"/>
  <c r="T149" i="8"/>
  <c r="R149" i="8"/>
  <c r="P149" i="8"/>
  <c r="BI148" i="8"/>
  <c r="BH148" i="8"/>
  <c r="BG148" i="8"/>
  <c r="BE148" i="8"/>
  <c r="T148" i="8"/>
  <c r="R148" i="8"/>
  <c r="P148" i="8"/>
  <c r="BI147" i="8"/>
  <c r="BH147" i="8"/>
  <c r="BG147" i="8"/>
  <c r="BE147" i="8"/>
  <c r="T147" i="8"/>
  <c r="R147" i="8"/>
  <c r="P147" i="8"/>
  <c r="BI146" i="8"/>
  <c r="BH146" i="8"/>
  <c r="BG146" i="8"/>
  <c r="BE146" i="8"/>
  <c r="T146" i="8"/>
  <c r="R146" i="8"/>
  <c r="P146" i="8"/>
  <c r="BI145" i="8"/>
  <c r="BH145" i="8"/>
  <c r="BG145" i="8"/>
  <c r="BE145" i="8"/>
  <c r="T145" i="8"/>
  <c r="R145" i="8"/>
  <c r="P145" i="8"/>
  <c r="BI144" i="8"/>
  <c r="BH144" i="8"/>
  <c r="BG144" i="8"/>
  <c r="BE144" i="8"/>
  <c r="T144" i="8"/>
  <c r="R144" i="8"/>
  <c r="P144" i="8"/>
  <c r="BI143" i="8"/>
  <c r="BH143" i="8"/>
  <c r="BG143" i="8"/>
  <c r="BE143" i="8"/>
  <c r="T143" i="8"/>
  <c r="R143" i="8"/>
  <c r="P143" i="8"/>
  <c r="BI142" i="8"/>
  <c r="BH142" i="8"/>
  <c r="BG142" i="8"/>
  <c r="BE142" i="8"/>
  <c r="T142" i="8"/>
  <c r="R142" i="8"/>
  <c r="P142" i="8"/>
  <c r="BI141" i="8"/>
  <c r="BH141" i="8"/>
  <c r="BG141" i="8"/>
  <c r="BE141" i="8"/>
  <c r="T141" i="8"/>
  <c r="R141" i="8"/>
  <c r="P141" i="8"/>
  <c r="BI140" i="8"/>
  <c r="BH140" i="8"/>
  <c r="BG140" i="8"/>
  <c r="BE140" i="8"/>
  <c r="T140" i="8"/>
  <c r="R140" i="8"/>
  <c r="P140" i="8"/>
  <c r="BI139" i="8"/>
  <c r="BH139" i="8"/>
  <c r="BG139" i="8"/>
  <c r="BE139" i="8"/>
  <c r="T139" i="8"/>
  <c r="R139" i="8"/>
  <c r="P139" i="8"/>
  <c r="BI138" i="8"/>
  <c r="BH138" i="8"/>
  <c r="BG138" i="8"/>
  <c r="BE138" i="8"/>
  <c r="T138" i="8"/>
  <c r="R138" i="8"/>
  <c r="P138" i="8"/>
  <c r="BI137" i="8"/>
  <c r="BH137" i="8"/>
  <c r="BG137" i="8"/>
  <c r="BE137" i="8"/>
  <c r="T137" i="8"/>
  <c r="R137" i="8"/>
  <c r="P137" i="8"/>
  <c r="BI136" i="8"/>
  <c r="BH136" i="8"/>
  <c r="BG136" i="8"/>
  <c r="BE136" i="8"/>
  <c r="T136" i="8"/>
  <c r="R136" i="8"/>
  <c r="P136" i="8"/>
  <c r="BI135" i="8"/>
  <c r="BH135" i="8"/>
  <c r="BG135" i="8"/>
  <c r="BE135" i="8"/>
  <c r="T135" i="8"/>
  <c r="R135" i="8"/>
  <c r="P135" i="8"/>
  <c r="BI134" i="8"/>
  <c r="BH134" i="8"/>
  <c r="BG134" i="8"/>
  <c r="BE134" i="8"/>
  <c r="T134" i="8"/>
  <c r="R134" i="8"/>
  <c r="P134" i="8"/>
  <c r="BI133" i="8"/>
  <c r="BH133" i="8"/>
  <c r="BG133" i="8"/>
  <c r="BE133" i="8"/>
  <c r="T133" i="8"/>
  <c r="R133" i="8"/>
  <c r="P133" i="8"/>
  <c r="BI132" i="8"/>
  <c r="BH132" i="8"/>
  <c r="BG132" i="8"/>
  <c r="BE132" i="8"/>
  <c r="T132" i="8"/>
  <c r="R132" i="8"/>
  <c r="P132" i="8"/>
  <c r="BI131" i="8"/>
  <c r="BH131" i="8"/>
  <c r="BG131" i="8"/>
  <c r="BE131" i="8"/>
  <c r="T131" i="8"/>
  <c r="R131" i="8"/>
  <c r="P131" i="8"/>
  <c r="BI130" i="8"/>
  <c r="BH130" i="8"/>
  <c r="BG130" i="8"/>
  <c r="BE130" i="8"/>
  <c r="T130" i="8"/>
  <c r="R130" i="8"/>
  <c r="P130" i="8"/>
  <c r="BI129" i="8"/>
  <c r="BH129" i="8"/>
  <c r="BG129" i="8"/>
  <c r="BE129" i="8"/>
  <c r="T129" i="8"/>
  <c r="R129" i="8"/>
  <c r="P129" i="8"/>
  <c r="J122" i="8"/>
  <c r="J121" i="8"/>
  <c r="F119" i="8"/>
  <c r="E117" i="8"/>
  <c r="J92" i="8"/>
  <c r="J91" i="8"/>
  <c r="F89" i="8"/>
  <c r="E87" i="8"/>
  <c r="J18" i="8"/>
  <c r="E18" i="8"/>
  <c r="F122" i="8"/>
  <c r="J17" i="8"/>
  <c r="J15" i="8"/>
  <c r="E15" i="8"/>
  <c r="F91" i="8" s="1"/>
  <c r="J14" i="8"/>
  <c r="J12" i="8"/>
  <c r="J119" i="8" s="1"/>
  <c r="E7" i="8"/>
  <c r="E85" i="8" s="1"/>
  <c r="J324" i="7"/>
  <c r="J127" i="7" s="1"/>
  <c r="T323" i="7"/>
  <c r="R323" i="7"/>
  <c r="P323" i="7"/>
  <c r="BK323" i="7"/>
  <c r="J323" i="7" s="1"/>
  <c r="J126" i="7" s="1"/>
  <c r="J37" i="7"/>
  <c r="J36" i="7"/>
  <c r="AY100" i="1" s="1"/>
  <c r="J35" i="7"/>
  <c r="AX100" i="1"/>
  <c r="BI322" i="7"/>
  <c r="BH322" i="7"/>
  <c r="BG322" i="7"/>
  <c r="BE322" i="7"/>
  <c r="T322" i="7"/>
  <c r="T321" i="7" s="1"/>
  <c r="R322" i="7"/>
  <c r="R321" i="7" s="1"/>
  <c r="P322" i="7"/>
  <c r="P321" i="7"/>
  <c r="BI319" i="7"/>
  <c r="BH319" i="7"/>
  <c r="BG319" i="7"/>
  <c r="BE319" i="7"/>
  <c r="T319" i="7"/>
  <c r="R319" i="7"/>
  <c r="P319" i="7"/>
  <c r="BI317" i="7"/>
  <c r="BH317" i="7"/>
  <c r="BG317" i="7"/>
  <c r="BE317" i="7"/>
  <c r="T317" i="7"/>
  <c r="R317" i="7"/>
  <c r="P317" i="7"/>
  <c r="BI316" i="7"/>
  <c r="BH316" i="7"/>
  <c r="BG316" i="7"/>
  <c r="BE316" i="7"/>
  <c r="T316" i="7"/>
  <c r="R316" i="7"/>
  <c r="P316" i="7"/>
  <c r="BI314" i="7"/>
  <c r="BH314" i="7"/>
  <c r="BG314" i="7"/>
  <c r="BE314" i="7"/>
  <c r="T314" i="7"/>
  <c r="R314" i="7"/>
  <c r="P314" i="7"/>
  <c r="BI313" i="7"/>
  <c r="BH313" i="7"/>
  <c r="BG313" i="7"/>
  <c r="BE313" i="7"/>
  <c r="T313" i="7"/>
  <c r="R313" i="7"/>
  <c r="P313" i="7"/>
  <c r="BI311" i="7"/>
  <c r="BH311" i="7"/>
  <c r="BG311" i="7"/>
  <c r="BE311" i="7"/>
  <c r="T311" i="7"/>
  <c r="R311" i="7"/>
  <c r="P311" i="7"/>
  <c r="BI309" i="7"/>
  <c r="BH309" i="7"/>
  <c r="BG309" i="7"/>
  <c r="BE309" i="7"/>
  <c r="T309" i="7"/>
  <c r="R309" i="7"/>
  <c r="P309" i="7"/>
  <c r="BI307" i="7"/>
  <c r="BH307" i="7"/>
  <c r="BG307" i="7"/>
  <c r="BE307" i="7"/>
  <c r="T307" i="7"/>
  <c r="R307" i="7"/>
  <c r="P307" i="7"/>
  <c r="BI306" i="7"/>
  <c r="BH306" i="7"/>
  <c r="BG306" i="7"/>
  <c r="BE306" i="7"/>
  <c r="T306" i="7"/>
  <c r="R306" i="7"/>
  <c r="P306" i="7"/>
  <c r="BI305" i="7"/>
  <c r="BH305" i="7"/>
  <c r="BG305" i="7"/>
  <c r="BE305" i="7"/>
  <c r="T305" i="7"/>
  <c r="R305" i="7"/>
  <c r="P305" i="7"/>
  <c r="BI304" i="7"/>
  <c r="BH304" i="7"/>
  <c r="BG304" i="7"/>
  <c r="BE304" i="7"/>
  <c r="T304" i="7"/>
  <c r="R304" i="7"/>
  <c r="P304" i="7"/>
  <c r="BI303" i="7"/>
  <c r="BH303" i="7"/>
  <c r="BG303" i="7"/>
  <c r="BE303" i="7"/>
  <c r="T303" i="7"/>
  <c r="R303" i="7"/>
  <c r="P303" i="7"/>
  <c r="BI302" i="7"/>
  <c r="BH302" i="7"/>
  <c r="BG302" i="7"/>
  <c r="BE302" i="7"/>
  <c r="T302" i="7"/>
  <c r="R302" i="7"/>
  <c r="P302" i="7"/>
  <c r="BI300" i="7"/>
  <c r="BH300" i="7"/>
  <c r="BG300" i="7"/>
  <c r="BE300" i="7"/>
  <c r="T300" i="7"/>
  <c r="R300" i="7"/>
  <c r="P300" i="7"/>
  <c r="BI298" i="7"/>
  <c r="BH298" i="7"/>
  <c r="BG298" i="7"/>
  <c r="BE298" i="7"/>
  <c r="T298" i="7"/>
  <c r="R298" i="7"/>
  <c r="P298" i="7"/>
  <c r="BI295" i="7"/>
  <c r="BH295" i="7"/>
  <c r="BG295" i="7"/>
  <c r="BE295" i="7"/>
  <c r="T295" i="7"/>
  <c r="T294" i="7" s="1"/>
  <c r="R295" i="7"/>
  <c r="R294" i="7" s="1"/>
  <c r="P295" i="7"/>
  <c r="P294" i="7" s="1"/>
  <c r="BI293" i="7"/>
  <c r="BH293" i="7"/>
  <c r="BG293" i="7"/>
  <c r="BE293" i="7"/>
  <c r="T293" i="7"/>
  <c r="R293" i="7"/>
  <c r="P293" i="7"/>
  <c r="BI291" i="7"/>
  <c r="BH291" i="7"/>
  <c r="BG291" i="7"/>
  <c r="BE291" i="7"/>
  <c r="T291" i="7"/>
  <c r="R291" i="7"/>
  <c r="P291" i="7"/>
  <c r="BI289" i="7"/>
  <c r="BH289" i="7"/>
  <c r="BG289" i="7"/>
  <c r="BE289" i="7"/>
  <c r="T289" i="7"/>
  <c r="R289" i="7"/>
  <c r="P289" i="7"/>
  <c r="BI287" i="7"/>
  <c r="BH287" i="7"/>
  <c r="BG287" i="7"/>
  <c r="BE287" i="7"/>
  <c r="T287" i="7"/>
  <c r="R287" i="7"/>
  <c r="P287" i="7"/>
  <c r="BI284" i="7"/>
  <c r="BH284" i="7"/>
  <c r="BG284" i="7"/>
  <c r="BE284" i="7"/>
  <c r="T284" i="7"/>
  <c r="R284" i="7"/>
  <c r="P284" i="7"/>
  <c r="BI283" i="7"/>
  <c r="BH283" i="7"/>
  <c r="BG283" i="7"/>
  <c r="BE283" i="7"/>
  <c r="T283" i="7"/>
  <c r="R283" i="7"/>
  <c r="P283" i="7"/>
  <c r="BI281" i="7"/>
  <c r="BH281" i="7"/>
  <c r="BG281" i="7"/>
  <c r="BE281" i="7"/>
  <c r="T281" i="7"/>
  <c r="R281" i="7"/>
  <c r="P281" i="7"/>
  <c r="BI279" i="7"/>
  <c r="BH279" i="7"/>
  <c r="BG279" i="7"/>
  <c r="BE279" i="7"/>
  <c r="T279" i="7"/>
  <c r="R279" i="7"/>
  <c r="P279" i="7"/>
  <c r="BI277" i="7"/>
  <c r="BH277" i="7"/>
  <c r="BG277" i="7"/>
  <c r="BE277" i="7"/>
  <c r="T277" i="7"/>
  <c r="R277" i="7"/>
  <c r="P277" i="7"/>
  <c r="BI275" i="7"/>
  <c r="BH275" i="7"/>
  <c r="BG275" i="7"/>
  <c r="BE275" i="7"/>
  <c r="T275" i="7"/>
  <c r="R275" i="7"/>
  <c r="P275" i="7"/>
  <c r="BI272" i="7"/>
  <c r="BH272" i="7"/>
  <c r="BG272" i="7"/>
  <c r="BE272" i="7"/>
  <c r="T272" i="7"/>
  <c r="T271" i="7" s="1"/>
  <c r="R272" i="7"/>
  <c r="R271" i="7" s="1"/>
  <c r="P272" i="7"/>
  <c r="P271" i="7" s="1"/>
  <c r="BI270" i="7"/>
  <c r="BH270" i="7"/>
  <c r="BG270" i="7"/>
  <c r="BE270" i="7"/>
  <c r="T270" i="7"/>
  <c r="R270" i="7"/>
  <c r="P270" i="7"/>
  <c r="BI265" i="7"/>
  <c r="BH265" i="7"/>
  <c r="BG265" i="7"/>
  <c r="BE265" i="7"/>
  <c r="T265" i="7"/>
  <c r="R265" i="7"/>
  <c r="P265" i="7"/>
  <c r="BI263" i="7"/>
  <c r="BH263" i="7"/>
  <c r="BG263" i="7"/>
  <c r="BE263" i="7"/>
  <c r="T263" i="7"/>
  <c r="R263" i="7"/>
  <c r="P263" i="7"/>
  <c r="BI259" i="7"/>
  <c r="BH259" i="7"/>
  <c r="BG259" i="7"/>
  <c r="BE259" i="7"/>
  <c r="T259" i="7"/>
  <c r="R259" i="7"/>
  <c r="P259" i="7"/>
  <c r="BI256" i="7"/>
  <c r="BH256" i="7"/>
  <c r="BG256" i="7"/>
  <c r="BE256" i="7"/>
  <c r="T256" i="7"/>
  <c r="T255" i="7" s="1"/>
  <c r="R256" i="7"/>
  <c r="R255" i="7" s="1"/>
  <c r="P256" i="7"/>
  <c r="P255" i="7" s="1"/>
  <c r="BI254" i="7"/>
  <c r="BH254" i="7"/>
  <c r="BG254" i="7"/>
  <c r="BE254" i="7"/>
  <c r="T254" i="7"/>
  <c r="R254" i="7"/>
  <c r="P254" i="7"/>
  <c r="BI253" i="7"/>
  <c r="BH253" i="7"/>
  <c r="BG253" i="7"/>
  <c r="BE253" i="7"/>
  <c r="T253" i="7"/>
  <c r="R253" i="7"/>
  <c r="P253" i="7"/>
  <c r="BI252" i="7"/>
  <c r="BH252" i="7"/>
  <c r="BG252" i="7"/>
  <c r="BE252" i="7"/>
  <c r="T252" i="7"/>
  <c r="R252" i="7"/>
  <c r="P252" i="7"/>
  <c r="BI251" i="7"/>
  <c r="BH251" i="7"/>
  <c r="BG251" i="7"/>
  <c r="BE251" i="7"/>
  <c r="T251" i="7"/>
  <c r="R251" i="7"/>
  <c r="P251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8" i="7"/>
  <c r="BH248" i="7"/>
  <c r="BG248" i="7"/>
  <c r="BE248" i="7"/>
  <c r="T248" i="7"/>
  <c r="R248" i="7"/>
  <c r="P248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2" i="7"/>
  <c r="BH242" i="7"/>
  <c r="BG242" i="7"/>
  <c r="BE242" i="7"/>
  <c r="T242" i="7"/>
  <c r="R242" i="7"/>
  <c r="P242" i="7"/>
  <c r="BI240" i="7"/>
  <c r="BH240" i="7"/>
  <c r="BG240" i="7"/>
  <c r="BE240" i="7"/>
  <c r="T240" i="7"/>
  <c r="R240" i="7"/>
  <c r="P240" i="7"/>
  <c r="BI239" i="7"/>
  <c r="BH239" i="7"/>
  <c r="BG239" i="7"/>
  <c r="BE239" i="7"/>
  <c r="T239" i="7"/>
  <c r="R239" i="7"/>
  <c r="P239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5" i="7"/>
  <c r="BH235" i="7"/>
  <c r="BG235" i="7"/>
  <c r="BE235" i="7"/>
  <c r="T235" i="7"/>
  <c r="R235" i="7"/>
  <c r="P235" i="7"/>
  <c r="BI234" i="7"/>
  <c r="BH234" i="7"/>
  <c r="BG234" i="7"/>
  <c r="BE234" i="7"/>
  <c r="T234" i="7"/>
  <c r="R234" i="7"/>
  <c r="P234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30" i="7"/>
  <c r="BH230" i="7"/>
  <c r="BG230" i="7"/>
  <c r="BE230" i="7"/>
  <c r="T230" i="7"/>
  <c r="R230" i="7"/>
  <c r="P230" i="7"/>
  <c r="BI229" i="7"/>
  <c r="BH229" i="7"/>
  <c r="BG229" i="7"/>
  <c r="BE229" i="7"/>
  <c r="T229" i="7"/>
  <c r="R229" i="7"/>
  <c r="P229" i="7"/>
  <c r="BI228" i="7"/>
  <c r="BH228" i="7"/>
  <c r="BG228" i="7"/>
  <c r="BE228" i="7"/>
  <c r="T228" i="7"/>
  <c r="R228" i="7"/>
  <c r="P228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3" i="7"/>
  <c r="BH223" i="7"/>
  <c r="BG223" i="7"/>
  <c r="BE223" i="7"/>
  <c r="T223" i="7"/>
  <c r="R223" i="7"/>
  <c r="P223" i="7"/>
  <c r="BI222" i="7"/>
  <c r="BH222" i="7"/>
  <c r="BG222" i="7"/>
  <c r="BE222" i="7"/>
  <c r="T222" i="7"/>
  <c r="R222" i="7"/>
  <c r="P222" i="7"/>
  <c r="BI220" i="7"/>
  <c r="BH220" i="7"/>
  <c r="BG220" i="7"/>
  <c r="BE220" i="7"/>
  <c r="T220" i="7"/>
  <c r="R220" i="7"/>
  <c r="P220" i="7"/>
  <c r="BI218" i="7"/>
  <c r="BH218" i="7"/>
  <c r="BG218" i="7"/>
  <c r="BE218" i="7"/>
  <c r="T218" i="7"/>
  <c r="R218" i="7"/>
  <c r="P218" i="7"/>
  <c r="BI215" i="7"/>
  <c r="BH215" i="7"/>
  <c r="BG215" i="7"/>
  <c r="BE215" i="7"/>
  <c r="T215" i="7"/>
  <c r="T214" i="7" s="1"/>
  <c r="R215" i="7"/>
  <c r="R214" i="7" s="1"/>
  <c r="P215" i="7"/>
  <c r="P214" i="7" s="1"/>
  <c r="BI213" i="7"/>
  <c r="BH213" i="7"/>
  <c r="BG213" i="7"/>
  <c r="BE213" i="7"/>
  <c r="T213" i="7"/>
  <c r="R213" i="7"/>
  <c r="P213" i="7"/>
  <c r="BI211" i="7"/>
  <c r="BH211" i="7"/>
  <c r="BG211" i="7"/>
  <c r="BE211" i="7"/>
  <c r="T211" i="7"/>
  <c r="R211" i="7"/>
  <c r="P211" i="7"/>
  <c r="BI207" i="7"/>
  <c r="BH207" i="7"/>
  <c r="BG207" i="7"/>
  <c r="BE207" i="7"/>
  <c r="T207" i="7"/>
  <c r="R207" i="7"/>
  <c r="P207" i="7"/>
  <c r="BI204" i="7"/>
  <c r="BH204" i="7"/>
  <c r="BG204" i="7"/>
  <c r="BE204" i="7"/>
  <c r="T204" i="7"/>
  <c r="R204" i="7"/>
  <c r="P204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199" i="7"/>
  <c r="BH199" i="7"/>
  <c r="BG199" i="7"/>
  <c r="BE199" i="7"/>
  <c r="T199" i="7"/>
  <c r="R199" i="7"/>
  <c r="P199" i="7"/>
  <c r="BI197" i="7"/>
  <c r="BH197" i="7"/>
  <c r="BG197" i="7"/>
  <c r="BE197" i="7"/>
  <c r="T197" i="7"/>
  <c r="R197" i="7"/>
  <c r="P197" i="7"/>
  <c r="BI193" i="7"/>
  <c r="BH193" i="7"/>
  <c r="BG193" i="7"/>
  <c r="BE193" i="7"/>
  <c r="T193" i="7"/>
  <c r="T192" i="7" s="1"/>
  <c r="R193" i="7"/>
  <c r="R192" i="7" s="1"/>
  <c r="P193" i="7"/>
  <c r="P192" i="7" s="1"/>
  <c r="BI191" i="7"/>
  <c r="BH191" i="7"/>
  <c r="BG191" i="7"/>
  <c r="BE191" i="7"/>
  <c r="T191" i="7"/>
  <c r="R191" i="7"/>
  <c r="P191" i="7"/>
  <c r="BI189" i="7"/>
  <c r="BH189" i="7"/>
  <c r="BG189" i="7"/>
  <c r="BE189" i="7"/>
  <c r="T189" i="7"/>
  <c r="R189" i="7"/>
  <c r="P189" i="7"/>
  <c r="BI188" i="7"/>
  <c r="BH188" i="7"/>
  <c r="BG188" i="7"/>
  <c r="BE188" i="7"/>
  <c r="T188" i="7"/>
  <c r="R188" i="7"/>
  <c r="P188" i="7"/>
  <c r="BI185" i="7"/>
  <c r="BH185" i="7"/>
  <c r="BG185" i="7"/>
  <c r="BE185" i="7"/>
  <c r="T185" i="7"/>
  <c r="R185" i="7"/>
  <c r="P185" i="7"/>
  <c r="BI183" i="7"/>
  <c r="BH183" i="7"/>
  <c r="BG183" i="7"/>
  <c r="BE183" i="7"/>
  <c r="T183" i="7"/>
  <c r="R183" i="7"/>
  <c r="P183" i="7"/>
  <c r="BI179" i="7"/>
  <c r="BH179" i="7"/>
  <c r="BG179" i="7"/>
  <c r="BE179" i="7"/>
  <c r="T179" i="7"/>
  <c r="T178" i="7" s="1"/>
  <c r="T177" i="7" s="1"/>
  <c r="R179" i="7"/>
  <c r="R178" i="7" s="1"/>
  <c r="R177" i="7" s="1"/>
  <c r="P179" i="7"/>
  <c r="P178" i="7" s="1"/>
  <c r="P177" i="7" s="1"/>
  <c r="BI175" i="7"/>
  <c r="BH175" i="7"/>
  <c r="BG175" i="7"/>
  <c r="BE175" i="7"/>
  <c r="T175" i="7"/>
  <c r="R175" i="7"/>
  <c r="P175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69" i="7"/>
  <c r="BH169" i="7"/>
  <c r="BG169" i="7"/>
  <c r="BE169" i="7"/>
  <c r="T169" i="7"/>
  <c r="R169" i="7"/>
  <c r="P169" i="7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2" i="7"/>
  <c r="BH162" i="7"/>
  <c r="BG162" i="7"/>
  <c r="BE162" i="7"/>
  <c r="T162" i="7"/>
  <c r="R162" i="7"/>
  <c r="P162" i="7"/>
  <c r="BI154" i="7"/>
  <c r="BH154" i="7"/>
  <c r="BG154" i="7"/>
  <c r="BE154" i="7"/>
  <c r="T154" i="7"/>
  <c r="R154" i="7"/>
  <c r="P154" i="7"/>
  <c r="BI150" i="7"/>
  <c r="BH150" i="7"/>
  <c r="BG150" i="7"/>
  <c r="BE150" i="7"/>
  <c r="T150" i="7"/>
  <c r="T149" i="7" s="1"/>
  <c r="T148" i="7" s="1"/>
  <c r="R150" i="7"/>
  <c r="R149" i="7" s="1"/>
  <c r="R148" i="7" s="1"/>
  <c r="P150" i="7"/>
  <c r="P149" i="7" s="1"/>
  <c r="P148" i="7" s="1"/>
  <c r="J144" i="7"/>
  <c r="J143" i="7"/>
  <c r="F141" i="7"/>
  <c r="E139" i="7"/>
  <c r="J91" i="7"/>
  <c r="J90" i="7"/>
  <c r="F88" i="7"/>
  <c r="E86" i="7"/>
  <c r="J18" i="7"/>
  <c r="E18" i="7"/>
  <c r="F91" i="7" s="1"/>
  <c r="J17" i="7"/>
  <c r="J15" i="7"/>
  <c r="E15" i="7"/>
  <c r="F90" i="7" s="1"/>
  <c r="J14" i="7"/>
  <c r="J12" i="7"/>
  <c r="J141" i="7" s="1"/>
  <c r="E7" i="7"/>
  <c r="E84" i="7" s="1"/>
  <c r="J383" i="6"/>
  <c r="J37" i="6"/>
  <c r="J36" i="6"/>
  <c r="AY99" i="1" s="1"/>
  <c r="J35" i="6"/>
  <c r="AX99" i="1" s="1"/>
  <c r="BI441" i="6"/>
  <c r="BH441" i="6"/>
  <c r="BG441" i="6"/>
  <c r="BE441" i="6"/>
  <c r="T441" i="6"/>
  <c r="R441" i="6"/>
  <c r="P441" i="6"/>
  <c r="BI440" i="6"/>
  <c r="BH440" i="6"/>
  <c r="BG440" i="6"/>
  <c r="BE440" i="6"/>
  <c r="T440" i="6"/>
  <c r="R440" i="6"/>
  <c r="P440" i="6"/>
  <c r="BI437" i="6"/>
  <c r="BH437" i="6"/>
  <c r="BG437" i="6"/>
  <c r="BE437" i="6"/>
  <c r="T437" i="6"/>
  <c r="T436" i="6"/>
  <c r="R437" i="6"/>
  <c r="R436" i="6"/>
  <c r="P437" i="6"/>
  <c r="P436" i="6" s="1"/>
  <c r="BI432" i="6"/>
  <c r="BH432" i="6"/>
  <c r="BG432" i="6"/>
  <c r="BE432" i="6"/>
  <c r="T432" i="6"/>
  <c r="R432" i="6"/>
  <c r="P432" i="6"/>
  <c r="BI431" i="6"/>
  <c r="BH431" i="6"/>
  <c r="BG431" i="6"/>
  <c r="BE431" i="6"/>
  <c r="T431" i="6"/>
  <c r="R431" i="6"/>
  <c r="P431" i="6"/>
  <c r="BI430" i="6"/>
  <c r="BH430" i="6"/>
  <c r="BG430" i="6"/>
  <c r="BE430" i="6"/>
  <c r="T430" i="6"/>
  <c r="R430" i="6"/>
  <c r="P430" i="6"/>
  <c r="BI425" i="6"/>
  <c r="BH425" i="6"/>
  <c r="BG425" i="6"/>
  <c r="BE425" i="6"/>
  <c r="T425" i="6"/>
  <c r="R425" i="6"/>
  <c r="P425" i="6"/>
  <c r="BI422" i="6"/>
  <c r="BH422" i="6"/>
  <c r="BG422" i="6"/>
  <c r="BE422" i="6"/>
  <c r="T422" i="6"/>
  <c r="R422" i="6"/>
  <c r="P422" i="6"/>
  <c r="BI421" i="6"/>
  <c r="BH421" i="6"/>
  <c r="BG421" i="6"/>
  <c r="BE421" i="6"/>
  <c r="T421" i="6"/>
  <c r="R421" i="6"/>
  <c r="P421" i="6"/>
  <c r="BI417" i="6"/>
  <c r="BH417" i="6"/>
  <c r="BG417" i="6"/>
  <c r="BE417" i="6"/>
  <c r="T417" i="6"/>
  <c r="R417" i="6"/>
  <c r="P417" i="6"/>
  <c r="BI414" i="6"/>
  <c r="BH414" i="6"/>
  <c r="BG414" i="6"/>
  <c r="BE414" i="6"/>
  <c r="T414" i="6"/>
  <c r="R414" i="6"/>
  <c r="P414" i="6"/>
  <c r="BI411" i="6"/>
  <c r="BH411" i="6"/>
  <c r="BG411" i="6"/>
  <c r="BE411" i="6"/>
  <c r="T411" i="6"/>
  <c r="R411" i="6"/>
  <c r="P411" i="6"/>
  <c r="BI407" i="6"/>
  <c r="BH407" i="6"/>
  <c r="BG407" i="6"/>
  <c r="BE407" i="6"/>
  <c r="T407" i="6"/>
  <c r="R407" i="6"/>
  <c r="P407" i="6"/>
  <c r="BI405" i="6"/>
  <c r="BH405" i="6"/>
  <c r="BG405" i="6"/>
  <c r="BE405" i="6"/>
  <c r="T405" i="6"/>
  <c r="R405" i="6"/>
  <c r="P405" i="6"/>
  <c r="BI403" i="6"/>
  <c r="BH403" i="6"/>
  <c r="BG403" i="6"/>
  <c r="BE403" i="6"/>
  <c r="T403" i="6"/>
  <c r="R403" i="6"/>
  <c r="P403" i="6"/>
  <c r="BI400" i="6"/>
  <c r="BH400" i="6"/>
  <c r="BG400" i="6"/>
  <c r="BE400" i="6"/>
  <c r="T400" i="6"/>
  <c r="T399" i="6" s="1"/>
  <c r="R400" i="6"/>
  <c r="R399" i="6"/>
  <c r="P400" i="6"/>
  <c r="P399" i="6"/>
  <c r="BI397" i="6"/>
  <c r="BH397" i="6"/>
  <c r="BG397" i="6"/>
  <c r="BE397" i="6"/>
  <c r="T397" i="6"/>
  <c r="T396" i="6"/>
  <c r="R397" i="6"/>
  <c r="R396" i="6" s="1"/>
  <c r="R395" i="6" s="1"/>
  <c r="P397" i="6"/>
  <c r="P396" i="6" s="1"/>
  <c r="P395" i="6" s="1"/>
  <c r="BI394" i="6"/>
  <c r="BH394" i="6"/>
  <c r="BG394" i="6"/>
  <c r="BE394" i="6"/>
  <c r="T394" i="6"/>
  <c r="T393" i="6"/>
  <c r="R394" i="6"/>
  <c r="R393" i="6" s="1"/>
  <c r="P394" i="6"/>
  <c r="P393" i="6" s="1"/>
  <c r="BI391" i="6"/>
  <c r="BH391" i="6"/>
  <c r="BG391" i="6"/>
  <c r="BE391" i="6"/>
  <c r="T391" i="6"/>
  <c r="R391" i="6"/>
  <c r="P391" i="6"/>
  <c r="BI390" i="6"/>
  <c r="BH390" i="6"/>
  <c r="BG390" i="6"/>
  <c r="BE390" i="6"/>
  <c r="T390" i="6"/>
  <c r="R390" i="6"/>
  <c r="P390" i="6"/>
  <c r="BI388" i="6"/>
  <c r="BH388" i="6"/>
  <c r="BG388" i="6"/>
  <c r="BE388" i="6"/>
  <c r="T388" i="6"/>
  <c r="R388" i="6"/>
  <c r="P388" i="6"/>
  <c r="BI386" i="6"/>
  <c r="BH386" i="6"/>
  <c r="BG386" i="6"/>
  <c r="BE386" i="6"/>
  <c r="T386" i="6"/>
  <c r="R386" i="6"/>
  <c r="P386" i="6"/>
  <c r="BI385" i="6"/>
  <c r="BH385" i="6"/>
  <c r="BG385" i="6"/>
  <c r="BE385" i="6"/>
  <c r="T385" i="6"/>
  <c r="R385" i="6"/>
  <c r="P385" i="6"/>
  <c r="J137" i="6"/>
  <c r="BI382" i="6"/>
  <c r="BH382" i="6"/>
  <c r="BG382" i="6"/>
  <c r="BE382" i="6"/>
  <c r="T382" i="6"/>
  <c r="R382" i="6"/>
  <c r="P382" i="6"/>
  <c r="BI381" i="6"/>
  <c r="BH381" i="6"/>
  <c r="BG381" i="6"/>
  <c r="BE381" i="6"/>
  <c r="T381" i="6"/>
  <c r="R381" i="6"/>
  <c r="P381" i="6"/>
  <c r="BI379" i="6"/>
  <c r="BH379" i="6"/>
  <c r="BG379" i="6"/>
  <c r="BE379" i="6"/>
  <c r="T379" i="6"/>
  <c r="R379" i="6"/>
  <c r="P379" i="6"/>
  <c r="BI377" i="6"/>
  <c r="BH377" i="6"/>
  <c r="BG377" i="6"/>
  <c r="BE377" i="6"/>
  <c r="T377" i="6"/>
  <c r="R377" i="6"/>
  <c r="P377" i="6"/>
  <c r="BI374" i="6"/>
  <c r="BH374" i="6"/>
  <c r="BG374" i="6"/>
  <c r="BE374" i="6"/>
  <c r="T374" i="6"/>
  <c r="R374" i="6"/>
  <c r="P374" i="6"/>
  <c r="BI371" i="6"/>
  <c r="BH371" i="6"/>
  <c r="BG371" i="6"/>
  <c r="BE371" i="6"/>
  <c r="T371" i="6"/>
  <c r="T370" i="6" s="1"/>
  <c r="R371" i="6"/>
  <c r="R370" i="6"/>
  <c r="P371" i="6"/>
  <c r="P370" i="6"/>
  <c r="BI369" i="6"/>
  <c r="BH369" i="6"/>
  <c r="BG369" i="6"/>
  <c r="BE369" i="6"/>
  <c r="T369" i="6"/>
  <c r="R369" i="6"/>
  <c r="P369" i="6"/>
  <c r="BI367" i="6"/>
  <c r="BH367" i="6"/>
  <c r="BG367" i="6"/>
  <c r="BE367" i="6"/>
  <c r="T367" i="6"/>
  <c r="R367" i="6"/>
  <c r="P367" i="6"/>
  <c r="BI364" i="6"/>
  <c r="BH364" i="6"/>
  <c r="BG364" i="6"/>
  <c r="BE364" i="6"/>
  <c r="T364" i="6"/>
  <c r="R364" i="6"/>
  <c r="P364" i="6"/>
  <c r="BI362" i="6"/>
  <c r="BH362" i="6"/>
  <c r="BG362" i="6"/>
  <c r="BE362" i="6"/>
  <c r="T362" i="6"/>
  <c r="R362" i="6"/>
  <c r="P362" i="6"/>
  <c r="BI359" i="6"/>
  <c r="BH359" i="6"/>
  <c r="BG359" i="6"/>
  <c r="BE359" i="6"/>
  <c r="T359" i="6"/>
  <c r="T358" i="6" s="1"/>
  <c r="R359" i="6"/>
  <c r="R358" i="6" s="1"/>
  <c r="P359" i="6"/>
  <c r="P358" i="6" s="1"/>
  <c r="BI356" i="6"/>
  <c r="BH356" i="6"/>
  <c r="BG356" i="6"/>
  <c r="BE356" i="6"/>
  <c r="T356" i="6"/>
  <c r="T355" i="6" s="1"/>
  <c r="R356" i="6"/>
  <c r="R355" i="6"/>
  <c r="P356" i="6"/>
  <c r="P355" i="6"/>
  <c r="BI354" i="6"/>
  <c r="BH354" i="6"/>
  <c r="BG354" i="6"/>
  <c r="BE354" i="6"/>
  <c r="T354" i="6"/>
  <c r="R354" i="6"/>
  <c r="P354" i="6"/>
  <c r="BI353" i="6"/>
  <c r="BH353" i="6"/>
  <c r="BG353" i="6"/>
  <c r="BE353" i="6"/>
  <c r="T353" i="6"/>
  <c r="R353" i="6"/>
  <c r="P353" i="6"/>
  <c r="BI349" i="6"/>
  <c r="BH349" i="6"/>
  <c r="BG349" i="6"/>
  <c r="BE349" i="6"/>
  <c r="T349" i="6"/>
  <c r="R349" i="6"/>
  <c r="P349" i="6"/>
  <c r="BI346" i="6"/>
  <c r="BH346" i="6"/>
  <c r="BG346" i="6"/>
  <c r="BE346" i="6"/>
  <c r="T346" i="6"/>
  <c r="T345" i="6" s="1"/>
  <c r="R346" i="6"/>
  <c r="R345" i="6" s="1"/>
  <c r="P346" i="6"/>
  <c r="P345" i="6" s="1"/>
  <c r="BI343" i="6"/>
  <c r="BH343" i="6"/>
  <c r="BG343" i="6"/>
  <c r="BE343" i="6"/>
  <c r="T343" i="6"/>
  <c r="T342" i="6" s="1"/>
  <c r="R343" i="6"/>
  <c r="R342" i="6" s="1"/>
  <c r="P343" i="6"/>
  <c r="P342" i="6" s="1"/>
  <c r="BI340" i="6"/>
  <c r="BH340" i="6"/>
  <c r="BG340" i="6"/>
  <c r="BE340" i="6"/>
  <c r="T340" i="6"/>
  <c r="R340" i="6"/>
  <c r="P340" i="6"/>
  <c r="BI338" i="6"/>
  <c r="BH338" i="6"/>
  <c r="BG338" i="6"/>
  <c r="BE338" i="6"/>
  <c r="T338" i="6"/>
  <c r="R338" i="6"/>
  <c r="P338" i="6"/>
  <c r="BI335" i="6"/>
  <c r="BH335" i="6"/>
  <c r="BG335" i="6"/>
  <c r="BE335" i="6"/>
  <c r="T335" i="6"/>
  <c r="R335" i="6"/>
  <c r="P335" i="6"/>
  <c r="BI331" i="6"/>
  <c r="BH331" i="6"/>
  <c r="BG331" i="6"/>
  <c r="BE331" i="6"/>
  <c r="T331" i="6"/>
  <c r="R331" i="6"/>
  <c r="P331" i="6"/>
  <c r="BI329" i="6"/>
  <c r="BH329" i="6"/>
  <c r="BG329" i="6"/>
  <c r="BE329" i="6"/>
  <c r="T329" i="6"/>
  <c r="R329" i="6"/>
  <c r="P329" i="6"/>
  <c r="BI326" i="6"/>
  <c r="BH326" i="6"/>
  <c r="BG326" i="6"/>
  <c r="BE326" i="6"/>
  <c r="T326" i="6"/>
  <c r="R326" i="6"/>
  <c r="P326" i="6"/>
  <c r="BI323" i="6"/>
  <c r="BH323" i="6"/>
  <c r="BG323" i="6"/>
  <c r="BE323" i="6"/>
  <c r="T323" i="6"/>
  <c r="R323" i="6"/>
  <c r="P323" i="6"/>
  <c r="BI322" i="6"/>
  <c r="BH322" i="6"/>
  <c r="BG322" i="6"/>
  <c r="BE322" i="6"/>
  <c r="T322" i="6"/>
  <c r="R322" i="6"/>
  <c r="P322" i="6"/>
  <c r="BI321" i="6"/>
  <c r="BH321" i="6"/>
  <c r="BG321" i="6"/>
  <c r="BE321" i="6"/>
  <c r="T321" i="6"/>
  <c r="R321" i="6"/>
  <c r="P321" i="6"/>
  <c r="BI318" i="6"/>
  <c r="BH318" i="6"/>
  <c r="BG318" i="6"/>
  <c r="BE318" i="6"/>
  <c r="T318" i="6"/>
  <c r="R318" i="6"/>
  <c r="P318" i="6"/>
  <c r="BI316" i="6"/>
  <c r="BH316" i="6"/>
  <c r="BG316" i="6"/>
  <c r="BE316" i="6"/>
  <c r="T316" i="6"/>
  <c r="R316" i="6"/>
  <c r="P316" i="6"/>
  <c r="BI312" i="6"/>
  <c r="BH312" i="6"/>
  <c r="BG312" i="6"/>
  <c r="BE312" i="6"/>
  <c r="T312" i="6"/>
  <c r="R312" i="6"/>
  <c r="P312" i="6"/>
  <c r="BI310" i="6"/>
  <c r="BH310" i="6"/>
  <c r="BG310" i="6"/>
  <c r="BE310" i="6"/>
  <c r="T310" i="6"/>
  <c r="R310" i="6"/>
  <c r="P310" i="6"/>
  <c r="BI308" i="6"/>
  <c r="BH308" i="6"/>
  <c r="BG308" i="6"/>
  <c r="BE308" i="6"/>
  <c r="T308" i="6"/>
  <c r="R308" i="6"/>
  <c r="P308" i="6"/>
  <c r="BI304" i="6"/>
  <c r="BH304" i="6"/>
  <c r="BG304" i="6"/>
  <c r="BE304" i="6"/>
  <c r="T304" i="6"/>
  <c r="R304" i="6"/>
  <c r="P304" i="6"/>
  <c r="BI300" i="6"/>
  <c r="BH300" i="6"/>
  <c r="BG300" i="6"/>
  <c r="BE300" i="6"/>
  <c r="T300" i="6"/>
  <c r="R300" i="6"/>
  <c r="P300" i="6"/>
  <c r="BI299" i="6"/>
  <c r="BH299" i="6"/>
  <c r="BG299" i="6"/>
  <c r="BE299" i="6"/>
  <c r="T299" i="6"/>
  <c r="R299" i="6"/>
  <c r="P299" i="6"/>
  <c r="BI298" i="6"/>
  <c r="BH298" i="6"/>
  <c r="BG298" i="6"/>
  <c r="BE298" i="6"/>
  <c r="T298" i="6"/>
  <c r="R298" i="6"/>
  <c r="P298" i="6"/>
  <c r="BI297" i="6"/>
  <c r="BH297" i="6"/>
  <c r="BG297" i="6"/>
  <c r="BE297" i="6"/>
  <c r="T297" i="6"/>
  <c r="R297" i="6"/>
  <c r="P297" i="6"/>
  <c r="BI295" i="6"/>
  <c r="BH295" i="6"/>
  <c r="BG295" i="6"/>
  <c r="BE295" i="6"/>
  <c r="T295" i="6"/>
  <c r="R295" i="6"/>
  <c r="P295" i="6"/>
  <c r="BI292" i="6"/>
  <c r="BH292" i="6"/>
  <c r="BG292" i="6"/>
  <c r="BE292" i="6"/>
  <c r="T292" i="6"/>
  <c r="R292" i="6"/>
  <c r="P292" i="6"/>
  <c r="BI288" i="6"/>
  <c r="BH288" i="6"/>
  <c r="BG288" i="6"/>
  <c r="BE288" i="6"/>
  <c r="T288" i="6"/>
  <c r="R288" i="6"/>
  <c r="P288" i="6"/>
  <c r="BI287" i="6"/>
  <c r="BH287" i="6"/>
  <c r="BG287" i="6"/>
  <c r="BE287" i="6"/>
  <c r="T287" i="6"/>
  <c r="R287" i="6"/>
  <c r="P287" i="6"/>
  <c r="BI284" i="6"/>
  <c r="BH284" i="6"/>
  <c r="BG284" i="6"/>
  <c r="BE284" i="6"/>
  <c r="T284" i="6"/>
  <c r="R284" i="6"/>
  <c r="P284" i="6"/>
  <c r="BI282" i="6"/>
  <c r="BH282" i="6"/>
  <c r="BG282" i="6"/>
  <c r="BE282" i="6"/>
  <c r="T282" i="6"/>
  <c r="R282" i="6"/>
  <c r="P282" i="6"/>
  <c r="BI280" i="6"/>
  <c r="BH280" i="6"/>
  <c r="BG280" i="6"/>
  <c r="BE280" i="6"/>
  <c r="T280" i="6"/>
  <c r="R280" i="6"/>
  <c r="P280" i="6"/>
  <c r="BI279" i="6"/>
  <c r="BH279" i="6"/>
  <c r="BG279" i="6"/>
  <c r="BE279" i="6"/>
  <c r="T279" i="6"/>
  <c r="R279" i="6"/>
  <c r="P279" i="6"/>
  <c r="BI277" i="6"/>
  <c r="BH277" i="6"/>
  <c r="BG277" i="6"/>
  <c r="BE277" i="6"/>
  <c r="T277" i="6"/>
  <c r="R277" i="6"/>
  <c r="P277" i="6"/>
  <c r="BI276" i="6"/>
  <c r="BH276" i="6"/>
  <c r="BG276" i="6"/>
  <c r="BE276" i="6"/>
  <c r="T276" i="6"/>
  <c r="R276" i="6"/>
  <c r="P276" i="6"/>
  <c r="BI275" i="6"/>
  <c r="BH275" i="6"/>
  <c r="BG275" i="6"/>
  <c r="BE275" i="6"/>
  <c r="T275" i="6"/>
  <c r="R275" i="6"/>
  <c r="P275" i="6"/>
  <c r="BI274" i="6"/>
  <c r="BH274" i="6"/>
  <c r="BG274" i="6"/>
  <c r="BE274" i="6"/>
  <c r="T274" i="6"/>
  <c r="R274" i="6"/>
  <c r="P274" i="6"/>
  <c r="BI270" i="6"/>
  <c r="BH270" i="6"/>
  <c r="BG270" i="6"/>
  <c r="BE270" i="6"/>
  <c r="T270" i="6"/>
  <c r="R270" i="6"/>
  <c r="P270" i="6"/>
  <c r="BI267" i="6"/>
  <c r="BH267" i="6"/>
  <c r="BG267" i="6"/>
  <c r="BE267" i="6"/>
  <c r="T267" i="6"/>
  <c r="R267" i="6"/>
  <c r="P267" i="6"/>
  <c r="BI265" i="6"/>
  <c r="BH265" i="6"/>
  <c r="BG265" i="6"/>
  <c r="BE265" i="6"/>
  <c r="T265" i="6"/>
  <c r="R265" i="6"/>
  <c r="P265" i="6"/>
  <c r="BI262" i="6"/>
  <c r="BH262" i="6"/>
  <c r="BG262" i="6"/>
  <c r="BE262" i="6"/>
  <c r="T262" i="6"/>
  <c r="T261" i="6" s="1"/>
  <c r="R262" i="6"/>
  <c r="R261" i="6" s="1"/>
  <c r="P262" i="6"/>
  <c r="P261" i="6" s="1"/>
  <c r="BI259" i="6"/>
  <c r="BH259" i="6"/>
  <c r="BG259" i="6"/>
  <c r="BE259" i="6"/>
  <c r="T259" i="6"/>
  <c r="R259" i="6"/>
  <c r="P259" i="6"/>
  <c r="BI258" i="6"/>
  <c r="BH258" i="6"/>
  <c r="BG258" i="6"/>
  <c r="BE258" i="6"/>
  <c r="T258" i="6"/>
  <c r="R258" i="6"/>
  <c r="P258" i="6"/>
  <c r="BI255" i="6"/>
  <c r="BH255" i="6"/>
  <c r="BG255" i="6"/>
  <c r="BE255" i="6"/>
  <c r="T255" i="6"/>
  <c r="T254" i="6" s="1"/>
  <c r="R255" i="6"/>
  <c r="R254" i="6" s="1"/>
  <c r="P255" i="6"/>
  <c r="P254" i="6" s="1"/>
  <c r="BI252" i="6"/>
  <c r="BH252" i="6"/>
  <c r="BG252" i="6"/>
  <c r="BE252" i="6"/>
  <c r="T252" i="6"/>
  <c r="T251" i="6" s="1"/>
  <c r="R252" i="6"/>
  <c r="R251" i="6" s="1"/>
  <c r="P252" i="6"/>
  <c r="P251" i="6"/>
  <c r="BI249" i="6"/>
  <c r="BH249" i="6"/>
  <c r="BG249" i="6"/>
  <c r="BE249" i="6"/>
  <c r="T249" i="6"/>
  <c r="R249" i="6"/>
  <c r="P249" i="6"/>
  <c r="BI248" i="6"/>
  <c r="BH248" i="6"/>
  <c r="BG248" i="6"/>
  <c r="BE248" i="6"/>
  <c r="T248" i="6"/>
  <c r="R248" i="6"/>
  <c r="P248" i="6"/>
  <c r="BI243" i="6"/>
  <c r="BH243" i="6"/>
  <c r="BG243" i="6"/>
  <c r="BE243" i="6"/>
  <c r="T243" i="6"/>
  <c r="R243" i="6"/>
  <c r="P243" i="6"/>
  <c r="BI240" i="6"/>
  <c r="BH240" i="6"/>
  <c r="BG240" i="6"/>
  <c r="BE240" i="6"/>
  <c r="T240" i="6"/>
  <c r="T239" i="6" s="1"/>
  <c r="T238" i="6" s="1"/>
  <c r="R240" i="6"/>
  <c r="R239" i="6" s="1"/>
  <c r="R238" i="6" s="1"/>
  <c r="P240" i="6"/>
  <c r="P239" i="6" s="1"/>
  <c r="P238" i="6" s="1"/>
  <c r="BI237" i="6"/>
  <c r="BH237" i="6"/>
  <c r="BG237" i="6"/>
  <c r="BE237" i="6"/>
  <c r="T237" i="6"/>
  <c r="T236" i="6"/>
  <c r="R237" i="6"/>
  <c r="R236" i="6" s="1"/>
  <c r="P237" i="6"/>
  <c r="P236" i="6" s="1"/>
  <c r="BI234" i="6"/>
  <c r="BH234" i="6"/>
  <c r="BG234" i="6"/>
  <c r="BE234" i="6"/>
  <c r="T234" i="6"/>
  <c r="T233" i="6" s="1"/>
  <c r="T232" i="6" s="1"/>
  <c r="R234" i="6"/>
  <c r="R233" i="6"/>
  <c r="P234" i="6"/>
  <c r="P233" i="6"/>
  <c r="BI231" i="6"/>
  <c r="BH231" i="6"/>
  <c r="BG231" i="6"/>
  <c r="BE231" i="6"/>
  <c r="T231" i="6"/>
  <c r="R231" i="6"/>
  <c r="P231" i="6"/>
  <c r="BI230" i="6"/>
  <c r="BH230" i="6"/>
  <c r="BG230" i="6"/>
  <c r="BE230" i="6"/>
  <c r="T230" i="6"/>
  <c r="R230" i="6"/>
  <c r="P230" i="6"/>
  <c r="BI229" i="6"/>
  <c r="BH229" i="6"/>
  <c r="BG229" i="6"/>
  <c r="BE229" i="6"/>
  <c r="T229" i="6"/>
  <c r="R229" i="6"/>
  <c r="P229" i="6"/>
  <c r="BI228" i="6"/>
  <c r="BH228" i="6"/>
  <c r="BG228" i="6"/>
  <c r="BE228" i="6"/>
  <c r="T228" i="6"/>
  <c r="R228" i="6"/>
  <c r="P228" i="6"/>
  <c r="BI227" i="6"/>
  <c r="BH227" i="6"/>
  <c r="BG227" i="6"/>
  <c r="BE227" i="6"/>
  <c r="T227" i="6"/>
  <c r="R227" i="6"/>
  <c r="P227" i="6"/>
  <c r="BI225" i="6"/>
  <c r="BH225" i="6"/>
  <c r="BG225" i="6"/>
  <c r="BE225" i="6"/>
  <c r="T225" i="6"/>
  <c r="R225" i="6"/>
  <c r="P225" i="6"/>
  <c r="BI224" i="6"/>
  <c r="BH224" i="6"/>
  <c r="BG224" i="6"/>
  <c r="BE224" i="6"/>
  <c r="T224" i="6"/>
  <c r="R224" i="6"/>
  <c r="P224" i="6"/>
  <c r="BI222" i="6"/>
  <c r="BH222" i="6"/>
  <c r="BG222" i="6"/>
  <c r="BE222" i="6"/>
  <c r="T222" i="6"/>
  <c r="R222" i="6"/>
  <c r="P222" i="6"/>
  <c r="BI220" i="6"/>
  <c r="BH220" i="6"/>
  <c r="BG220" i="6"/>
  <c r="BE220" i="6"/>
  <c r="T220" i="6"/>
  <c r="R220" i="6"/>
  <c r="P220" i="6"/>
  <c r="BI217" i="6"/>
  <c r="BH217" i="6"/>
  <c r="BG217" i="6"/>
  <c r="BE217" i="6"/>
  <c r="T217" i="6"/>
  <c r="R217" i="6"/>
  <c r="P217" i="6"/>
  <c r="BI215" i="6"/>
  <c r="BH215" i="6"/>
  <c r="BG215" i="6"/>
  <c r="BE215" i="6"/>
  <c r="T215" i="6"/>
  <c r="R215" i="6"/>
  <c r="P215" i="6"/>
  <c r="BI214" i="6"/>
  <c r="BH214" i="6"/>
  <c r="BG214" i="6"/>
  <c r="BE214" i="6"/>
  <c r="T214" i="6"/>
  <c r="R214" i="6"/>
  <c r="P214" i="6"/>
  <c r="BI212" i="6"/>
  <c r="BH212" i="6"/>
  <c r="BG212" i="6"/>
  <c r="BE212" i="6"/>
  <c r="T212" i="6"/>
  <c r="R212" i="6"/>
  <c r="P212" i="6"/>
  <c r="BI210" i="6"/>
  <c r="BH210" i="6"/>
  <c r="BG210" i="6"/>
  <c r="BE210" i="6"/>
  <c r="T210" i="6"/>
  <c r="R210" i="6"/>
  <c r="P210" i="6"/>
  <c r="BI209" i="6"/>
  <c r="BH209" i="6"/>
  <c r="BG209" i="6"/>
  <c r="BE209" i="6"/>
  <c r="T209" i="6"/>
  <c r="R209" i="6"/>
  <c r="P209" i="6"/>
  <c r="BI207" i="6"/>
  <c r="BH207" i="6"/>
  <c r="BG207" i="6"/>
  <c r="BE207" i="6"/>
  <c r="T207" i="6"/>
  <c r="R207" i="6"/>
  <c r="P207" i="6"/>
  <c r="BI205" i="6"/>
  <c r="BH205" i="6"/>
  <c r="BG205" i="6"/>
  <c r="BE205" i="6"/>
  <c r="T205" i="6"/>
  <c r="R205" i="6"/>
  <c r="P205" i="6"/>
  <c r="BI203" i="6"/>
  <c r="BH203" i="6"/>
  <c r="BG203" i="6"/>
  <c r="BE203" i="6"/>
  <c r="T203" i="6"/>
  <c r="R203" i="6"/>
  <c r="P203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6" i="6"/>
  <c r="BH196" i="6"/>
  <c r="BG196" i="6"/>
  <c r="BE196" i="6"/>
  <c r="T196" i="6"/>
  <c r="R196" i="6"/>
  <c r="P196" i="6"/>
  <c r="BI194" i="6"/>
  <c r="BH194" i="6"/>
  <c r="BG194" i="6"/>
  <c r="BE194" i="6"/>
  <c r="T194" i="6"/>
  <c r="R194" i="6"/>
  <c r="P194" i="6"/>
  <c r="BI192" i="6"/>
  <c r="BH192" i="6"/>
  <c r="BG192" i="6"/>
  <c r="BE192" i="6"/>
  <c r="T192" i="6"/>
  <c r="R192" i="6"/>
  <c r="P192" i="6"/>
  <c r="BI190" i="6"/>
  <c r="BH190" i="6"/>
  <c r="BG190" i="6"/>
  <c r="BE190" i="6"/>
  <c r="T190" i="6"/>
  <c r="R190" i="6"/>
  <c r="P190" i="6"/>
  <c r="BI183" i="6"/>
  <c r="BH183" i="6"/>
  <c r="BG183" i="6"/>
  <c r="BE183" i="6"/>
  <c r="T183" i="6"/>
  <c r="T182" i="6" s="1"/>
  <c r="T181" i="6" s="1"/>
  <c r="R183" i="6"/>
  <c r="R182" i="6" s="1"/>
  <c r="R181" i="6" s="1"/>
  <c r="P183" i="6"/>
  <c r="P182" i="6" s="1"/>
  <c r="P181" i="6" s="1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5" i="6"/>
  <c r="BH175" i="6"/>
  <c r="BG175" i="6"/>
  <c r="BE175" i="6"/>
  <c r="T175" i="6"/>
  <c r="T174" i="6" s="1"/>
  <c r="R175" i="6"/>
  <c r="R174" i="6" s="1"/>
  <c r="P175" i="6"/>
  <c r="P174" i="6" s="1"/>
  <c r="J169" i="6"/>
  <c r="J168" i="6"/>
  <c r="F166" i="6"/>
  <c r="E164" i="6"/>
  <c r="J91" i="6"/>
  <c r="J90" i="6"/>
  <c r="F88" i="6"/>
  <c r="E86" i="6"/>
  <c r="J18" i="6"/>
  <c r="E18" i="6"/>
  <c r="F91" i="6" s="1"/>
  <c r="J17" i="6"/>
  <c r="J15" i="6"/>
  <c r="E15" i="6"/>
  <c r="F90" i="6"/>
  <c r="J14" i="6"/>
  <c r="J12" i="6"/>
  <c r="J166" i="6" s="1"/>
  <c r="E7" i="6"/>
  <c r="E84" i="6" s="1"/>
  <c r="J37" i="5"/>
  <c r="J36" i="5"/>
  <c r="AY98" i="1" s="1"/>
  <c r="J35" i="5"/>
  <c r="AX98" i="1" s="1"/>
  <c r="BI778" i="5"/>
  <c r="BH778" i="5"/>
  <c r="BG778" i="5"/>
  <c r="BE778" i="5"/>
  <c r="T778" i="5"/>
  <c r="R778" i="5"/>
  <c r="P778" i="5"/>
  <c r="BI776" i="5"/>
  <c r="BH776" i="5"/>
  <c r="BG776" i="5"/>
  <c r="BE776" i="5"/>
  <c r="T776" i="5"/>
  <c r="R776" i="5"/>
  <c r="P776" i="5"/>
  <c r="BI774" i="5"/>
  <c r="BH774" i="5"/>
  <c r="BG774" i="5"/>
  <c r="BE774" i="5"/>
  <c r="T774" i="5"/>
  <c r="R774" i="5"/>
  <c r="P774" i="5"/>
  <c r="BI772" i="5"/>
  <c r="BH772" i="5"/>
  <c r="BG772" i="5"/>
  <c r="BE772" i="5"/>
  <c r="T772" i="5"/>
  <c r="T771" i="5" s="1"/>
  <c r="T770" i="5" s="1"/>
  <c r="R772" i="5"/>
  <c r="R771" i="5"/>
  <c r="R770" i="5" s="1"/>
  <c r="P772" i="5"/>
  <c r="P771" i="5"/>
  <c r="P770" i="5" s="1"/>
  <c r="BI769" i="5"/>
  <c r="BH769" i="5"/>
  <c r="BG769" i="5"/>
  <c r="BE769" i="5"/>
  <c r="T769" i="5"/>
  <c r="T768" i="5" s="1"/>
  <c r="R769" i="5"/>
  <c r="R768" i="5" s="1"/>
  <c r="P769" i="5"/>
  <c r="P768" i="5"/>
  <c r="BI766" i="5"/>
  <c r="BH766" i="5"/>
  <c r="BG766" i="5"/>
  <c r="BE766" i="5"/>
  <c r="T766" i="5"/>
  <c r="R766" i="5"/>
  <c r="P766" i="5"/>
  <c r="BI765" i="5"/>
  <c r="BH765" i="5"/>
  <c r="BG765" i="5"/>
  <c r="BE765" i="5"/>
  <c r="T765" i="5"/>
  <c r="R765" i="5"/>
  <c r="P765" i="5"/>
  <c r="BI763" i="5"/>
  <c r="BH763" i="5"/>
  <c r="BG763" i="5"/>
  <c r="BE763" i="5"/>
  <c r="T763" i="5"/>
  <c r="R763" i="5"/>
  <c r="P763" i="5"/>
  <c r="BI761" i="5"/>
  <c r="BH761" i="5"/>
  <c r="BG761" i="5"/>
  <c r="BE761" i="5"/>
  <c r="T761" i="5"/>
  <c r="R761" i="5"/>
  <c r="P761" i="5"/>
  <c r="BI758" i="5"/>
  <c r="BH758" i="5"/>
  <c r="BG758" i="5"/>
  <c r="BE758" i="5"/>
  <c r="T758" i="5"/>
  <c r="T757" i="5"/>
  <c r="R758" i="5"/>
  <c r="R757" i="5" s="1"/>
  <c r="P758" i="5"/>
  <c r="P757" i="5" s="1"/>
  <c r="BI755" i="5"/>
  <c r="BH755" i="5"/>
  <c r="BG755" i="5"/>
  <c r="BE755" i="5"/>
  <c r="T755" i="5"/>
  <c r="T754" i="5" s="1"/>
  <c r="T753" i="5" s="1"/>
  <c r="R755" i="5"/>
  <c r="R754" i="5" s="1"/>
  <c r="R753" i="5" s="1"/>
  <c r="P755" i="5"/>
  <c r="P754" i="5"/>
  <c r="P753" i="5" s="1"/>
  <c r="BI752" i="5"/>
  <c r="BH752" i="5"/>
  <c r="BG752" i="5"/>
  <c r="BE752" i="5"/>
  <c r="T752" i="5"/>
  <c r="R752" i="5"/>
  <c r="P752" i="5"/>
  <c r="BI751" i="5"/>
  <c r="BH751" i="5"/>
  <c r="BG751" i="5"/>
  <c r="BE751" i="5"/>
  <c r="T751" i="5"/>
  <c r="R751" i="5"/>
  <c r="P751" i="5"/>
  <c r="BI749" i="5"/>
  <c r="BH749" i="5"/>
  <c r="BG749" i="5"/>
  <c r="BE749" i="5"/>
  <c r="T749" i="5"/>
  <c r="R749" i="5"/>
  <c r="P749" i="5"/>
  <c r="BI747" i="5"/>
  <c r="BH747" i="5"/>
  <c r="BG747" i="5"/>
  <c r="BE747" i="5"/>
  <c r="T747" i="5"/>
  <c r="R747" i="5"/>
  <c r="P747" i="5"/>
  <c r="BI740" i="5"/>
  <c r="BH740" i="5"/>
  <c r="BG740" i="5"/>
  <c r="BE740" i="5"/>
  <c r="T740" i="5"/>
  <c r="R740" i="5"/>
  <c r="P740" i="5"/>
  <c r="BI738" i="5"/>
  <c r="BH738" i="5"/>
  <c r="BG738" i="5"/>
  <c r="BE738" i="5"/>
  <c r="T738" i="5"/>
  <c r="R738" i="5"/>
  <c r="P738" i="5"/>
  <c r="BI735" i="5"/>
  <c r="BH735" i="5"/>
  <c r="BG735" i="5"/>
  <c r="BE735" i="5"/>
  <c r="T735" i="5"/>
  <c r="R735" i="5"/>
  <c r="P735" i="5"/>
  <c r="BI733" i="5"/>
  <c r="BH733" i="5"/>
  <c r="BG733" i="5"/>
  <c r="BE733" i="5"/>
  <c r="T733" i="5"/>
  <c r="R733" i="5"/>
  <c r="P733" i="5"/>
  <c r="BI731" i="5"/>
  <c r="BH731" i="5"/>
  <c r="BG731" i="5"/>
  <c r="BE731" i="5"/>
  <c r="T731" i="5"/>
  <c r="R731" i="5"/>
  <c r="P731" i="5"/>
  <c r="BI725" i="5"/>
  <c r="BH725" i="5"/>
  <c r="BG725" i="5"/>
  <c r="BE725" i="5"/>
  <c r="T725" i="5"/>
  <c r="R725" i="5"/>
  <c r="P725" i="5"/>
  <c r="BI721" i="5"/>
  <c r="BH721" i="5"/>
  <c r="BG721" i="5"/>
  <c r="BE721" i="5"/>
  <c r="T721" i="5"/>
  <c r="R721" i="5"/>
  <c r="P721" i="5"/>
  <c r="BI719" i="5"/>
  <c r="BH719" i="5"/>
  <c r="BG719" i="5"/>
  <c r="BE719" i="5"/>
  <c r="T719" i="5"/>
  <c r="R719" i="5"/>
  <c r="P719" i="5"/>
  <c r="BI718" i="5"/>
  <c r="BH718" i="5"/>
  <c r="BG718" i="5"/>
  <c r="BE718" i="5"/>
  <c r="T718" i="5"/>
  <c r="R718" i="5"/>
  <c r="P718" i="5"/>
  <c r="BI716" i="5"/>
  <c r="BH716" i="5"/>
  <c r="BG716" i="5"/>
  <c r="BE716" i="5"/>
  <c r="T716" i="5"/>
  <c r="R716" i="5"/>
  <c r="P716" i="5"/>
  <c r="BI714" i="5"/>
  <c r="BH714" i="5"/>
  <c r="BG714" i="5"/>
  <c r="BE714" i="5"/>
  <c r="T714" i="5"/>
  <c r="R714" i="5"/>
  <c r="P714" i="5"/>
  <c r="BI711" i="5"/>
  <c r="BH711" i="5"/>
  <c r="BG711" i="5"/>
  <c r="BE711" i="5"/>
  <c r="T711" i="5"/>
  <c r="T710" i="5"/>
  <c r="R711" i="5"/>
  <c r="R710" i="5" s="1"/>
  <c r="P711" i="5"/>
  <c r="P710" i="5" s="1"/>
  <c r="BI708" i="5"/>
  <c r="BH708" i="5"/>
  <c r="BG708" i="5"/>
  <c r="BE708" i="5"/>
  <c r="T708" i="5"/>
  <c r="R708" i="5"/>
  <c r="P708" i="5"/>
  <c r="BI704" i="5"/>
  <c r="BH704" i="5"/>
  <c r="BG704" i="5"/>
  <c r="BE704" i="5"/>
  <c r="T704" i="5"/>
  <c r="R704" i="5"/>
  <c r="P704" i="5"/>
  <c r="BI703" i="5"/>
  <c r="BH703" i="5"/>
  <c r="BG703" i="5"/>
  <c r="BE703" i="5"/>
  <c r="T703" i="5"/>
  <c r="R703" i="5"/>
  <c r="P703" i="5"/>
  <c r="BI701" i="5"/>
  <c r="BH701" i="5"/>
  <c r="BG701" i="5"/>
  <c r="BE701" i="5"/>
  <c r="T701" i="5"/>
  <c r="R701" i="5"/>
  <c r="P701" i="5"/>
  <c r="BI699" i="5"/>
  <c r="BH699" i="5"/>
  <c r="BG699" i="5"/>
  <c r="BE699" i="5"/>
  <c r="T699" i="5"/>
  <c r="R699" i="5"/>
  <c r="P699" i="5"/>
  <c r="BI696" i="5"/>
  <c r="BH696" i="5"/>
  <c r="BG696" i="5"/>
  <c r="BE696" i="5"/>
  <c r="T696" i="5"/>
  <c r="R696" i="5"/>
  <c r="P696" i="5"/>
  <c r="BI695" i="5"/>
  <c r="BH695" i="5"/>
  <c r="BG695" i="5"/>
  <c r="BE695" i="5"/>
  <c r="T695" i="5"/>
  <c r="R695" i="5"/>
  <c r="P695" i="5"/>
  <c r="BI692" i="5"/>
  <c r="BH692" i="5"/>
  <c r="BG692" i="5"/>
  <c r="BE692" i="5"/>
  <c r="T692" i="5"/>
  <c r="R692" i="5"/>
  <c r="P692" i="5"/>
  <c r="BI690" i="5"/>
  <c r="BH690" i="5"/>
  <c r="BG690" i="5"/>
  <c r="BE690" i="5"/>
  <c r="T690" i="5"/>
  <c r="R690" i="5"/>
  <c r="P690" i="5"/>
  <c r="BI688" i="5"/>
  <c r="BH688" i="5"/>
  <c r="BG688" i="5"/>
  <c r="BE688" i="5"/>
  <c r="T688" i="5"/>
  <c r="R688" i="5"/>
  <c r="P688" i="5"/>
  <c r="BI685" i="5"/>
  <c r="BH685" i="5"/>
  <c r="BG685" i="5"/>
  <c r="BE685" i="5"/>
  <c r="T685" i="5"/>
  <c r="R685" i="5"/>
  <c r="P685" i="5"/>
  <c r="BI682" i="5"/>
  <c r="BH682" i="5"/>
  <c r="BG682" i="5"/>
  <c r="BE682" i="5"/>
  <c r="T682" i="5"/>
  <c r="R682" i="5"/>
  <c r="P682" i="5"/>
  <c r="BI677" i="5"/>
  <c r="BH677" i="5"/>
  <c r="BG677" i="5"/>
  <c r="BE677" i="5"/>
  <c r="T677" i="5"/>
  <c r="R677" i="5"/>
  <c r="P677" i="5"/>
  <c r="BI675" i="5"/>
  <c r="BH675" i="5"/>
  <c r="BG675" i="5"/>
  <c r="BE675" i="5"/>
  <c r="T675" i="5"/>
  <c r="R675" i="5"/>
  <c r="P675" i="5"/>
  <c r="BI670" i="5"/>
  <c r="BH670" i="5"/>
  <c r="BG670" i="5"/>
  <c r="BE670" i="5"/>
  <c r="T670" i="5"/>
  <c r="R670" i="5"/>
  <c r="P670" i="5"/>
  <c r="BI667" i="5"/>
  <c r="BH667" i="5"/>
  <c r="BG667" i="5"/>
  <c r="BE667" i="5"/>
  <c r="T667" i="5"/>
  <c r="R667" i="5"/>
  <c r="P667" i="5"/>
  <c r="BI665" i="5"/>
  <c r="BH665" i="5"/>
  <c r="BG665" i="5"/>
  <c r="BE665" i="5"/>
  <c r="T665" i="5"/>
  <c r="R665" i="5"/>
  <c r="P665" i="5"/>
  <c r="BI663" i="5"/>
  <c r="BH663" i="5"/>
  <c r="BG663" i="5"/>
  <c r="BE663" i="5"/>
  <c r="T663" i="5"/>
  <c r="R663" i="5"/>
  <c r="P663" i="5"/>
  <c r="BI658" i="5"/>
  <c r="BH658" i="5"/>
  <c r="BG658" i="5"/>
  <c r="BE658" i="5"/>
  <c r="T658" i="5"/>
  <c r="R658" i="5"/>
  <c r="P658" i="5"/>
  <c r="BI656" i="5"/>
  <c r="BH656" i="5"/>
  <c r="BG656" i="5"/>
  <c r="BE656" i="5"/>
  <c r="T656" i="5"/>
  <c r="R656" i="5"/>
  <c r="P656" i="5"/>
  <c r="BI652" i="5"/>
  <c r="BH652" i="5"/>
  <c r="BG652" i="5"/>
  <c r="BE652" i="5"/>
  <c r="T652" i="5"/>
  <c r="R652" i="5"/>
  <c r="P652" i="5"/>
  <c r="BI649" i="5"/>
  <c r="BH649" i="5"/>
  <c r="BG649" i="5"/>
  <c r="BE649" i="5"/>
  <c r="T649" i="5"/>
  <c r="T648" i="5" s="1"/>
  <c r="R649" i="5"/>
  <c r="R648" i="5" s="1"/>
  <c r="P649" i="5"/>
  <c r="P648" i="5" s="1"/>
  <c r="BI646" i="5"/>
  <c r="BH646" i="5"/>
  <c r="BG646" i="5"/>
  <c r="BE646" i="5"/>
  <c r="T646" i="5"/>
  <c r="R646" i="5"/>
  <c r="P646" i="5"/>
  <c r="BI644" i="5"/>
  <c r="BH644" i="5"/>
  <c r="BG644" i="5"/>
  <c r="BE644" i="5"/>
  <c r="T644" i="5"/>
  <c r="R644" i="5"/>
  <c r="P644" i="5"/>
  <c r="BI643" i="5"/>
  <c r="BH643" i="5"/>
  <c r="BG643" i="5"/>
  <c r="BE643" i="5"/>
  <c r="T643" i="5"/>
  <c r="R643" i="5"/>
  <c r="P643" i="5"/>
  <c r="BI641" i="5"/>
  <c r="BH641" i="5"/>
  <c r="BG641" i="5"/>
  <c r="BE641" i="5"/>
  <c r="T641" i="5"/>
  <c r="R641" i="5"/>
  <c r="P641" i="5"/>
  <c r="BI637" i="5"/>
  <c r="BH637" i="5"/>
  <c r="BG637" i="5"/>
  <c r="BE637" i="5"/>
  <c r="T637" i="5"/>
  <c r="R637" i="5"/>
  <c r="P637" i="5"/>
  <c r="BI635" i="5"/>
  <c r="BH635" i="5"/>
  <c r="BG635" i="5"/>
  <c r="BE635" i="5"/>
  <c r="T635" i="5"/>
  <c r="R635" i="5"/>
  <c r="P635" i="5"/>
  <c r="BI633" i="5"/>
  <c r="BH633" i="5"/>
  <c r="BG633" i="5"/>
  <c r="BE633" i="5"/>
  <c r="T633" i="5"/>
  <c r="R633" i="5"/>
  <c r="P633" i="5"/>
  <c r="BI632" i="5"/>
  <c r="BH632" i="5"/>
  <c r="BG632" i="5"/>
  <c r="BE632" i="5"/>
  <c r="T632" i="5"/>
  <c r="R632" i="5"/>
  <c r="P632" i="5"/>
  <c r="BI631" i="5"/>
  <c r="BH631" i="5"/>
  <c r="BG631" i="5"/>
  <c r="BE631" i="5"/>
  <c r="T631" i="5"/>
  <c r="R631" i="5"/>
  <c r="P631" i="5"/>
  <c r="BI628" i="5"/>
  <c r="BH628" i="5"/>
  <c r="BG628" i="5"/>
  <c r="BE628" i="5"/>
  <c r="T628" i="5"/>
  <c r="R628" i="5"/>
  <c r="P628" i="5"/>
  <c r="BI626" i="5"/>
  <c r="BH626" i="5"/>
  <c r="BG626" i="5"/>
  <c r="BE626" i="5"/>
  <c r="T626" i="5"/>
  <c r="R626" i="5"/>
  <c r="P626" i="5"/>
  <c r="BI624" i="5"/>
  <c r="BH624" i="5"/>
  <c r="BG624" i="5"/>
  <c r="BE624" i="5"/>
  <c r="T624" i="5"/>
  <c r="R624" i="5"/>
  <c r="P624" i="5"/>
  <c r="BI623" i="5"/>
  <c r="BH623" i="5"/>
  <c r="BG623" i="5"/>
  <c r="BE623" i="5"/>
  <c r="T623" i="5"/>
  <c r="R623" i="5"/>
  <c r="P623" i="5"/>
  <c r="BI621" i="5"/>
  <c r="BH621" i="5"/>
  <c r="BG621" i="5"/>
  <c r="BE621" i="5"/>
  <c r="T621" i="5"/>
  <c r="R621" i="5"/>
  <c r="P621" i="5"/>
  <c r="BI619" i="5"/>
  <c r="BH619" i="5"/>
  <c r="BG619" i="5"/>
  <c r="BE619" i="5"/>
  <c r="T619" i="5"/>
  <c r="R619" i="5"/>
  <c r="P619" i="5"/>
  <c r="BI618" i="5"/>
  <c r="BH618" i="5"/>
  <c r="BG618" i="5"/>
  <c r="BE618" i="5"/>
  <c r="T618" i="5"/>
  <c r="R618" i="5"/>
  <c r="P618" i="5"/>
  <c r="BI617" i="5"/>
  <c r="BH617" i="5"/>
  <c r="BG617" i="5"/>
  <c r="BE617" i="5"/>
  <c r="T617" i="5"/>
  <c r="R617" i="5"/>
  <c r="P617" i="5"/>
  <c r="BI615" i="5"/>
  <c r="BH615" i="5"/>
  <c r="BG615" i="5"/>
  <c r="BE615" i="5"/>
  <c r="T615" i="5"/>
  <c r="R615" i="5"/>
  <c r="P615" i="5"/>
  <c r="BI612" i="5"/>
  <c r="BH612" i="5"/>
  <c r="BG612" i="5"/>
  <c r="BE612" i="5"/>
  <c r="T612" i="5"/>
  <c r="T611" i="5" s="1"/>
  <c r="R612" i="5"/>
  <c r="R611" i="5" s="1"/>
  <c r="P612" i="5"/>
  <c r="P611" i="5" s="1"/>
  <c r="BI610" i="5"/>
  <c r="BH610" i="5"/>
  <c r="BG610" i="5"/>
  <c r="BE610" i="5"/>
  <c r="T610" i="5"/>
  <c r="R610" i="5"/>
  <c r="P610" i="5"/>
  <c r="BI608" i="5"/>
  <c r="BH608" i="5"/>
  <c r="BG608" i="5"/>
  <c r="BE608" i="5"/>
  <c r="T608" i="5"/>
  <c r="R608" i="5"/>
  <c r="P608" i="5"/>
  <c r="BI605" i="5"/>
  <c r="BH605" i="5"/>
  <c r="BG605" i="5"/>
  <c r="BE605" i="5"/>
  <c r="T605" i="5"/>
  <c r="R605" i="5"/>
  <c r="P605" i="5"/>
  <c r="BI604" i="5"/>
  <c r="BH604" i="5"/>
  <c r="BG604" i="5"/>
  <c r="BE604" i="5"/>
  <c r="T604" i="5"/>
  <c r="R604" i="5"/>
  <c r="P604" i="5"/>
  <c r="BI601" i="5"/>
  <c r="BH601" i="5"/>
  <c r="BG601" i="5"/>
  <c r="BE601" i="5"/>
  <c r="T601" i="5"/>
  <c r="R601" i="5"/>
  <c r="P601" i="5"/>
  <c r="BI600" i="5"/>
  <c r="BH600" i="5"/>
  <c r="BG600" i="5"/>
  <c r="BE600" i="5"/>
  <c r="T600" i="5"/>
  <c r="R600" i="5"/>
  <c r="P600" i="5"/>
  <c r="BI597" i="5"/>
  <c r="BH597" i="5"/>
  <c r="BG597" i="5"/>
  <c r="BE597" i="5"/>
  <c r="T597" i="5"/>
  <c r="R597" i="5"/>
  <c r="P597" i="5"/>
  <c r="BI595" i="5"/>
  <c r="BH595" i="5"/>
  <c r="BG595" i="5"/>
  <c r="BE595" i="5"/>
  <c r="T595" i="5"/>
  <c r="R595" i="5"/>
  <c r="P595" i="5"/>
  <c r="BI593" i="5"/>
  <c r="BH593" i="5"/>
  <c r="BG593" i="5"/>
  <c r="BE593" i="5"/>
  <c r="T593" i="5"/>
  <c r="R593" i="5"/>
  <c r="P593" i="5"/>
  <c r="BI590" i="5"/>
  <c r="BH590" i="5"/>
  <c r="BG590" i="5"/>
  <c r="BE590" i="5"/>
  <c r="T590" i="5"/>
  <c r="R590" i="5"/>
  <c r="P590" i="5"/>
  <c r="BI588" i="5"/>
  <c r="BH588" i="5"/>
  <c r="BG588" i="5"/>
  <c r="BE588" i="5"/>
  <c r="T588" i="5"/>
  <c r="R588" i="5"/>
  <c r="P588" i="5"/>
  <c r="BI586" i="5"/>
  <c r="BH586" i="5"/>
  <c r="BG586" i="5"/>
  <c r="BE586" i="5"/>
  <c r="T586" i="5"/>
  <c r="R586" i="5"/>
  <c r="P586" i="5"/>
  <c r="BI584" i="5"/>
  <c r="BH584" i="5"/>
  <c r="BG584" i="5"/>
  <c r="BE584" i="5"/>
  <c r="T584" i="5"/>
  <c r="R584" i="5"/>
  <c r="P584" i="5"/>
  <c r="BI582" i="5"/>
  <c r="BH582" i="5"/>
  <c r="BG582" i="5"/>
  <c r="BE582" i="5"/>
  <c r="T582" i="5"/>
  <c r="R582" i="5"/>
  <c r="P582" i="5"/>
  <c r="BI581" i="5"/>
  <c r="BH581" i="5"/>
  <c r="BG581" i="5"/>
  <c r="BE581" i="5"/>
  <c r="T581" i="5"/>
  <c r="R581" i="5"/>
  <c r="P581" i="5"/>
  <c r="BI579" i="5"/>
  <c r="BH579" i="5"/>
  <c r="BG579" i="5"/>
  <c r="BE579" i="5"/>
  <c r="T579" i="5"/>
  <c r="R579" i="5"/>
  <c r="P579" i="5"/>
  <c r="BI577" i="5"/>
  <c r="BH577" i="5"/>
  <c r="BG577" i="5"/>
  <c r="BE577" i="5"/>
  <c r="T577" i="5"/>
  <c r="R577" i="5"/>
  <c r="P577" i="5"/>
  <c r="BI574" i="5"/>
  <c r="BH574" i="5"/>
  <c r="BG574" i="5"/>
  <c r="BE574" i="5"/>
  <c r="T574" i="5"/>
  <c r="T573" i="5"/>
  <c r="R574" i="5"/>
  <c r="R573" i="5" s="1"/>
  <c r="P574" i="5"/>
  <c r="P573" i="5" s="1"/>
  <c r="BI571" i="5"/>
  <c r="BH571" i="5"/>
  <c r="BG571" i="5"/>
  <c r="BE571" i="5"/>
  <c r="T571" i="5"/>
  <c r="T570" i="5"/>
  <c r="R571" i="5"/>
  <c r="R570" i="5" s="1"/>
  <c r="P571" i="5"/>
  <c r="P570" i="5" s="1"/>
  <c r="BI568" i="5"/>
  <c r="BH568" i="5"/>
  <c r="BG568" i="5"/>
  <c r="BE568" i="5"/>
  <c r="T568" i="5"/>
  <c r="T567" i="5" s="1"/>
  <c r="R568" i="5"/>
  <c r="R567" i="5" s="1"/>
  <c r="P568" i="5"/>
  <c r="P567" i="5"/>
  <c r="BI565" i="5"/>
  <c r="BH565" i="5"/>
  <c r="BG565" i="5"/>
  <c r="BE565" i="5"/>
  <c r="T565" i="5"/>
  <c r="R565" i="5"/>
  <c r="P565" i="5"/>
  <c r="BI563" i="5"/>
  <c r="BH563" i="5"/>
  <c r="BG563" i="5"/>
  <c r="BE563" i="5"/>
  <c r="T563" i="5"/>
  <c r="R563" i="5"/>
  <c r="P563" i="5"/>
  <c r="BI561" i="5"/>
  <c r="BH561" i="5"/>
  <c r="BG561" i="5"/>
  <c r="BE561" i="5"/>
  <c r="T561" i="5"/>
  <c r="R561" i="5"/>
  <c r="P561" i="5"/>
  <c r="BI558" i="5"/>
  <c r="BH558" i="5"/>
  <c r="BG558" i="5"/>
  <c r="BE558" i="5"/>
  <c r="T558" i="5"/>
  <c r="T557" i="5" s="1"/>
  <c r="R558" i="5"/>
  <c r="R557" i="5"/>
  <c r="P558" i="5"/>
  <c r="P557" i="5" s="1"/>
  <c r="BI555" i="5"/>
  <c r="BH555" i="5"/>
  <c r="BG555" i="5"/>
  <c r="BE555" i="5"/>
  <c r="T555" i="5"/>
  <c r="R555" i="5"/>
  <c r="P555" i="5"/>
  <c r="BI554" i="5"/>
  <c r="BH554" i="5"/>
  <c r="BG554" i="5"/>
  <c r="BE554" i="5"/>
  <c r="T554" i="5"/>
  <c r="R554" i="5"/>
  <c r="P554" i="5"/>
  <c r="BI550" i="5"/>
  <c r="BH550" i="5"/>
  <c r="BG550" i="5"/>
  <c r="BE550" i="5"/>
  <c r="T550" i="5"/>
  <c r="R550" i="5"/>
  <c r="P550" i="5"/>
  <c r="BI547" i="5"/>
  <c r="BH547" i="5"/>
  <c r="BG547" i="5"/>
  <c r="BE547" i="5"/>
  <c r="T547" i="5"/>
  <c r="R547" i="5"/>
  <c r="P547" i="5"/>
  <c r="BI546" i="5"/>
  <c r="BH546" i="5"/>
  <c r="BG546" i="5"/>
  <c r="BE546" i="5"/>
  <c r="T546" i="5"/>
  <c r="R546" i="5"/>
  <c r="P546" i="5"/>
  <c r="BI545" i="5"/>
  <c r="BH545" i="5"/>
  <c r="BG545" i="5"/>
  <c r="BE545" i="5"/>
  <c r="T545" i="5"/>
  <c r="R545" i="5"/>
  <c r="P545" i="5"/>
  <c r="BI540" i="5"/>
  <c r="BH540" i="5"/>
  <c r="BG540" i="5"/>
  <c r="BE540" i="5"/>
  <c r="T540" i="5"/>
  <c r="R540" i="5"/>
  <c r="P540" i="5"/>
  <c r="BI538" i="5"/>
  <c r="BH538" i="5"/>
  <c r="BG538" i="5"/>
  <c r="BE538" i="5"/>
  <c r="T538" i="5"/>
  <c r="R538" i="5"/>
  <c r="P538" i="5"/>
  <c r="BI536" i="5"/>
  <c r="BH536" i="5"/>
  <c r="BG536" i="5"/>
  <c r="BE536" i="5"/>
  <c r="T536" i="5"/>
  <c r="R536" i="5"/>
  <c r="P536" i="5"/>
  <c r="BI533" i="5"/>
  <c r="BH533" i="5"/>
  <c r="BG533" i="5"/>
  <c r="BE533" i="5"/>
  <c r="T533" i="5"/>
  <c r="R533" i="5"/>
  <c r="P533" i="5"/>
  <c r="BI531" i="5"/>
  <c r="BH531" i="5"/>
  <c r="BG531" i="5"/>
  <c r="BE531" i="5"/>
  <c r="T531" i="5"/>
  <c r="R531" i="5"/>
  <c r="P531" i="5"/>
  <c r="BI530" i="5"/>
  <c r="BH530" i="5"/>
  <c r="BG530" i="5"/>
  <c r="BE530" i="5"/>
  <c r="T530" i="5"/>
  <c r="R530" i="5"/>
  <c r="P530" i="5"/>
  <c r="BI528" i="5"/>
  <c r="BH528" i="5"/>
  <c r="BG528" i="5"/>
  <c r="BE528" i="5"/>
  <c r="T528" i="5"/>
  <c r="R528" i="5"/>
  <c r="P528" i="5"/>
  <c r="BI524" i="5"/>
  <c r="BH524" i="5"/>
  <c r="BG524" i="5"/>
  <c r="BE524" i="5"/>
  <c r="T524" i="5"/>
  <c r="R524" i="5"/>
  <c r="P524" i="5"/>
  <c r="BI520" i="5"/>
  <c r="BH520" i="5"/>
  <c r="BG520" i="5"/>
  <c r="BE520" i="5"/>
  <c r="T520" i="5"/>
  <c r="R520" i="5"/>
  <c r="P520" i="5"/>
  <c r="BI516" i="5"/>
  <c r="BH516" i="5"/>
  <c r="BG516" i="5"/>
  <c r="BE516" i="5"/>
  <c r="T516" i="5"/>
  <c r="R516" i="5"/>
  <c r="P516" i="5"/>
  <c r="BI512" i="5"/>
  <c r="BH512" i="5"/>
  <c r="BG512" i="5"/>
  <c r="BE512" i="5"/>
  <c r="T512" i="5"/>
  <c r="R512" i="5"/>
  <c r="P512" i="5"/>
  <c r="BI508" i="5"/>
  <c r="BH508" i="5"/>
  <c r="BG508" i="5"/>
  <c r="BE508" i="5"/>
  <c r="T508" i="5"/>
  <c r="R508" i="5"/>
  <c r="P508" i="5"/>
  <c r="BI502" i="5"/>
  <c r="BH502" i="5"/>
  <c r="BG502" i="5"/>
  <c r="BE502" i="5"/>
  <c r="T502" i="5"/>
  <c r="R502" i="5"/>
  <c r="P502" i="5"/>
  <c r="BI498" i="5"/>
  <c r="BH498" i="5"/>
  <c r="BG498" i="5"/>
  <c r="BE498" i="5"/>
  <c r="T498" i="5"/>
  <c r="R498" i="5"/>
  <c r="P498" i="5"/>
  <c r="BI496" i="5"/>
  <c r="BH496" i="5"/>
  <c r="BG496" i="5"/>
  <c r="BE496" i="5"/>
  <c r="T496" i="5"/>
  <c r="R496" i="5"/>
  <c r="P496" i="5"/>
  <c r="BI494" i="5"/>
  <c r="BH494" i="5"/>
  <c r="BG494" i="5"/>
  <c r="BE494" i="5"/>
  <c r="T494" i="5"/>
  <c r="R494" i="5"/>
  <c r="P494" i="5"/>
  <c r="BI492" i="5"/>
  <c r="BH492" i="5"/>
  <c r="BG492" i="5"/>
  <c r="BE492" i="5"/>
  <c r="T492" i="5"/>
  <c r="R492" i="5"/>
  <c r="P492" i="5"/>
  <c r="BI491" i="5"/>
  <c r="BH491" i="5"/>
  <c r="BG491" i="5"/>
  <c r="BE491" i="5"/>
  <c r="T491" i="5"/>
  <c r="R491" i="5"/>
  <c r="P491" i="5"/>
  <c r="BI489" i="5"/>
  <c r="BH489" i="5"/>
  <c r="BG489" i="5"/>
  <c r="BE489" i="5"/>
  <c r="T489" i="5"/>
  <c r="R489" i="5"/>
  <c r="P489" i="5"/>
  <c r="BI488" i="5"/>
  <c r="BH488" i="5"/>
  <c r="BG488" i="5"/>
  <c r="BE488" i="5"/>
  <c r="T488" i="5"/>
  <c r="R488" i="5"/>
  <c r="P488" i="5"/>
  <c r="BI486" i="5"/>
  <c r="BH486" i="5"/>
  <c r="BG486" i="5"/>
  <c r="BE486" i="5"/>
  <c r="T486" i="5"/>
  <c r="R486" i="5"/>
  <c r="P486" i="5"/>
  <c r="BI484" i="5"/>
  <c r="BH484" i="5"/>
  <c r="BG484" i="5"/>
  <c r="BE484" i="5"/>
  <c r="T484" i="5"/>
  <c r="R484" i="5"/>
  <c r="P484" i="5"/>
  <c r="BI483" i="5"/>
  <c r="BH483" i="5"/>
  <c r="BG483" i="5"/>
  <c r="BE483" i="5"/>
  <c r="T483" i="5"/>
  <c r="R483" i="5"/>
  <c r="P483" i="5"/>
  <c r="BI481" i="5"/>
  <c r="BH481" i="5"/>
  <c r="BG481" i="5"/>
  <c r="BE481" i="5"/>
  <c r="T481" i="5"/>
  <c r="R481" i="5"/>
  <c r="P481" i="5"/>
  <c r="BI479" i="5"/>
  <c r="BH479" i="5"/>
  <c r="BG479" i="5"/>
  <c r="BE479" i="5"/>
  <c r="T479" i="5"/>
  <c r="R479" i="5"/>
  <c r="P479" i="5"/>
  <c r="BI478" i="5"/>
  <c r="BH478" i="5"/>
  <c r="BG478" i="5"/>
  <c r="BE478" i="5"/>
  <c r="T478" i="5"/>
  <c r="R478" i="5"/>
  <c r="P478" i="5"/>
  <c r="BI476" i="5"/>
  <c r="BH476" i="5"/>
  <c r="BG476" i="5"/>
  <c r="BE476" i="5"/>
  <c r="T476" i="5"/>
  <c r="R476" i="5"/>
  <c r="P476" i="5"/>
  <c r="BI475" i="5"/>
  <c r="BH475" i="5"/>
  <c r="BG475" i="5"/>
  <c r="BE475" i="5"/>
  <c r="T475" i="5"/>
  <c r="R475" i="5"/>
  <c r="P475" i="5"/>
  <c r="BI472" i="5"/>
  <c r="BH472" i="5"/>
  <c r="BG472" i="5"/>
  <c r="BE472" i="5"/>
  <c r="T472" i="5"/>
  <c r="R472" i="5"/>
  <c r="P472" i="5"/>
  <c r="BI470" i="5"/>
  <c r="BH470" i="5"/>
  <c r="BG470" i="5"/>
  <c r="BE470" i="5"/>
  <c r="T470" i="5"/>
  <c r="R470" i="5"/>
  <c r="P470" i="5"/>
  <c r="BI468" i="5"/>
  <c r="BH468" i="5"/>
  <c r="BG468" i="5"/>
  <c r="BE468" i="5"/>
  <c r="T468" i="5"/>
  <c r="R468" i="5"/>
  <c r="P468" i="5"/>
  <c r="BI465" i="5"/>
  <c r="BH465" i="5"/>
  <c r="BG465" i="5"/>
  <c r="BE465" i="5"/>
  <c r="T465" i="5"/>
  <c r="T464" i="5"/>
  <c r="R465" i="5"/>
  <c r="R464" i="5"/>
  <c r="P465" i="5"/>
  <c r="P464" i="5" s="1"/>
  <c r="BI463" i="5"/>
  <c r="BH463" i="5"/>
  <c r="BG463" i="5"/>
  <c r="BE463" i="5"/>
  <c r="T463" i="5"/>
  <c r="R463" i="5"/>
  <c r="P463" i="5"/>
  <c r="BI462" i="5"/>
  <c r="BH462" i="5"/>
  <c r="BG462" i="5"/>
  <c r="BE462" i="5"/>
  <c r="T462" i="5"/>
  <c r="R462" i="5"/>
  <c r="P462" i="5"/>
  <c r="BI461" i="5"/>
  <c r="BH461" i="5"/>
  <c r="BG461" i="5"/>
  <c r="BE461" i="5"/>
  <c r="T461" i="5"/>
  <c r="R461" i="5"/>
  <c r="P461" i="5"/>
  <c r="BI460" i="5"/>
  <c r="BH460" i="5"/>
  <c r="BG460" i="5"/>
  <c r="BE460" i="5"/>
  <c r="T460" i="5"/>
  <c r="R460" i="5"/>
  <c r="P460" i="5"/>
  <c r="BI457" i="5"/>
  <c r="BH457" i="5"/>
  <c r="BG457" i="5"/>
  <c r="BE457" i="5"/>
  <c r="T457" i="5"/>
  <c r="T456" i="5" s="1"/>
  <c r="R457" i="5"/>
  <c r="R456" i="5"/>
  <c r="P457" i="5"/>
  <c r="P456" i="5"/>
  <c r="BI454" i="5"/>
  <c r="BH454" i="5"/>
  <c r="BG454" i="5"/>
  <c r="BE454" i="5"/>
  <c r="T454" i="5"/>
  <c r="T453" i="5"/>
  <c r="R454" i="5"/>
  <c r="R453" i="5"/>
  <c r="P454" i="5"/>
  <c r="P453" i="5" s="1"/>
  <c r="BI451" i="5"/>
  <c r="BH451" i="5"/>
  <c r="BG451" i="5"/>
  <c r="BE451" i="5"/>
  <c r="T451" i="5"/>
  <c r="R451" i="5"/>
  <c r="P451" i="5"/>
  <c r="BI447" i="5"/>
  <c r="BH447" i="5"/>
  <c r="BG447" i="5"/>
  <c r="BE447" i="5"/>
  <c r="T447" i="5"/>
  <c r="R447" i="5"/>
  <c r="P447" i="5"/>
  <c r="BI444" i="5"/>
  <c r="BH444" i="5"/>
  <c r="BG444" i="5"/>
  <c r="BE444" i="5"/>
  <c r="T444" i="5"/>
  <c r="T443" i="5"/>
  <c r="R444" i="5"/>
  <c r="R443" i="5"/>
  <c r="P444" i="5"/>
  <c r="P443" i="5" s="1"/>
  <c r="BI441" i="5"/>
  <c r="BH441" i="5"/>
  <c r="BG441" i="5"/>
  <c r="BE441" i="5"/>
  <c r="T441" i="5"/>
  <c r="R441" i="5"/>
  <c r="P441" i="5"/>
  <c r="BI439" i="5"/>
  <c r="BH439" i="5"/>
  <c r="BG439" i="5"/>
  <c r="BE439" i="5"/>
  <c r="T439" i="5"/>
  <c r="R439" i="5"/>
  <c r="P439" i="5"/>
  <c r="BI437" i="5"/>
  <c r="BH437" i="5"/>
  <c r="BG437" i="5"/>
  <c r="BE437" i="5"/>
  <c r="T437" i="5"/>
  <c r="R437" i="5"/>
  <c r="P437" i="5"/>
  <c r="BI435" i="5"/>
  <c r="BH435" i="5"/>
  <c r="BG435" i="5"/>
  <c r="BE435" i="5"/>
  <c r="T435" i="5"/>
  <c r="R435" i="5"/>
  <c r="P435" i="5"/>
  <c r="BI433" i="5"/>
  <c r="BH433" i="5"/>
  <c r="BG433" i="5"/>
  <c r="BE433" i="5"/>
  <c r="T433" i="5"/>
  <c r="R433" i="5"/>
  <c r="P433" i="5"/>
  <c r="BI430" i="5"/>
  <c r="BH430" i="5"/>
  <c r="BG430" i="5"/>
  <c r="BE430" i="5"/>
  <c r="T430" i="5"/>
  <c r="R430" i="5"/>
  <c r="P430" i="5"/>
  <c r="BI428" i="5"/>
  <c r="BH428" i="5"/>
  <c r="BG428" i="5"/>
  <c r="BE428" i="5"/>
  <c r="T428" i="5"/>
  <c r="R428" i="5"/>
  <c r="P428" i="5"/>
  <c r="BI427" i="5"/>
  <c r="BH427" i="5"/>
  <c r="BG427" i="5"/>
  <c r="BE427" i="5"/>
  <c r="T427" i="5"/>
  <c r="R427" i="5"/>
  <c r="P427" i="5"/>
  <c r="BI425" i="5"/>
  <c r="BH425" i="5"/>
  <c r="BG425" i="5"/>
  <c r="BE425" i="5"/>
  <c r="T425" i="5"/>
  <c r="R425" i="5"/>
  <c r="P425" i="5"/>
  <c r="BI423" i="5"/>
  <c r="BH423" i="5"/>
  <c r="BG423" i="5"/>
  <c r="BE423" i="5"/>
  <c r="T423" i="5"/>
  <c r="R423" i="5"/>
  <c r="P423" i="5"/>
  <c r="BI421" i="5"/>
  <c r="BH421" i="5"/>
  <c r="BG421" i="5"/>
  <c r="BE421" i="5"/>
  <c r="T421" i="5"/>
  <c r="R421" i="5"/>
  <c r="P421" i="5"/>
  <c r="BI418" i="5"/>
  <c r="BH418" i="5"/>
  <c r="BG418" i="5"/>
  <c r="BE418" i="5"/>
  <c r="T418" i="5"/>
  <c r="T417" i="5" s="1"/>
  <c r="R418" i="5"/>
  <c r="R417" i="5" s="1"/>
  <c r="P418" i="5"/>
  <c r="P417" i="5" s="1"/>
  <c r="BI416" i="5"/>
  <c r="BH416" i="5"/>
  <c r="BG416" i="5"/>
  <c r="BE416" i="5"/>
  <c r="T416" i="5"/>
  <c r="T415" i="5" s="1"/>
  <c r="R416" i="5"/>
  <c r="R415" i="5" s="1"/>
  <c r="P416" i="5"/>
  <c r="P415" i="5" s="1"/>
  <c r="BI414" i="5"/>
  <c r="BH414" i="5"/>
  <c r="BG414" i="5"/>
  <c r="BE414" i="5"/>
  <c r="T414" i="5"/>
  <c r="R414" i="5"/>
  <c r="P414" i="5"/>
  <c r="BI412" i="5"/>
  <c r="BH412" i="5"/>
  <c r="BG412" i="5"/>
  <c r="BE412" i="5"/>
  <c r="T412" i="5"/>
  <c r="R412" i="5"/>
  <c r="P412" i="5"/>
  <c r="BI411" i="5"/>
  <c r="BH411" i="5"/>
  <c r="BG411" i="5"/>
  <c r="BE411" i="5"/>
  <c r="T411" i="5"/>
  <c r="R411" i="5"/>
  <c r="P411" i="5"/>
  <c r="BI410" i="5"/>
  <c r="BH410" i="5"/>
  <c r="BG410" i="5"/>
  <c r="BE410" i="5"/>
  <c r="T410" i="5"/>
  <c r="R410" i="5"/>
  <c r="P410" i="5"/>
  <c r="BI409" i="5"/>
  <c r="BH409" i="5"/>
  <c r="BG409" i="5"/>
  <c r="BE409" i="5"/>
  <c r="T409" i="5"/>
  <c r="R409" i="5"/>
  <c r="P409" i="5"/>
  <c r="BI407" i="5"/>
  <c r="BH407" i="5"/>
  <c r="BG407" i="5"/>
  <c r="BE407" i="5"/>
  <c r="T407" i="5"/>
  <c r="R407" i="5"/>
  <c r="P407" i="5"/>
  <c r="BI405" i="5"/>
  <c r="BH405" i="5"/>
  <c r="BG405" i="5"/>
  <c r="BE405" i="5"/>
  <c r="T405" i="5"/>
  <c r="R405" i="5"/>
  <c r="P405" i="5"/>
  <c r="BI403" i="5"/>
  <c r="BH403" i="5"/>
  <c r="BG403" i="5"/>
  <c r="BE403" i="5"/>
  <c r="T403" i="5"/>
  <c r="R403" i="5"/>
  <c r="P403" i="5"/>
  <c r="BI399" i="5"/>
  <c r="BH399" i="5"/>
  <c r="BG399" i="5"/>
  <c r="BE399" i="5"/>
  <c r="T399" i="5"/>
  <c r="R399" i="5"/>
  <c r="P399" i="5"/>
  <c r="BI394" i="5"/>
  <c r="BH394" i="5"/>
  <c r="BG394" i="5"/>
  <c r="BE394" i="5"/>
  <c r="T394" i="5"/>
  <c r="R394" i="5"/>
  <c r="P394" i="5"/>
  <c r="BI392" i="5"/>
  <c r="BH392" i="5"/>
  <c r="BG392" i="5"/>
  <c r="BE392" i="5"/>
  <c r="T392" i="5"/>
  <c r="R392" i="5"/>
  <c r="P392" i="5"/>
  <c r="BI391" i="5"/>
  <c r="BH391" i="5"/>
  <c r="BG391" i="5"/>
  <c r="BE391" i="5"/>
  <c r="T391" i="5"/>
  <c r="R391" i="5"/>
  <c r="P391" i="5"/>
  <c r="BI383" i="5"/>
  <c r="BH383" i="5"/>
  <c r="BG383" i="5"/>
  <c r="BE383" i="5"/>
  <c r="T383" i="5"/>
  <c r="R383" i="5"/>
  <c r="P383" i="5"/>
  <c r="BI380" i="5"/>
  <c r="BH380" i="5"/>
  <c r="BG380" i="5"/>
  <c r="BE380" i="5"/>
  <c r="T380" i="5"/>
  <c r="T379" i="5" s="1"/>
  <c r="R380" i="5"/>
  <c r="R379" i="5"/>
  <c r="P380" i="5"/>
  <c r="P379" i="5"/>
  <c r="BI377" i="5"/>
  <c r="BH377" i="5"/>
  <c r="BG377" i="5"/>
  <c r="BE377" i="5"/>
  <c r="T377" i="5"/>
  <c r="T376" i="5"/>
  <c r="R377" i="5"/>
  <c r="R376" i="5"/>
  <c r="P377" i="5"/>
  <c r="P376" i="5" s="1"/>
  <c r="BI374" i="5"/>
  <c r="BH374" i="5"/>
  <c r="BG374" i="5"/>
  <c r="BE374" i="5"/>
  <c r="T374" i="5"/>
  <c r="R374" i="5"/>
  <c r="P374" i="5"/>
  <c r="BI373" i="5"/>
  <c r="BH373" i="5"/>
  <c r="BG373" i="5"/>
  <c r="BE373" i="5"/>
  <c r="T373" i="5"/>
  <c r="R373" i="5"/>
  <c r="P373" i="5"/>
  <c r="BI370" i="5"/>
  <c r="BH370" i="5"/>
  <c r="BG370" i="5"/>
  <c r="BE370" i="5"/>
  <c r="T370" i="5"/>
  <c r="R370" i="5"/>
  <c r="P370" i="5"/>
  <c r="BI366" i="5"/>
  <c r="BH366" i="5"/>
  <c r="BG366" i="5"/>
  <c r="BE366" i="5"/>
  <c r="T366" i="5"/>
  <c r="R366" i="5"/>
  <c r="P366" i="5"/>
  <c r="BI362" i="5"/>
  <c r="BH362" i="5"/>
  <c r="BG362" i="5"/>
  <c r="BE362" i="5"/>
  <c r="T362" i="5"/>
  <c r="R362" i="5"/>
  <c r="P362" i="5"/>
  <c r="BI360" i="5"/>
  <c r="BH360" i="5"/>
  <c r="BG360" i="5"/>
  <c r="BE360" i="5"/>
  <c r="T360" i="5"/>
  <c r="R360" i="5"/>
  <c r="P360" i="5"/>
  <c r="BI358" i="5"/>
  <c r="BH358" i="5"/>
  <c r="BG358" i="5"/>
  <c r="BE358" i="5"/>
  <c r="T358" i="5"/>
  <c r="R358" i="5"/>
  <c r="P358" i="5"/>
  <c r="BI356" i="5"/>
  <c r="BH356" i="5"/>
  <c r="BG356" i="5"/>
  <c r="BE356" i="5"/>
  <c r="T356" i="5"/>
  <c r="R356" i="5"/>
  <c r="P356" i="5"/>
  <c r="BI354" i="5"/>
  <c r="BH354" i="5"/>
  <c r="BG354" i="5"/>
  <c r="BE354" i="5"/>
  <c r="T354" i="5"/>
  <c r="R354" i="5"/>
  <c r="P354" i="5"/>
  <c r="BI353" i="5"/>
  <c r="BH353" i="5"/>
  <c r="BG353" i="5"/>
  <c r="BE353" i="5"/>
  <c r="T353" i="5"/>
  <c r="R353" i="5"/>
  <c r="P353" i="5"/>
  <c r="BI352" i="5"/>
  <c r="BH352" i="5"/>
  <c r="BG352" i="5"/>
  <c r="BE352" i="5"/>
  <c r="T352" i="5"/>
  <c r="R352" i="5"/>
  <c r="P352" i="5"/>
  <c r="BI351" i="5"/>
  <c r="BH351" i="5"/>
  <c r="BG351" i="5"/>
  <c r="BE351" i="5"/>
  <c r="T351" i="5"/>
  <c r="R351" i="5"/>
  <c r="P351" i="5"/>
  <c r="BI348" i="5"/>
  <c r="BH348" i="5"/>
  <c r="BG348" i="5"/>
  <c r="BE348" i="5"/>
  <c r="T348" i="5"/>
  <c r="R348" i="5"/>
  <c r="P348" i="5"/>
  <c r="BI347" i="5"/>
  <c r="BH347" i="5"/>
  <c r="BG347" i="5"/>
  <c r="BE347" i="5"/>
  <c r="T347" i="5"/>
  <c r="R347" i="5"/>
  <c r="P347" i="5"/>
  <c r="BI346" i="5"/>
  <c r="BH346" i="5"/>
  <c r="BG346" i="5"/>
  <c r="BE346" i="5"/>
  <c r="T346" i="5"/>
  <c r="R346" i="5"/>
  <c r="P346" i="5"/>
  <c r="BI345" i="5"/>
  <c r="BH345" i="5"/>
  <c r="BG345" i="5"/>
  <c r="BE345" i="5"/>
  <c r="T345" i="5"/>
  <c r="R345" i="5"/>
  <c r="P345" i="5"/>
  <c r="BI344" i="5"/>
  <c r="BH344" i="5"/>
  <c r="BG344" i="5"/>
  <c r="BE344" i="5"/>
  <c r="T344" i="5"/>
  <c r="R344" i="5"/>
  <c r="P344" i="5"/>
  <c r="BI341" i="5"/>
  <c r="BH341" i="5"/>
  <c r="BG341" i="5"/>
  <c r="BE341" i="5"/>
  <c r="T341" i="5"/>
  <c r="R341" i="5"/>
  <c r="P341" i="5"/>
  <c r="BI339" i="5"/>
  <c r="BH339" i="5"/>
  <c r="BG339" i="5"/>
  <c r="BE339" i="5"/>
  <c r="T339" i="5"/>
  <c r="R339" i="5"/>
  <c r="P339" i="5"/>
  <c r="BI335" i="5"/>
  <c r="BH335" i="5"/>
  <c r="BG335" i="5"/>
  <c r="BE335" i="5"/>
  <c r="T335" i="5"/>
  <c r="R335" i="5"/>
  <c r="P335" i="5"/>
  <c r="BI331" i="5"/>
  <c r="BH331" i="5"/>
  <c r="BG331" i="5"/>
  <c r="BE331" i="5"/>
  <c r="T331" i="5"/>
  <c r="R331" i="5"/>
  <c r="P331" i="5"/>
  <c r="BI329" i="5"/>
  <c r="BH329" i="5"/>
  <c r="BG329" i="5"/>
  <c r="BE329" i="5"/>
  <c r="T329" i="5"/>
  <c r="R329" i="5"/>
  <c r="P329" i="5"/>
  <c r="BI325" i="5"/>
  <c r="BH325" i="5"/>
  <c r="BG325" i="5"/>
  <c r="BE325" i="5"/>
  <c r="T325" i="5"/>
  <c r="R325" i="5"/>
  <c r="P325" i="5"/>
  <c r="BI323" i="5"/>
  <c r="BH323" i="5"/>
  <c r="BG323" i="5"/>
  <c r="BE323" i="5"/>
  <c r="T323" i="5"/>
  <c r="R323" i="5"/>
  <c r="P323" i="5"/>
  <c r="BI319" i="5"/>
  <c r="BH319" i="5"/>
  <c r="BG319" i="5"/>
  <c r="BE319" i="5"/>
  <c r="T319" i="5"/>
  <c r="R319" i="5"/>
  <c r="P319" i="5"/>
  <c r="BI315" i="5"/>
  <c r="BH315" i="5"/>
  <c r="BG315" i="5"/>
  <c r="BE315" i="5"/>
  <c r="T315" i="5"/>
  <c r="R315" i="5"/>
  <c r="P315" i="5"/>
  <c r="BI313" i="5"/>
  <c r="BH313" i="5"/>
  <c r="BG313" i="5"/>
  <c r="BE313" i="5"/>
  <c r="T313" i="5"/>
  <c r="R313" i="5"/>
  <c r="P313" i="5"/>
  <c r="BI312" i="5"/>
  <c r="BH312" i="5"/>
  <c r="BG312" i="5"/>
  <c r="BE312" i="5"/>
  <c r="T312" i="5"/>
  <c r="R312" i="5"/>
  <c r="P312" i="5"/>
  <c r="BI311" i="5"/>
  <c r="BH311" i="5"/>
  <c r="BG311" i="5"/>
  <c r="BE311" i="5"/>
  <c r="T311" i="5"/>
  <c r="R311" i="5"/>
  <c r="P311" i="5"/>
  <c r="BI307" i="5"/>
  <c r="BH307" i="5"/>
  <c r="BG307" i="5"/>
  <c r="BE307" i="5"/>
  <c r="T307" i="5"/>
  <c r="R307" i="5"/>
  <c r="P307" i="5"/>
  <c r="BI304" i="5"/>
  <c r="BH304" i="5"/>
  <c r="BG304" i="5"/>
  <c r="BE304" i="5"/>
  <c r="T304" i="5"/>
  <c r="R304" i="5"/>
  <c r="P304" i="5"/>
  <c r="BI302" i="5"/>
  <c r="BH302" i="5"/>
  <c r="BG302" i="5"/>
  <c r="BE302" i="5"/>
  <c r="T302" i="5"/>
  <c r="R302" i="5"/>
  <c r="P302" i="5"/>
  <c r="BI300" i="5"/>
  <c r="BH300" i="5"/>
  <c r="BG300" i="5"/>
  <c r="BE300" i="5"/>
  <c r="T300" i="5"/>
  <c r="R300" i="5"/>
  <c r="P300" i="5"/>
  <c r="BI299" i="5"/>
  <c r="BH299" i="5"/>
  <c r="BG299" i="5"/>
  <c r="BE299" i="5"/>
  <c r="T299" i="5"/>
  <c r="R299" i="5"/>
  <c r="P299" i="5"/>
  <c r="BI297" i="5"/>
  <c r="BH297" i="5"/>
  <c r="BG297" i="5"/>
  <c r="BE297" i="5"/>
  <c r="T297" i="5"/>
  <c r="R297" i="5"/>
  <c r="P297" i="5"/>
  <c r="BI293" i="5"/>
  <c r="BH293" i="5"/>
  <c r="BG293" i="5"/>
  <c r="BE293" i="5"/>
  <c r="T293" i="5"/>
  <c r="R293" i="5"/>
  <c r="P293" i="5"/>
  <c r="BI291" i="5"/>
  <c r="BH291" i="5"/>
  <c r="BG291" i="5"/>
  <c r="BE291" i="5"/>
  <c r="T291" i="5"/>
  <c r="R291" i="5"/>
  <c r="P291" i="5"/>
  <c r="BI290" i="5"/>
  <c r="BH290" i="5"/>
  <c r="BG290" i="5"/>
  <c r="BE290" i="5"/>
  <c r="T290" i="5"/>
  <c r="R290" i="5"/>
  <c r="P290" i="5"/>
  <c r="BI289" i="5"/>
  <c r="BH289" i="5"/>
  <c r="BG289" i="5"/>
  <c r="BE289" i="5"/>
  <c r="T289" i="5"/>
  <c r="R289" i="5"/>
  <c r="P289" i="5"/>
  <c r="BI287" i="5"/>
  <c r="BH287" i="5"/>
  <c r="BG287" i="5"/>
  <c r="BE287" i="5"/>
  <c r="T287" i="5"/>
  <c r="R287" i="5"/>
  <c r="P287" i="5"/>
  <c r="BI285" i="5"/>
  <c r="BH285" i="5"/>
  <c r="BG285" i="5"/>
  <c r="BE285" i="5"/>
  <c r="T285" i="5"/>
  <c r="R285" i="5"/>
  <c r="P285" i="5"/>
  <c r="BI283" i="5"/>
  <c r="BH283" i="5"/>
  <c r="BG283" i="5"/>
  <c r="BE283" i="5"/>
  <c r="T283" i="5"/>
  <c r="R283" i="5"/>
  <c r="P283" i="5"/>
  <c r="BI281" i="5"/>
  <c r="BH281" i="5"/>
  <c r="BG281" i="5"/>
  <c r="BE281" i="5"/>
  <c r="T281" i="5"/>
  <c r="R281" i="5"/>
  <c r="P281" i="5"/>
  <c r="BI280" i="5"/>
  <c r="BH280" i="5"/>
  <c r="BG280" i="5"/>
  <c r="BE280" i="5"/>
  <c r="T280" i="5"/>
  <c r="R280" i="5"/>
  <c r="P280" i="5"/>
  <c r="BI279" i="5"/>
  <c r="BH279" i="5"/>
  <c r="BG279" i="5"/>
  <c r="BE279" i="5"/>
  <c r="T279" i="5"/>
  <c r="R279" i="5"/>
  <c r="P279" i="5"/>
  <c r="BI278" i="5"/>
  <c r="BH278" i="5"/>
  <c r="BG278" i="5"/>
  <c r="BE278" i="5"/>
  <c r="T278" i="5"/>
  <c r="R278" i="5"/>
  <c r="P278" i="5"/>
  <c r="BI277" i="5"/>
  <c r="BH277" i="5"/>
  <c r="BG277" i="5"/>
  <c r="BE277" i="5"/>
  <c r="T277" i="5"/>
  <c r="R277" i="5"/>
  <c r="P277" i="5"/>
  <c r="BI276" i="5"/>
  <c r="BH276" i="5"/>
  <c r="BG276" i="5"/>
  <c r="BE276" i="5"/>
  <c r="T276" i="5"/>
  <c r="R276" i="5"/>
  <c r="P276" i="5"/>
  <c r="BI275" i="5"/>
  <c r="BH275" i="5"/>
  <c r="BG275" i="5"/>
  <c r="BE275" i="5"/>
  <c r="T275" i="5"/>
  <c r="R275" i="5"/>
  <c r="P275" i="5"/>
  <c r="BI274" i="5"/>
  <c r="BH274" i="5"/>
  <c r="BG274" i="5"/>
  <c r="BE274" i="5"/>
  <c r="T274" i="5"/>
  <c r="R274" i="5"/>
  <c r="P274" i="5"/>
  <c r="BI272" i="5"/>
  <c r="BH272" i="5"/>
  <c r="BG272" i="5"/>
  <c r="BE272" i="5"/>
  <c r="T272" i="5"/>
  <c r="R272" i="5"/>
  <c r="P272" i="5"/>
  <c r="BI271" i="5"/>
  <c r="BH271" i="5"/>
  <c r="BG271" i="5"/>
  <c r="BE271" i="5"/>
  <c r="T271" i="5"/>
  <c r="R271" i="5"/>
  <c r="P271" i="5"/>
  <c r="BI270" i="5"/>
  <c r="BH270" i="5"/>
  <c r="BG270" i="5"/>
  <c r="BE270" i="5"/>
  <c r="T270" i="5"/>
  <c r="R270" i="5"/>
  <c r="P270" i="5"/>
  <c r="BI269" i="5"/>
  <c r="BH269" i="5"/>
  <c r="BG269" i="5"/>
  <c r="BE269" i="5"/>
  <c r="T269" i="5"/>
  <c r="R269" i="5"/>
  <c r="P269" i="5"/>
  <c r="BI268" i="5"/>
  <c r="BH268" i="5"/>
  <c r="BG268" i="5"/>
  <c r="BE268" i="5"/>
  <c r="T268" i="5"/>
  <c r="R268" i="5"/>
  <c r="P268" i="5"/>
  <c r="BI267" i="5"/>
  <c r="BH267" i="5"/>
  <c r="BG267" i="5"/>
  <c r="BE267" i="5"/>
  <c r="T267" i="5"/>
  <c r="R267" i="5"/>
  <c r="P267" i="5"/>
  <c r="BI266" i="5"/>
  <c r="BH266" i="5"/>
  <c r="BG266" i="5"/>
  <c r="BE266" i="5"/>
  <c r="T266" i="5"/>
  <c r="R266" i="5"/>
  <c r="P266" i="5"/>
  <c r="BI265" i="5"/>
  <c r="BH265" i="5"/>
  <c r="BG265" i="5"/>
  <c r="BE265" i="5"/>
  <c r="T265" i="5"/>
  <c r="R265" i="5"/>
  <c r="P265" i="5"/>
  <c r="BI263" i="5"/>
  <c r="BH263" i="5"/>
  <c r="BG263" i="5"/>
  <c r="BE263" i="5"/>
  <c r="T263" i="5"/>
  <c r="R263" i="5"/>
  <c r="P263" i="5"/>
  <c r="BI262" i="5"/>
  <c r="BH262" i="5"/>
  <c r="BG262" i="5"/>
  <c r="BE262" i="5"/>
  <c r="T262" i="5"/>
  <c r="R262" i="5"/>
  <c r="P262" i="5"/>
  <c r="BI261" i="5"/>
  <c r="BH261" i="5"/>
  <c r="BG261" i="5"/>
  <c r="BE261" i="5"/>
  <c r="T261" i="5"/>
  <c r="R261" i="5"/>
  <c r="P261" i="5"/>
  <c r="BI260" i="5"/>
  <c r="BH260" i="5"/>
  <c r="BG260" i="5"/>
  <c r="BE260" i="5"/>
  <c r="T260" i="5"/>
  <c r="R260" i="5"/>
  <c r="P260" i="5"/>
  <c r="BI257" i="5"/>
  <c r="BH257" i="5"/>
  <c r="BG257" i="5"/>
  <c r="BE257" i="5"/>
  <c r="T257" i="5"/>
  <c r="R257" i="5"/>
  <c r="P257" i="5"/>
  <c r="BI251" i="5"/>
  <c r="BH251" i="5"/>
  <c r="BG251" i="5"/>
  <c r="BE251" i="5"/>
  <c r="T251" i="5"/>
  <c r="R251" i="5"/>
  <c r="P251" i="5"/>
  <c r="BI246" i="5"/>
  <c r="BH246" i="5"/>
  <c r="BG246" i="5"/>
  <c r="BE246" i="5"/>
  <c r="T246" i="5"/>
  <c r="R246" i="5"/>
  <c r="P246" i="5"/>
  <c r="BI244" i="5"/>
  <c r="BH244" i="5"/>
  <c r="BG244" i="5"/>
  <c r="BE244" i="5"/>
  <c r="T244" i="5"/>
  <c r="R244" i="5"/>
  <c r="P244" i="5"/>
  <c r="BI242" i="5"/>
  <c r="BH242" i="5"/>
  <c r="BG242" i="5"/>
  <c r="BE242" i="5"/>
  <c r="T242" i="5"/>
  <c r="R242" i="5"/>
  <c r="P242" i="5"/>
  <c r="BI240" i="5"/>
  <c r="BH240" i="5"/>
  <c r="BG240" i="5"/>
  <c r="BE240" i="5"/>
  <c r="T240" i="5"/>
  <c r="R240" i="5"/>
  <c r="P240" i="5"/>
  <c r="BI238" i="5"/>
  <c r="BH238" i="5"/>
  <c r="BG238" i="5"/>
  <c r="BE238" i="5"/>
  <c r="T238" i="5"/>
  <c r="R238" i="5"/>
  <c r="P238" i="5"/>
  <c r="BI236" i="5"/>
  <c r="BH236" i="5"/>
  <c r="BG236" i="5"/>
  <c r="BE236" i="5"/>
  <c r="T236" i="5"/>
  <c r="R236" i="5"/>
  <c r="P236" i="5"/>
  <c r="BI232" i="5"/>
  <c r="BH232" i="5"/>
  <c r="BG232" i="5"/>
  <c r="BE232" i="5"/>
  <c r="T232" i="5"/>
  <c r="R232" i="5"/>
  <c r="P232" i="5"/>
  <c r="BI230" i="5"/>
  <c r="BH230" i="5"/>
  <c r="BG230" i="5"/>
  <c r="BE230" i="5"/>
  <c r="T230" i="5"/>
  <c r="R230" i="5"/>
  <c r="P230" i="5"/>
  <c r="BI228" i="5"/>
  <c r="BH228" i="5"/>
  <c r="BG228" i="5"/>
  <c r="BE228" i="5"/>
  <c r="T228" i="5"/>
  <c r="R228" i="5"/>
  <c r="P228" i="5"/>
  <c r="BI226" i="5"/>
  <c r="BH226" i="5"/>
  <c r="BG226" i="5"/>
  <c r="BE226" i="5"/>
  <c r="T226" i="5"/>
  <c r="R226" i="5"/>
  <c r="P226" i="5"/>
  <c r="BI224" i="5"/>
  <c r="BH224" i="5"/>
  <c r="BG224" i="5"/>
  <c r="BE224" i="5"/>
  <c r="T224" i="5"/>
  <c r="R224" i="5"/>
  <c r="P224" i="5"/>
  <c r="BI215" i="5"/>
  <c r="BH215" i="5"/>
  <c r="BG215" i="5"/>
  <c r="BE215" i="5"/>
  <c r="T215" i="5"/>
  <c r="R215" i="5"/>
  <c r="P215" i="5"/>
  <c r="BI211" i="5"/>
  <c r="BH211" i="5"/>
  <c r="BG211" i="5"/>
  <c r="BE211" i="5"/>
  <c r="T211" i="5"/>
  <c r="T210" i="5" s="1"/>
  <c r="R211" i="5"/>
  <c r="R210" i="5"/>
  <c r="P211" i="5"/>
  <c r="P210" i="5"/>
  <c r="BI209" i="5"/>
  <c r="BH209" i="5"/>
  <c r="BG209" i="5"/>
  <c r="BE209" i="5"/>
  <c r="T209" i="5"/>
  <c r="R209" i="5"/>
  <c r="P209" i="5"/>
  <c r="BI207" i="5"/>
  <c r="BH207" i="5"/>
  <c r="BG207" i="5"/>
  <c r="BE207" i="5"/>
  <c r="T207" i="5"/>
  <c r="R207" i="5"/>
  <c r="P207" i="5"/>
  <c r="BI205" i="5"/>
  <c r="BH205" i="5"/>
  <c r="BG205" i="5"/>
  <c r="BE205" i="5"/>
  <c r="T205" i="5"/>
  <c r="R205" i="5"/>
  <c r="P205" i="5"/>
  <c r="BI199" i="5"/>
  <c r="BH199" i="5"/>
  <c r="BG199" i="5"/>
  <c r="BE199" i="5"/>
  <c r="T199" i="5"/>
  <c r="T198" i="5"/>
  <c r="R199" i="5"/>
  <c r="R198" i="5" s="1"/>
  <c r="P199" i="5"/>
  <c r="P198" i="5" s="1"/>
  <c r="BI194" i="5"/>
  <c r="BH194" i="5"/>
  <c r="BG194" i="5"/>
  <c r="BE194" i="5"/>
  <c r="T194" i="5"/>
  <c r="T193" i="5" s="1"/>
  <c r="T192" i="5" s="1"/>
  <c r="R194" i="5"/>
  <c r="R193" i="5"/>
  <c r="R192" i="5" s="1"/>
  <c r="P194" i="5"/>
  <c r="P193" i="5"/>
  <c r="J188" i="5"/>
  <c r="J187" i="5"/>
  <c r="F185" i="5"/>
  <c r="E183" i="5"/>
  <c r="J91" i="5"/>
  <c r="J90" i="5"/>
  <c r="F88" i="5"/>
  <c r="E86" i="5"/>
  <c r="J18" i="5"/>
  <c r="E18" i="5"/>
  <c r="F188" i="5" s="1"/>
  <c r="J17" i="5"/>
  <c r="J15" i="5"/>
  <c r="E15" i="5"/>
  <c r="F90" i="5"/>
  <c r="J14" i="5"/>
  <c r="J12" i="5"/>
  <c r="J185" i="5" s="1"/>
  <c r="E7" i="5"/>
  <c r="E181" i="5"/>
  <c r="J37" i="4"/>
  <c r="J36" i="4"/>
  <c r="AY97" i="1" s="1"/>
  <c r="J35" i="4"/>
  <c r="AX97" i="1" s="1"/>
  <c r="BI886" i="4"/>
  <c r="BH886" i="4"/>
  <c r="BG886" i="4"/>
  <c r="BE886" i="4"/>
  <c r="T886" i="4"/>
  <c r="R886" i="4"/>
  <c r="P886" i="4"/>
  <c r="BI884" i="4"/>
  <c r="BH884" i="4"/>
  <c r="BG884" i="4"/>
  <c r="BE884" i="4"/>
  <c r="T884" i="4"/>
  <c r="R884" i="4"/>
  <c r="P884" i="4"/>
  <c r="BI882" i="4"/>
  <c r="BH882" i="4"/>
  <c r="BG882" i="4"/>
  <c r="BE882" i="4"/>
  <c r="T882" i="4"/>
  <c r="T881" i="4" s="1"/>
  <c r="R882" i="4"/>
  <c r="R881" i="4"/>
  <c r="P882" i="4"/>
  <c r="P881" i="4" s="1"/>
  <c r="BI879" i="4"/>
  <c r="BH879" i="4"/>
  <c r="BG879" i="4"/>
  <c r="BE879" i="4"/>
  <c r="T879" i="4"/>
  <c r="R879" i="4"/>
  <c r="P879" i="4"/>
  <c r="BI878" i="4"/>
  <c r="BH878" i="4"/>
  <c r="BG878" i="4"/>
  <c r="BE878" i="4"/>
  <c r="T878" i="4"/>
  <c r="R878" i="4"/>
  <c r="P878" i="4"/>
  <c r="BI876" i="4"/>
  <c r="BH876" i="4"/>
  <c r="BG876" i="4"/>
  <c r="BE876" i="4"/>
  <c r="T876" i="4"/>
  <c r="R876" i="4"/>
  <c r="P876" i="4"/>
  <c r="BI874" i="4"/>
  <c r="BH874" i="4"/>
  <c r="BG874" i="4"/>
  <c r="BE874" i="4"/>
  <c r="T874" i="4"/>
  <c r="R874" i="4"/>
  <c r="P874" i="4"/>
  <c r="BI871" i="4"/>
  <c r="BH871" i="4"/>
  <c r="BG871" i="4"/>
  <c r="BE871" i="4"/>
  <c r="T871" i="4"/>
  <c r="T870" i="4" s="1"/>
  <c r="R871" i="4"/>
  <c r="R870" i="4" s="1"/>
  <c r="P871" i="4"/>
  <c r="P870" i="4"/>
  <c r="BI868" i="4"/>
  <c r="BH868" i="4"/>
  <c r="BG868" i="4"/>
  <c r="BE868" i="4"/>
  <c r="T868" i="4"/>
  <c r="R868" i="4"/>
  <c r="P868" i="4"/>
  <c r="BI865" i="4"/>
  <c r="BH865" i="4"/>
  <c r="BG865" i="4"/>
  <c r="BE865" i="4"/>
  <c r="T865" i="4"/>
  <c r="R865" i="4"/>
  <c r="P865" i="4"/>
  <c r="BI861" i="4"/>
  <c r="BH861" i="4"/>
  <c r="BG861" i="4"/>
  <c r="BE861" i="4"/>
  <c r="T861" i="4"/>
  <c r="R861" i="4"/>
  <c r="P861" i="4"/>
  <c r="BI857" i="4"/>
  <c r="BH857" i="4"/>
  <c r="BG857" i="4"/>
  <c r="BE857" i="4"/>
  <c r="T857" i="4"/>
  <c r="R857" i="4"/>
  <c r="P857" i="4"/>
  <c r="BI854" i="4"/>
  <c r="BH854" i="4"/>
  <c r="BG854" i="4"/>
  <c r="BE854" i="4"/>
  <c r="T854" i="4"/>
  <c r="R854" i="4"/>
  <c r="P854" i="4"/>
  <c r="BI853" i="4"/>
  <c r="BH853" i="4"/>
  <c r="BG853" i="4"/>
  <c r="BE853" i="4"/>
  <c r="T853" i="4"/>
  <c r="R853" i="4"/>
  <c r="P853" i="4"/>
  <c r="BI850" i="4"/>
  <c r="BH850" i="4"/>
  <c r="BG850" i="4"/>
  <c r="BE850" i="4"/>
  <c r="T850" i="4"/>
  <c r="R850" i="4"/>
  <c r="P850" i="4"/>
  <c r="BI848" i="4"/>
  <c r="BH848" i="4"/>
  <c r="BG848" i="4"/>
  <c r="BE848" i="4"/>
  <c r="T848" i="4"/>
  <c r="R848" i="4"/>
  <c r="P848" i="4"/>
  <c r="BI841" i="4"/>
  <c r="BH841" i="4"/>
  <c r="BG841" i="4"/>
  <c r="BE841" i="4"/>
  <c r="T841" i="4"/>
  <c r="R841" i="4"/>
  <c r="P841" i="4"/>
  <c r="BI840" i="4"/>
  <c r="BH840" i="4"/>
  <c r="BG840" i="4"/>
  <c r="BE840" i="4"/>
  <c r="T840" i="4"/>
  <c r="R840" i="4"/>
  <c r="P840" i="4"/>
  <c r="BI837" i="4"/>
  <c r="BH837" i="4"/>
  <c r="BG837" i="4"/>
  <c r="BE837" i="4"/>
  <c r="T837" i="4"/>
  <c r="R837" i="4"/>
  <c r="P837" i="4"/>
  <c r="BI835" i="4"/>
  <c r="BH835" i="4"/>
  <c r="BG835" i="4"/>
  <c r="BE835" i="4"/>
  <c r="T835" i="4"/>
  <c r="R835" i="4"/>
  <c r="P835" i="4"/>
  <c r="BI828" i="4"/>
  <c r="BH828" i="4"/>
  <c r="BG828" i="4"/>
  <c r="BE828" i="4"/>
  <c r="T828" i="4"/>
  <c r="R828" i="4"/>
  <c r="P828" i="4"/>
  <c r="BI821" i="4"/>
  <c r="BH821" i="4"/>
  <c r="BG821" i="4"/>
  <c r="BE821" i="4"/>
  <c r="T821" i="4"/>
  <c r="R821" i="4"/>
  <c r="P821" i="4"/>
  <c r="BI816" i="4"/>
  <c r="BH816" i="4"/>
  <c r="BG816" i="4"/>
  <c r="BE816" i="4"/>
  <c r="T816" i="4"/>
  <c r="R816" i="4"/>
  <c r="P816" i="4"/>
  <c r="BI808" i="4"/>
  <c r="BH808" i="4"/>
  <c r="BG808" i="4"/>
  <c r="BE808" i="4"/>
  <c r="T808" i="4"/>
  <c r="R808" i="4"/>
  <c r="P808" i="4"/>
  <c r="BI799" i="4"/>
  <c r="BH799" i="4"/>
  <c r="BG799" i="4"/>
  <c r="BE799" i="4"/>
  <c r="T799" i="4"/>
  <c r="R799" i="4"/>
  <c r="P799" i="4"/>
  <c r="BI788" i="4"/>
  <c r="BH788" i="4"/>
  <c r="BG788" i="4"/>
  <c r="BE788" i="4"/>
  <c r="T788" i="4"/>
  <c r="R788" i="4"/>
  <c r="P788" i="4"/>
  <c r="BI785" i="4"/>
  <c r="BH785" i="4"/>
  <c r="BG785" i="4"/>
  <c r="BE785" i="4"/>
  <c r="T785" i="4"/>
  <c r="T784" i="4" s="1"/>
  <c r="R785" i="4"/>
  <c r="R784" i="4" s="1"/>
  <c r="P785" i="4"/>
  <c r="P784" i="4" s="1"/>
  <c r="BI782" i="4"/>
  <c r="BH782" i="4"/>
  <c r="BG782" i="4"/>
  <c r="BE782" i="4"/>
  <c r="T782" i="4"/>
  <c r="R782" i="4"/>
  <c r="P782" i="4"/>
  <c r="BI776" i="4"/>
  <c r="BH776" i="4"/>
  <c r="BG776" i="4"/>
  <c r="BE776" i="4"/>
  <c r="T776" i="4"/>
  <c r="R776" i="4"/>
  <c r="P776" i="4"/>
  <c r="BI775" i="4"/>
  <c r="BH775" i="4"/>
  <c r="BG775" i="4"/>
  <c r="BE775" i="4"/>
  <c r="T775" i="4"/>
  <c r="R775" i="4"/>
  <c r="P775" i="4"/>
  <c r="BI773" i="4"/>
  <c r="BH773" i="4"/>
  <c r="BG773" i="4"/>
  <c r="BE773" i="4"/>
  <c r="T773" i="4"/>
  <c r="R773" i="4"/>
  <c r="P773" i="4"/>
  <c r="BI768" i="4"/>
  <c r="BH768" i="4"/>
  <c r="BG768" i="4"/>
  <c r="BE768" i="4"/>
  <c r="T768" i="4"/>
  <c r="R768" i="4"/>
  <c r="P768" i="4"/>
  <c r="BI765" i="4"/>
  <c r="BH765" i="4"/>
  <c r="BG765" i="4"/>
  <c r="BE765" i="4"/>
  <c r="T765" i="4"/>
  <c r="R765" i="4"/>
  <c r="P765" i="4"/>
  <c r="BI764" i="4"/>
  <c r="BH764" i="4"/>
  <c r="BG764" i="4"/>
  <c r="BE764" i="4"/>
  <c r="T764" i="4"/>
  <c r="R764" i="4"/>
  <c r="P764" i="4"/>
  <c r="BI761" i="4"/>
  <c r="BH761" i="4"/>
  <c r="BG761" i="4"/>
  <c r="BE761" i="4"/>
  <c r="T761" i="4"/>
  <c r="R761" i="4"/>
  <c r="P761" i="4"/>
  <c r="BI756" i="4"/>
  <c r="BH756" i="4"/>
  <c r="BG756" i="4"/>
  <c r="BE756" i="4"/>
  <c r="T756" i="4"/>
  <c r="R756" i="4"/>
  <c r="P756" i="4"/>
  <c r="BI753" i="4"/>
  <c r="BH753" i="4"/>
  <c r="BG753" i="4"/>
  <c r="BE753" i="4"/>
  <c r="T753" i="4"/>
  <c r="R753" i="4"/>
  <c r="P753" i="4"/>
  <c r="BI750" i="4"/>
  <c r="BH750" i="4"/>
  <c r="BG750" i="4"/>
  <c r="BE750" i="4"/>
  <c r="T750" i="4"/>
  <c r="R750" i="4"/>
  <c r="P750" i="4"/>
  <c r="BI747" i="4"/>
  <c r="BH747" i="4"/>
  <c r="BG747" i="4"/>
  <c r="BE747" i="4"/>
  <c r="T747" i="4"/>
  <c r="R747" i="4"/>
  <c r="P747" i="4"/>
  <c r="BI741" i="4"/>
  <c r="BH741" i="4"/>
  <c r="BG741" i="4"/>
  <c r="BE741" i="4"/>
  <c r="T741" i="4"/>
  <c r="R741" i="4"/>
  <c r="P741" i="4"/>
  <c r="BI737" i="4"/>
  <c r="BH737" i="4"/>
  <c r="BG737" i="4"/>
  <c r="BE737" i="4"/>
  <c r="T737" i="4"/>
  <c r="R737" i="4"/>
  <c r="P737" i="4"/>
  <c r="BI732" i="4"/>
  <c r="BH732" i="4"/>
  <c r="BG732" i="4"/>
  <c r="BE732" i="4"/>
  <c r="T732" i="4"/>
  <c r="R732" i="4"/>
  <c r="P732" i="4"/>
  <c r="BI730" i="4"/>
  <c r="BH730" i="4"/>
  <c r="BG730" i="4"/>
  <c r="BE730" i="4"/>
  <c r="T730" i="4"/>
  <c r="R730" i="4"/>
  <c r="P730" i="4"/>
  <c r="BI728" i="4"/>
  <c r="BH728" i="4"/>
  <c r="BG728" i="4"/>
  <c r="BE728" i="4"/>
  <c r="T728" i="4"/>
  <c r="R728" i="4"/>
  <c r="P728" i="4"/>
  <c r="BI726" i="4"/>
  <c r="BH726" i="4"/>
  <c r="BG726" i="4"/>
  <c r="BE726" i="4"/>
  <c r="T726" i="4"/>
  <c r="R726" i="4"/>
  <c r="P726" i="4"/>
  <c r="BI724" i="4"/>
  <c r="BH724" i="4"/>
  <c r="BG724" i="4"/>
  <c r="BE724" i="4"/>
  <c r="T724" i="4"/>
  <c r="R724" i="4"/>
  <c r="P724" i="4"/>
  <c r="BI721" i="4"/>
  <c r="BH721" i="4"/>
  <c r="BG721" i="4"/>
  <c r="BE721" i="4"/>
  <c r="T721" i="4"/>
  <c r="R721" i="4"/>
  <c r="P721" i="4"/>
  <c r="BI716" i="4"/>
  <c r="BH716" i="4"/>
  <c r="BG716" i="4"/>
  <c r="BE716" i="4"/>
  <c r="T716" i="4"/>
  <c r="R716" i="4"/>
  <c r="P716" i="4"/>
  <c r="BI713" i="4"/>
  <c r="BH713" i="4"/>
  <c r="BG713" i="4"/>
  <c r="BE713" i="4"/>
  <c r="T713" i="4"/>
  <c r="T712" i="4" s="1"/>
  <c r="R713" i="4"/>
  <c r="R712" i="4"/>
  <c r="P713" i="4"/>
  <c r="P712" i="4"/>
  <c r="BI709" i="4"/>
  <c r="BH709" i="4"/>
  <c r="BG709" i="4"/>
  <c r="BE709" i="4"/>
  <c r="T709" i="4"/>
  <c r="R709" i="4"/>
  <c r="P709" i="4"/>
  <c r="BI705" i="4"/>
  <c r="BH705" i="4"/>
  <c r="BG705" i="4"/>
  <c r="BE705" i="4"/>
  <c r="T705" i="4"/>
  <c r="R705" i="4"/>
  <c r="P705" i="4"/>
  <c r="BI702" i="4"/>
  <c r="BH702" i="4"/>
  <c r="BG702" i="4"/>
  <c r="BE702" i="4"/>
  <c r="T702" i="4"/>
  <c r="T701" i="4" s="1"/>
  <c r="R702" i="4"/>
  <c r="R701" i="4"/>
  <c r="P702" i="4"/>
  <c r="P701" i="4"/>
  <c r="BI699" i="4"/>
  <c r="BH699" i="4"/>
  <c r="BG699" i="4"/>
  <c r="BE699" i="4"/>
  <c r="T699" i="4"/>
  <c r="R699" i="4"/>
  <c r="P699" i="4"/>
  <c r="BI697" i="4"/>
  <c r="BH697" i="4"/>
  <c r="BG697" i="4"/>
  <c r="BE697" i="4"/>
  <c r="T697" i="4"/>
  <c r="R697" i="4"/>
  <c r="P697" i="4"/>
  <c r="BI692" i="4"/>
  <c r="BH692" i="4"/>
  <c r="BG692" i="4"/>
  <c r="BE692" i="4"/>
  <c r="T692" i="4"/>
  <c r="R692" i="4"/>
  <c r="P692" i="4"/>
  <c r="BI688" i="4"/>
  <c r="BH688" i="4"/>
  <c r="BG688" i="4"/>
  <c r="BE688" i="4"/>
  <c r="T688" i="4"/>
  <c r="R688" i="4"/>
  <c r="P688" i="4"/>
  <c r="BI683" i="4"/>
  <c r="BH683" i="4"/>
  <c r="BG683" i="4"/>
  <c r="BE683" i="4"/>
  <c r="T683" i="4"/>
  <c r="R683" i="4"/>
  <c r="P683" i="4"/>
  <c r="BI678" i="4"/>
  <c r="BH678" i="4"/>
  <c r="BG678" i="4"/>
  <c r="BE678" i="4"/>
  <c r="T678" i="4"/>
  <c r="R678" i="4"/>
  <c r="P678" i="4"/>
  <c r="BI672" i="4"/>
  <c r="BH672" i="4"/>
  <c r="BG672" i="4"/>
  <c r="BE672" i="4"/>
  <c r="T672" i="4"/>
  <c r="R672" i="4"/>
  <c r="P672" i="4"/>
  <c r="BI670" i="4"/>
  <c r="BH670" i="4"/>
  <c r="BG670" i="4"/>
  <c r="BE670" i="4"/>
  <c r="T670" i="4"/>
  <c r="R670" i="4"/>
  <c r="P670" i="4"/>
  <c r="BI667" i="4"/>
  <c r="BH667" i="4"/>
  <c r="BG667" i="4"/>
  <c r="BE667" i="4"/>
  <c r="T667" i="4"/>
  <c r="R667" i="4"/>
  <c r="P667" i="4"/>
  <c r="BI665" i="4"/>
  <c r="BH665" i="4"/>
  <c r="BG665" i="4"/>
  <c r="BE665" i="4"/>
  <c r="T665" i="4"/>
  <c r="R665" i="4"/>
  <c r="P665" i="4"/>
  <c r="BI663" i="4"/>
  <c r="BH663" i="4"/>
  <c r="BG663" i="4"/>
  <c r="BE663" i="4"/>
  <c r="T663" i="4"/>
  <c r="R663" i="4"/>
  <c r="P663" i="4"/>
  <c r="BI662" i="4"/>
  <c r="BH662" i="4"/>
  <c r="BG662" i="4"/>
  <c r="BE662" i="4"/>
  <c r="T662" i="4"/>
  <c r="R662" i="4"/>
  <c r="P662" i="4"/>
  <c r="BI661" i="4"/>
  <c r="BH661" i="4"/>
  <c r="BG661" i="4"/>
  <c r="BE661" i="4"/>
  <c r="T661" i="4"/>
  <c r="R661" i="4"/>
  <c r="P661" i="4"/>
  <c r="BI658" i="4"/>
  <c r="BH658" i="4"/>
  <c r="BG658" i="4"/>
  <c r="BE658" i="4"/>
  <c r="T658" i="4"/>
  <c r="R658" i="4"/>
  <c r="P658" i="4"/>
  <c r="BI657" i="4"/>
  <c r="BH657" i="4"/>
  <c r="BG657" i="4"/>
  <c r="BE657" i="4"/>
  <c r="T657" i="4"/>
  <c r="R657" i="4"/>
  <c r="P657" i="4"/>
  <c r="BI655" i="4"/>
  <c r="BH655" i="4"/>
  <c r="BG655" i="4"/>
  <c r="BE655" i="4"/>
  <c r="T655" i="4"/>
  <c r="R655" i="4"/>
  <c r="P655" i="4"/>
  <c r="BI654" i="4"/>
  <c r="BH654" i="4"/>
  <c r="BG654" i="4"/>
  <c r="BE654" i="4"/>
  <c r="T654" i="4"/>
  <c r="R654" i="4"/>
  <c r="P654" i="4"/>
  <c r="BI653" i="4"/>
  <c r="BH653" i="4"/>
  <c r="BG653" i="4"/>
  <c r="BE653" i="4"/>
  <c r="T653" i="4"/>
  <c r="R653" i="4"/>
  <c r="P653" i="4"/>
  <c r="BI649" i="4"/>
  <c r="BH649" i="4"/>
  <c r="BG649" i="4"/>
  <c r="BE649" i="4"/>
  <c r="T649" i="4"/>
  <c r="R649" i="4"/>
  <c r="P649" i="4"/>
  <c r="BI646" i="4"/>
  <c r="BH646" i="4"/>
  <c r="BG646" i="4"/>
  <c r="BE646" i="4"/>
  <c r="T646" i="4"/>
  <c r="T645" i="4"/>
  <c r="R646" i="4"/>
  <c r="R645" i="4" s="1"/>
  <c r="P646" i="4"/>
  <c r="P645" i="4" s="1"/>
  <c r="BI643" i="4"/>
  <c r="BH643" i="4"/>
  <c r="BG643" i="4"/>
  <c r="BE643" i="4"/>
  <c r="T643" i="4"/>
  <c r="R643" i="4"/>
  <c r="P643" i="4"/>
  <c r="BI642" i="4"/>
  <c r="BH642" i="4"/>
  <c r="BG642" i="4"/>
  <c r="BE642" i="4"/>
  <c r="T642" i="4"/>
  <c r="R642" i="4"/>
  <c r="P642" i="4"/>
  <c r="BI640" i="4"/>
  <c r="BH640" i="4"/>
  <c r="BG640" i="4"/>
  <c r="BE640" i="4"/>
  <c r="T640" i="4"/>
  <c r="R640" i="4"/>
  <c r="P640" i="4"/>
  <c r="BI639" i="4"/>
  <c r="BH639" i="4"/>
  <c r="BG639" i="4"/>
  <c r="BE639" i="4"/>
  <c r="T639" i="4"/>
  <c r="R639" i="4"/>
  <c r="P639" i="4"/>
  <c r="BI637" i="4"/>
  <c r="BH637" i="4"/>
  <c r="BG637" i="4"/>
  <c r="BE637" i="4"/>
  <c r="T637" i="4"/>
  <c r="R637" i="4"/>
  <c r="P637" i="4"/>
  <c r="BI634" i="4"/>
  <c r="BH634" i="4"/>
  <c r="BG634" i="4"/>
  <c r="BE634" i="4"/>
  <c r="T634" i="4"/>
  <c r="R634" i="4"/>
  <c r="P634" i="4"/>
  <c r="BI631" i="4"/>
  <c r="BH631" i="4"/>
  <c r="BG631" i="4"/>
  <c r="BE631" i="4"/>
  <c r="T631" i="4"/>
  <c r="R631" i="4"/>
  <c r="P631" i="4"/>
  <c r="BI629" i="4"/>
  <c r="BH629" i="4"/>
  <c r="BG629" i="4"/>
  <c r="BE629" i="4"/>
  <c r="T629" i="4"/>
  <c r="R629" i="4"/>
  <c r="P629" i="4"/>
  <c r="BI628" i="4"/>
  <c r="BH628" i="4"/>
  <c r="BG628" i="4"/>
  <c r="BE628" i="4"/>
  <c r="T628" i="4"/>
  <c r="R628" i="4"/>
  <c r="P628" i="4"/>
  <c r="BI627" i="4"/>
  <c r="BH627" i="4"/>
  <c r="BG627" i="4"/>
  <c r="BE627" i="4"/>
  <c r="T627" i="4"/>
  <c r="R627" i="4"/>
  <c r="P627" i="4"/>
  <c r="BI624" i="4"/>
  <c r="BH624" i="4"/>
  <c r="BG624" i="4"/>
  <c r="BE624" i="4"/>
  <c r="T624" i="4"/>
  <c r="R624" i="4"/>
  <c r="P624" i="4"/>
  <c r="BI622" i="4"/>
  <c r="BH622" i="4"/>
  <c r="BG622" i="4"/>
  <c r="BE622" i="4"/>
  <c r="T622" i="4"/>
  <c r="R622" i="4"/>
  <c r="P622" i="4"/>
  <c r="BI621" i="4"/>
  <c r="BH621" i="4"/>
  <c r="BG621" i="4"/>
  <c r="BE621" i="4"/>
  <c r="T621" i="4"/>
  <c r="R621" i="4"/>
  <c r="P621" i="4"/>
  <c r="BI620" i="4"/>
  <c r="BH620" i="4"/>
  <c r="BG620" i="4"/>
  <c r="BE620" i="4"/>
  <c r="T620" i="4"/>
  <c r="R620" i="4"/>
  <c r="P620" i="4"/>
  <c r="BI617" i="4"/>
  <c r="BH617" i="4"/>
  <c r="BG617" i="4"/>
  <c r="BE617" i="4"/>
  <c r="T617" i="4"/>
  <c r="R617" i="4"/>
  <c r="P617" i="4"/>
  <c r="BI616" i="4"/>
  <c r="BH616" i="4"/>
  <c r="BG616" i="4"/>
  <c r="BE616" i="4"/>
  <c r="T616" i="4"/>
  <c r="R616" i="4"/>
  <c r="P616" i="4"/>
  <c r="BI612" i="4"/>
  <c r="BH612" i="4"/>
  <c r="BG612" i="4"/>
  <c r="BE612" i="4"/>
  <c r="T612" i="4"/>
  <c r="R612" i="4"/>
  <c r="P612" i="4"/>
  <c r="BI609" i="4"/>
  <c r="BH609" i="4"/>
  <c r="BG609" i="4"/>
  <c r="BE609" i="4"/>
  <c r="T609" i="4"/>
  <c r="T608" i="4" s="1"/>
  <c r="R609" i="4"/>
  <c r="R608" i="4"/>
  <c r="P609" i="4"/>
  <c r="P608" i="4"/>
  <c r="BI606" i="4"/>
  <c r="BH606" i="4"/>
  <c r="BG606" i="4"/>
  <c r="BE606" i="4"/>
  <c r="T606" i="4"/>
  <c r="T605" i="4"/>
  <c r="R606" i="4"/>
  <c r="R605" i="4"/>
  <c r="P606" i="4"/>
  <c r="P605" i="4" s="1"/>
  <c r="BI604" i="4"/>
  <c r="BH604" i="4"/>
  <c r="BG604" i="4"/>
  <c r="BE604" i="4"/>
  <c r="T604" i="4"/>
  <c r="R604" i="4"/>
  <c r="P604" i="4"/>
  <c r="BI602" i="4"/>
  <c r="BH602" i="4"/>
  <c r="BG602" i="4"/>
  <c r="BE602" i="4"/>
  <c r="T602" i="4"/>
  <c r="R602" i="4"/>
  <c r="P602" i="4"/>
  <c r="BI600" i="4"/>
  <c r="BH600" i="4"/>
  <c r="BG600" i="4"/>
  <c r="BE600" i="4"/>
  <c r="T600" i="4"/>
  <c r="R600" i="4"/>
  <c r="P600" i="4"/>
  <c r="BI597" i="4"/>
  <c r="BH597" i="4"/>
  <c r="BG597" i="4"/>
  <c r="BE597" i="4"/>
  <c r="T597" i="4"/>
  <c r="R597" i="4"/>
  <c r="P597" i="4"/>
  <c r="BI587" i="4"/>
  <c r="BH587" i="4"/>
  <c r="BG587" i="4"/>
  <c r="BE587" i="4"/>
  <c r="T587" i="4"/>
  <c r="R587" i="4"/>
  <c r="P587" i="4"/>
  <c r="BI585" i="4"/>
  <c r="BH585" i="4"/>
  <c r="BG585" i="4"/>
  <c r="BE585" i="4"/>
  <c r="T585" i="4"/>
  <c r="R585" i="4"/>
  <c r="P585" i="4"/>
  <c r="BI583" i="4"/>
  <c r="BH583" i="4"/>
  <c r="BG583" i="4"/>
  <c r="BE583" i="4"/>
  <c r="T583" i="4"/>
  <c r="R583" i="4"/>
  <c r="P583" i="4"/>
  <c r="BI581" i="4"/>
  <c r="BH581" i="4"/>
  <c r="BG581" i="4"/>
  <c r="BE581" i="4"/>
  <c r="T581" i="4"/>
  <c r="R581" i="4"/>
  <c r="P581" i="4"/>
  <c r="BI578" i="4"/>
  <c r="BH578" i="4"/>
  <c r="BG578" i="4"/>
  <c r="BE578" i="4"/>
  <c r="T578" i="4"/>
  <c r="T577" i="4" s="1"/>
  <c r="R578" i="4"/>
  <c r="R577" i="4" s="1"/>
  <c r="P578" i="4"/>
  <c r="P577" i="4" s="1"/>
  <c r="BI575" i="4"/>
  <c r="BH575" i="4"/>
  <c r="BG575" i="4"/>
  <c r="BE575" i="4"/>
  <c r="T575" i="4"/>
  <c r="R575" i="4"/>
  <c r="P575" i="4"/>
  <c r="BI574" i="4"/>
  <c r="BH574" i="4"/>
  <c r="BG574" i="4"/>
  <c r="BE574" i="4"/>
  <c r="T574" i="4"/>
  <c r="R574" i="4"/>
  <c r="P574" i="4"/>
  <c r="BI572" i="4"/>
  <c r="BH572" i="4"/>
  <c r="BG572" i="4"/>
  <c r="BE572" i="4"/>
  <c r="T572" i="4"/>
  <c r="R572" i="4"/>
  <c r="P572" i="4"/>
  <c r="BI569" i="4"/>
  <c r="BH569" i="4"/>
  <c r="BG569" i="4"/>
  <c r="BE569" i="4"/>
  <c r="T569" i="4"/>
  <c r="R569" i="4"/>
  <c r="P569" i="4"/>
  <c r="BI568" i="4"/>
  <c r="BH568" i="4"/>
  <c r="BG568" i="4"/>
  <c r="BE568" i="4"/>
  <c r="T568" i="4"/>
  <c r="R568" i="4"/>
  <c r="P568" i="4"/>
  <c r="BI567" i="4"/>
  <c r="BH567" i="4"/>
  <c r="BG567" i="4"/>
  <c r="BE567" i="4"/>
  <c r="T567" i="4"/>
  <c r="R567" i="4"/>
  <c r="P567" i="4"/>
  <c r="BI564" i="4"/>
  <c r="BH564" i="4"/>
  <c r="BG564" i="4"/>
  <c r="BE564" i="4"/>
  <c r="T564" i="4"/>
  <c r="R564" i="4"/>
  <c r="P564" i="4"/>
  <c r="BI560" i="4"/>
  <c r="BH560" i="4"/>
  <c r="BG560" i="4"/>
  <c r="BE560" i="4"/>
  <c r="T560" i="4"/>
  <c r="R560" i="4"/>
  <c r="P560" i="4"/>
  <c r="BI556" i="4"/>
  <c r="BH556" i="4"/>
  <c r="BG556" i="4"/>
  <c r="BE556" i="4"/>
  <c r="T556" i="4"/>
  <c r="R556" i="4"/>
  <c r="P556" i="4"/>
  <c r="BI552" i="4"/>
  <c r="BH552" i="4"/>
  <c r="BG552" i="4"/>
  <c r="BE552" i="4"/>
  <c r="T552" i="4"/>
  <c r="R552" i="4"/>
  <c r="P552" i="4"/>
  <c r="BI549" i="4"/>
  <c r="BH549" i="4"/>
  <c r="BG549" i="4"/>
  <c r="BE549" i="4"/>
  <c r="T549" i="4"/>
  <c r="R549" i="4"/>
  <c r="P549" i="4"/>
  <c r="BI546" i="4"/>
  <c r="BH546" i="4"/>
  <c r="BG546" i="4"/>
  <c r="BE546" i="4"/>
  <c r="T546" i="4"/>
  <c r="R546" i="4"/>
  <c r="P546" i="4"/>
  <c r="BI542" i="4"/>
  <c r="BH542" i="4"/>
  <c r="BG542" i="4"/>
  <c r="BE542" i="4"/>
  <c r="T542" i="4"/>
  <c r="R542" i="4"/>
  <c r="P542" i="4"/>
  <c r="BI539" i="4"/>
  <c r="BH539" i="4"/>
  <c r="BG539" i="4"/>
  <c r="BE539" i="4"/>
  <c r="T539" i="4"/>
  <c r="R539" i="4"/>
  <c r="P539" i="4"/>
  <c r="BI536" i="4"/>
  <c r="BH536" i="4"/>
  <c r="BG536" i="4"/>
  <c r="BE536" i="4"/>
  <c r="T536" i="4"/>
  <c r="R536" i="4"/>
  <c r="P536" i="4"/>
  <c r="BI532" i="4"/>
  <c r="BH532" i="4"/>
  <c r="BG532" i="4"/>
  <c r="BE532" i="4"/>
  <c r="T532" i="4"/>
  <c r="R532" i="4"/>
  <c r="P532" i="4"/>
  <c r="BI528" i="4"/>
  <c r="BH528" i="4"/>
  <c r="BG528" i="4"/>
  <c r="BE528" i="4"/>
  <c r="T528" i="4"/>
  <c r="R528" i="4"/>
  <c r="P528" i="4"/>
  <c r="BI524" i="4"/>
  <c r="BH524" i="4"/>
  <c r="BG524" i="4"/>
  <c r="BE524" i="4"/>
  <c r="T524" i="4"/>
  <c r="R524" i="4"/>
  <c r="P524" i="4"/>
  <c r="BI521" i="4"/>
  <c r="BH521" i="4"/>
  <c r="BG521" i="4"/>
  <c r="BE521" i="4"/>
  <c r="T521" i="4"/>
  <c r="R521" i="4"/>
  <c r="P521" i="4"/>
  <c r="BI518" i="4"/>
  <c r="BH518" i="4"/>
  <c r="BG518" i="4"/>
  <c r="BE518" i="4"/>
  <c r="T518" i="4"/>
  <c r="R518" i="4"/>
  <c r="P518" i="4"/>
  <c r="BI515" i="4"/>
  <c r="BH515" i="4"/>
  <c r="BG515" i="4"/>
  <c r="BE515" i="4"/>
  <c r="T515" i="4"/>
  <c r="R515" i="4"/>
  <c r="P515" i="4"/>
  <c r="BI512" i="4"/>
  <c r="BH512" i="4"/>
  <c r="BG512" i="4"/>
  <c r="BE512" i="4"/>
  <c r="T512" i="4"/>
  <c r="R512" i="4"/>
  <c r="P512" i="4"/>
  <c r="BI508" i="4"/>
  <c r="BH508" i="4"/>
  <c r="BG508" i="4"/>
  <c r="BE508" i="4"/>
  <c r="T508" i="4"/>
  <c r="R508" i="4"/>
  <c r="P508" i="4"/>
  <c r="BI502" i="4"/>
  <c r="BH502" i="4"/>
  <c r="BG502" i="4"/>
  <c r="BE502" i="4"/>
  <c r="T502" i="4"/>
  <c r="R502" i="4"/>
  <c r="P502" i="4"/>
  <c r="BI497" i="4"/>
  <c r="BH497" i="4"/>
  <c r="BG497" i="4"/>
  <c r="BE497" i="4"/>
  <c r="T497" i="4"/>
  <c r="R497" i="4"/>
  <c r="P497" i="4"/>
  <c r="BI492" i="4"/>
  <c r="BH492" i="4"/>
  <c r="BG492" i="4"/>
  <c r="BE492" i="4"/>
  <c r="T492" i="4"/>
  <c r="R492" i="4"/>
  <c r="P492" i="4"/>
  <c r="BI490" i="4"/>
  <c r="BH490" i="4"/>
  <c r="BG490" i="4"/>
  <c r="BE490" i="4"/>
  <c r="T490" i="4"/>
  <c r="R490" i="4"/>
  <c r="P490" i="4"/>
  <c r="BI488" i="4"/>
  <c r="BH488" i="4"/>
  <c r="BG488" i="4"/>
  <c r="BE488" i="4"/>
  <c r="T488" i="4"/>
  <c r="R488" i="4"/>
  <c r="P488" i="4"/>
  <c r="BI487" i="4"/>
  <c r="BH487" i="4"/>
  <c r="BG487" i="4"/>
  <c r="BE487" i="4"/>
  <c r="T487" i="4"/>
  <c r="R487" i="4"/>
  <c r="P487" i="4"/>
  <c r="BI485" i="4"/>
  <c r="BH485" i="4"/>
  <c r="BG485" i="4"/>
  <c r="BE485" i="4"/>
  <c r="T485" i="4"/>
  <c r="R485" i="4"/>
  <c r="P485" i="4"/>
  <c r="BI484" i="4"/>
  <c r="BH484" i="4"/>
  <c r="BG484" i="4"/>
  <c r="BE484" i="4"/>
  <c r="T484" i="4"/>
  <c r="R484" i="4"/>
  <c r="P484" i="4"/>
  <c r="BI482" i="4"/>
  <c r="BH482" i="4"/>
  <c r="BG482" i="4"/>
  <c r="BE482" i="4"/>
  <c r="T482" i="4"/>
  <c r="R482" i="4"/>
  <c r="P482" i="4"/>
  <c r="BI480" i="4"/>
  <c r="BH480" i="4"/>
  <c r="BG480" i="4"/>
  <c r="BE480" i="4"/>
  <c r="T480" i="4"/>
  <c r="R480" i="4"/>
  <c r="P480" i="4"/>
  <c r="BI479" i="4"/>
  <c r="BH479" i="4"/>
  <c r="BG479" i="4"/>
  <c r="BE479" i="4"/>
  <c r="T479" i="4"/>
  <c r="R479" i="4"/>
  <c r="P479" i="4"/>
  <c r="BI476" i="4"/>
  <c r="BH476" i="4"/>
  <c r="BG476" i="4"/>
  <c r="BE476" i="4"/>
  <c r="T476" i="4"/>
  <c r="R476" i="4"/>
  <c r="P476" i="4"/>
  <c r="BI475" i="4"/>
  <c r="BH475" i="4"/>
  <c r="BG475" i="4"/>
  <c r="BE475" i="4"/>
  <c r="T475" i="4"/>
  <c r="R475" i="4"/>
  <c r="P475" i="4"/>
  <c r="BI474" i="4"/>
  <c r="BH474" i="4"/>
  <c r="BG474" i="4"/>
  <c r="BE474" i="4"/>
  <c r="T474" i="4"/>
  <c r="R474" i="4"/>
  <c r="P474" i="4"/>
  <c r="BI473" i="4"/>
  <c r="BH473" i="4"/>
  <c r="BG473" i="4"/>
  <c r="BE473" i="4"/>
  <c r="T473" i="4"/>
  <c r="R473" i="4"/>
  <c r="P473" i="4"/>
  <c r="BI469" i="4"/>
  <c r="BH469" i="4"/>
  <c r="BG469" i="4"/>
  <c r="BE469" i="4"/>
  <c r="T469" i="4"/>
  <c r="R469" i="4"/>
  <c r="P469" i="4"/>
  <c r="BI465" i="4"/>
  <c r="BH465" i="4"/>
  <c r="BG465" i="4"/>
  <c r="BE465" i="4"/>
  <c r="T465" i="4"/>
  <c r="R465" i="4"/>
  <c r="P465" i="4"/>
  <c r="BI462" i="4"/>
  <c r="BH462" i="4"/>
  <c r="BG462" i="4"/>
  <c r="BE462" i="4"/>
  <c r="T462" i="4"/>
  <c r="R462" i="4"/>
  <c r="P462" i="4"/>
  <c r="BI460" i="4"/>
  <c r="BH460" i="4"/>
  <c r="BG460" i="4"/>
  <c r="BE460" i="4"/>
  <c r="T460" i="4"/>
  <c r="R460" i="4"/>
  <c r="P460" i="4"/>
  <c r="BI457" i="4"/>
  <c r="BH457" i="4"/>
  <c r="BG457" i="4"/>
  <c r="BE457" i="4"/>
  <c r="T457" i="4"/>
  <c r="T456" i="4" s="1"/>
  <c r="R457" i="4"/>
  <c r="R456" i="4" s="1"/>
  <c r="P457" i="4"/>
  <c r="P456" i="4" s="1"/>
  <c r="BI455" i="4"/>
  <c r="BH455" i="4"/>
  <c r="BG455" i="4"/>
  <c r="BE455" i="4"/>
  <c r="T455" i="4"/>
  <c r="R455" i="4"/>
  <c r="P455" i="4"/>
  <c r="BI453" i="4"/>
  <c r="BH453" i="4"/>
  <c r="BG453" i="4"/>
  <c r="BE453" i="4"/>
  <c r="T453" i="4"/>
  <c r="R453" i="4"/>
  <c r="P453" i="4"/>
  <c r="BI450" i="4"/>
  <c r="BH450" i="4"/>
  <c r="BG450" i="4"/>
  <c r="BE450" i="4"/>
  <c r="T450" i="4"/>
  <c r="R450" i="4"/>
  <c r="P450" i="4"/>
  <c r="BI448" i="4"/>
  <c r="BH448" i="4"/>
  <c r="BG448" i="4"/>
  <c r="BE448" i="4"/>
  <c r="T448" i="4"/>
  <c r="R448" i="4"/>
  <c r="P448" i="4"/>
  <c r="BI442" i="4"/>
  <c r="BH442" i="4"/>
  <c r="BG442" i="4"/>
  <c r="BE442" i="4"/>
  <c r="T442" i="4"/>
  <c r="R442" i="4"/>
  <c r="P442" i="4"/>
  <c r="BI439" i="4"/>
  <c r="BH439" i="4"/>
  <c r="BG439" i="4"/>
  <c r="BE439" i="4"/>
  <c r="T439" i="4"/>
  <c r="T438" i="4" s="1"/>
  <c r="R439" i="4"/>
  <c r="R438" i="4" s="1"/>
  <c r="P439" i="4"/>
  <c r="P438" i="4" s="1"/>
  <c r="BI436" i="4"/>
  <c r="BH436" i="4"/>
  <c r="BG436" i="4"/>
  <c r="BE436" i="4"/>
  <c r="T436" i="4"/>
  <c r="R436" i="4"/>
  <c r="P436" i="4"/>
  <c r="BI435" i="4"/>
  <c r="BH435" i="4"/>
  <c r="BG435" i="4"/>
  <c r="BE435" i="4"/>
  <c r="T435" i="4"/>
  <c r="R435" i="4"/>
  <c r="P435" i="4"/>
  <c r="BI434" i="4"/>
  <c r="BH434" i="4"/>
  <c r="BG434" i="4"/>
  <c r="BE434" i="4"/>
  <c r="T434" i="4"/>
  <c r="R434" i="4"/>
  <c r="P434" i="4"/>
  <c r="BI433" i="4"/>
  <c r="BH433" i="4"/>
  <c r="BG433" i="4"/>
  <c r="BE433" i="4"/>
  <c r="T433" i="4"/>
  <c r="R433" i="4"/>
  <c r="P433" i="4"/>
  <c r="BI431" i="4"/>
  <c r="BH431" i="4"/>
  <c r="BG431" i="4"/>
  <c r="BE431" i="4"/>
  <c r="T431" i="4"/>
  <c r="R431" i="4"/>
  <c r="P431" i="4"/>
  <c r="BI426" i="4"/>
  <c r="BH426" i="4"/>
  <c r="BG426" i="4"/>
  <c r="BE426" i="4"/>
  <c r="T426" i="4"/>
  <c r="R426" i="4"/>
  <c r="P426" i="4"/>
  <c r="BI425" i="4"/>
  <c r="BH425" i="4"/>
  <c r="BG425" i="4"/>
  <c r="BE425" i="4"/>
  <c r="T425" i="4"/>
  <c r="R425" i="4"/>
  <c r="P425" i="4"/>
  <c r="BI416" i="4"/>
  <c r="BH416" i="4"/>
  <c r="BG416" i="4"/>
  <c r="BE416" i="4"/>
  <c r="T416" i="4"/>
  <c r="R416" i="4"/>
  <c r="P416" i="4"/>
  <c r="BI414" i="4"/>
  <c r="BH414" i="4"/>
  <c r="BG414" i="4"/>
  <c r="BE414" i="4"/>
  <c r="T414" i="4"/>
  <c r="R414" i="4"/>
  <c r="P414" i="4"/>
  <c r="BI410" i="4"/>
  <c r="BH410" i="4"/>
  <c r="BG410" i="4"/>
  <c r="BE410" i="4"/>
  <c r="T410" i="4"/>
  <c r="R410" i="4"/>
  <c r="P410" i="4"/>
  <c r="BI407" i="4"/>
  <c r="BH407" i="4"/>
  <c r="BG407" i="4"/>
  <c r="BE407" i="4"/>
  <c r="T407" i="4"/>
  <c r="T406" i="4" s="1"/>
  <c r="R407" i="4"/>
  <c r="R406" i="4" s="1"/>
  <c r="P407" i="4"/>
  <c r="P406" i="4" s="1"/>
  <c r="BI404" i="4"/>
  <c r="BH404" i="4"/>
  <c r="BG404" i="4"/>
  <c r="BE404" i="4"/>
  <c r="T404" i="4"/>
  <c r="T403" i="4" s="1"/>
  <c r="R404" i="4"/>
  <c r="R403" i="4" s="1"/>
  <c r="P404" i="4"/>
  <c r="P403" i="4"/>
  <c r="BI400" i="4"/>
  <c r="BH400" i="4"/>
  <c r="BG400" i="4"/>
  <c r="BE400" i="4"/>
  <c r="T400" i="4"/>
  <c r="R400" i="4"/>
  <c r="P400" i="4"/>
  <c r="BI398" i="4"/>
  <c r="BH398" i="4"/>
  <c r="BG398" i="4"/>
  <c r="BE398" i="4"/>
  <c r="T398" i="4"/>
  <c r="R398" i="4"/>
  <c r="P398" i="4"/>
  <c r="BI397" i="4"/>
  <c r="BH397" i="4"/>
  <c r="BG397" i="4"/>
  <c r="BE397" i="4"/>
  <c r="T397" i="4"/>
  <c r="R397" i="4"/>
  <c r="P397" i="4"/>
  <c r="BI395" i="4"/>
  <c r="BH395" i="4"/>
  <c r="BG395" i="4"/>
  <c r="BE395" i="4"/>
  <c r="T395" i="4"/>
  <c r="R395" i="4"/>
  <c r="P395" i="4"/>
  <c r="BI394" i="4"/>
  <c r="BH394" i="4"/>
  <c r="BG394" i="4"/>
  <c r="BE394" i="4"/>
  <c r="T394" i="4"/>
  <c r="R394" i="4"/>
  <c r="P394" i="4"/>
  <c r="BI388" i="4"/>
  <c r="BH388" i="4"/>
  <c r="BG388" i="4"/>
  <c r="BE388" i="4"/>
  <c r="T388" i="4"/>
  <c r="R388" i="4"/>
  <c r="P388" i="4"/>
  <c r="BI383" i="4"/>
  <c r="BH383" i="4"/>
  <c r="BG383" i="4"/>
  <c r="BE383" i="4"/>
  <c r="T383" i="4"/>
  <c r="R383" i="4"/>
  <c r="R382" i="4" s="1"/>
  <c r="P383" i="4"/>
  <c r="P382" i="4" s="1"/>
  <c r="BI377" i="4"/>
  <c r="BH377" i="4"/>
  <c r="BG377" i="4"/>
  <c r="BE377" i="4"/>
  <c r="T377" i="4"/>
  <c r="T376" i="4" s="1"/>
  <c r="R377" i="4"/>
  <c r="R376" i="4" s="1"/>
  <c r="P377" i="4"/>
  <c r="P376" i="4" s="1"/>
  <c r="BI374" i="4"/>
  <c r="BH374" i="4"/>
  <c r="BG374" i="4"/>
  <c r="BE374" i="4"/>
  <c r="T374" i="4"/>
  <c r="T373" i="4" s="1"/>
  <c r="R374" i="4"/>
  <c r="R373" i="4" s="1"/>
  <c r="P374" i="4"/>
  <c r="P373" i="4"/>
  <c r="BI368" i="4"/>
  <c r="BH368" i="4"/>
  <c r="BG368" i="4"/>
  <c r="BE368" i="4"/>
  <c r="T368" i="4"/>
  <c r="T367" i="4" s="1"/>
  <c r="R368" i="4"/>
  <c r="R367" i="4"/>
  <c r="P368" i="4"/>
  <c r="P367" i="4" s="1"/>
  <c r="BI366" i="4"/>
  <c r="BH366" i="4"/>
  <c r="BG366" i="4"/>
  <c r="BE366" i="4"/>
  <c r="T366" i="4"/>
  <c r="R366" i="4"/>
  <c r="P366" i="4"/>
  <c r="BI362" i="4"/>
  <c r="BH362" i="4"/>
  <c r="BG362" i="4"/>
  <c r="BE362" i="4"/>
  <c r="T362" i="4"/>
  <c r="R362" i="4"/>
  <c r="P362" i="4"/>
  <c r="BI358" i="4"/>
  <c r="BH358" i="4"/>
  <c r="BG358" i="4"/>
  <c r="BE358" i="4"/>
  <c r="T358" i="4"/>
  <c r="R358" i="4"/>
  <c r="P358" i="4"/>
  <c r="BI355" i="4"/>
  <c r="BH355" i="4"/>
  <c r="BG355" i="4"/>
  <c r="BE355" i="4"/>
  <c r="T355" i="4"/>
  <c r="R355" i="4"/>
  <c r="P355" i="4"/>
  <c r="BI354" i="4"/>
  <c r="BH354" i="4"/>
  <c r="BG354" i="4"/>
  <c r="BE354" i="4"/>
  <c r="T354" i="4"/>
  <c r="R354" i="4"/>
  <c r="P354" i="4"/>
  <c r="BI353" i="4"/>
  <c r="BH353" i="4"/>
  <c r="BG353" i="4"/>
  <c r="BE353" i="4"/>
  <c r="T353" i="4"/>
  <c r="R353" i="4"/>
  <c r="P353" i="4"/>
  <c r="BI352" i="4"/>
  <c r="BH352" i="4"/>
  <c r="BG352" i="4"/>
  <c r="BE352" i="4"/>
  <c r="T352" i="4"/>
  <c r="R352" i="4"/>
  <c r="P352" i="4"/>
  <c r="BI350" i="4"/>
  <c r="BH350" i="4"/>
  <c r="BG350" i="4"/>
  <c r="BE350" i="4"/>
  <c r="T350" i="4"/>
  <c r="R350" i="4"/>
  <c r="P350" i="4"/>
  <c r="BI349" i="4"/>
  <c r="BH349" i="4"/>
  <c r="BG349" i="4"/>
  <c r="BE349" i="4"/>
  <c r="T349" i="4"/>
  <c r="R349" i="4"/>
  <c r="P349" i="4"/>
  <c r="BI347" i="4"/>
  <c r="BH347" i="4"/>
  <c r="BG347" i="4"/>
  <c r="BE347" i="4"/>
  <c r="T347" i="4"/>
  <c r="R347" i="4"/>
  <c r="P347" i="4"/>
  <c r="BI346" i="4"/>
  <c r="BH346" i="4"/>
  <c r="BG346" i="4"/>
  <c r="BE346" i="4"/>
  <c r="T346" i="4"/>
  <c r="R346" i="4"/>
  <c r="P346" i="4"/>
  <c r="BI343" i="4"/>
  <c r="BH343" i="4"/>
  <c r="BG343" i="4"/>
  <c r="BE343" i="4"/>
  <c r="T343" i="4"/>
  <c r="R343" i="4"/>
  <c r="P343" i="4"/>
  <c r="BI342" i="4"/>
  <c r="BH342" i="4"/>
  <c r="BG342" i="4"/>
  <c r="BE342" i="4"/>
  <c r="T342" i="4"/>
  <c r="R342" i="4"/>
  <c r="P342" i="4"/>
  <c r="BI337" i="4"/>
  <c r="BH337" i="4"/>
  <c r="BG337" i="4"/>
  <c r="BE337" i="4"/>
  <c r="T337" i="4"/>
  <c r="R337" i="4"/>
  <c r="P337" i="4"/>
  <c r="BI333" i="4"/>
  <c r="BH333" i="4"/>
  <c r="BG333" i="4"/>
  <c r="BE333" i="4"/>
  <c r="T333" i="4"/>
  <c r="R333" i="4"/>
  <c r="P333" i="4"/>
  <c r="BI332" i="4"/>
  <c r="BH332" i="4"/>
  <c r="BG332" i="4"/>
  <c r="BE332" i="4"/>
  <c r="T332" i="4"/>
  <c r="R332" i="4"/>
  <c r="P332" i="4"/>
  <c r="BI329" i="4"/>
  <c r="BH329" i="4"/>
  <c r="BG329" i="4"/>
  <c r="BE329" i="4"/>
  <c r="T329" i="4"/>
  <c r="R329" i="4"/>
  <c r="P329" i="4"/>
  <c r="BI325" i="4"/>
  <c r="BH325" i="4"/>
  <c r="BG325" i="4"/>
  <c r="BE325" i="4"/>
  <c r="T325" i="4"/>
  <c r="R325" i="4"/>
  <c r="P325" i="4"/>
  <c r="BI320" i="4"/>
  <c r="BH320" i="4"/>
  <c r="BG320" i="4"/>
  <c r="BE320" i="4"/>
  <c r="T320" i="4"/>
  <c r="R320" i="4"/>
  <c r="P320" i="4"/>
  <c r="BI315" i="4"/>
  <c r="BH315" i="4"/>
  <c r="BG315" i="4"/>
  <c r="BE315" i="4"/>
  <c r="T315" i="4"/>
  <c r="R315" i="4"/>
  <c r="P315" i="4"/>
  <c r="BI311" i="4"/>
  <c r="BH311" i="4"/>
  <c r="BG311" i="4"/>
  <c r="BE311" i="4"/>
  <c r="T311" i="4"/>
  <c r="R311" i="4"/>
  <c r="P311" i="4"/>
  <c r="BI306" i="4"/>
  <c r="BH306" i="4"/>
  <c r="BG306" i="4"/>
  <c r="BE306" i="4"/>
  <c r="T306" i="4"/>
  <c r="R306" i="4"/>
  <c r="P306" i="4"/>
  <c r="BI304" i="4"/>
  <c r="BH304" i="4"/>
  <c r="BG304" i="4"/>
  <c r="BE304" i="4"/>
  <c r="T304" i="4"/>
  <c r="R304" i="4"/>
  <c r="P304" i="4"/>
  <c r="BI300" i="4"/>
  <c r="BH300" i="4"/>
  <c r="BG300" i="4"/>
  <c r="BE300" i="4"/>
  <c r="T300" i="4"/>
  <c r="R300" i="4"/>
  <c r="P300" i="4"/>
  <c r="BI297" i="4"/>
  <c r="BH297" i="4"/>
  <c r="BG297" i="4"/>
  <c r="BE297" i="4"/>
  <c r="T297" i="4"/>
  <c r="R297" i="4"/>
  <c r="P297" i="4"/>
  <c r="BI293" i="4"/>
  <c r="BH293" i="4"/>
  <c r="BG293" i="4"/>
  <c r="BE293" i="4"/>
  <c r="T293" i="4"/>
  <c r="R293" i="4"/>
  <c r="P293" i="4"/>
  <c r="BI290" i="4"/>
  <c r="BH290" i="4"/>
  <c r="BG290" i="4"/>
  <c r="BE290" i="4"/>
  <c r="T290" i="4"/>
  <c r="R290" i="4"/>
  <c r="P290" i="4"/>
  <c r="BI285" i="4"/>
  <c r="BH285" i="4"/>
  <c r="BG285" i="4"/>
  <c r="BE285" i="4"/>
  <c r="T285" i="4"/>
  <c r="R285" i="4"/>
  <c r="P285" i="4"/>
  <c r="BI280" i="4"/>
  <c r="BH280" i="4"/>
  <c r="BG280" i="4"/>
  <c r="BE280" i="4"/>
  <c r="T280" i="4"/>
  <c r="R280" i="4"/>
  <c r="P280" i="4"/>
  <c r="BI276" i="4"/>
  <c r="BH276" i="4"/>
  <c r="BG276" i="4"/>
  <c r="BE276" i="4"/>
  <c r="T276" i="4"/>
  <c r="R276" i="4"/>
  <c r="P276" i="4"/>
  <c r="BI275" i="4"/>
  <c r="BH275" i="4"/>
  <c r="BG275" i="4"/>
  <c r="BE275" i="4"/>
  <c r="T275" i="4"/>
  <c r="R275" i="4"/>
  <c r="P275" i="4"/>
  <c r="BI272" i="4"/>
  <c r="BH272" i="4"/>
  <c r="BG272" i="4"/>
  <c r="BE272" i="4"/>
  <c r="T272" i="4"/>
  <c r="R272" i="4"/>
  <c r="P272" i="4"/>
  <c r="BI265" i="4"/>
  <c r="BH265" i="4"/>
  <c r="BG265" i="4"/>
  <c r="BE265" i="4"/>
  <c r="T265" i="4"/>
  <c r="R265" i="4"/>
  <c r="P265" i="4"/>
  <c r="BI262" i="4"/>
  <c r="BH262" i="4"/>
  <c r="BG262" i="4"/>
  <c r="BE262" i="4"/>
  <c r="T262" i="4"/>
  <c r="R262" i="4"/>
  <c r="P262" i="4"/>
  <c r="BI257" i="4"/>
  <c r="BH257" i="4"/>
  <c r="BG257" i="4"/>
  <c r="BE257" i="4"/>
  <c r="T257" i="4"/>
  <c r="R257" i="4"/>
  <c r="P257" i="4"/>
  <c r="BI252" i="4"/>
  <c r="BH252" i="4"/>
  <c r="BG252" i="4"/>
  <c r="BE252" i="4"/>
  <c r="T252" i="4"/>
  <c r="R252" i="4"/>
  <c r="P252" i="4"/>
  <c r="BI247" i="4"/>
  <c r="BH247" i="4"/>
  <c r="BG247" i="4"/>
  <c r="BE247" i="4"/>
  <c r="T247" i="4"/>
  <c r="R247" i="4"/>
  <c r="P247" i="4"/>
  <c r="BI242" i="4"/>
  <c r="BH242" i="4"/>
  <c r="BG242" i="4"/>
  <c r="BE242" i="4"/>
  <c r="T242" i="4"/>
  <c r="R242" i="4"/>
  <c r="P242" i="4"/>
  <c r="BI239" i="4"/>
  <c r="BH239" i="4"/>
  <c r="BG239" i="4"/>
  <c r="BE239" i="4"/>
  <c r="T239" i="4"/>
  <c r="R239" i="4"/>
  <c r="P239" i="4"/>
  <c r="BI234" i="4"/>
  <c r="BH234" i="4"/>
  <c r="BG234" i="4"/>
  <c r="BE234" i="4"/>
  <c r="T234" i="4"/>
  <c r="R234" i="4"/>
  <c r="P234" i="4"/>
  <c r="BI229" i="4"/>
  <c r="BH229" i="4"/>
  <c r="BG229" i="4"/>
  <c r="BE229" i="4"/>
  <c r="T229" i="4"/>
  <c r="R229" i="4"/>
  <c r="P229" i="4"/>
  <c r="BI218" i="4"/>
  <c r="BH218" i="4"/>
  <c r="BG218" i="4"/>
  <c r="BE218" i="4"/>
  <c r="T218" i="4"/>
  <c r="R218" i="4"/>
  <c r="P218" i="4"/>
  <c r="BI215" i="4"/>
  <c r="BH215" i="4"/>
  <c r="BG215" i="4"/>
  <c r="BE215" i="4"/>
  <c r="T215" i="4"/>
  <c r="R215" i="4"/>
  <c r="P215" i="4"/>
  <c r="BI209" i="4"/>
  <c r="BH209" i="4"/>
  <c r="BG209" i="4"/>
  <c r="BE209" i="4"/>
  <c r="T209" i="4"/>
  <c r="T208" i="4"/>
  <c r="R209" i="4"/>
  <c r="R208" i="4" s="1"/>
  <c r="P209" i="4"/>
  <c r="P208" i="4" s="1"/>
  <c r="BI207" i="4"/>
  <c r="BH207" i="4"/>
  <c r="BG207" i="4"/>
  <c r="BE207" i="4"/>
  <c r="T207" i="4"/>
  <c r="R207" i="4"/>
  <c r="P207" i="4"/>
  <c r="BI204" i="4"/>
  <c r="BH204" i="4"/>
  <c r="BG204" i="4"/>
  <c r="BE204" i="4"/>
  <c r="T204" i="4"/>
  <c r="R204" i="4"/>
  <c r="P204" i="4"/>
  <c r="BI200" i="4"/>
  <c r="BH200" i="4"/>
  <c r="BG200" i="4"/>
  <c r="BE200" i="4"/>
  <c r="T200" i="4"/>
  <c r="R200" i="4"/>
  <c r="P200" i="4"/>
  <c r="BI197" i="4"/>
  <c r="BH197" i="4"/>
  <c r="BG197" i="4"/>
  <c r="BE197" i="4"/>
  <c r="T197" i="4"/>
  <c r="T196" i="4" s="1"/>
  <c r="R197" i="4"/>
  <c r="R196" i="4" s="1"/>
  <c r="P197" i="4"/>
  <c r="P196" i="4"/>
  <c r="BI193" i="4"/>
  <c r="BH193" i="4"/>
  <c r="BG193" i="4"/>
  <c r="BE193" i="4"/>
  <c r="T193" i="4"/>
  <c r="T192" i="4" s="1"/>
  <c r="T191" i="4" s="1"/>
  <c r="R193" i="4"/>
  <c r="R192" i="4" s="1"/>
  <c r="R191" i="4" s="1"/>
  <c r="P193" i="4"/>
  <c r="P192" i="4" s="1"/>
  <c r="P191" i="4" s="1"/>
  <c r="J187" i="4"/>
  <c r="J186" i="4"/>
  <c r="F184" i="4"/>
  <c r="E182" i="4"/>
  <c r="J91" i="4"/>
  <c r="J90" i="4"/>
  <c r="F88" i="4"/>
  <c r="E86" i="4"/>
  <c r="J18" i="4"/>
  <c r="E18" i="4"/>
  <c r="F187" i="4" s="1"/>
  <c r="J17" i="4"/>
  <c r="J15" i="4"/>
  <c r="E15" i="4"/>
  <c r="F90" i="4" s="1"/>
  <c r="J14" i="4"/>
  <c r="J12" i="4"/>
  <c r="J88" i="4" s="1"/>
  <c r="E7" i="4"/>
  <c r="E180" i="4" s="1"/>
  <c r="J37" i="3"/>
  <c r="J36" i="3"/>
  <c r="AY96" i="1" s="1"/>
  <c r="J35" i="3"/>
  <c r="AX96" i="1" s="1"/>
  <c r="BI670" i="3"/>
  <c r="BH670" i="3"/>
  <c r="BG670" i="3"/>
  <c r="BE670" i="3"/>
  <c r="T670" i="3"/>
  <c r="T669" i="3" s="1"/>
  <c r="R670" i="3"/>
  <c r="R669" i="3" s="1"/>
  <c r="P670" i="3"/>
  <c r="P669" i="3" s="1"/>
  <c r="BI668" i="3"/>
  <c r="BH668" i="3"/>
  <c r="BG668" i="3"/>
  <c r="BE668" i="3"/>
  <c r="T668" i="3"/>
  <c r="T667" i="3" s="1"/>
  <c r="R668" i="3"/>
  <c r="R667" i="3"/>
  <c r="P668" i="3"/>
  <c r="P667" i="3" s="1"/>
  <c r="BI665" i="3"/>
  <c r="BH665" i="3"/>
  <c r="BG665" i="3"/>
  <c r="BE665" i="3"/>
  <c r="T665" i="3"/>
  <c r="R665" i="3"/>
  <c r="P665" i="3"/>
  <c r="BI664" i="3"/>
  <c r="BH664" i="3"/>
  <c r="BG664" i="3"/>
  <c r="BE664" i="3"/>
  <c r="T664" i="3"/>
  <c r="R664" i="3"/>
  <c r="P664" i="3"/>
  <c r="BI662" i="3"/>
  <c r="BH662" i="3"/>
  <c r="BG662" i="3"/>
  <c r="BE662" i="3"/>
  <c r="T662" i="3"/>
  <c r="R662" i="3"/>
  <c r="P662" i="3"/>
  <c r="BI661" i="3"/>
  <c r="BH661" i="3"/>
  <c r="BG661" i="3"/>
  <c r="BE661" i="3"/>
  <c r="T661" i="3"/>
  <c r="R661" i="3"/>
  <c r="P661" i="3"/>
  <c r="BI658" i="3"/>
  <c r="BH658" i="3"/>
  <c r="BG658" i="3"/>
  <c r="BE658" i="3"/>
  <c r="T658" i="3"/>
  <c r="T657" i="3" s="1"/>
  <c r="R658" i="3"/>
  <c r="R657" i="3" s="1"/>
  <c r="P658" i="3"/>
  <c r="P657" i="3"/>
  <c r="BI655" i="3"/>
  <c r="BH655" i="3"/>
  <c r="BG655" i="3"/>
  <c r="BE655" i="3"/>
  <c r="T655" i="3"/>
  <c r="R655" i="3"/>
  <c r="P655" i="3"/>
  <c r="BI652" i="3"/>
  <c r="BH652" i="3"/>
  <c r="BG652" i="3"/>
  <c r="BE652" i="3"/>
  <c r="T652" i="3"/>
  <c r="R652" i="3"/>
  <c r="P652" i="3"/>
  <c r="BI651" i="3"/>
  <c r="BH651" i="3"/>
  <c r="BG651" i="3"/>
  <c r="BE651" i="3"/>
  <c r="T651" i="3"/>
  <c r="R651" i="3"/>
  <c r="P651" i="3"/>
  <c r="BI648" i="3"/>
  <c r="BH648" i="3"/>
  <c r="BG648" i="3"/>
  <c r="BE648" i="3"/>
  <c r="T648" i="3"/>
  <c r="R648" i="3"/>
  <c r="P648" i="3"/>
  <c r="BI645" i="3"/>
  <c r="BH645" i="3"/>
  <c r="BG645" i="3"/>
  <c r="BE645" i="3"/>
  <c r="T645" i="3"/>
  <c r="R645" i="3"/>
  <c r="P645" i="3"/>
  <c r="BI644" i="3"/>
  <c r="BH644" i="3"/>
  <c r="BG644" i="3"/>
  <c r="BE644" i="3"/>
  <c r="T644" i="3"/>
  <c r="R644" i="3"/>
  <c r="P644" i="3"/>
  <c r="BI642" i="3"/>
  <c r="BH642" i="3"/>
  <c r="BG642" i="3"/>
  <c r="BE642" i="3"/>
  <c r="T642" i="3"/>
  <c r="R642" i="3"/>
  <c r="P642" i="3"/>
  <c r="BI640" i="3"/>
  <c r="BH640" i="3"/>
  <c r="BG640" i="3"/>
  <c r="BE640" i="3"/>
  <c r="T640" i="3"/>
  <c r="R640" i="3"/>
  <c r="P640" i="3"/>
  <c r="BI634" i="3"/>
  <c r="BH634" i="3"/>
  <c r="BG634" i="3"/>
  <c r="BE634" i="3"/>
  <c r="T634" i="3"/>
  <c r="R634" i="3"/>
  <c r="P634" i="3"/>
  <c r="BI630" i="3"/>
  <c r="BH630" i="3"/>
  <c r="BG630" i="3"/>
  <c r="BE630" i="3"/>
  <c r="T630" i="3"/>
  <c r="R630" i="3"/>
  <c r="P630" i="3"/>
  <c r="BI629" i="3"/>
  <c r="BH629" i="3"/>
  <c r="BG629" i="3"/>
  <c r="BE629" i="3"/>
  <c r="T629" i="3"/>
  <c r="R629" i="3"/>
  <c r="P629" i="3"/>
  <c r="BI627" i="3"/>
  <c r="BH627" i="3"/>
  <c r="BG627" i="3"/>
  <c r="BE627" i="3"/>
  <c r="T627" i="3"/>
  <c r="R627" i="3"/>
  <c r="P627" i="3"/>
  <c r="BI625" i="3"/>
  <c r="BH625" i="3"/>
  <c r="BG625" i="3"/>
  <c r="BE625" i="3"/>
  <c r="T625" i="3"/>
  <c r="R625" i="3"/>
  <c r="P625" i="3"/>
  <c r="BI621" i="3"/>
  <c r="BH621" i="3"/>
  <c r="BG621" i="3"/>
  <c r="BE621" i="3"/>
  <c r="T621" i="3"/>
  <c r="R621" i="3"/>
  <c r="P621" i="3"/>
  <c r="BI617" i="3"/>
  <c r="BH617" i="3"/>
  <c r="BG617" i="3"/>
  <c r="BE617" i="3"/>
  <c r="T617" i="3"/>
  <c r="R617" i="3"/>
  <c r="P617" i="3"/>
  <c r="BI612" i="3"/>
  <c r="BH612" i="3"/>
  <c r="BG612" i="3"/>
  <c r="BE612" i="3"/>
  <c r="T612" i="3"/>
  <c r="R612" i="3"/>
  <c r="P612" i="3"/>
  <c r="BI606" i="3"/>
  <c r="BH606" i="3"/>
  <c r="BG606" i="3"/>
  <c r="BE606" i="3"/>
  <c r="T606" i="3"/>
  <c r="R606" i="3"/>
  <c r="P606" i="3"/>
  <c r="BI603" i="3"/>
  <c r="BH603" i="3"/>
  <c r="BG603" i="3"/>
  <c r="BE603" i="3"/>
  <c r="T603" i="3"/>
  <c r="T602" i="3"/>
  <c r="R603" i="3"/>
  <c r="R602" i="3" s="1"/>
  <c r="P603" i="3"/>
  <c r="P602" i="3" s="1"/>
  <c r="BI600" i="3"/>
  <c r="BH600" i="3"/>
  <c r="BG600" i="3"/>
  <c r="BE600" i="3"/>
  <c r="T600" i="3"/>
  <c r="R600" i="3"/>
  <c r="P600" i="3"/>
  <c r="BI596" i="3"/>
  <c r="BH596" i="3"/>
  <c r="BG596" i="3"/>
  <c r="BE596" i="3"/>
  <c r="T596" i="3"/>
  <c r="R596" i="3"/>
  <c r="P596" i="3"/>
  <c r="BI595" i="3"/>
  <c r="BH595" i="3"/>
  <c r="BG595" i="3"/>
  <c r="BE595" i="3"/>
  <c r="T595" i="3"/>
  <c r="R595" i="3"/>
  <c r="P595" i="3"/>
  <c r="BI593" i="3"/>
  <c r="BH593" i="3"/>
  <c r="BG593" i="3"/>
  <c r="BE593" i="3"/>
  <c r="T593" i="3"/>
  <c r="R593" i="3"/>
  <c r="P593" i="3"/>
  <c r="BI589" i="3"/>
  <c r="BH589" i="3"/>
  <c r="BG589" i="3"/>
  <c r="BE589" i="3"/>
  <c r="T589" i="3"/>
  <c r="R589" i="3"/>
  <c r="P589" i="3"/>
  <c r="BI586" i="3"/>
  <c r="BH586" i="3"/>
  <c r="BG586" i="3"/>
  <c r="BE586" i="3"/>
  <c r="T586" i="3"/>
  <c r="R586" i="3"/>
  <c r="P586" i="3"/>
  <c r="BI585" i="3"/>
  <c r="BH585" i="3"/>
  <c r="BG585" i="3"/>
  <c r="BE585" i="3"/>
  <c r="T585" i="3"/>
  <c r="R585" i="3"/>
  <c r="P585" i="3"/>
  <c r="BI582" i="3"/>
  <c r="BH582" i="3"/>
  <c r="BG582" i="3"/>
  <c r="BE582" i="3"/>
  <c r="T582" i="3"/>
  <c r="R582" i="3"/>
  <c r="P582" i="3"/>
  <c r="BI579" i="3"/>
  <c r="BH579" i="3"/>
  <c r="BG579" i="3"/>
  <c r="BE579" i="3"/>
  <c r="T579" i="3"/>
  <c r="R579" i="3"/>
  <c r="P579" i="3"/>
  <c r="BI576" i="3"/>
  <c r="BH576" i="3"/>
  <c r="BG576" i="3"/>
  <c r="BE576" i="3"/>
  <c r="T576" i="3"/>
  <c r="R576" i="3"/>
  <c r="P576" i="3"/>
  <c r="BI573" i="3"/>
  <c r="BH573" i="3"/>
  <c r="BG573" i="3"/>
  <c r="BE573" i="3"/>
  <c r="T573" i="3"/>
  <c r="R573" i="3"/>
  <c r="P573" i="3"/>
  <c r="BI570" i="3"/>
  <c r="BH570" i="3"/>
  <c r="BG570" i="3"/>
  <c r="BE570" i="3"/>
  <c r="T570" i="3"/>
  <c r="R570" i="3"/>
  <c r="P570" i="3"/>
  <c r="BI566" i="3"/>
  <c r="BH566" i="3"/>
  <c r="BG566" i="3"/>
  <c r="BE566" i="3"/>
  <c r="T566" i="3"/>
  <c r="R566" i="3"/>
  <c r="P566" i="3"/>
  <c r="BI562" i="3"/>
  <c r="BH562" i="3"/>
  <c r="BG562" i="3"/>
  <c r="BE562" i="3"/>
  <c r="T562" i="3"/>
  <c r="R562" i="3"/>
  <c r="P562" i="3"/>
  <c r="BI558" i="3"/>
  <c r="BH558" i="3"/>
  <c r="BG558" i="3"/>
  <c r="BE558" i="3"/>
  <c r="T558" i="3"/>
  <c r="R558" i="3"/>
  <c r="P558" i="3"/>
  <c r="BI556" i="3"/>
  <c r="BH556" i="3"/>
  <c r="BG556" i="3"/>
  <c r="BE556" i="3"/>
  <c r="T556" i="3"/>
  <c r="R556" i="3"/>
  <c r="P556" i="3"/>
  <c r="BI554" i="3"/>
  <c r="BH554" i="3"/>
  <c r="BG554" i="3"/>
  <c r="BE554" i="3"/>
  <c r="T554" i="3"/>
  <c r="R554" i="3"/>
  <c r="P554" i="3"/>
  <c r="BI552" i="3"/>
  <c r="BH552" i="3"/>
  <c r="BG552" i="3"/>
  <c r="BE552" i="3"/>
  <c r="T552" i="3"/>
  <c r="R552" i="3"/>
  <c r="P552" i="3"/>
  <c r="BI550" i="3"/>
  <c r="BH550" i="3"/>
  <c r="BG550" i="3"/>
  <c r="BE550" i="3"/>
  <c r="T550" i="3"/>
  <c r="R550" i="3"/>
  <c r="P550" i="3"/>
  <c r="BI547" i="3"/>
  <c r="BH547" i="3"/>
  <c r="BG547" i="3"/>
  <c r="BE547" i="3"/>
  <c r="T547" i="3"/>
  <c r="R547" i="3"/>
  <c r="P547" i="3"/>
  <c r="BI543" i="3"/>
  <c r="BH543" i="3"/>
  <c r="BG543" i="3"/>
  <c r="BE543" i="3"/>
  <c r="T543" i="3"/>
  <c r="R543" i="3"/>
  <c r="P543" i="3"/>
  <c r="BI540" i="3"/>
  <c r="BH540" i="3"/>
  <c r="BG540" i="3"/>
  <c r="BE540" i="3"/>
  <c r="T540" i="3"/>
  <c r="T539" i="3" s="1"/>
  <c r="R540" i="3"/>
  <c r="R539" i="3" s="1"/>
  <c r="P540" i="3"/>
  <c r="P539" i="3" s="1"/>
  <c r="BI536" i="3"/>
  <c r="BH536" i="3"/>
  <c r="BG536" i="3"/>
  <c r="BE536" i="3"/>
  <c r="T536" i="3"/>
  <c r="R536" i="3"/>
  <c r="P536" i="3"/>
  <c r="BI535" i="3"/>
  <c r="BH535" i="3"/>
  <c r="BG535" i="3"/>
  <c r="BE535" i="3"/>
  <c r="T535" i="3"/>
  <c r="R535" i="3"/>
  <c r="P535" i="3"/>
  <c r="BI532" i="3"/>
  <c r="BH532" i="3"/>
  <c r="BG532" i="3"/>
  <c r="BE532" i="3"/>
  <c r="T532" i="3"/>
  <c r="T531" i="3" s="1"/>
  <c r="R532" i="3"/>
  <c r="R531" i="3" s="1"/>
  <c r="P532" i="3"/>
  <c r="P531" i="3" s="1"/>
  <c r="BI529" i="3"/>
  <c r="BH529" i="3"/>
  <c r="BG529" i="3"/>
  <c r="BE529" i="3"/>
  <c r="T529" i="3"/>
  <c r="R529" i="3"/>
  <c r="P529" i="3"/>
  <c r="BI527" i="3"/>
  <c r="BH527" i="3"/>
  <c r="BG527" i="3"/>
  <c r="BE527" i="3"/>
  <c r="T527" i="3"/>
  <c r="R527" i="3"/>
  <c r="P527" i="3"/>
  <c r="BI525" i="3"/>
  <c r="BH525" i="3"/>
  <c r="BG525" i="3"/>
  <c r="BE525" i="3"/>
  <c r="T525" i="3"/>
  <c r="R525" i="3"/>
  <c r="P525" i="3"/>
  <c r="BI521" i="3"/>
  <c r="BH521" i="3"/>
  <c r="BG521" i="3"/>
  <c r="BE521" i="3"/>
  <c r="T521" i="3"/>
  <c r="R521" i="3"/>
  <c r="P521" i="3"/>
  <c r="BI519" i="3"/>
  <c r="BH519" i="3"/>
  <c r="BG519" i="3"/>
  <c r="BE519" i="3"/>
  <c r="T519" i="3"/>
  <c r="R519" i="3"/>
  <c r="P519" i="3"/>
  <c r="BI516" i="3"/>
  <c r="BH516" i="3"/>
  <c r="BG516" i="3"/>
  <c r="BE516" i="3"/>
  <c r="T516" i="3"/>
  <c r="R516" i="3"/>
  <c r="P516" i="3"/>
  <c r="BI514" i="3"/>
  <c r="BH514" i="3"/>
  <c r="BG514" i="3"/>
  <c r="BE514" i="3"/>
  <c r="T514" i="3"/>
  <c r="R514" i="3"/>
  <c r="P514" i="3"/>
  <c r="BI512" i="3"/>
  <c r="BH512" i="3"/>
  <c r="BG512" i="3"/>
  <c r="BE512" i="3"/>
  <c r="T512" i="3"/>
  <c r="R512" i="3"/>
  <c r="P512" i="3"/>
  <c r="BI511" i="3"/>
  <c r="BH511" i="3"/>
  <c r="BG511" i="3"/>
  <c r="BE511" i="3"/>
  <c r="T511" i="3"/>
  <c r="R511" i="3"/>
  <c r="P511" i="3"/>
  <c r="BI510" i="3"/>
  <c r="BH510" i="3"/>
  <c r="BG510" i="3"/>
  <c r="BE510" i="3"/>
  <c r="T510" i="3"/>
  <c r="R510" i="3"/>
  <c r="P510" i="3"/>
  <c r="BI507" i="3"/>
  <c r="BH507" i="3"/>
  <c r="BG507" i="3"/>
  <c r="BE507" i="3"/>
  <c r="T507" i="3"/>
  <c r="T506" i="3" s="1"/>
  <c r="R507" i="3"/>
  <c r="R506" i="3" s="1"/>
  <c r="P507" i="3"/>
  <c r="P506" i="3" s="1"/>
  <c r="BI504" i="3"/>
  <c r="BH504" i="3"/>
  <c r="BG504" i="3"/>
  <c r="BE504" i="3"/>
  <c r="T504" i="3"/>
  <c r="R504" i="3"/>
  <c r="P504" i="3"/>
  <c r="BI503" i="3"/>
  <c r="BH503" i="3"/>
  <c r="BG503" i="3"/>
  <c r="BE503" i="3"/>
  <c r="T503" i="3"/>
  <c r="R503" i="3"/>
  <c r="P503" i="3"/>
  <c r="BI501" i="3"/>
  <c r="BH501" i="3"/>
  <c r="BG501" i="3"/>
  <c r="BE501" i="3"/>
  <c r="T501" i="3"/>
  <c r="R501" i="3"/>
  <c r="P501" i="3"/>
  <c r="BI499" i="3"/>
  <c r="BH499" i="3"/>
  <c r="BG499" i="3"/>
  <c r="BE499" i="3"/>
  <c r="T499" i="3"/>
  <c r="R499" i="3"/>
  <c r="P499" i="3"/>
  <c r="BI496" i="3"/>
  <c r="BH496" i="3"/>
  <c r="BG496" i="3"/>
  <c r="BE496" i="3"/>
  <c r="T496" i="3"/>
  <c r="R496" i="3"/>
  <c r="P496" i="3"/>
  <c r="BI495" i="3"/>
  <c r="BH495" i="3"/>
  <c r="BG495" i="3"/>
  <c r="BE495" i="3"/>
  <c r="T495" i="3"/>
  <c r="R495" i="3"/>
  <c r="P495" i="3"/>
  <c r="BI494" i="3"/>
  <c r="BH494" i="3"/>
  <c r="BG494" i="3"/>
  <c r="BE494" i="3"/>
  <c r="T494" i="3"/>
  <c r="R494" i="3"/>
  <c r="P494" i="3"/>
  <c r="BI492" i="3"/>
  <c r="BH492" i="3"/>
  <c r="BG492" i="3"/>
  <c r="BE492" i="3"/>
  <c r="T492" i="3"/>
  <c r="R492" i="3"/>
  <c r="P492" i="3"/>
  <c r="BI491" i="3"/>
  <c r="BH491" i="3"/>
  <c r="BG491" i="3"/>
  <c r="BE491" i="3"/>
  <c r="T491" i="3"/>
  <c r="R491" i="3"/>
  <c r="P491" i="3"/>
  <c r="BI489" i="3"/>
  <c r="BH489" i="3"/>
  <c r="BG489" i="3"/>
  <c r="BE489" i="3"/>
  <c r="T489" i="3"/>
  <c r="R489" i="3"/>
  <c r="P489" i="3"/>
  <c r="BI486" i="3"/>
  <c r="BH486" i="3"/>
  <c r="BG486" i="3"/>
  <c r="BE486" i="3"/>
  <c r="T486" i="3"/>
  <c r="R486" i="3"/>
  <c r="P486" i="3"/>
  <c r="BI483" i="3"/>
  <c r="BH483" i="3"/>
  <c r="BG483" i="3"/>
  <c r="BE483" i="3"/>
  <c r="T483" i="3"/>
  <c r="T482" i="3" s="1"/>
  <c r="R483" i="3"/>
  <c r="R482" i="3"/>
  <c r="P483" i="3"/>
  <c r="P482" i="3"/>
  <c r="BI480" i="3"/>
  <c r="BH480" i="3"/>
  <c r="BG480" i="3"/>
  <c r="BE480" i="3"/>
  <c r="T480" i="3"/>
  <c r="T479" i="3"/>
  <c r="R480" i="3"/>
  <c r="R479" i="3"/>
  <c r="P480" i="3"/>
  <c r="P479" i="3" s="1"/>
  <c r="BI478" i="3"/>
  <c r="BH478" i="3"/>
  <c r="BG478" i="3"/>
  <c r="BE478" i="3"/>
  <c r="T478" i="3"/>
  <c r="R478" i="3"/>
  <c r="P478" i="3"/>
  <c r="BI476" i="3"/>
  <c r="BH476" i="3"/>
  <c r="BG476" i="3"/>
  <c r="BE476" i="3"/>
  <c r="T476" i="3"/>
  <c r="R476" i="3"/>
  <c r="P476" i="3"/>
  <c r="BI474" i="3"/>
  <c r="BH474" i="3"/>
  <c r="BG474" i="3"/>
  <c r="BE474" i="3"/>
  <c r="T474" i="3"/>
  <c r="R474" i="3"/>
  <c r="P474" i="3"/>
  <c r="BI471" i="3"/>
  <c r="BH471" i="3"/>
  <c r="BG471" i="3"/>
  <c r="BE471" i="3"/>
  <c r="T471" i="3"/>
  <c r="R471" i="3"/>
  <c r="P471" i="3"/>
  <c r="BI465" i="3"/>
  <c r="BH465" i="3"/>
  <c r="BG465" i="3"/>
  <c r="BE465" i="3"/>
  <c r="T465" i="3"/>
  <c r="R465" i="3"/>
  <c r="P465" i="3"/>
  <c r="BI460" i="3"/>
  <c r="BH460" i="3"/>
  <c r="BG460" i="3"/>
  <c r="BE460" i="3"/>
  <c r="T460" i="3"/>
  <c r="R460" i="3"/>
  <c r="P460" i="3"/>
  <c r="BI458" i="3"/>
  <c r="BH458" i="3"/>
  <c r="BG458" i="3"/>
  <c r="BE458" i="3"/>
  <c r="T458" i="3"/>
  <c r="R458" i="3"/>
  <c r="P458" i="3"/>
  <c r="BI455" i="3"/>
  <c r="BH455" i="3"/>
  <c r="BG455" i="3"/>
  <c r="BE455" i="3"/>
  <c r="T455" i="3"/>
  <c r="T454" i="3" s="1"/>
  <c r="R455" i="3"/>
  <c r="R454" i="3"/>
  <c r="P455" i="3"/>
  <c r="P454" i="3" s="1"/>
  <c r="BI452" i="3"/>
  <c r="BH452" i="3"/>
  <c r="BG452" i="3"/>
  <c r="BE452" i="3"/>
  <c r="T452" i="3"/>
  <c r="R452" i="3"/>
  <c r="P452" i="3"/>
  <c r="BI451" i="3"/>
  <c r="BH451" i="3"/>
  <c r="BG451" i="3"/>
  <c r="BE451" i="3"/>
  <c r="T451" i="3"/>
  <c r="R451" i="3"/>
  <c r="P451" i="3"/>
  <c r="BI449" i="3"/>
  <c r="BH449" i="3"/>
  <c r="BG449" i="3"/>
  <c r="BE449" i="3"/>
  <c r="T449" i="3"/>
  <c r="R449" i="3"/>
  <c r="P449" i="3"/>
  <c r="BI446" i="3"/>
  <c r="BH446" i="3"/>
  <c r="BG446" i="3"/>
  <c r="BE446" i="3"/>
  <c r="T446" i="3"/>
  <c r="R446" i="3"/>
  <c r="P446" i="3"/>
  <c r="BI445" i="3"/>
  <c r="BH445" i="3"/>
  <c r="BG445" i="3"/>
  <c r="BE445" i="3"/>
  <c r="T445" i="3"/>
  <c r="R445" i="3"/>
  <c r="P445" i="3"/>
  <c r="BI444" i="3"/>
  <c r="BH444" i="3"/>
  <c r="BG444" i="3"/>
  <c r="BE444" i="3"/>
  <c r="T444" i="3"/>
  <c r="R444" i="3"/>
  <c r="P444" i="3"/>
  <c r="BI439" i="3"/>
  <c r="BH439" i="3"/>
  <c r="BG439" i="3"/>
  <c r="BE439" i="3"/>
  <c r="T439" i="3"/>
  <c r="R439" i="3"/>
  <c r="P439" i="3"/>
  <c r="BI436" i="3"/>
  <c r="BH436" i="3"/>
  <c r="BG436" i="3"/>
  <c r="BE436" i="3"/>
  <c r="T436" i="3"/>
  <c r="R436" i="3"/>
  <c r="P436" i="3"/>
  <c r="BI432" i="3"/>
  <c r="BH432" i="3"/>
  <c r="BG432" i="3"/>
  <c r="BE432" i="3"/>
  <c r="T432" i="3"/>
  <c r="R432" i="3"/>
  <c r="P432" i="3"/>
  <c r="BI429" i="3"/>
  <c r="BH429" i="3"/>
  <c r="BG429" i="3"/>
  <c r="BE429" i="3"/>
  <c r="T429" i="3"/>
  <c r="R429" i="3"/>
  <c r="P429" i="3"/>
  <c r="BI426" i="3"/>
  <c r="BH426" i="3"/>
  <c r="BG426" i="3"/>
  <c r="BE426" i="3"/>
  <c r="T426" i="3"/>
  <c r="R426" i="3"/>
  <c r="P426" i="3"/>
  <c r="BI422" i="3"/>
  <c r="BH422" i="3"/>
  <c r="BG422" i="3"/>
  <c r="BE422" i="3"/>
  <c r="T422" i="3"/>
  <c r="R422" i="3"/>
  <c r="P422" i="3"/>
  <c r="BI418" i="3"/>
  <c r="BH418" i="3"/>
  <c r="BG418" i="3"/>
  <c r="BE418" i="3"/>
  <c r="T418" i="3"/>
  <c r="R418" i="3"/>
  <c r="P418" i="3"/>
  <c r="BI415" i="3"/>
  <c r="BH415" i="3"/>
  <c r="BG415" i="3"/>
  <c r="BE415" i="3"/>
  <c r="T415" i="3"/>
  <c r="R415" i="3"/>
  <c r="P415" i="3"/>
  <c r="BI412" i="3"/>
  <c r="BH412" i="3"/>
  <c r="BG412" i="3"/>
  <c r="BE412" i="3"/>
  <c r="T412" i="3"/>
  <c r="R412" i="3"/>
  <c r="P412" i="3"/>
  <c r="BI409" i="3"/>
  <c r="BH409" i="3"/>
  <c r="BG409" i="3"/>
  <c r="BE409" i="3"/>
  <c r="T409" i="3"/>
  <c r="R409" i="3"/>
  <c r="P409" i="3"/>
  <c r="BI406" i="3"/>
  <c r="BH406" i="3"/>
  <c r="BG406" i="3"/>
  <c r="BE406" i="3"/>
  <c r="T406" i="3"/>
  <c r="R406" i="3"/>
  <c r="P406" i="3"/>
  <c r="BI403" i="3"/>
  <c r="BH403" i="3"/>
  <c r="BG403" i="3"/>
  <c r="BE403" i="3"/>
  <c r="T403" i="3"/>
  <c r="R403" i="3"/>
  <c r="P403" i="3"/>
  <c r="BI399" i="3"/>
  <c r="BH399" i="3"/>
  <c r="BG399" i="3"/>
  <c r="BE399" i="3"/>
  <c r="T399" i="3"/>
  <c r="R399" i="3"/>
  <c r="P399" i="3"/>
  <c r="BI394" i="3"/>
  <c r="BH394" i="3"/>
  <c r="BG394" i="3"/>
  <c r="BE394" i="3"/>
  <c r="T394" i="3"/>
  <c r="R394" i="3"/>
  <c r="P394" i="3"/>
  <c r="BI390" i="3"/>
  <c r="BH390" i="3"/>
  <c r="BG390" i="3"/>
  <c r="BE390" i="3"/>
  <c r="T390" i="3"/>
  <c r="R390" i="3"/>
  <c r="P390" i="3"/>
  <c r="BI386" i="3"/>
  <c r="BH386" i="3"/>
  <c r="BG386" i="3"/>
  <c r="BE386" i="3"/>
  <c r="T386" i="3"/>
  <c r="R386" i="3"/>
  <c r="P386" i="3"/>
  <c r="BI384" i="3"/>
  <c r="BH384" i="3"/>
  <c r="BG384" i="3"/>
  <c r="BE384" i="3"/>
  <c r="T384" i="3"/>
  <c r="R384" i="3"/>
  <c r="P384" i="3"/>
  <c r="BI382" i="3"/>
  <c r="BH382" i="3"/>
  <c r="BG382" i="3"/>
  <c r="BE382" i="3"/>
  <c r="T382" i="3"/>
  <c r="R382" i="3"/>
  <c r="P382" i="3"/>
  <c r="BI381" i="3"/>
  <c r="BH381" i="3"/>
  <c r="BG381" i="3"/>
  <c r="BE381" i="3"/>
  <c r="T381" i="3"/>
  <c r="R381" i="3"/>
  <c r="P381" i="3"/>
  <c r="BI379" i="3"/>
  <c r="BH379" i="3"/>
  <c r="BG379" i="3"/>
  <c r="BE379" i="3"/>
  <c r="T379" i="3"/>
  <c r="R379" i="3"/>
  <c r="P379" i="3"/>
  <c r="BI378" i="3"/>
  <c r="BH378" i="3"/>
  <c r="BG378" i="3"/>
  <c r="BE378" i="3"/>
  <c r="T378" i="3"/>
  <c r="R378" i="3"/>
  <c r="P378" i="3"/>
  <c r="BI376" i="3"/>
  <c r="BH376" i="3"/>
  <c r="BG376" i="3"/>
  <c r="BE376" i="3"/>
  <c r="T376" i="3"/>
  <c r="R376" i="3"/>
  <c r="P376" i="3"/>
  <c r="BI374" i="3"/>
  <c r="BH374" i="3"/>
  <c r="BG374" i="3"/>
  <c r="BE374" i="3"/>
  <c r="T374" i="3"/>
  <c r="R374" i="3"/>
  <c r="P374" i="3"/>
  <c r="BI373" i="3"/>
  <c r="BH373" i="3"/>
  <c r="BG373" i="3"/>
  <c r="BE373" i="3"/>
  <c r="T373" i="3"/>
  <c r="R373" i="3"/>
  <c r="P373" i="3"/>
  <c r="BI370" i="3"/>
  <c r="BH370" i="3"/>
  <c r="BG370" i="3"/>
  <c r="BE370" i="3"/>
  <c r="T370" i="3"/>
  <c r="R370" i="3"/>
  <c r="P370" i="3"/>
  <c r="BI369" i="3"/>
  <c r="BH369" i="3"/>
  <c r="BG369" i="3"/>
  <c r="BE369" i="3"/>
  <c r="T369" i="3"/>
  <c r="R369" i="3"/>
  <c r="P369" i="3"/>
  <c r="BI368" i="3"/>
  <c r="BH368" i="3"/>
  <c r="BG368" i="3"/>
  <c r="BE368" i="3"/>
  <c r="T368" i="3"/>
  <c r="R368" i="3"/>
  <c r="P368" i="3"/>
  <c r="BI367" i="3"/>
  <c r="BH367" i="3"/>
  <c r="BG367" i="3"/>
  <c r="BE367" i="3"/>
  <c r="T367" i="3"/>
  <c r="R367" i="3"/>
  <c r="P367" i="3"/>
  <c r="BI364" i="3"/>
  <c r="BH364" i="3"/>
  <c r="BG364" i="3"/>
  <c r="BE364" i="3"/>
  <c r="T364" i="3"/>
  <c r="R364" i="3"/>
  <c r="P364" i="3"/>
  <c r="BI360" i="3"/>
  <c r="BH360" i="3"/>
  <c r="BG360" i="3"/>
  <c r="BE360" i="3"/>
  <c r="T360" i="3"/>
  <c r="R360" i="3"/>
  <c r="P360" i="3"/>
  <c r="BI357" i="3"/>
  <c r="BH357" i="3"/>
  <c r="BG357" i="3"/>
  <c r="BE357" i="3"/>
  <c r="T357" i="3"/>
  <c r="R357" i="3"/>
  <c r="P357" i="3"/>
  <c r="BI355" i="3"/>
  <c r="BH355" i="3"/>
  <c r="BG355" i="3"/>
  <c r="BE355" i="3"/>
  <c r="T355" i="3"/>
  <c r="R355" i="3"/>
  <c r="P355" i="3"/>
  <c r="BI352" i="3"/>
  <c r="BH352" i="3"/>
  <c r="BG352" i="3"/>
  <c r="BE352" i="3"/>
  <c r="T352" i="3"/>
  <c r="T351" i="3" s="1"/>
  <c r="R352" i="3"/>
  <c r="R351" i="3" s="1"/>
  <c r="P352" i="3"/>
  <c r="P351" i="3" s="1"/>
  <c r="BI350" i="3"/>
  <c r="BH350" i="3"/>
  <c r="BG350" i="3"/>
  <c r="BE350" i="3"/>
  <c r="T350" i="3"/>
  <c r="R350" i="3"/>
  <c r="P350" i="3"/>
  <c r="BI348" i="3"/>
  <c r="BH348" i="3"/>
  <c r="BG348" i="3"/>
  <c r="BE348" i="3"/>
  <c r="T348" i="3"/>
  <c r="R348" i="3"/>
  <c r="P348" i="3"/>
  <c r="BI345" i="3"/>
  <c r="BH345" i="3"/>
  <c r="BG345" i="3"/>
  <c r="BE345" i="3"/>
  <c r="T345" i="3"/>
  <c r="R345" i="3"/>
  <c r="P345" i="3"/>
  <c r="BI342" i="3"/>
  <c r="BH342" i="3"/>
  <c r="BG342" i="3"/>
  <c r="BE342" i="3"/>
  <c r="T342" i="3"/>
  <c r="T341" i="3" s="1"/>
  <c r="R342" i="3"/>
  <c r="R341" i="3"/>
  <c r="P342" i="3"/>
  <c r="P341" i="3"/>
  <c r="BI339" i="3"/>
  <c r="BH339" i="3"/>
  <c r="BG339" i="3"/>
  <c r="BE339" i="3"/>
  <c r="T339" i="3"/>
  <c r="T338" i="3"/>
  <c r="R339" i="3"/>
  <c r="R338" i="3"/>
  <c r="P339" i="3"/>
  <c r="P338" i="3" s="1"/>
  <c r="BI336" i="3"/>
  <c r="BH336" i="3"/>
  <c r="BG336" i="3"/>
  <c r="BE336" i="3"/>
  <c r="T336" i="3"/>
  <c r="R336" i="3"/>
  <c r="P336" i="3"/>
  <c r="BI335" i="3"/>
  <c r="BH335" i="3"/>
  <c r="BG335" i="3"/>
  <c r="BE335" i="3"/>
  <c r="T335" i="3"/>
  <c r="R335" i="3"/>
  <c r="P335" i="3"/>
  <c r="BI334" i="3"/>
  <c r="BH334" i="3"/>
  <c r="BG334" i="3"/>
  <c r="BE334" i="3"/>
  <c r="T334" i="3"/>
  <c r="R334" i="3"/>
  <c r="P334" i="3"/>
  <c r="BI333" i="3"/>
  <c r="BH333" i="3"/>
  <c r="BG333" i="3"/>
  <c r="BE333" i="3"/>
  <c r="T333" i="3"/>
  <c r="R333" i="3"/>
  <c r="P333" i="3"/>
  <c r="BI329" i="3"/>
  <c r="BH329" i="3"/>
  <c r="BG329" i="3"/>
  <c r="BE329" i="3"/>
  <c r="T329" i="3"/>
  <c r="R329" i="3"/>
  <c r="P329" i="3"/>
  <c r="BI328" i="3"/>
  <c r="BH328" i="3"/>
  <c r="BG328" i="3"/>
  <c r="BE328" i="3"/>
  <c r="T328" i="3"/>
  <c r="R328" i="3"/>
  <c r="P328" i="3"/>
  <c r="BI324" i="3"/>
  <c r="BH324" i="3"/>
  <c r="BG324" i="3"/>
  <c r="BE324" i="3"/>
  <c r="T324" i="3"/>
  <c r="R324" i="3"/>
  <c r="P324" i="3"/>
  <c r="BI322" i="3"/>
  <c r="BH322" i="3"/>
  <c r="BG322" i="3"/>
  <c r="BE322" i="3"/>
  <c r="T322" i="3"/>
  <c r="R322" i="3"/>
  <c r="P322" i="3"/>
  <c r="BI319" i="3"/>
  <c r="BH319" i="3"/>
  <c r="BG319" i="3"/>
  <c r="BE319" i="3"/>
  <c r="T319" i="3"/>
  <c r="R319" i="3"/>
  <c r="P319" i="3"/>
  <c r="BI316" i="3"/>
  <c r="BH316" i="3"/>
  <c r="BG316" i="3"/>
  <c r="BE316" i="3"/>
  <c r="T316" i="3"/>
  <c r="T315" i="3" s="1"/>
  <c r="R316" i="3"/>
  <c r="R315" i="3" s="1"/>
  <c r="P316" i="3"/>
  <c r="P315" i="3" s="1"/>
  <c r="BI314" i="3"/>
  <c r="BH314" i="3"/>
  <c r="BG314" i="3"/>
  <c r="BE314" i="3"/>
  <c r="T314" i="3"/>
  <c r="T313" i="3" s="1"/>
  <c r="R314" i="3"/>
  <c r="R313" i="3" s="1"/>
  <c r="P314" i="3"/>
  <c r="P313" i="3" s="1"/>
  <c r="BI310" i="3"/>
  <c r="BH310" i="3"/>
  <c r="BG310" i="3"/>
  <c r="BE310" i="3"/>
  <c r="T310" i="3"/>
  <c r="R310" i="3"/>
  <c r="P310" i="3"/>
  <c r="BI306" i="3"/>
  <c r="BH306" i="3"/>
  <c r="BG306" i="3"/>
  <c r="BE306" i="3"/>
  <c r="T306" i="3"/>
  <c r="R306" i="3"/>
  <c r="P306" i="3"/>
  <c r="BI301" i="3"/>
  <c r="BH301" i="3"/>
  <c r="BG301" i="3"/>
  <c r="BE301" i="3"/>
  <c r="T301" i="3"/>
  <c r="T300" i="3" s="1"/>
  <c r="R301" i="3"/>
  <c r="R300" i="3"/>
  <c r="P301" i="3"/>
  <c r="P300" i="3" s="1"/>
  <c r="BI298" i="3"/>
  <c r="BH298" i="3"/>
  <c r="BG298" i="3"/>
  <c r="BE298" i="3"/>
  <c r="T298" i="3"/>
  <c r="T297" i="3" s="1"/>
  <c r="R298" i="3"/>
  <c r="R297" i="3" s="1"/>
  <c r="P298" i="3"/>
  <c r="P297" i="3" s="1"/>
  <c r="BI296" i="3"/>
  <c r="BH296" i="3"/>
  <c r="BG296" i="3"/>
  <c r="BE296" i="3"/>
  <c r="T296" i="3"/>
  <c r="R296" i="3"/>
  <c r="P296" i="3"/>
  <c r="BI292" i="3"/>
  <c r="BH292" i="3"/>
  <c r="BG292" i="3"/>
  <c r="BE292" i="3"/>
  <c r="T292" i="3"/>
  <c r="R292" i="3"/>
  <c r="P292" i="3"/>
  <c r="BI288" i="3"/>
  <c r="BH288" i="3"/>
  <c r="BG288" i="3"/>
  <c r="BE288" i="3"/>
  <c r="T288" i="3"/>
  <c r="R288" i="3"/>
  <c r="P288" i="3"/>
  <c r="BI285" i="3"/>
  <c r="BH285" i="3"/>
  <c r="BG285" i="3"/>
  <c r="BE285" i="3"/>
  <c r="T285" i="3"/>
  <c r="R285" i="3"/>
  <c r="P285" i="3"/>
  <c r="BI284" i="3"/>
  <c r="BH284" i="3"/>
  <c r="BG284" i="3"/>
  <c r="BE284" i="3"/>
  <c r="T284" i="3"/>
  <c r="R284" i="3"/>
  <c r="P284" i="3"/>
  <c r="BI283" i="3"/>
  <c r="BH283" i="3"/>
  <c r="BG283" i="3"/>
  <c r="BE283" i="3"/>
  <c r="T283" i="3"/>
  <c r="R283" i="3"/>
  <c r="P283" i="3"/>
  <c r="BI282" i="3"/>
  <c r="BH282" i="3"/>
  <c r="BG282" i="3"/>
  <c r="BE282" i="3"/>
  <c r="T282" i="3"/>
  <c r="R282" i="3"/>
  <c r="P282" i="3"/>
  <c r="BI280" i="3"/>
  <c r="BH280" i="3"/>
  <c r="BG280" i="3"/>
  <c r="BE280" i="3"/>
  <c r="T280" i="3"/>
  <c r="R280" i="3"/>
  <c r="P280" i="3"/>
  <c r="BI279" i="3"/>
  <c r="BH279" i="3"/>
  <c r="BG279" i="3"/>
  <c r="BE279" i="3"/>
  <c r="T279" i="3"/>
  <c r="R279" i="3"/>
  <c r="P279" i="3"/>
  <c r="BI277" i="3"/>
  <c r="BH277" i="3"/>
  <c r="BG277" i="3"/>
  <c r="BE277" i="3"/>
  <c r="T277" i="3"/>
  <c r="R277" i="3"/>
  <c r="P277" i="3"/>
  <c r="BI276" i="3"/>
  <c r="BH276" i="3"/>
  <c r="BG276" i="3"/>
  <c r="BE276" i="3"/>
  <c r="T276" i="3"/>
  <c r="R276" i="3"/>
  <c r="P276" i="3"/>
  <c r="BI273" i="3"/>
  <c r="BH273" i="3"/>
  <c r="BG273" i="3"/>
  <c r="BE273" i="3"/>
  <c r="T273" i="3"/>
  <c r="R273" i="3"/>
  <c r="P273" i="3"/>
  <c r="BI272" i="3"/>
  <c r="BH272" i="3"/>
  <c r="BG272" i="3"/>
  <c r="BE272" i="3"/>
  <c r="T272" i="3"/>
  <c r="R272" i="3"/>
  <c r="P272" i="3"/>
  <c r="BI271" i="3"/>
  <c r="BH271" i="3"/>
  <c r="BG271" i="3"/>
  <c r="BE271" i="3"/>
  <c r="T271" i="3"/>
  <c r="R271" i="3"/>
  <c r="P271" i="3"/>
  <c r="BI266" i="3"/>
  <c r="BH266" i="3"/>
  <c r="BG266" i="3"/>
  <c r="BE266" i="3"/>
  <c r="T266" i="3"/>
  <c r="R266" i="3"/>
  <c r="P266" i="3"/>
  <c r="BI265" i="3"/>
  <c r="BH265" i="3"/>
  <c r="BG265" i="3"/>
  <c r="BE265" i="3"/>
  <c r="T265" i="3"/>
  <c r="R265" i="3"/>
  <c r="P265" i="3"/>
  <c r="BI262" i="3"/>
  <c r="BH262" i="3"/>
  <c r="BG262" i="3"/>
  <c r="BE262" i="3"/>
  <c r="T262" i="3"/>
  <c r="R262" i="3"/>
  <c r="P262" i="3"/>
  <c r="BI258" i="3"/>
  <c r="BH258" i="3"/>
  <c r="BG258" i="3"/>
  <c r="BE258" i="3"/>
  <c r="T258" i="3"/>
  <c r="R258" i="3"/>
  <c r="P258" i="3"/>
  <c r="BI254" i="3"/>
  <c r="BH254" i="3"/>
  <c r="BG254" i="3"/>
  <c r="BE254" i="3"/>
  <c r="T254" i="3"/>
  <c r="R254" i="3"/>
  <c r="P254" i="3"/>
  <c r="BI250" i="3"/>
  <c r="BH250" i="3"/>
  <c r="BG250" i="3"/>
  <c r="BE250" i="3"/>
  <c r="T250" i="3"/>
  <c r="R250" i="3"/>
  <c r="P250" i="3"/>
  <c r="BI247" i="3"/>
  <c r="BH247" i="3"/>
  <c r="BG247" i="3"/>
  <c r="BE247" i="3"/>
  <c r="T247" i="3"/>
  <c r="R247" i="3"/>
  <c r="P247" i="3"/>
  <c r="BI243" i="3"/>
  <c r="BH243" i="3"/>
  <c r="BG243" i="3"/>
  <c r="BE243" i="3"/>
  <c r="T243" i="3"/>
  <c r="R243" i="3"/>
  <c r="P243" i="3"/>
  <c r="BI239" i="3"/>
  <c r="BH239" i="3"/>
  <c r="BG239" i="3"/>
  <c r="BE239" i="3"/>
  <c r="T239" i="3"/>
  <c r="R239" i="3"/>
  <c r="P239" i="3"/>
  <c r="BI235" i="3"/>
  <c r="BH235" i="3"/>
  <c r="BG235" i="3"/>
  <c r="BE235" i="3"/>
  <c r="T235" i="3"/>
  <c r="R235" i="3"/>
  <c r="P235" i="3"/>
  <c r="BI234" i="3"/>
  <c r="BH234" i="3"/>
  <c r="BG234" i="3"/>
  <c r="BE234" i="3"/>
  <c r="T234" i="3"/>
  <c r="R234" i="3"/>
  <c r="P234" i="3"/>
  <c r="BI230" i="3"/>
  <c r="BH230" i="3"/>
  <c r="BG230" i="3"/>
  <c r="BE230" i="3"/>
  <c r="T230" i="3"/>
  <c r="R230" i="3"/>
  <c r="P230" i="3"/>
  <c r="BI227" i="3"/>
  <c r="BH227" i="3"/>
  <c r="BG227" i="3"/>
  <c r="BE227" i="3"/>
  <c r="T227" i="3"/>
  <c r="R227" i="3"/>
  <c r="P227" i="3"/>
  <c r="BI223" i="3"/>
  <c r="BH223" i="3"/>
  <c r="BG223" i="3"/>
  <c r="BE223" i="3"/>
  <c r="T223" i="3"/>
  <c r="R223" i="3"/>
  <c r="P223" i="3"/>
  <c r="BI219" i="3"/>
  <c r="BH219" i="3"/>
  <c r="BG219" i="3"/>
  <c r="BE219" i="3"/>
  <c r="T219" i="3"/>
  <c r="R219" i="3"/>
  <c r="P219" i="3"/>
  <c r="BI215" i="3"/>
  <c r="BH215" i="3"/>
  <c r="BG215" i="3"/>
  <c r="BE215" i="3"/>
  <c r="T215" i="3"/>
  <c r="R215" i="3"/>
  <c r="P215" i="3"/>
  <c r="BI210" i="3"/>
  <c r="BH210" i="3"/>
  <c r="BG210" i="3"/>
  <c r="BE210" i="3"/>
  <c r="T210" i="3"/>
  <c r="R210" i="3"/>
  <c r="P210" i="3"/>
  <c r="BI207" i="3"/>
  <c r="BH207" i="3"/>
  <c r="BG207" i="3"/>
  <c r="BE207" i="3"/>
  <c r="T207" i="3"/>
  <c r="R207" i="3"/>
  <c r="P207" i="3"/>
  <c r="BI203" i="3"/>
  <c r="BH203" i="3"/>
  <c r="BG203" i="3"/>
  <c r="BE203" i="3"/>
  <c r="T203" i="3"/>
  <c r="T202" i="3" s="1"/>
  <c r="R203" i="3"/>
  <c r="R202" i="3" s="1"/>
  <c r="P203" i="3"/>
  <c r="P202" i="3" s="1"/>
  <c r="BI201" i="3"/>
  <c r="BH201" i="3"/>
  <c r="BG201" i="3"/>
  <c r="BE201" i="3"/>
  <c r="T201" i="3"/>
  <c r="R201" i="3"/>
  <c r="P201" i="3"/>
  <c r="BI198" i="3"/>
  <c r="BH198" i="3"/>
  <c r="BG198" i="3"/>
  <c r="BE198" i="3"/>
  <c r="T198" i="3"/>
  <c r="R198" i="3"/>
  <c r="P198" i="3"/>
  <c r="BI194" i="3"/>
  <c r="BH194" i="3"/>
  <c r="BG194" i="3"/>
  <c r="BE194" i="3"/>
  <c r="T194" i="3"/>
  <c r="R194" i="3"/>
  <c r="P194" i="3"/>
  <c r="BI191" i="3"/>
  <c r="BH191" i="3"/>
  <c r="BG191" i="3"/>
  <c r="BE191" i="3"/>
  <c r="T191" i="3"/>
  <c r="T190" i="3" s="1"/>
  <c r="R191" i="3"/>
  <c r="R190" i="3"/>
  <c r="P191" i="3"/>
  <c r="P190" i="3"/>
  <c r="BI189" i="3"/>
  <c r="BH189" i="3"/>
  <c r="BG189" i="3"/>
  <c r="BE189" i="3"/>
  <c r="T189" i="3"/>
  <c r="T188" i="3"/>
  <c r="R189" i="3"/>
  <c r="R188" i="3" s="1"/>
  <c r="R187" i="3" s="1"/>
  <c r="P189" i="3"/>
  <c r="P188" i="3" s="1"/>
  <c r="P187" i="3" s="1"/>
  <c r="J183" i="3"/>
  <c r="J182" i="3"/>
  <c r="F180" i="3"/>
  <c r="E178" i="3"/>
  <c r="J91" i="3"/>
  <c r="J90" i="3"/>
  <c r="F88" i="3"/>
  <c r="E86" i="3"/>
  <c r="J18" i="3"/>
  <c r="E18" i="3"/>
  <c r="F183" i="3"/>
  <c r="J17" i="3"/>
  <c r="J15" i="3"/>
  <c r="E15" i="3"/>
  <c r="F90" i="3" s="1"/>
  <c r="J14" i="3"/>
  <c r="J12" i="3"/>
  <c r="J180" i="3" s="1"/>
  <c r="E7" i="3"/>
  <c r="E176" i="3" s="1"/>
  <c r="J37" i="2"/>
  <c r="J36" i="2"/>
  <c r="AY95" i="1" s="1"/>
  <c r="J35" i="2"/>
  <c r="AX95" i="1" s="1"/>
  <c r="BI850" i="2"/>
  <c r="BH850" i="2"/>
  <c r="BG850" i="2"/>
  <c r="BE850" i="2"/>
  <c r="T850" i="2"/>
  <c r="R850" i="2"/>
  <c r="P850" i="2"/>
  <c r="BI848" i="2"/>
  <c r="BH848" i="2"/>
  <c r="BG848" i="2"/>
  <c r="BE848" i="2"/>
  <c r="T848" i="2"/>
  <c r="R848" i="2"/>
  <c r="P848" i="2"/>
  <c r="BI846" i="2"/>
  <c r="BH846" i="2"/>
  <c r="BG846" i="2"/>
  <c r="BE846" i="2"/>
  <c r="T846" i="2"/>
  <c r="T845" i="2" s="1"/>
  <c r="R846" i="2"/>
  <c r="R845" i="2" s="1"/>
  <c r="P846" i="2"/>
  <c r="P845" i="2" s="1"/>
  <c r="BI843" i="2"/>
  <c r="BH843" i="2"/>
  <c r="BG843" i="2"/>
  <c r="BE843" i="2"/>
  <c r="T843" i="2"/>
  <c r="R843" i="2"/>
  <c r="P843" i="2"/>
  <c r="BI842" i="2"/>
  <c r="BH842" i="2"/>
  <c r="BG842" i="2"/>
  <c r="BE842" i="2"/>
  <c r="T842" i="2"/>
  <c r="R842" i="2"/>
  <c r="P842" i="2"/>
  <c r="BI840" i="2"/>
  <c r="BH840" i="2"/>
  <c r="BG840" i="2"/>
  <c r="BE840" i="2"/>
  <c r="T840" i="2"/>
  <c r="R840" i="2"/>
  <c r="P840" i="2"/>
  <c r="BI838" i="2"/>
  <c r="BH838" i="2"/>
  <c r="BG838" i="2"/>
  <c r="BE838" i="2"/>
  <c r="T838" i="2"/>
  <c r="R838" i="2"/>
  <c r="P838" i="2"/>
  <c r="BI835" i="2"/>
  <c r="BH835" i="2"/>
  <c r="BG835" i="2"/>
  <c r="BE835" i="2"/>
  <c r="T835" i="2"/>
  <c r="T834" i="2" s="1"/>
  <c r="R835" i="2"/>
  <c r="R834" i="2" s="1"/>
  <c r="P835" i="2"/>
  <c r="P834" i="2" s="1"/>
  <c r="BI832" i="2"/>
  <c r="BH832" i="2"/>
  <c r="BG832" i="2"/>
  <c r="BE832" i="2"/>
  <c r="T832" i="2"/>
  <c r="R832" i="2"/>
  <c r="P832" i="2"/>
  <c r="BI829" i="2"/>
  <c r="BH829" i="2"/>
  <c r="BG829" i="2"/>
  <c r="BE829" i="2"/>
  <c r="T829" i="2"/>
  <c r="R829" i="2"/>
  <c r="P829" i="2"/>
  <c r="BI828" i="2"/>
  <c r="BH828" i="2"/>
  <c r="BG828" i="2"/>
  <c r="BE828" i="2"/>
  <c r="T828" i="2"/>
  <c r="R828" i="2"/>
  <c r="P828" i="2"/>
  <c r="BI825" i="2"/>
  <c r="BH825" i="2"/>
  <c r="BG825" i="2"/>
  <c r="BE825" i="2"/>
  <c r="T825" i="2"/>
  <c r="R825" i="2"/>
  <c r="P825" i="2"/>
  <c r="BI821" i="2"/>
  <c r="BH821" i="2"/>
  <c r="BG821" i="2"/>
  <c r="BE821" i="2"/>
  <c r="T821" i="2"/>
  <c r="R821" i="2"/>
  <c r="P821" i="2"/>
  <c r="BI817" i="2"/>
  <c r="BH817" i="2"/>
  <c r="BG817" i="2"/>
  <c r="BE817" i="2"/>
  <c r="T817" i="2"/>
  <c r="R817" i="2"/>
  <c r="P817" i="2"/>
  <c r="BI814" i="2"/>
  <c r="BH814" i="2"/>
  <c r="BG814" i="2"/>
  <c r="BE814" i="2"/>
  <c r="T814" i="2"/>
  <c r="R814" i="2"/>
  <c r="P814" i="2"/>
  <c r="BI813" i="2"/>
  <c r="BH813" i="2"/>
  <c r="BG813" i="2"/>
  <c r="BE813" i="2"/>
  <c r="T813" i="2"/>
  <c r="R813" i="2"/>
  <c r="P813" i="2"/>
  <c r="BI810" i="2"/>
  <c r="BH810" i="2"/>
  <c r="BG810" i="2"/>
  <c r="BE810" i="2"/>
  <c r="T810" i="2"/>
  <c r="R810" i="2"/>
  <c r="P810" i="2"/>
  <c r="BI808" i="2"/>
  <c r="BH808" i="2"/>
  <c r="BG808" i="2"/>
  <c r="BE808" i="2"/>
  <c r="T808" i="2"/>
  <c r="R808" i="2"/>
  <c r="P808" i="2"/>
  <c r="BI801" i="2"/>
  <c r="BH801" i="2"/>
  <c r="BG801" i="2"/>
  <c r="BE801" i="2"/>
  <c r="T801" i="2"/>
  <c r="R801" i="2"/>
  <c r="P801" i="2"/>
  <c r="BI800" i="2"/>
  <c r="BH800" i="2"/>
  <c r="BG800" i="2"/>
  <c r="BE800" i="2"/>
  <c r="T800" i="2"/>
  <c r="R800" i="2"/>
  <c r="P800" i="2"/>
  <c r="BI797" i="2"/>
  <c r="BH797" i="2"/>
  <c r="BG797" i="2"/>
  <c r="BE797" i="2"/>
  <c r="T797" i="2"/>
  <c r="R797" i="2"/>
  <c r="P797" i="2"/>
  <c r="BI795" i="2"/>
  <c r="BH795" i="2"/>
  <c r="BG795" i="2"/>
  <c r="BE795" i="2"/>
  <c r="T795" i="2"/>
  <c r="R795" i="2"/>
  <c r="P795" i="2"/>
  <c r="BI789" i="2"/>
  <c r="BH789" i="2"/>
  <c r="BG789" i="2"/>
  <c r="BE789" i="2"/>
  <c r="T789" i="2"/>
  <c r="R789" i="2"/>
  <c r="P789" i="2"/>
  <c r="BI784" i="2"/>
  <c r="BH784" i="2"/>
  <c r="BG784" i="2"/>
  <c r="BE784" i="2"/>
  <c r="T784" i="2"/>
  <c r="R784" i="2"/>
  <c r="P784" i="2"/>
  <c r="BI779" i="2"/>
  <c r="BH779" i="2"/>
  <c r="BG779" i="2"/>
  <c r="BE779" i="2"/>
  <c r="T779" i="2"/>
  <c r="R779" i="2"/>
  <c r="P779" i="2"/>
  <c r="BI771" i="2"/>
  <c r="BH771" i="2"/>
  <c r="BG771" i="2"/>
  <c r="BE771" i="2"/>
  <c r="T771" i="2"/>
  <c r="R771" i="2"/>
  <c r="P771" i="2"/>
  <c r="BI762" i="2"/>
  <c r="BH762" i="2"/>
  <c r="BG762" i="2"/>
  <c r="BE762" i="2"/>
  <c r="T762" i="2"/>
  <c r="R762" i="2"/>
  <c r="P762" i="2"/>
  <c r="BI751" i="2"/>
  <c r="BH751" i="2"/>
  <c r="BG751" i="2"/>
  <c r="BE751" i="2"/>
  <c r="T751" i="2"/>
  <c r="R751" i="2"/>
  <c r="P751" i="2"/>
  <c r="BI748" i="2"/>
  <c r="BH748" i="2"/>
  <c r="BG748" i="2"/>
  <c r="BE748" i="2"/>
  <c r="T748" i="2"/>
  <c r="T747" i="2" s="1"/>
  <c r="R748" i="2"/>
  <c r="R747" i="2" s="1"/>
  <c r="P748" i="2"/>
  <c r="P747" i="2" s="1"/>
  <c r="BI745" i="2"/>
  <c r="BH745" i="2"/>
  <c r="BG745" i="2"/>
  <c r="BE745" i="2"/>
  <c r="T745" i="2"/>
  <c r="R745" i="2"/>
  <c r="P745" i="2"/>
  <c r="BI739" i="2"/>
  <c r="BH739" i="2"/>
  <c r="BG739" i="2"/>
  <c r="BE739" i="2"/>
  <c r="T739" i="2"/>
  <c r="R739" i="2"/>
  <c r="P739" i="2"/>
  <c r="BI738" i="2"/>
  <c r="BH738" i="2"/>
  <c r="BG738" i="2"/>
  <c r="BE738" i="2"/>
  <c r="T738" i="2"/>
  <c r="R738" i="2"/>
  <c r="P738" i="2"/>
  <c r="BI736" i="2"/>
  <c r="BH736" i="2"/>
  <c r="BG736" i="2"/>
  <c r="BE736" i="2"/>
  <c r="T736" i="2"/>
  <c r="R736" i="2"/>
  <c r="P736" i="2"/>
  <c r="BI731" i="2"/>
  <c r="BH731" i="2"/>
  <c r="BG731" i="2"/>
  <c r="BE731" i="2"/>
  <c r="T731" i="2"/>
  <c r="R731" i="2"/>
  <c r="P731" i="2"/>
  <c r="BI728" i="2"/>
  <c r="BH728" i="2"/>
  <c r="BG728" i="2"/>
  <c r="BE728" i="2"/>
  <c r="T728" i="2"/>
  <c r="R728" i="2"/>
  <c r="P728" i="2"/>
  <c r="BI727" i="2"/>
  <c r="BH727" i="2"/>
  <c r="BG727" i="2"/>
  <c r="BE727" i="2"/>
  <c r="T727" i="2"/>
  <c r="R727" i="2"/>
  <c r="P727" i="2"/>
  <c r="BI724" i="2"/>
  <c r="BH724" i="2"/>
  <c r="BG724" i="2"/>
  <c r="BE724" i="2"/>
  <c r="T724" i="2"/>
  <c r="R724" i="2"/>
  <c r="P724" i="2"/>
  <c r="BI719" i="2"/>
  <c r="BH719" i="2"/>
  <c r="BG719" i="2"/>
  <c r="BE719" i="2"/>
  <c r="T719" i="2"/>
  <c r="R719" i="2"/>
  <c r="P719" i="2"/>
  <c r="BI716" i="2"/>
  <c r="BH716" i="2"/>
  <c r="BG716" i="2"/>
  <c r="BE716" i="2"/>
  <c r="T716" i="2"/>
  <c r="R716" i="2"/>
  <c r="P716" i="2"/>
  <c r="BI713" i="2"/>
  <c r="BH713" i="2"/>
  <c r="BG713" i="2"/>
  <c r="BE713" i="2"/>
  <c r="T713" i="2"/>
  <c r="R713" i="2"/>
  <c r="P713" i="2"/>
  <c r="BI710" i="2"/>
  <c r="BH710" i="2"/>
  <c r="BG710" i="2"/>
  <c r="BE710" i="2"/>
  <c r="T710" i="2"/>
  <c r="R710" i="2"/>
  <c r="P710" i="2"/>
  <c r="BI705" i="2"/>
  <c r="BH705" i="2"/>
  <c r="BG705" i="2"/>
  <c r="BE705" i="2"/>
  <c r="T705" i="2"/>
  <c r="R705" i="2"/>
  <c r="P705" i="2"/>
  <c r="BI701" i="2"/>
  <c r="BH701" i="2"/>
  <c r="BG701" i="2"/>
  <c r="BE701" i="2"/>
  <c r="T701" i="2"/>
  <c r="R701" i="2"/>
  <c r="P701" i="2"/>
  <c r="BI696" i="2"/>
  <c r="BH696" i="2"/>
  <c r="BG696" i="2"/>
  <c r="BE696" i="2"/>
  <c r="T696" i="2"/>
  <c r="R696" i="2"/>
  <c r="P696" i="2"/>
  <c r="BI694" i="2"/>
  <c r="BH694" i="2"/>
  <c r="BG694" i="2"/>
  <c r="BE694" i="2"/>
  <c r="T694" i="2"/>
  <c r="R694" i="2"/>
  <c r="P694" i="2"/>
  <c r="BI692" i="2"/>
  <c r="BH692" i="2"/>
  <c r="BG692" i="2"/>
  <c r="BE692" i="2"/>
  <c r="T692" i="2"/>
  <c r="R692" i="2"/>
  <c r="P692" i="2"/>
  <c r="BI690" i="2"/>
  <c r="BH690" i="2"/>
  <c r="BG690" i="2"/>
  <c r="BE690" i="2"/>
  <c r="T690" i="2"/>
  <c r="R690" i="2"/>
  <c r="P690" i="2"/>
  <c r="BI688" i="2"/>
  <c r="BH688" i="2"/>
  <c r="BG688" i="2"/>
  <c r="BE688" i="2"/>
  <c r="T688" i="2"/>
  <c r="R688" i="2"/>
  <c r="P688" i="2"/>
  <c r="BI685" i="2"/>
  <c r="BH685" i="2"/>
  <c r="BG685" i="2"/>
  <c r="BE685" i="2"/>
  <c r="T685" i="2"/>
  <c r="R685" i="2"/>
  <c r="P685" i="2"/>
  <c r="BI680" i="2"/>
  <c r="BH680" i="2"/>
  <c r="BG680" i="2"/>
  <c r="BE680" i="2"/>
  <c r="T680" i="2"/>
  <c r="R680" i="2"/>
  <c r="P680" i="2"/>
  <c r="BI677" i="2"/>
  <c r="BH677" i="2"/>
  <c r="BG677" i="2"/>
  <c r="BE677" i="2"/>
  <c r="T677" i="2"/>
  <c r="T676" i="2" s="1"/>
  <c r="R677" i="2"/>
  <c r="R676" i="2" s="1"/>
  <c r="P677" i="2"/>
  <c r="P676" i="2" s="1"/>
  <c r="BI671" i="2"/>
  <c r="BH671" i="2"/>
  <c r="BG671" i="2"/>
  <c r="BE671" i="2"/>
  <c r="T671" i="2"/>
  <c r="T670" i="2" s="1"/>
  <c r="R671" i="2"/>
  <c r="R670" i="2" s="1"/>
  <c r="R669" i="2" s="1"/>
  <c r="P671" i="2"/>
  <c r="P670" i="2" s="1"/>
  <c r="P669" i="2" s="1"/>
  <c r="BI668" i="2"/>
  <c r="BH668" i="2"/>
  <c r="BG668" i="2"/>
  <c r="BE668" i="2"/>
  <c r="T668" i="2"/>
  <c r="T667" i="2" s="1"/>
  <c r="R668" i="2"/>
  <c r="R667" i="2" s="1"/>
  <c r="P668" i="2"/>
  <c r="P667" i="2" s="1"/>
  <c r="BI665" i="2"/>
  <c r="BH665" i="2"/>
  <c r="BG665" i="2"/>
  <c r="BE665" i="2"/>
  <c r="T665" i="2"/>
  <c r="R665" i="2"/>
  <c r="P665" i="2"/>
  <c r="BI663" i="2"/>
  <c r="BH663" i="2"/>
  <c r="BG663" i="2"/>
  <c r="BE663" i="2"/>
  <c r="T663" i="2"/>
  <c r="R663" i="2"/>
  <c r="P663" i="2"/>
  <c r="BI659" i="2"/>
  <c r="BH659" i="2"/>
  <c r="BG659" i="2"/>
  <c r="BE659" i="2"/>
  <c r="T659" i="2"/>
  <c r="R659" i="2"/>
  <c r="P659" i="2"/>
  <c r="BI655" i="2"/>
  <c r="BH655" i="2"/>
  <c r="BG655" i="2"/>
  <c r="BE655" i="2"/>
  <c r="T655" i="2"/>
  <c r="R655" i="2"/>
  <c r="P655" i="2"/>
  <c r="BI650" i="2"/>
  <c r="BH650" i="2"/>
  <c r="BG650" i="2"/>
  <c r="BE650" i="2"/>
  <c r="T650" i="2"/>
  <c r="R650" i="2"/>
  <c r="P650" i="2"/>
  <c r="BI645" i="2"/>
  <c r="BH645" i="2"/>
  <c r="BG645" i="2"/>
  <c r="BE645" i="2"/>
  <c r="T645" i="2"/>
  <c r="R645" i="2"/>
  <c r="P645" i="2"/>
  <c r="BI639" i="2"/>
  <c r="BH639" i="2"/>
  <c r="BG639" i="2"/>
  <c r="BE639" i="2"/>
  <c r="T639" i="2"/>
  <c r="R639" i="2"/>
  <c r="P639" i="2"/>
  <c r="BI637" i="2"/>
  <c r="BH637" i="2"/>
  <c r="BG637" i="2"/>
  <c r="BE637" i="2"/>
  <c r="T637" i="2"/>
  <c r="R637" i="2"/>
  <c r="P637" i="2"/>
  <c r="BI634" i="2"/>
  <c r="BH634" i="2"/>
  <c r="BG634" i="2"/>
  <c r="BE634" i="2"/>
  <c r="T634" i="2"/>
  <c r="R634" i="2"/>
  <c r="P634" i="2"/>
  <c r="BI632" i="2"/>
  <c r="BH632" i="2"/>
  <c r="BG632" i="2"/>
  <c r="BE632" i="2"/>
  <c r="T632" i="2"/>
  <c r="R632" i="2"/>
  <c r="P632" i="2"/>
  <c r="BI630" i="2"/>
  <c r="BH630" i="2"/>
  <c r="BG630" i="2"/>
  <c r="BE630" i="2"/>
  <c r="T630" i="2"/>
  <c r="R630" i="2"/>
  <c r="P630" i="2"/>
  <c r="BI629" i="2"/>
  <c r="BH629" i="2"/>
  <c r="BG629" i="2"/>
  <c r="BE629" i="2"/>
  <c r="T629" i="2"/>
  <c r="R629" i="2"/>
  <c r="P629" i="2"/>
  <c r="BI628" i="2"/>
  <c r="BH628" i="2"/>
  <c r="BG628" i="2"/>
  <c r="BE628" i="2"/>
  <c r="T628" i="2"/>
  <c r="R628" i="2"/>
  <c r="P628" i="2"/>
  <c r="BI625" i="2"/>
  <c r="BH625" i="2"/>
  <c r="BG625" i="2"/>
  <c r="BE625" i="2"/>
  <c r="T625" i="2"/>
  <c r="R625" i="2"/>
  <c r="P625" i="2"/>
  <c r="BI624" i="2"/>
  <c r="BH624" i="2"/>
  <c r="BG624" i="2"/>
  <c r="BE624" i="2"/>
  <c r="T624" i="2"/>
  <c r="R624" i="2"/>
  <c r="P624" i="2"/>
  <c r="BI622" i="2"/>
  <c r="BH622" i="2"/>
  <c r="BG622" i="2"/>
  <c r="BE622" i="2"/>
  <c r="T622" i="2"/>
  <c r="R622" i="2"/>
  <c r="P622" i="2"/>
  <c r="BI621" i="2"/>
  <c r="BH621" i="2"/>
  <c r="BG621" i="2"/>
  <c r="BE621" i="2"/>
  <c r="T621" i="2"/>
  <c r="R621" i="2"/>
  <c r="P621" i="2"/>
  <c r="BI620" i="2"/>
  <c r="BH620" i="2"/>
  <c r="BG620" i="2"/>
  <c r="BE620" i="2"/>
  <c r="T620" i="2"/>
  <c r="R620" i="2"/>
  <c r="P620" i="2"/>
  <c r="BI616" i="2"/>
  <c r="BH616" i="2"/>
  <c r="BG616" i="2"/>
  <c r="BE616" i="2"/>
  <c r="T616" i="2"/>
  <c r="R616" i="2"/>
  <c r="P616" i="2"/>
  <c r="BI613" i="2"/>
  <c r="BH613" i="2"/>
  <c r="BG613" i="2"/>
  <c r="BE613" i="2"/>
  <c r="T613" i="2"/>
  <c r="T612" i="2" s="1"/>
  <c r="R613" i="2"/>
  <c r="R612" i="2" s="1"/>
  <c r="P613" i="2"/>
  <c r="P612" i="2" s="1"/>
  <c r="BI610" i="2"/>
  <c r="BH610" i="2"/>
  <c r="BG610" i="2"/>
  <c r="BE610" i="2"/>
  <c r="T610" i="2"/>
  <c r="R610" i="2"/>
  <c r="P610" i="2"/>
  <c r="BI609" i="2"/>
  <c r="BH609" i="2"/>
  <c r="BG609" i="2"/>
  <c r="BE609" i="2"/>
  <c r="T609" i="2"/>
  <c r="R609" i="2"/>
  <c r="P609" i="2"/>
  <c r="BI607" i="2"/>
  <c r="BH607" i="2"/>
  <c r="BG607" i="2"/>
  <c r="BE607" i="2"/>
  <c r="T607" i="2"/>
  <c r="R607" i="2"/>
  <c r="P607" i="2"/>
  <c r="BI606" i="2"/>
  <c r="BH606" i="2"/>
  <c r="BG606" i="2"/>
  <c r="BE606" i="2"/>
  <c r="T606" i="2"/>
  <c r="R606" i="2"/>
  <c r="P606" i="2"/>
  <c r="BI604" i="2"/>
  <c r="BH604" i="2"/>
  <c r="BG604" i="2"/>
  <c r="BE604" i="2"/>
  <c r="T604" i="2"/>
  <c r="R604" i="2"/>
  <c r="P604" i="2"/>
  <c r="BI601" i="2"/>
  <c r="BH601" i="2"/>
  <c r="BG601" i="2"/>
  <c r="BE601" i="2"/>
  <c r="T601" i="2"/>
  <c r="R601" i="2"/>
  <c r="P601" i="2"/>
  <c r="BI600" i="2"/>
  <c r="BH600" i="2"/>
  <c r="BG600" i="2"/>
  <c r="BE600" i="2"/>
  <c r="T600" i="2"/>
  <c r="R600" i="2"/>
  <c r="P600" i="2"/>
  <c r="BI599" i="2"/>
  <c r="BH599" i="2"/>
  <c r="BG599" i="2"/>
  <c r="BE599" i="2"/>
  <c r="T599" i="2"/>
  <c r="R599" i="2"/>
  <c r="P599" i="2"/>
  <c r="BI597" i="2"/>
  <c r="BH597" i="2"/>
  <c r="BG597" i="2"/>
  <c r="BE597" i="2"/>
  <c r="T597" i="2"/>
  <c r="R597" i="2"/>
  <c r="P597" i="2"/>
  <c r="BI596" i="2"/>
  <c r="BH596" i="2"/>
  <c r="BG596" i="2"/>
  <c r="BE596" i="2"/>
  <c r="T596" i="2"/>
  <c r="R596" i="2"/>
  <c r="P596" i="2"/>
  <c r="BI594" i="2"/>
  <c r="BH594" i="2"/>
  <c r="BG594" i="2"/>
  <c r="BE594" i="2"/>
  <c r="T594" i="2"/>
  <c r="R594" i="2"/>
  <c r="P594" i="2"/>
  <c r="BI591" i="2"/>
  <c r="BH591" i="2"/>
  <c r="BG591" i="2"/>
  <c r="BE591" i="2"/>
  <c r="T591" i="2"/>
  <c r="R591" i="2"/>
  <c r="P591" i="2"/>
  <c r="BI588" i="2"/>
  <c r="BH588" i="2"/>
  <c r="BG588" i="2"/>
  <c r="BE588" i="2"/>
  <c r="T588" i="2"/>
  <c r="T587" i="2" s="1"/>
  <c r="R588" i="2"/>
  <c r="R587" i="2" s="1"/>
  <c r="P588" i="2"/>
  <c r="P587" i="2" s="1"/>
  <c r="BI585" i="2"/>
  <c r="BH585" i="2"/>
  <c r="BG585" i="2"/>
  <c r="BE585" i="2"/>
  <c r="T585" i="2"/>
  <c r="T584" i="2" s="1"/>
  <c r="R585" i="2"/>
  <c r="R584" i="2"/>
  <c r="P585" i="2"/>
  <c r="P584" i="2" s="1"/>
  <c r="BI583" i="2"/>
  <c r="BH583" i="2"/>
  <c r="BG583" i="2"/>
  <c r="BE583" i="2"/>
  <c r="T583" i="2"/>
  <c r="R583" i="2"/>
  <c r="P583" i="2"/>
  <c r="BI581" i="2"/>
  <c r="BH581" i="2"/>
  <c r="BG581" i="2"/>
  <c r="BE581" i="2"/>
  <c r="T581" i="2"/>
  <c r="R581" i="2"/>
  <c r="P581" i="2"/>
  <c r="BI579" i="2"/>
  <c r="BH579" i="2"/>
  <c r="BG579" i="2"/>
  <c r="BE579" i="2"/>
  <c r="T579" i="2"/>
  <c r="R579" i="2"/>
  <c r="P579" i="2"/>
  <c r="BI576" i="2"/>
  <c r="BH576" i="2"/>
  <c r="BG576" i="2"/>
  <c r="BE576" i="2"/>
  <c r="T576" i="2"/>
  <c r="R576" i="2"/>
  <c r="P576" i="2"/>
  <c r="BI567" i="2"/>
  <c r="BH567" i="2"/>
  <c r="BG567" i="2"/>
  <c r="BE567" i="2"/>
  <c r="T567" i="2"/>
  <c r="R567" i="2"/>
  <c r="P567" i="2"/>
  <c r="BI565" i="2"/>
  <c r="BH565" i="2"/>
  <c r="BG565" i="2"/>
  <c r="BE565" i="2"/>
  <c r="T565" i="2"/>
  <c r="R565" i="2"/>
  <c r="P565" i="2"/>
  <c r="BI563" i="2"/>
  <c r="BH563" i="2"/>
  <c r="BG563" i="2"/>
  <c r="BE563" i="2"/>
  <c r="T563" i="2"/>
  <c r="R563" i="2"/>
  <c r="P563" i="2"/>
  <c r="BI561" i="2"/>
  <c r="BH561" i="2"/>
  <c r="BG561" i="2"/>
  <c r="BE561" i="2"/>
  <c r="T561" i="2"/>
  <c r="R561" i="2"/>
  <c r="P561" i="2"/>
  <c r="BI558" i="2"/>
  <c r="BH558" i="2"/>
  <c r="BG558" i="2"/>
  <c r="BE558" i="2"/>
  <c r="T558" i="2"/>
  <c r="T557" i="2" s="1"/>
  <c r="R558" i="2"/>
  <c r="R557" i="2" s="1"/>
  <c r="P558" i="2"/>
  <c r="P557" i="2" s="1"/>
  <c r="BI555" i="2"/>
  <c r="BH555" i="2"/>
  <c r="BG555" i="2"/>
  <c r="BE555" i="2"/>
  <c r="T555" i="2"/>
  <c r="R555" i="2"/>
  <c r="P555" i="2"/>
  <c r="BI554" i="2"/>
  <c r="BH554" i="2"/>
  <c r="BG554" i="2"/>
  <c r="BE554" i="2"/>
  <c r="T554" i="2"/>
  <c r="R554" i="2"/>
  <c r="P554" i="2"/>
  <c r="BI552" i="2"/>
  <c r="BH552" i="2"/>
  <c r="BG552" i="2"/>
  <c r="BE552" i="2"/>
  <c r="T552" i="2"/>
  <c r="R552" i="2"/>
  <c r="P552" i="2"/>
  <c r="BI549" i="2"/>
  <c r="BH549" i="2"/>
  <c r="BG549" i="2"/>
  <c r="BE549" i="2"/>
  <c r="T549" i="2"/>
  <c r="R549" i="2"/>
  <c r="P549" i="2"/>
  <c r="BI548" i="2"/>
  <c r="BH548" i="2"/>
  <c r="BG548" i="2"/>
  <c r="BE548" i="2"/>
  <c r="T548" i="2"/>
  <c r="R548" i="2"/>
  <c r="P548" i="2"/>
  <c r="BI547" i="2"/>
  <c r="BH547" i="2"/>
  <c r="BG547" i="2"/>
  <c r="BE547" i="2"/>
  <c r="T547" i="2"/>
  <c r="R547" i="2"/>
  <c r="P547" i="2"/>
  <c r="BI544" i="2"/>
  <c r="BH544" i="2"/>
  <c r="BG544" i="2"/>
  <c r="BE544" i="2"/>
  <c r="T544" i="2"/>
  <c r="R544" i="2"/>
  <c r="P544" i="2"/>
  <c r="BI540" i="2"/>
  <c r="BH540" i="2"/>
  <c r="BG540" i="2"/>
  <c r="BE540" i="2"/>
  <c r="T540" i="2"/>
  <c r="R540" i="2"/>
  <c r="P540" i="2"/>
  <c r="BI536" i="2"/>
  <c r="BH536" i="2"/>
  <c r="BG536" i="2"/>
  <c r="BE536" i="2"/>
  <c r="T536" i="2"/>
  <c r="R536" i="2"/>
  <c r="P536" i="2"/>
  <c r="BI532" i="2"/>
  <c r="BH532" i="2"/>
  <c r="BG532" i="2"/>
  <c r="BE532" i="2"/>
  <c r="T532" i="2"/>
  <c r="R532" i="2"/>
  <c r="P532" i="2"/>
  <c r="BI529" i="2"/>
  <c r="BH529" i="2"/>
  <c r="BG529" i="2"/>
  <c r="BE529" i="2"/>
  <c r="T529" i="2"/>
  <c r="R529" i="2"/>
  <c r="P529" i="2"/>
  <c r="BI526" i="2"/>
  <c r="BH526" i="2"/>
  <c r="BG526" i="2"/>
  <c r="BE526" i="2"/>
  <c r="T526" i="2"/>
  <c r="R526" i="2"/>
  <c r="P526" i="2"/>
  <c r="BI522" i="2"/>
  <c r="BH522" i="2"/>
  <c r="BG522" i="2"/>
  <c r="BE522" i="2"/>
  <c r="T522" i="2"/>
  <c r="R522" i="2"/>
  <c r="P522" i="2"/>
  <c r="BI519" i="2"/>
  <c r="BH519" i="2"/>
  <c r="BG519" i="2"/>
  <c r="BE519" i="2"/>
  <c r="T519" i="2"/>
  <c r="R519" i="2"/>
  <c r="P519" i="2"/>
  <c r="BI516" i="2"/>
  <c r="BH516" i="2"/>
  <c r="BG516" i="2"/>
  <c r="BE516" i="2"/>
  <c r="T516" i="2"/>
  <c r="R516" i="2"/>
  <c r="P516" i="2"/>
  <c r="BI512" i="2"/>
  <c r="BH512" i="2"/>
  <c r="BG512" i="2"/>
  <c r="BE512" i="2"/>
  <c r="T512" i="2"/>
  <c r="R512" i="2"/>
  <c r="P512" i="2"/>
  <c r="BI508" i="2"/>
  <c r="BH508" i="2"/>
  <c r="BG508" i="2"/>
  <c r="BE508" i="2"/>
  <c r="T508" i="2"/>
  <c r="R508" i="2"/>
  <c r="P508" i="2"/>
  <c r="BI504" i="2"/>
  <c r="BH504" i="2"/>
  <c r="BG504" i="2"/>
  <c r="BE504" i="2"/>
  <c r="T504" i="2"/>
  <c r="R504" i="2"/>
  <c r="P504" i="2"/>
  <c r="BI501" i="2"/>
  <c r="BH501" i="2"/>
  <c r="BG501" i="2"/>
  <c r="BE501" i="2"/>
  <c r="T501" i="2"/>
  <c r="R501" i="2"/>
  <c r="P501" i="2"/>
  <c r="BI498" i="2"/>
  <c r="BH498" i="2"/>
  <c r="BG498" i="2"/>
  <c r="BE498" i="2"/>
  <c r="T498" i="2"/>
  <c r="R498" i="2"/>
  <c r="P498" i="2"/>
  <c r="BI495" i="2"/>
  <c r="BH495" i="2"/>
  <c r="BG495" i="2"/>
  <c r="BE495" i="2"/>
  <c r="T495" i="2"/>
  <c r="R495" i="2"/>
  <c r="P495" i="2"/>
  <c r="BI492" i="2"/>
  <c r="BH492" i="2"/>
  <c r="BG492" i="2"/>
  <c r="BE492" i="2"/>
  <c r="T492" i="2"/>
  <c r="R492" i="2"/>
  <c r="P492" i="2"/>
  <c r="BI488" i="2"/>
  <c r="BH488" i="2"/>
  <c r="BG488" i="2"/>
  <c r="BE488" i="2"/>
  <c r="T488" i="2"/>
  <c r="R488" i="2"/>
  <c r="P488" i="2"/>
  <c r="BI482" i="2"/>
  <c r="BH482" i="2"/>
  <c r="BG482" i="2"/>
  <c r="BE482" i="2"/>
  <c r="T482" i="2"/>
  <c r="R482" i="2"/>
  <c r="P482" i="2"/>
  <c r="BI477" i="2"/>
  <c r="BH477" i="2"/>
  <c r="BG477" i="2"/>
  <c r="BE477" i="2"/>
  <c r="T477" i="2"/>
  <c r="R477" i="2"/>
  <c r="P477" i="2"/>
  <c r="BI472" i="2"/>
  <c r="BH472" i="2"/>
  <c r="BG472" i="2"/>
  <c r="BE472" i="2"/>
  <c r="T472" i="2"/>
  <c r="R472" i="2"/>
  <c r="P472" i="2"/>
  <c r="BI470" i="2"/>
  <c r="BH470" i="2"/>
  <c r="BG470" i="2"/>
  <c r="BE470" i="2"/>
  <c r="T470" i="2"/>
  <c r="R470" i="2"/>
  <c r="P470" i="2"/>
  <c r="BI468" i="2"/>
  <c r="BH468" i="2"/>
  <c r="BG468" i="2"/>
  <c r="BE468" i="2"/>
  <c r="T468" i="2"/>
  <c r="R468" i="2"/>
  <c r="P468" i="2"/>
  <c r="BI467" i="2"/>
  <c r="BH467" i="2"/>
  <c r="BG467" i="2"/>
  <c r="BE467" i="2"/>
  <c r="T467" i="2"/>
  <c r="R467" i="2"/>
  <c r="P467" i="2"/>
  <c r="BI465" i="2"/>
  <c r="BH465" i="2"/>
  <c r="BG465" i="2"/>
  <c r="BE465" i="2"/>
  <c r="T465" i="2"/>
  <c r="R465" i="2"/>
  <c r="P465" i="2"/>
  <c r="BI464" i="2"/>
  <c r="BH464" i="2"/>
  <c r="BG464" i="2"/>
  <c r="BE464" i="2"/>
  <c r="T464" i="2"/>
  <c r="R464" i="2"/>
  <c r="P464" i="2"/>
  <c r="BI462" i="2"/>
  <c r="BH462" i="2"/>
  <c r="BG462" i="2"/>
  <c r="BE462" i="2"/>
  <c r="T462" i="2"/>
  <c r="R462" i="2"/>
  <c r="P462" i="2"/>
  <c r="BI460" i="2"/>
  <c r="BH460" i="2"/>
  <c r="BG460" i="2"/>
  <c r="BE460" i="2"/>
  <c r="T460" i="2"/>
  <c r="R460" i="2"/>
  <c r="P460" i="2"/>
  <c r="BI459" i="2"/>
  <c r="BH459" i="2"/>
  <c r="BG459" i="2"/>
  <c r="BE459" i="2"/>
  <c r="T459" i="2"/>
  <c r="R459" i="2"/>
  <c r="P459" i="2"/>
  <c r="BI456" i="2"/>
  <c r="BH456" i="2"/>
  <c r="BG456" i="2"/>
  <c r="BE456" i="2"/>
  <c r="T456" i="2"/>
  <c r="R456" i="2"/>
  <c r="P456" i="2"/>
  <c r="BI455" i="2"/>
  <c r="BH455" i="2"/>
  <c r="BG455" i="2"/>
  <c r="BE455" i="2"/>
  <c r="T455" i="2"/>
  <c r="R455" i="2"/>
  <c r="P455" i="2"/>
  <c r="BI454" i="2"/>
  <c r="BH454" i="2"/>
  <c r="BG454" i="2"/>
  <c r="BE454" i="2"/>
  <c r="T454" i="2"/>
  <c r="R454" i="2"/>
  <c r="P454" i="2"/>
  <c r="BI453" i="2"/>
  <c r="BH453" i="2"/>
  <c r="BG453" i="2"/>
  <c r="BE453" i="2"/>
  <c r="T453" i="2"/>
  <c r="R453" i="2"/>
  <c r="P453" i="2"/>
  <c r="BI449" i="2"/>
  <c r="BH449" i="2"/>
  <c r="BG449" i="2"/>
  <c r="BE449" i="2"/>
  <c r="T449" i="2"/>
  <c r="R449" i="2"/>
  <c r="P449" i="2"/>
  <c r="BI445" i="2"/>
  <c r="BH445" i="2"/>
  <c r="BG445" i="2"/>
  <c r="BE445" i="2"/>
  <c r="T445" i="2"/>
  <c r="R445" i="2"/>
  <c r="P445" i="2"/>
  <c r="BI442" i="2"/>
  <c r="BH442" i="2"/>
  <c r="BG442" i="2"/>
  <c r="BE442" i="2"/>
  <c r="T442" i="2"/>
  <c r="R442" i="2"/>
  <c r="P442" i="2"/>
  <c r="BI440" i="2"/>
  <c r="BH440" i="2"/>
  <c r="BG440" i="2"/>
  <c r="BE440" i="2"/>
  <c r="T440" i="2"/>
  <c r="R440" i="2"/>
  <c r="P440" i="2"/>
  <c r="BI437" i="2"/>
  <c r="BH437" i="2"/>
  <c r="BG437" i="2"/>
  <c r="BE437" i="2"/>
  <c r="T437" i="2"/>
  <c r="T436" i="2" s="1"/>
  <c r="R437" i="2"/>
  <c r="R436" i="2" s="1"/>
  <c r="P437" i="2"/>
  <c r="P436" i="2" s="1"/>
  <c r="BI435" i="2"/>
  <c r="BH435" i="2"/>
  <c r="BG435" i="2"/>
  <c r="BE435" i="2"/>
  <c r="T435" i="2"/>
  <c r="R435" i="2"/>
  <c r="P435" i="2"/>
  <c r="BI433" i="2"/>
  <c r="BH433" i="2"/>
  <c r="BG433" i="2"/>
  <c r="BE433" i="2"/>
  <c r="T433" i="2"/>
  <c r="R433" i="2"/>
  <c r="P433" i="2"/>
  <c r="BI430" i="2"/>
  <c r="BH430" i="2"/>
  <c r="BG430" i="2"/>
  <c r="BE430" i="2"/>
  <c r="T430" i="2"/>
  <c r="R430" i="2"/>
  <c r="P430" i="2"/>
  <c r="BI426" i="2"/>
  <c r="BH426" i="2"/>
  <c r="BG426" i="2"/>
  <c r="BE426" i="2"/>
  <c r="T426" i="2"/>
  <c r="R426" i="2"/>
  <c r="P426" i="2"/>
  <c r="BI420" i="2"/>
  <c r="BH420" i="2"/>
  <c r="BG420" i="2"/>
  <c r="BE420" i="2"/>
  <c r="T420" i="2"/>
  <c r="R420" i="2"/>
  <c r="P420" i="2"/>
  <c r="BI417" i="2"/>
  <c r="BH417" i="2"/>
  <c r="BG417" i="2"/>
  <c r="BE417" i="2"/>
  <c r="T417" i="2"/>
  <c r="T416" i="2" s="1"/>
  <c r="R417" i="2"/>
  <c r="R416" i="2" s="1"/>
  <c r="P417" i="2"/>
  <c r="P416" i="2" s="1"/>
  <c r="BI414" i="2"/>
  <c r="BH414" i="2"/>
  <c r="BG414" i="2"/>
  <c r="BE414" i="2"/>
  <c r="T414" i="2"/>
  <c r="R414" i="2"/>
  <c r="P414" i="2"/>
  <c r="BI413" i="2"/>
  <c r="BH413" i="2"/>
  <c r="BG413" i="2"/>
  <c r="BE413" i="2"/>
  <c r="T413" i="2"/>
  <c r="R413" i="2"/>
  <c r="P413" i="2"/>
  <c r="BI412" i="2"/>
  <c r="BH412" i="2"/>
  <c r="BG412" i="2"/>
  <c r="BE412" i="2"/>
  <c r="T412" i="2"/>
  <c r="R412" i="2"/>
  <c r="P412" i="2"/>
  <c r="BI411" i="2"/>
  <c r="BH411" i="2"/>
  <c r="BG411" i="2"/>
  <c r="BE411" i="2"/>
  <c r="T411" i="2"/>
  <c r="R411" i="2"/>
  <c r="P411" i="2"/>
  <c r="BI409" i="2"/>
  <c r="BH409" i="2"/>
  <c r="BG409" i="2"/>
  <c r="BE409" i="2"/>
  <c r="T409" i="2"/>
  <c r="R409" i="2"/>
  <c r="P409" i="2"/>
  <c r="BI408" i="2"/>
  <c r="BH408" i="2"/>
  <c r="BG408" i="2"/>
  <c r="BE408" i="2"/>
  <c r="T408" i="2"/>
  <c r="R408" i="2"/>
  <c r="P408" i="2"/>
  <c r="BI403" i="2"/>
  <c r="BH403" i="2"/>
  <c r="BG403" i="2"/>
  <c r="BE403" i="2"/>
  <c r="T403" i="2"/>
  <c r="R403" i="2"/>
  <c r="P403" i="2"/>
  <c r="BI401" i="2"/>
  <c r="BH401" i="2"/>
  <c r="BG401" i="2"/>
  <c r="BE401" i="2"/>
  <c r="T401" i="2"/>
  <c r="R401" i="2"/>
  <c r="P401" i="2"/>
  <c r="BI397" i="2"/>
  <c r="BH397" i="2"/>
  <c r="BG397" i="2"/>
  <c r="BE397" i="2"/>
  <c r="T397" i="2"/>
  <c r="R397" i="2"/>
  <c r="P397" i="2"/>
  <c r="BI394" i="2"/>
  <c r="BH394" i="2"/>
  <c r="BG394" i="2"/>
  <c r="BE394" i="2"/>
  <c r="T394" i="2"/>
  <c r="T393" i="2" s="1"/>
  <c r="R394" i="2"/>
  <c r="R393" i="2" s="1"/>
  <c r="P394" i="2"/>
  <c r="P393" i="2"/>
  <c r="BI391" i="2"/>
  <c r="BH391" i="2"/>
  <c r="BG391" i="2"/>
  <c r="BE391" i="2"/>
  <c r="T391" i="2"/>
  <c r="T390" i="2" s="1"/>
  <c r="R391" i="2"/>
  <c r="R390" i="2" s="1"/>
  <c r="P391" i="2"/>
  <c r="P390" i="2" s="1"/>
  <c r="BI386" i="2"/>
  <c r="BH386" i="2"/>
  <c r="BG386" i="2"/>
  <c r="BE386" i="2"/>
  <c r="T386" i="2"/>
  <c r="R386" i="2"/>
  <c r="P386" i="2"/>
  <c r="BI384" i="2"/>
  <c r="BH384" i="2"/>
  <c r="BG384" i="2"/>
  <c r="BE384" i="2"/>
  <c r="T384" i="2"/>
  <c r="R384" i="2"/>
  <c r="P384" i="2"/>
  <c r="BI383" i="2"/>
  <c r="BH383" i="2"/>
  <c r="BG383" i="2"/>
  <c r="BE383" i="2"/>
  <c r="T383" i="2"/>
  <c r="R383" i="2"/>
  <c r="P383" i="2"/>
  <c r="BI381" i="2"/>
  <c r="BH381" i="2"/>
  <c r="BG381" i="2"/>
  <c r="BE381" i="2"/>
  <c r="T381" i="2"/>
  <c r="R381" i="2"/>
  <c r="P381" i="2"/>
  <c r="BI379" i="2"/>
  <c r="BH379" i="2"/>
  <c r="BG379" i="2"/>
  <c r="BE379" i="2"/>
  <c r="T379" i="2"/>
  <c r="R379" i="2"/>
  <c r="P379" i="2"/>
  <c r="BI373" i="2"/>
  <c r="BH373" i="2"/>
  <c r="BG373" i="2"/>
  <c r="BE373" i="2"/>
  <c r="T373" i="2"/>
  <c r="R373" i="2"/>
  <c r="P373" i="2"/>
  <c r="BI368" i="2"/>
  <c r="BH368" i="2"/>
  <c r="BG368" i="2"/>
  <c r="BE368" i="2"/>
  <c r="T368" i="2"/>
  <c r="R368" i="2"/>
  <c r="P368" i="2"/>
  <c r="BI362" i="2"/>
  <c r="BH362" i="2"/>
  <c r="BG362" i="2"/>
  <c r="BE362" i="2"/>
  <c r="T362" i="2"/>
  <c r="T361" i="2" s="1"/>
  <c r="R362" i="2"/>
  <c r="R361" i="2" s="1"/>
  <c r="P362" i="2"/>
  <c r="P361" i="2" s="1"/>
  <c r="BI359" i="2"/>
  <c r="BH359" i="2"/>
  <c r="BG359" i="2"/>
  <c r="BE359" i="2"/>
  <c r="T359" i="2"/>
  <c r="T358" i="2" s="1"/>
  <c r="R359" i="2"/>
  <c r="R358" i="2" s="1"/>
  <c r="P359" i="2"/>
  <c r="P358" i="2" s="1"/>
  <c r="BI353" i="2"/>
  <c r="BH353" i="2"/>
  <c r="BG353" i="2"/>
  <c r="BE353" i="2"/>
  <c r="T353" i="2"/>
  <c r="T352" i="2" s="1"/>
  <c r="R353" i="2"/>
  <c r="R352" i="2" s="1"/>
  <c r="P353" i="2"/>
  <c r="P352" i="2" s="1"/>
  <c r="BI351" i="2"/>
  <c r="BH351" i="2"/>
  <c r="BG351" i="2"/>
  <c r="BE351" i="2"/>
  <c r="T351" i="2"/>
  <c r="R351" i="2"/>
  <c r="P351" i="2"/>
  <c r="BI347" i="2"/>
  <c r="BH347" i="2"/>
  <c r="BG347" i="2"/>
  <c r="BE347" i="2"/>
  <c r="T347" i="2"/>
  <c r="R347" i="2"/>
  <c r="P347" i="2"/>
  <c r="BI343" i="2"/>
  <c r="BH343" i="2"/>
  <c r="BG343" i="2"/>
  <c r="BE343" i="2"/>
  <c r="T343" i="2"/>
  <c r="R343" i="2"/>
  <c r="P343" i="2"/>
  <c r="BI340" i="2"/>
  <c r="BH340" i="2"/>
  <c r="BG340" i="2"/>
  <c r="BE340" i="2"/>
  <c r="T340" i="2"/>
  <c r="R340" i="2"/>
  <c r="P340" i="2"/>
  <c r="BI339" i="2"/>
  <c r="BH339" i="2"/>
  <c r="BG339" i="2"/>
  <c r="BE339" i="2"/>
  <c r="T339" i="2"/>
  <c r="R339" i="2"/>
  <c r="P339" i="2"/>
  <c r="BI338" i="2"/>
  <c r="BH338" i="2"/>
  <c r="BG338" i="2"/>
  <c r="BE338" i="2"/>
  <c r="T338" i="2"/>
  <c r="R338" i="2"/>
  <c r="P338" i="2"/>
  <c r="BI337" i="2"/>
  <c r="BH337" i="2"/>
  <c r="BG337" i="2"/>
  <c r="BE337" i="2"/>
  <c r="T337" i="2"/>
  <c r="R337" i="2"/>
  <c r="P337" i="2"/>
  <c r="BI335" i="2"/>
  <c r="BH335" i="2"/>
  <c r="BG335" i="2"/>
  <c r="BE335" i="2"/>
  <c r="T335" i="2"/>
  <c r="R335" i="2"/>
  <c r="P335" i="2"/>
  <c r="BI334" i="2"/>
  <c r="BH334" i="2"/>
  <c r="BG334" i="2"/>
  <c r="BE334" i="2"/>
  <c r="T334" i="2"/>
  <c r="R334" i="2"/>
  <c r="P334" i="2"/>
  <c r="BI332" i="2"/>
  <c r="BH332" i="2"/>
  <c r="BG332" i="2"/>
  <c r="BE332" i="2"/>
  <c r="T332" i="2"/>
  <c r="R332" i="2"/>
  <c r="P332" i="2"/>
  <c r="BI331" i="2"/>
  <c r="BH331" i="2"/>
  <c r="BG331" i="2"/>
  <c r="BE331" i="2"/>
  <c r="T331" i="2"/>
  <c r="R331" i="2"/>
  <c r="P331" i="2"/>
  <c r="BI328" i="2"/>
  <c r="BH328" i="2"/>
  <c r="BG328" i="2"/>
  <c r="BE328" i="2"/>
  <c r="T328" i="2"/>
  <c r="R328" i="2"/>
  <c r="P328" i="2"/>
  <c r="BI327" i="2"/>
  <c r="BH327" i="2"/>
  <c r="BG327" i="2"/>
  <c r="BE327" i="2"/>
  <c r="T327" i="2"/>
  <c r="R327" i="2"/>
  <c r="P327" i="2"/>
  <c r="BI326" i="2"/>
  <c r="BH326" i="2"/>
  <c r="BG326" i="2"/>
  <c r="BE326" i="2"/>
  <c r="T326" i="2"/>
  <c r="R326" i="2"/>
  <c r="P326" i="2"/>
  <c r="BI323" i="2"/>
  <c r="BH323" i="2"/>
  <c r="BG323" i="2"/>
  <c r="BE323" i="2"/>
  <c r="T323" i="2"/>
  <c r="R323" i="2"/>
  <c r="P323" i="2"/>
  <c r="BI320" i="2"/>
  <c r="BH320" i="2"/>
  <c r="BG320" i="2"/>
  <c r="BE320" i="2"/>
  <c r="T320" i="2"/>
  <c r="R320" i="2"/>
  <c r="P320" i="2"/>
  <c r="BI316" i="2"/>
  <c r="BH316" i="2"/>
  <c r="BG316" i="2"/>
  <c r="BE316" i="2"/>
  <c r="T316" i="2"/>
  <c r="R316" i="2"/>
  <c r="P316" i="2"/>
  <c r="BI312" i="2"/>
  <c r="BH312" i="2"/>
  <c r="BG312" i="2"/>
  <c r="BE312" i="2"/>
  <c r="T312" i="2"/>
  <c r="R312" i="2"/>
  <c r="P312" i="2"/>
  <c r="BI311" i="2"/>
  <c r="BH311" i="2"/>
  <c r="BG311" i="2"/>
  <c r="BE311" i="2"/>
  <c r="T311" i="2"/>
  <c r="R311" i="2"/>
  <c r="P311" i="2"/>
  <c r="BI307" i="2"/>
  <c r="BH307" i="2"/>
  <c r="BG307" i="2"/>
  <c r="BE307" i="2"/>
  <c r="T307" i="2"/>
  <c r="R307" i="2"/>
  <c r="P307" i="2"/>
  <c r="BI303" i="2"/>
  <c r="BH303" i="2"/>
  <c r="BG303" i="2"/>
  <c r="BE303" i="2"/>
  <c r="T303" i="2"/>
  <c r="R303" i="2"/>
  <c r="P303" i="2"/>
  <c r="BI298" i="2"/>
  <c r="BH298" i="2"/>
  <c r="BG298" i="2"/>
  <c r="BE298" i="2"/>
  <c r="T298" i="2"/>
  <c r="R298" i="2"/>
  <c r="P298" i="2"/>
  <c r="BI294" i="2"/>
  <c r="BH294" i="2"/>
  <c r="BG294" i="2"/>
  <c r="BE294" i="2"/>
  <c r="T294" i="2"/>
  <c r="R294" i="2"/>
  <c r="P294" i="2"/>
  <c r="BI289" i="2"/>
  <c r="BH289" i="2"/>
  <c r="BG289" i="2"/>
  <c r="BE289" i="2"/>
  <c r="T289" i="2"/>
  <c r="R289" i="2"/>
  <c r="P289" i="2"/>
  <c r="BI284" i="2"/>
  <c r="BH284" i="2"/>
  <c r="BG284" i="2"/>
  <c r="BE284" i="2"/>
  <c r="T284" i="2"/>
  <c r="R284" i="2"/>
  <c r="P284" i="2"/>
  <c r="BI281" i="2"/>
  <c r="BH281" i="2"/>
  <c r="BG281" i="2"/>
  <c r="BE281" i="2"/>
  <c r="T281" i="2"/>
  <c r="R281" i="2"/>
  <c r="P281" i="2"/>
  <c r="BI278" i="2"/>
  <c r="BH278" i="2"/>
  <c r="BG278" i="2"/>
  <c r="BE278" i="2"/>
  <c r="T278" i="2"/>
  <c r="R278" i="2"/>
  <c r="P278" i="2"/>
  <c r="BI273" i="2"/>
  <c r="BH273" i="2"/>
  <c r="BG273" i="2"/>
  <c r="BE273" i="2"/>
  <c r="T273" i="2"/>
  <c r="R273" i="2"/>
  <c r="P273" i="2"/>
  <c r="BI268" i="2"/>
  <c r="BH268" i="2"/>
  <c r="BG268" i="2"/>
  <c r="BE268" i="2"/>
  <c r="T268" i="2"/>
  <c r="R268" i="2"/>
  <c r="P268" i="2"/>
  <c r="BI264" i="2"/>
  <c r="BH264" i="2"/>
  <c r="BG264" i="2"/>
  <c r="BE264" i="2"/>
  <c r="T264" i="2"/>
  <c r="R264" i="2"/>
  <c r="P264" i="2"/>
  <c r="BI259" i="2"/>
  <c r="BH259" i="2"/>
  <c r="BG259" i="2"/>
  <c r="BE259" i="2"/>
  <c r="T259" i="2"/>
  <c r="R259" i="2"/>
  <c r="P259" i="2"/>
  <c r="BI256" i="2"/>
  <c r="BH256" i="2"/>
  <c r="BG256" i="2"/>
  <c r="BE256" i="2"/>
  <c r="T256" i="2"/>
  <c r="R256" i="2"/>
  <c r="P256" i="2"/>
  <c r="BI253" i="2"/>
  <c r="BH253" i="2"/>
  <c r="BG253" i="2"/>
  <c r="BE253" i="2"/>
  <c r="T253" i="2"/>
  <c r="R253" i="2"/>
  <c r="P253" i="2"/>
  <c r="BI250" i="2"/>
  <c r="BH250" i="2"/>
  <c r="BG250" i="2"/>
  <c r="BE250" i="2"/>
  <c r="T250" i="2"/>
  <c r="R250" i="2"/>
  <c r="P250" i="2"/>
  <c r="BI245" i="2"/>
  <c r="BH245" i="2"/>
  <c r="BG245" i="2"/>
  <c r="BE245" i="2"/>
  <c r="T245" i="2"/>
  <c r="R245" i="2"/>
  <c r="P245" i="2"/>
  <c r="BI240" i="2"/>
  <c r="BH240" i="2"/>
  <c r="BG240" i="2"/>
  <c r="BE240" i="2"/>
  <c r="T240" i="2"/>
  <c r="R240" i="2"/>
  <c r="P240" i="2"/>
  <c r="BI234" i="2"/>
  <c r="BH234" i="2"/>
  <c r="BG234" i="2"/>
  <c r="BE234" i="2"/>
  <c r="T234" i="2"/>
  <c r="R234" i="2"/>
  <c r="P234" i="2"/>
  <c r="BI229" i="2"/>
  <c r="BH229" i="2"/>
  <c r="BG229" i="2"/>
  <c r="BE229" i="2"/>
  <c r="T229" i="2"/>
  <c r="R229" i="2"/>
  <c r="P229" i="2"/>
  <c r="BI218" i="2"/>
  <c r="BH218" i="2"/>
  <c r="BG218" i="2"/>
  <c r="BE218" i="2"/>
  <c r="T218" i="2"/>
  <c r="R218" i="2"/>
  <c r="P218" i="2"/>
  <c r="BI215" i="2"/>
  <c r="BH215" i="2"/>
  <c r="BG215" i="2"/>
  <c r="BE215" i="2"/>
  <c r="T215" i="2"/>
  <c r="R215" i="2"/>
  <c r="P215" i="2"/>
  <c r="BI209" i="2"/>
  <c r="BH209" i="2"/>
  <c r="BG209" i="2"/>
  <c r="BE209" i="2"/>
  <c r="T209" i="2"/>
  <c r="T208" i="2" s="1"/>
  <c r="R209" i="2"/>
  <c r="R208" i="2" s="1"/>
  <c r="P209" i="2"/>
  <c r="P208" i="2" s="1"/>
  <c r="BI207" i="2"/>
  <c r="BH207" i="2"/>
  <c r="BG207" i="2"/>
  <c r="BE207" i="2"/>
  <c r="T207" i="2"/>
  <c r="R207" i="2"/>
  <c r="P207" i="2"/>
  <c r="BI204" i="2"/>
  <c r="BH204" i="2"/>
  <c r="BG204" i="2"/>
  <c r="BE204" i="2"/>
  <c r="T204" i="2"/>
  <c r="R204" i="2"/>
  <c r="P204" i="2"/>
  <c r="BI200" i="2"/>
  <c r="BH200" i="2"/>
  <c r="BG200" i="2"/>
  <c r="BE200" i="2"/>
  <c r="T200" i="2"/>
  <c r="R200" i="2"/>
  <c r="P200" i="2"/>
  <c r="BI197" i="2"/>
  <c r="BH197" i="2"/>
  <c r="BG197" i="2"/>
  <c r="BE197" i="2"/>
  <c r="T197" i="2"/>
  <c r="T196" i="2" s="1"/>
  <c r="R197" i="2"/>
  <c r="R196" i="2" s="1"/>
  <c r="P197" i="2"/>
  <c r="P196" i="2" s="1"/>
  <c r="BI193" i="2"/>
  <c r="BH193" i="2"/>
  <c r="BG193" i="2"/>
  <c r="BE193" i="2"/>
  <c r="T193" i="2"/>
  <c r="T192" i="2" s="1"/>
  <c r="R193" i="2"/>
  <c r="R192" i="2" s="1"/>
  <c r="P193" i="2"/>
  <c r="P192" i="2"/>
  <c r="P191" i="2" s="1"/>
  <c r="J187" i="2"/>
  <c r="J186" i="2"/>
  <c r="F184" i="2"/>
  <c r="E182" i="2"/>
  <c r="J91" i="2"/>
  <c r="J90" i="2"/>
  <c r="F88" i="2"/>
  <c r="E86" i="2"/>
  <c r="J18" i="2"/>
  <c r="E18" i="2"/>
  <c r="F187" i="2" s="1"/>
  <c r="J17" i="2"/>
  <c r="J15" i="2"/>
  <c r="E15" i="2"/>
  <c r="F90" i="2" s="1"/>
  <c r="J14" i="2"/>
  <c r="J12" i="2"/>
  <c r="J184" i="2" s="1"/>
  <c r="E7" i="2"/>
  <c r="E84" i="2" s="1"/>
  <c r="L90" i="1"/>
  <c r="AM90" i="1"/>
  <c r="AM89" i="1"/>
  <c r="L89" i="1"/>
  <c r="AM87" i="1"/>
  <c r="L87" i="1"/>
  <c r="L85" i="1"/>
  <c r="L84" i="1"/>
  <c r="BK140" i="17"/>
  <c r="J398" i="16"/>
  <c r="J390" i="16"/>
  <c r="BK386" i="16"/>
  <c r="J384" i="16"/>
  <c r="J377" i="16"/>
  <c r="BK373" i="16"/>
  <c r="J369" i="16"/>
  <c r="BK367" i="16"/>
  <c r="J366" i="16"/>
  <c r="BK364" i="16"/>
  <c r="J357" i="16"/>
  <c r="J355" i="16"/>
  <c r="J353" i="16"/>
  <c r="BK348" i="16"/>
  <c r="BK337" i="16"/>
  <c r="BK330" i="16"/>
  <c r="J326" i="16"/>
  <c r="BK318" i="16"/>
  <c r="J316" i="16"/>
  <c r="J314" i="16"/>
  <c r="BK311" i="16"/>
  <c r="BK307" i="16"/>
  <c r="BK302" i="16"/>
  <c r="J300" i="16"/>
  <c r="BK298" i="16"/>
  <c r="J296" i="16"/>
  <c r="BK282" i="16"/>
  <c r="J280" i="16"/>
  <c r="BK267" i="16"/>
  <c r="J257" i="16"/>
  <c r="BK253" i="16"/>
  <c r="BK250" i="16"/>
  <c r="BK241" i="16"/>
  <c r="J229" i="16"/>
  <c r="BK226" i="16"/>
  <c r="J224" i="16"/>
  <c r="BK222" i="16"/>
  <c r="J221" i="16"/>
  <c r="BK211" i="16"/>
  <c r="BK207" i="16"/>
  <c r="BK205" i="16"/>
  <c r="J203" i="16"/>
  <c r="BK200" i="16"/>
  <c r="J192" i="16"/>
  <c r="BK190" i="16"/>
  <c r="J181" i="16"/>
  <c r="J179" i="16"/>
  <c r="BK176" i="16"/>
  <c r="BK174" i="16"/>
  <c r="J169" i="16"/>
  <c r="J153" i="16"/>
  <c r="BK151" i="16"/>
  <c r="J149" i="16"/>
  <c r="BK148" i="16"/>
  <c r="J145" i="16"/>
  <c r="BK143" i="16"/>
  <c r="BK142" i="16"/>
  <c r="J142" i="16"/>
  <c r="BK140" i="16"/>
  <c r="J140" i="16"/>
  <c r="BK235" i="15"/>
  <c r="J235" i="15"/>
  <c r="BK234" i="15"/>
  <c r="J233" i="15"/>
  <c r="BK231" i="15"/>
  <c r="J228" i="15"/>
  <c r="J226" i="15"/>
  <c r="BK221" i="15"/>
  <c r="J220" i="15"/>
  <c r="BK218" i="15"/>
  <c r="J217" i="15"/>
  <c r="J216" i="15"/>
  <c r="BK215" i="15"/>
  <c r="J214" i="15"/>
  <c r="BK211" i="15"/>
  <c r="BK210" i="15"/>
  <c r="BK208" i="15"/>
  <c r="J206" i="15"/>
  <c r="J204" i="15"/>
  <c r="J200" i="15"/>
  <c r="J199" i="15"/>
  <c r="BK195" i="15"/>
  <c r="BK194" i="15"/>
  <c r="BK193" i="15"/>
  <c r="BK191" i="15"/>
  <c r="BK188" i="15"/>
  <c r="BK187" i="15"/>
  <c r="J186" i="15"/>
  <c r="J185" i="15"/>
  <c r="BK184" i="15"/>
  <c r="J183" i="15"/>
  <c r="BK182" i="15"/>
  <c r="J181" i="15"/>
  <c r="BK176" i="15"/>
  <c r="BK175" i="15"/>
  <c r="BK173" i="15"/>
  <c r="J168" i="15"/>
  <c r="BK163" i="15"/>
  <c r="J162" i="15"/>
  <c r="BK161" i="15"/>
  <c r="BK160" i="15"/>
  <c r="BK156" i="15"/>
  <c r="BK153" i="15"/>
  <c r="J149" i="15"/>
  <c r="J148" i="15"/>
  <c r="J146" i="15"/>
  <c r="BK143" i="15"/>
  <c r="BK141" i="15"/>
  <c r="BK137" i="15"/>
  <c r="BK130" i="15"/>
  <c r="J129" i="15"/>
  <c r="BK173" i="14"/>
  <c r="J170" i="14"/>
  <c r="J169" i="14"/>
  <c r="J164" i="14"/>
  <c r="J163" i="14"/>
  <c r="J162" i="14"/>
  <c r="BK160" i="14"/>
  <c r="BK159" i="14"/>
  <c r="BK157" i="14"/>
  <c r="J156" i="14"/>
  <c r="BK151" i="14"/>
  <c r="BK150" i="14"/>
  <c r="BK148" i="14"/>
  <c r="J146" i="14"/>
  <c r="J144" i="14"/>
  <c r="BK142" i="14"/>
  <c r="BK139" i="14"/>
  <c r="J138" i="14"/>
  <c r="BK135" i="14"/>
  <c r="J134" i="14"/>
  <c r="BK133" i="14"/>
  <c r="BK132" i="14"/>
  <c r="J131" i="14"/>
  <c r="J130" i="14"/>
  <c r="J129" i="14"/>
  <c r="BK128" i="14"/>
  <c r="J127" i="14"/>
  <c r="BK123" i="14"/>
  <c r="BK122" i="14"/>
  <c r="J302" i="13"/>
  <c r="BK296" i="13"/>
  <c r="J290" i="13"/>
  <c r="J287" i="13"/>
  <c r="J283" i="13"/>
  <c r="BK281" i="13"/>
  <c r="BK280" i="13"/>
  <c r="BK278" i="13"/>
  <c r="J277" i="13"/>
  <c r="J276" i="13"/>
  <c r="BK271" i="13"/>
  <c r="BK269" i="13"/>
  <c r="BK267" i="13"/>
  <c r="J261" i="13"/>
  <c r="J260" i="13"/>
  <c r="BK258" i="13"/>
  <c r="J257" i="13"/>
  <c r="BK256" i="13"/>
  <c r="BK245" i="13"/>
  <c r="J244" i="13"/>
  <c r="BK243" i="13"/>
  <c r="J242" i="13"/>
  <c r="J240" i="13"/>
  <c r="J238" i="13"/>
  <c r="BK235" i="13"/>
  <c r="BK230" i="13"/>
  <c r="BK229" i="13"/>
  <c r="BK227" i="13"/>
  <c r="J223" i="13"/>
  <c r="J219" i="13"/>
  <c r="BK214" i="13"/>
  <c r="BK211" i="13"/>
  <c r="J210" i="13"/>
  <c r="J208" i="13"/>
  <c r="J207" i="13"/>
  <c r="J206" i="13"/>
  <c r="BK202" i="13"/>
  <c r="J201" i="13"/>
  <c r="J200" i="13"/>
  <c r="J199" i="13"/>
  <c r="J198" i="13"/>
  <c r="BK197" i="13"/>
  <c r="J195" i="13"/>
  <c r="J193" i="13"/>
  <c r="BK186" i="13"/>
  <c r="J185" i="13"/>
  <c r="J184" i="13"/>
  <c r="BK181" i="13"/>
  <c r="J179" i="13"/>
  <c r="J177" i="13"/>
  <c r="J171" i="13"/>
  <c r="BK170" i="13"/>
  <c r="J165" i="13"/>
  <c r="BK161" i="13"/>
  <c r="BK152" i="13"/>
  <c r="BK151" i="13"/>
  <c r="BK150" i="13"/>
  <c r="BK145" i="13"/>
  <c r="J144" i="13"/>
  <c r="J140" i="13"/>
  <c r="BK134" i="13"/>
  <c r="J132" i="13"/>
  <c r="BK139" i="12"/>
  <c r="BK135" i="12"/>
  <c r="BK132" i="12"/>
  <c r="BK131" i="12"/>
  <c r="BK130" i="12"/>
  <c r="J129" i="12"/>
  <c r="J128" i="12"/>
  <c r="J127" i="12"/>
  <c r="J125" i="12"/>
  <c r="J124" i="12"/>
  <c r="BK123" i="12"/>
  <c r="BK122" i="12"/>
  <c r="J416" i="11"/>
  <c r="BK415" i="11"/>
  <c r="J412" i="11"/>
  <c r="J409" i="11"/>
  <c r="BK406" i="11"/>
  <c r="J403" i="11"/>
  <c r="J402" i="11"/>
  <c r="J399" i="11"/>
  <c r="J393" i="11"/>
  <c r="J388" i="11"/>
  <c r="BK387" i="11"/>
  <c r="J386" i="11"/>
  <c r="BK380" i="11"/>
  <c r="J378" i="11"/>
  <c r="BK375" i="11"/>
  <c r="J364" i="11"/>
  <c r="BK362" i="11"/>
  <c r="J361" i="11"/>
  <c r="BK360" i="11"/>
  <c r="BK358" i="11"/>
  <c r="BK357" i="11"/>
  <c r="J353" i="11"/>
  <c r="J351" i="11"/>
  <c r="J350" i="11"/>
  <c r="J348" i="11"/>
  <c r="J342" i="11"/>
  <c r="BK340" i="11"/>
  <c r="BK337" i="11"/>
  <c r="J332" i="11"/>
  <c r="J330" i="11"/>
  <c r="J327" i="11"/>
  <c r="BK326" i="11"/>
  <c r="BK324" i="11"/>
  <c r="J318" i="11"/>
  <c r="BK317" i="11"/>
  <c r="J314" i="11"/>
  <c r="BK311" i="11"/>
  <c r="BK310" i="11"/>
  <c r="J308" i="11"/>
  <c r="BK307" i="11"/>
  <c r="BK304" i="11"/>
  <c r="J303" i="11"/>
  <c r="J298" i="11"/>
  <c r="J290" i="11"/>
  <c r="BK289" i="11"/>
  <c r="J287" i="11"/>
  <c r="J286" i="11"/>
  <c r="BK284" i="11"/>
  <c r="J280" i="11"/>
  <c r="J279" i="11"/>
  <c r="BK278" i="11"/>
  <c r="J274" i="11"/>
  <c r="J272" i="11"/>
  <c r="J271" i="11"/>
  <c r="J268" i="11"/>
  <c r="J264" i="11"/>
  <c r="BK263" i="11"/>
  <c r="J261" i="11"/>
  <c r="J259" i="11"/>
  <c r="J254" i="11"/>
  <c r="J252" i="11"/>
  <c r="BK248" i="11"/>
  <c r="BK247" i="11"/>
  <c r="J242" i="11"/>
  <c r="BK239" i="11"/>
  <c r="BK236" i="11"/>
  <c r="BK230" i="11"/>
  <c r="BK225" i="11"/>
  <c r="J224" i="11"/>
  <c r="BK217" i="11"/>
  <c r="J216" i="11"/>
  <c r="J213" i="11"/>
  <c r="J212" i="11"/>
  <c r="J211" i="11"/>
  <c r="J207" i="11"/>
  <c r="BK206" i="11"/>
  <c r="BK203" i="11"/>
  <c r="J198" i="11"/>
  <c r="J195" i="11"/>
  <c r="BK193" i="11"/>
  <c r="J192" i="11"/>
  <c r="J190" i="11"/>
  <c r="J188" i="11"/>
  <c r="J186" i="11"/>
  <c r="J185" i="11"/>
  <c r="J162" i="10"/>
  <c r="BK161" i="10"/>
  <c r="J159" i="10"/>
  <c r="J157" i="10"/>
  <c r="BK152" i="10"/>
  <c r="BK151" i="10"/>
  <c r="BK148" i="10"/>
  <c r="BK147" i="10"/>
  <c r="BK145" i="10"/>
  <c r="BK144" i="10"/>
  <c r="J143" i="10"/>
  <c r="BK142" i="10"/>
  <c r="BK139" i="10"/>
  <c r="BK136" i="10"/>
  <c r="J135" i="10"/>
  <c r="J134" i="10"/>
  <c r="J132" i="10"/>
  <c r="BK131" i="10"/>
  <c r="J124" i="10"/>
  <c r="BK123" i="10"/>
  <c r="J122" i="10"/>
  <c r="BK331" i="9"/>
  <c r="BK330" i="9"/>
  <c r="BK324" i="9"/>
  <c r="BK320" i="9"/>
  <c r="J319" i="9"/>
  <c r="J318" i="9"/>
  <c r="J317" i="9"/>
  <c r="BK316" i="9"/>
  <c r="J315" i="9"/>
  <c r="BK314" i="9"/>
  <c r="J313" i="9"/>
  <c r="J307" i="9"/>
  <c r="BK304" i="9"/>
  <c r="J303" i="9"/>
  <c r="J299" i="9"/>
  <c r="J297" i="9"/>
  <c r="J295" i="9"/>
  <c r="BK293" i="9"/>
  <c r="J291" i="9"/>
  <c r="BK290" i="9"/>
  <c r="J289" i="9"/>
  <c r="J285" i="9"/>
  <c r="BK279" i="9"/>
  <c r="J276" i="9"/>
  <c r="BK273" i="9"/>
  <c r="J270" i="9"/>
  <c r="BK267" i="9"/>
  <c r="J266" i="9"/>
  <c r="J265" i="9"/>
  <c r="BK264" i="9"/>
  <c r="J260" i="9"/>
  <c r="BK256" i="9"/>
  <c r="BK254" i="9"/>
  <c r="J253" i="9"/>
  <c r="BK252" i="9"/>
  <c r="J251" i="9"/>
  <c r="BK250" i="9"/>
  <c r="J249" i="9"/>
  <c r="BK248" i="9"/>
  <c r="J248" i="9"/>
  <c r="BK247" i="9"/>
  <c r="J247" i="9"/>
  <c r="BK246" i="9"/>
  <c r="J246" i="9"/>
  <c r="J245" i="9"/>
  <c r="BK242" i="9"/>
  <c r="BK240" i="9"/>
  <c r="J237" i="9"/>
  <c r="J234" i="9"/>
  <c r="BK233" i="9"/>
  <c r="J232" i="9"/>
  <c r="BK229" i="9"/>
  <c r="J227" i="9"/>
  <c r="J225" i="9"/>
  <c r="BK224" i="9"/>
  <c r="BK222" i="9"/>
  <c r="BK220" i="9"/>
  <c r="BK217" i="9"/>
  <c r="BK214" i="9"/>
  <c r="BK213" i="9"/>
  <c r="J212" i="9"/>
  <c r="J210" i="9"/>
  <c r="J208" i="9"/>
  <c r="BK206" i="9"/>
  <c r="J205" i="9"/>
  <c r="J201" i="9"/>
  <c r="BK198" i="9"/>
  <c r="J197" i="9"/>
  <c r="J194" i="9"/>
  <c r="J184" i="9"/>
  <c r="J180" i="9"/>
  <c r="BK178" i="9"/>
  <c r="BK177" i="9"/>
  <c r="J176" i="9"/>
  <c r="J172" i="9"/>
  <c r="BK169" i="9"/>
  <c r="BK167" i="9"/>
  <c r="BK164" i="9"/>
  <c r="BK161" i="9"/>
  <c r="BK157" i="9"/>
  <c r="J150" i="9"/>
  <c r="BK148" i="9"/>
  <c r="BK147" i="9"/>
  <c r="J146" i="9"/>
  <c r="J145" i="9"/>
  <c r="J144" i="9"/>
  <c r="BK143" i="9"/>
  <c r="J136" i="9"/>
  <c r="BK133" i="9"/>
  <c r="BK132" i="9"/>
  <c r="BK131" i="9"/>
  <c r="BK130" i="9"/>
  <c r="BK128" i="9"/>
  <c r="J127" i="9"/>
  <c r="BK229" i="8"/>
  <c r="J229" i="8"/>
  <c r="J225" i="8"/>
  <c r="BK224" i="8"/>
  <c r="BK223" i="8"/>
  <c r="BK222" i="8"/>
  <c r="BK221" i="8"/>
  <c r="BK220" i="8"/>
  <c r="BK218" i="8"/>
  <c r="BK217" i="8"/>
  <c r="J216" i="8"/>
  <c r="BK213" i="8"/>
  <c r="BK211" i="8"/>
  <c r="BK210" i="8"/>
  <c r="J206" i="8"/>
  <c r="BK200" i="8"/>
  <c r="BK198" i="8"/>
  <c r="J197" i="8"/>
  <c r="J194" i="8"/>
  <c r="J190" i="8"/>
  <c r="BK187" i="8"/>
  <c r="J182" i="8"/>
  <c r="BK180" i="8"/>
  <c r="J176" i="8"/>
  <c r="BK174" i="8"/>
  <c r="J173" i="8"/>
  <c r="BK172" i="8"/>
  <c r="J170" i="8"/>
  <c r="BK168" i="8"/>
  <c r="J167" i="8"/>
  <c r="J166" i="8"/>
  <c r="J165" i="8"/>
  <c r="BK164" i="8"/>
  <c r="BK160" i="8"/>
  <c r="BK158" i="8"/>
  <c r="BK157" i="8"/>
  <c r="BK153" i="8"/>
  <c r="BK149" i="8"/>
  <c r="J148" i="8"/>
  <c r="J147" i="8"/>
  <c r="J146" i="8"/>
  <c r="BK144" i="8"/>
  <c r="J143" i="8"/>
  <c r="J142" i="8"/>
  <c r="BK136" i="8"/>
  <c r="BK135" i="8"/>
  <c r="BK133" i="8"/>
  <c r="J132" i="8"/>
  <c r="BK131" i="8"/>
  <c r="BK319" i="7"/>
  <c r="BK316" i="7"/>
  <c r="BK313" i="7"/>
  <c r="J311" i="7"/>
  <c r="BK307" i="7"/>
  <c r="J305" i="7"/>
  <c r="BK300" i="7"/>
  <c r="BK295" i="7"/>
  <c r="BK289" i="7"/>
  <c r="BK287" i="7"/>
  <c r="BK281" i="7"/>
  <c r="J277" i="7"/>
  <c r="J275" i="7"/>
  <c r="BK272" i="7"/>
  <c r="BK270" i="7"/>
  <c r="J259" i="7"/>
  <c r="BK256" i="7"/>
  <c r="J254" i="7"/>
  <c r="BK253" i="7"/>
  <c r="J252" i="7"/>
  <c r="BK249" i="7"/>
  <c r="J248" i="7"/>
  <c r="BK246" i="7"/>
  <c r="J245" i="7"/>
  <c r="J244" i="7"/>
  <c r="BK239" i="7"/>
  <c r="BK236" i="7"/>
  <c r="BK235" i="7"/>
  <c r="J234" i="7"/>
  <c r="J232" i="7"/>
  <c r="J222" i="7"/>
  <c r="J215" i="7"/>
  <c r="BK211" i="7"/>
  <c r="J207" i="7"/>
  <c r="J204" i="7"/>
  <c r="BK201" i="7"/>
  <c r="J193" i="7"/>
  <c r="J189" i="7"/>
  <c r="J185" i="7"/>
  <c r="J183" i="7"/>
  <c r="J173" i="7"/>
  <c r="J169" i="7"/>
  <c r="BK154" i="7"/>
  <c r="BK150" i="7"/>
  <c r="BK437" i="6"/>
  <c r="BK432" i="6"/>
  <c r="J431" i="6"/>
  <c r="J430" i="6"/>
  <c r="BK421" i="6"/>
  <c r="BK411" i="6"/>
  <c r="J405" i="6"/>
  <c r="J400" i="6"/>
  <c r="J394" i="6"/>
  <c r="BK391" i="6"/>
  <c r="BK388" i="6"/>
  <c r="J386" i="6"/>
  <c r="BK381" i="6"/>
  <c r="J377" i="6"/>
  <c r="J371" i="6"/>
  <c r="BK362" i="6"/>
  <c r="BK359" i="6"/>
  <c r="BK356" i="6"/>
  <c r="BK343" i="6"/>
  <c r="J340" i="6"/>
  <c r="J335" i="6"/>
  <c r="J331" i="6"/>
  <c r="J326" i="6"/>
  <c r="BK323" i="6"/>
  <c r="J322" i="6"/>
  <c r="J318" i="6"/>
  <c r="J312" i="6"/>
  <c r="J304" i="6"/>
  <c r="J300" i="6"/>
  <c r="BK298" i="6"/>
  <c r="J297" i="6"/>
  <c r="J287" i="6"/>
  <c r="BK276" i="6"/>
  <c r="J275" i="6"/>
  <c r="J274" i="6"/>
  <c r="BK258" i="6"/>
  <c r="BK255" i="6"/>
  <c r="J252" i="6"/>
  <c r="J249" i="6"/>
  <c r="J243" i="6"/>
  <c r="J231" i="6"/>
  <c r="J229" i="6"/>
  <c r="BK227" i="6"/>
  <c r="BK224" i="6"/>
  <c r="BK215" i="6"/>
  <c r="J210" i="6"/>
  <c r="BK207" i="6"/>
  <c r="BK205" i="6"/>
  <c r="J203" i="6"/>
  <c r="BK200" i="6"/>
  <c r="J196" i="6"/>
  <c r="J194" i="6"/>
  <c r="BK190" i="6"/>
  <c r="BK183" i="6"/>
  <c r="J178" i="6"/>
  <c r="BK175" i="6"/>
  <c r="J766" i="5"/>
  <c r="J765" i="5"/>
  <c r="BK758" i="5"/>
  <c r="J755" i="5"/>
  <c r="BK740" i="5"/>
  <c r="J738" i="5"/>
  <c r="BK735" i="5"/>
  <c r="J733" i="5"/>
  <c r="J719" i="5"/>
  <c r="BK714" i="5"/>
  <c r="BK711" i="5"/>
  <c r="BK701" i="5"/>
  <c r="J699" i="5"/>
  <c r="J696" i="5"/>
  <c r="J690" i="5"/>
  <c r="J688" i="5"/>
  <c r="J685" i="5"/>
  <c r="J682" i="5"/>
  <c r="J675" i="5"/>
  <c r="J667" i="5"/>
  <c r="BK663" i="5"/>
  <c r="J646" i="5"/>
  <c r="J644" i="5"/>
  <c r="J643" i="5"/>
  <c r="J641" i="5"/>
  <c r="J637" i="5"/>
  <c r="J635" i="5"/>
  <c r="J633" i="5"/>
  <c r="BK631" i="5"/>
  <c r="BK628" i="5"/>
  <c r="BK621" i="5"/>
  <c r="J619" i="5"/>
  <c r="BK617" i="5"/>
  <c r="BK615" i="5"/>
  <c r="BK612" i="5"/>
  <c r="BK610" i="5"/>
  <c r="J604" i="5"/>
  <c r="BK595" i="5"/>
  <c r="J593" i="5"/>
  <c r="J590" i="5"/>
  <c r="BK584" i="5"/>
  <c r="BK581" i="5"/>
  <c r="BK579" i="5"/>
  <c r="BK565" i="5"/>
  <c r="J563" i="5"/>
  <c r="BK561" i="5"/>
  <c r="J558" i="5"/>
  <c r="BK555" i="5"/>
  <c r="BK547" i="5"/>
  <c r="J545" i="5"/>
  <c r="BK540" i="5"/>
  <c r="J538" i="5"/>
  <c r="BK531" i="5"/>
  <c r="BK530" i="5"/>
  <c r="BK528" i="5"/>
  <c r="BK524" i="5"/>
  <c r="BK520" i="5"/>
  <c r="BK512" i="5"/>
  <c r="J508" i="5"/>
  <c r="BK498" i="5"/>
  <c r="BK496" i="5"/>
  <c r="BK494" i="5"/>
  <c r="BK491" i="5"/>
  <c r="J489" i="5"/>
  <c r="BK484" i="5"/>
  <c r="J483" i="5"/>
  <c r="J479" i="5"/>
  <c r="J478" i="5"/>
  <c r="J476" i="5"/>
  <c r="BK472" i="5"/>
  <c r="J468" i="5"/>
  <c r="J465" i="5"/>
  <c r="BK463" i="5"/>
  <c r="J461" i="5"/>
  <c r="J451" i="5"/>
  <c r="BK439" i="5"/>
  <c r="J437" i="5"/>
  <c r="J428" i="5"/>
  <c r="BK427" i="5"/>
  <c r="BK425" i="5"/>
  <c r="J423" i="5"/>
  <c r="BK411" i="5"/>
  <c r="BK409" i="5"/>
  <c r="J405" i="5"/>
  <c r="J394" i="5"/>
  <c r="BK391" i="5"/>
  <c r="J383" i="5"/>
  <c r="J377" i="5"/>
  <c r="J370" i="5"/>
  <c r="BK362" i="5"/>
  <c r="BK360" i="5"/>
  <c r="J358" i="5"/>
  <c r="J356" i="5"/>
  <c r="BK353" i="5"/>
  <c r="BK345" i="5"/>
  <c r="J339" i="5"/>
  <c r="BK335" i="5"/>
  <c r="J331" i="5"/>
  <c r="BK329" i="5"/>
  <c r="BK325" i="5"/>
  <c r="BK319" i="5"/>
  <c r="BK315" i="5"/>
  <c r="BK311" i="5"/>
  <c r="BK307" i="5"/>
  <c r="J304" i="5"/>
  <c r="J302" i="5"/>
  <c r="BK299" i="5"/>
  <c r="BK297" i="5"/>
  <c r="BK293" i="5"/>
  <c r="J291" i="5"/>
  <c r="J289" i="5"/>
  <c r="J283" i="5"/>
  <c r="J278" i="5"/>
  <c r="J275" i="5"/>
  <c r="J274" i="5"/>
  <c r="J272" i="5"/>
  <c r="J268" i="5"/>
  <c r="BK266" i="5"/>
  <c r="J265" i="5"/>
  <c r="BK262" i="5"/>
  <c r="J257" i="5"/>
  <c r="J251" i="5"/>
  <c r="J246" i="5"/>
  <c r="BK242" i="5"/>
  <c r="BK232" i="5"/>
  <c r="BK224" i="5"/>
  <c r="J215" i="5"/>
  <c r="J209" i="5"/>
  <c r="J207" i="5"/>
  <c r="BK205" i="5"/>
  <c r="BK199" i="5"/>
  <c r="BK886" i="4"/>
  <c r="J886" i="4"/>
  <c r="BK884" i="4"/>
  <c r="J884" i="4"/>
  <c r="J882" i="4"/>
  <c r="BK879" i="4"/>
  <c r="J878" i="4"/>
  <c r="J876" i="4"/>
  <c r="BK871" i="4"/>
  <c r="J865" i="4"/>
  <c r="J857" i="4"/>
  <c r="J850" i="4"/>
  <c r="J848" i="4"/>
  <c r="J840" i="4"/>
  <c r="BK837" i="4"/>
  <c r="BK828" i="4"/>
  <c r="J808" i="4"/>
  <c r="J799" i="4"/>
  <c r="J785" i="4"/>
  <c r="BK775" i="4"/>
  <c r="J773" i="4"/>
  <c r="BK768" i="4"/>
  <c r="BK764" i="4"/>
  <c r="J761" i="4"/>
  <c r="J741" i="4"/>
  <c r="BK737" i="4"/>
  <c r="BK730" i="4"/>
  <c r="J728" i="4"/>
  <c r="BK724" i="4"/>
  <c r="BK705" i="4"/>
  <c r="J702" i="4"/>
  <c r="BK697" i="4"/>
  <c r="J672" i="4"/>
  <c r="BK663" i="4"/>
  <c r="BK661" i="4"/>
  <c r="J658" i="4"/>
  <c r="J655" i="4"/>
  <c r="BK654" i="4"/>
  <c r="J649" i="4"/>
  <c r="J646" i="4"/>
  <c r="BK643" i="4"/>
  <c r="J637" i="4"/>
  <c r="J631" i="4"/>
  <c r="J627" i="4"/>
  <c r="J624" i="4"/>
  <c r="BK622" i="4"/>
  <c r="BK616" i="4"/>
  <c r="J612" i="4"/>
  <c r="BK606" i="4"/>
  <c r="J600" i="4"/>
  <c r="BK587" i="4"/>
  <c r="BK575" i="4"/>
  <c r="BK572" i="4"/>
  <c r="BK569" i="4"/>
  <c r="BK567" i="4"/>
  <c r="BK564" i="4"/>
  <c r="BK560" i="4"/>
  <c r="J552" i="4"/>
  <c r="J546" i="4"/>
  <c r="J536" i="4"/>
  <c r="J518" i="4"/>
  <c r="BK508" i="4"/>
  <c r="J502" i="4"/>
  <c r="J492" i="4"/>
  <c r="J490" i="4"/>
  <c r="BK488" i="4"/>
  <c r="J484" i="4"/>
  <c r="BK480" i="4"/>
  <c r="BK479" i="4"/>
  <c r="BK473" i="4"/>
  <c r="J469" i="4"/>
  <c r="J465" i="4"/>
  <c r="J460" i="4"/>
  <c r="BK457" i="4"/>
  <c r="J455" i="4"/>
  <c r="J450" i="4"/>
  <c r="J448" i="4"/>
  <c r="BK433" i="4"/>
  <c r="J431" i="4"/>
  <c r="J416" i="4"/>
  <c r="BK414" i="4"/>
  <c r="J407" i="4"/>
  <c r="BK404" i="4"/>
  <c r="J398" i="4"/>
  <c r="BK394" i="4"/>
  <c r="BK388" i="4"/>
  <c r="J377" i="4"/>
  <c r="J374" i="4"/>
  <c r="J368" i="4"/>
  <c r="J355" i="4"/>
  <c r="BK352" i="4"/>
  <c r="BK342" i="4"/>
  <c r="J337" i="4"/>
  <c r="J333" i="4"/>
  <c r="BK332" i="4"/>
  <c r="J329" i="4"/>
  <c r="BK315" i="4"/>
  <c r="BK304" i="4"/>
  <c r="BK290" i="4"/>
  <c r="BK285" i="4"/>
  <c r="BK280" i="4"/>
  <c r="BK272" i="4"/>
  <c r="BK265" i="4"/>
  <c r="J257" i="4"/>
  <c r="BK247" i="4"/>
  <c r="BK242" i="4"/>
  <c r="BK239" i="4"/>
  <c r="BK215" i="4"/>
  <c r="BK209" i="4"/>
  <c r="BK207" i="4"/>
  <c r="BK204" i="4"/>
  <c r="BK662" i="3"/>
  <c r="BK661" i="3"/>
  <c r="BK655" i="3"/>
  <c r="BK651" i="3"/>
  <c r="BK642" i="3"/>
  <c r="J640" i="3"/>
  <c r="BK627" i="3"/>
  <c r="BK621" i="3"/>
  <c r="J612" i="3"/>
  <c r="BK606" i="3"/>
  <c r="J600" i="3"/>
  <c r="BK596" i="3"/>
  <c r="J595" i="3"/>
  <c r="J589" i="3"/>
  <c r="BK586" i="3"/>
  <c r="BK585" i="3"/>
  <c r="BK582" i="3"/>
  <c r="J579" i="3"/>
  <c r="J566" i="3"/>
  <c r="BK562" i="3"/>
  <c r="J556" i="3"/>
  <c r="BK547" i="3"/>
  <c r="J540" i="3"/>
  <c r="BK532" i="3"/>
  <c r="J529" i="3"/>
  <c r="BK525" i="3"/>
  <c r="J521" i="3"/>
  <c r="J516" i="3"/>
  <c r="BK512" i="3"/>
  <c r="BK511" i="3"/>
  <c r="BK510" i="3"/>
  <c r="BK507" i="3"/>
  <c r="BK504" i="3"/>
  <c r="J491" i="3"/>
  <c r="J489" i="3"/>
  <c r="J486" i="3"/>
  <c r="J483" i="3"/>
  <c r="J474" i="3"/>
  <c r="BK471" i="3"/>
  <c r="J465" i="3"/>
  <c r="BK460" i="3"/>
  <c r="BK458" i="3"/>
  <c r="J452" i="3"/>
  <c r="BK449" i="3"/>
  <c r="J446" i="3"/>
  <c r="J445" i="3"/>
  <c r="J444" i="3"/>
  <c r="J439" i="3"/>
  <c r="BK436" i="3"/>
  <c r="BK432" i="3"/>
  <c r="BK429" i="3"/>
  <c r="J422" i="3"/>
  <c r="BK418" i="3"/>
  <c r="BK415" i="3"/>
  <c r="BK403" i="3"/>
  <c r="J399" i="3"/>
  <c r="J394" i="3"/>
  <c r="J390" i="3"/>
  <c r="J386" i="3"/>
  <c r="J384" i="3"/>
  <c r="BK378" i="3"/>
  <c r="BK376" i="3"/>
  <c r="J373" i="3"/>
  <c r="J370" i="3"/>
  <c r="J368" i="3"/>
  <c r="BK367" i="3"/>
  <c r="BK355" i="3"/>
  <c r="BK352" i="3"/>
  <c r="BK350" i="3"/>
  <c r="BK348" i="3"/>
  <c r="J345" i="3"/>
  <c r="J342" i="3"/>
  <c r="BK339" i="3"/>
  <c r="J334" i="3"/>
  <c r="J333" i="3"/>
  <c r="J324" i="3"/>
  <c r="J322" i="3"/>
  <c r="BK306" i="3"/>
  <c r="BK296" i="3"/>
  <c r="J284" i="3"/>
  <c r="J283" i="3"/>
  <c r="J282" i="3"/>
  <c r="J280" i="3"/>
  <c r="BK276" i="3"/>
  <c r="BK272" i="3"/>
  <c r="J265" i="3"/>
  <c r="BK258" i="3"/>
  <c r="BK250" i="3"/>
  <c r="BK247" i="3"/>
  <c r="BK234" i="3"/>
  <c r="BK230" i="3"/>
  <c r="J227" i="3"/>
  <c r="BK223" i="3"/>
  <c r="J219" i="3"/>
  <c r="J215" i="3"/>
  <c r="BK210" i="3"/>
  <c r="J207" i="3"/>
  <c r="J198" i="3"/>
  <c r="J191" i="3"/>
  <c r="J810" i="2"/>
  <c r="BK745" i="2"/>
  <c r="J739" i="2"/>
  <c r="J727" i="2"/>
  <c r="BK716" i="2"/>
  <c r="BK713" i="2"/>
  <c r="J705" i="2"/>
  <c r="BK701" i="2"/>
  <c r="J696" i="2"/>
  <c r="J694" i="2"/>
  <c r="BK690" i="2"/>
  <c r="BK688" i="2"/>
  <c r="J680" i="2"/>
  <c r="BK677" i="2"/>
  <c r="BK665" i="2"/>
  <c r="J659" i="2"/>
  <c r="BK637" i="2"/>
  <c r="BK634" i="2"/>
  <c r="J632" i="2"/>
  <c r="J630" i="2"/>
  <c r="BK624" i="2"/>
  <c r="BK616" i="2"/>
  <c r="BK613" i="2"/>
  <c r="BK609" i="2"/>
  <c r="BK599" i="2"/>
  <c r="BK596" i="2"/>
  <c r="BK594" i="2"/>
  <c r="BK591" i="2"/>
  <c r="BK583" i="2"/>
  <c r="BK567" i="2"/>
  <c r="BK565" i="2"/>
  <c r="J552" i="2"/>
  <c r="J549" i="2"/>
  <c r="J548" i="2"/>
  <c r="BK547" i="2"/>
  <c r="BK536" i="2"/>
  <c r="BK532" i="2"/>
  <c r="BK529" i="2"/>
  <c r="J526" i="2"/>
  <c r="BK522" i="2"/>
  <c r="J508" i="2"/>
  <c r="BK492" i="2"/>
  <c r="BK488" i="2"/>
  <c r="BK477" i="2"/>
  <c r="J472" i="2"/>
  <c r="BK468" i="2"/>
  <c r="BK465" i="2"/>
  <c r="J460" i="2"/>
  <c r="J453" i="2"/>
  <c r="J440" i="2"/>
  <c r="J435" i="2"/>
  <c r="J433" i="2"/>
  <c r="BK420" i="2"/>
  <c r="J414" i="2"/>
  <c r="J412" i="2"/>
  <c r="BK411" i="2"/>
  <c r="BK408" i="2"/>
  <c r="J391" i="2"/>
  <c r="BK373" i="2"/>
  <c r="J362" i="2"/>
  <c r="BK351" i="2"/>
  <c r="BK347" i="2"/>
  <c r="BK343" i="2"/>
  <c r="J340" i="2"/>
  <c r="BK339" i="2"/>
  <c r="BK338" i="2"/>
  <c r="BK337" i="2"/>
  <c r="BK334" i="2"/>
  <c r="J332" i="2"/>
  <c r="J328" i="2"/>
  <c r="BK326" i="2"/>
  <c r="BK323" i="2"/>
  <c r="BK320" i="2"/>
  <c r="J316" i="2"/>
  <c r="J312" i="2"/>
  <c r="J311" i="2"/>
  <c r="J278" i="2"/>
  <c r="BK273" i="2"/>
  <c r="J268" i="2"/>
  <c r="BK264" i="2"/>
  <c r="BK256" i="2"/>
  <c r="BK250" i="2"/>
  <c r="J245" i="2"/>
  <c r="J234" i="2"/>
  <c r="J218" i="2"/>
  <c r="J215" i="2"/>
  <c r="BK209" i="2"/>
  <c r="J204" i="2"/>
  <c r="BK193" i="2"/>
  <c r="AS94" i="1"/>
  <c r="J138" i="17"/>
  <c r="J137" i="17"/>
  <c r="BK394" i="16"/>
  <c r="BK388" i="16"/>
  <c r="J386" i="16"/>
  <c r="BK384" i="16"/>
  <c r="BK380" i="16"/>
  <c r="BK366" i="16"/>
  <c r="J364" i="16"/>
  <c r="J361" i="16"/>
  <c r="J359" i="16"/>
  <c r="BK357" i="16"/>
  <c r="BK353" i="16"/>
  <c r="BK352" i="16"/>
  <c r="J346" i="16"/>
  <c r="J343" i="16"/>
  <c r="BK341" i="16"/>
  <c r="J339" i="16"/>
  <c r="J335" i="16"/>
  <c r="J332" i="16"/>
  <c r="BK324" i="16"/>
  <c r="J322" i="16"/>
  <c r="BK316" i="16"/>
  <c r="BK312" i="16"/>
  <c r="J309" i="16"/>
  <c r="BK305" i="16"/>
  <c r="J298" i="16"/>
  <c r="BK296" i="16"/>
  <c r="J294" i="16"/>
  <c r="J289" i="16"/>
  <c r="BK288" i="16"/>
  <c r="BK284" i="16"/>
  <c r="J282" i="16"/>
  <c r="BK279" i="16"/>
  <c r="J276" i="16"/>
  <c r="BK274" i="16"/>
  <c r="J272" i="16"/>
  <c r="J270" i="16"/>
  <c r="BK265" i="16"/>
  <c r="BK257" i="16"/>
  <c r="J255" i="16"/>
  <c r="J253" i="16"/>
  <c r="J252" i="16"/>
  <c r="J250" i="16"/>
  <c r="J246" i="16"/>
  <c r="J244" i="16"/>
  <c r="J243" i="16"/>
  <c r="BK239" i="16"/>
  <c r="J237" i="16"/>
  <c r="BK235" i="16"/>
  <c r="J233" i="16"/>
  <c r="BK231" i="16"/>
  <c r="J226" i="16"/>
  <c r="BK224" i="16"/>
  <c r="J219" i="16"/>
  <c r="J211" i="16"/>
  <c r="J209" i="16"/>
  <c r="J207" i="16"/>
  <c r="J205" i="16"/>
  <c r="J200" i="16"/>
  <c r="J194" i="16"/>
  <c r="J187" i="16"/>
  <c r="J176" i="16"/>
  <c r="J166" i="16"/>
  <c r="BK149" i="16"/>
  <c r="J143" i="16"/>
  <c r="J230" i="15"/>
  <c r="BK222" i="15"/>
  <c r="BK220" i="15"/>
  <c r="BK219" i="15"/>
  <c r="J218" i="15"/>
  <c r="J215" i="15"/>
  <c r="BK214" i="15"/>
  <c r="J213" i="15"/>
  <c r="BK212" i="15"/>
  <c r="J211" i="15"/>
  <c r="J210" i="15"/>
  <c r="J209" i="15"/>
  <c r="J208" i="15"/>
  <c r="J207" i="15"/>
  <c r="BK206" i="15"/>
  <c r="BK205" i="15"/>
  <c r="BK202" i="15"/>
  <c r="BK200" i="15"/>
  <c r="BK199" i="15"/>
  <c r="J198" i="15"/>
  <c r="J197" i="15"/>
  <c r="J194" i="15"/>
  <c r="J192" i="15"/>
  <c r="J191" i="15"/>
  <c r="BK190" i="15"/>
  <c r="J189" i="15"/>
  <c r="BK185" i="15"/>
  <c r="J184" i="15"/>
  <c r="BK183" i="15"/>
  <c r="BK177" i="15"/>
  <c r="J176" i="15"/>
  <c r="J175" i="15"/>
  <c r="BK171" i="15"/>
  <c r="BK166" i="15"/>
  <c r="J165" i="15"/>
  <c r="J164" i="15"/>
  <c r="J161" i="15"/>
  <c r="BK159" i="15"/>
  <c r="J155" i="15"/>
  <c r="J153" i="15"/>
  <c r="BK152" i="15"/>
  <c r="J151" i="15"/>
  <c r="BK150" i="15"/>
  <c r="BK145" i="15"/>
  <c r="J143" i="15"/>
  <c r="J142" i="15"/>
  <c r="BK140" i="15"/>
  <c r="J139" i="15"/>
  <c r="J136" i="15"/>
  <c r="BK135" i="15"/>
  <c r="J133" i="15"/>
  <c r="J132" i="15"/>
  <c r="J131" i="15"/>
  <c r="J171" i="14"/>
  <c r="BK168" i="14"/>
  <c r="BK167" i="14"/>
  <c r="J166" i="14"/>
  <c r="BK161" i="14"/>
  <c r="BK158" i="14"/>
  <c r="BK153" i="14"/>
  <c r="BK152" i="14"/>
  <c r="J151" i="14"/>
  <c r="J150" i="14"/>
  <c r="J148" i="14"/>
  <c r="J147" i="14"/>
  <c r="BK141" i="14"/>
  <c r="J140" i="14"/>
  <c r="J139" i="14"/>
  <c r="BK138" i="14"/>
  <c r="BK137" i="14"/>
  <c r="J136" i="14"/>
  <c r="J133" i="14"/>
  <c r="J132" i="14"/>
  <c r="BK130" i="14"/>
  <c r="BK129" i="14"/>
  <c r="J128" i="14"/>
  <c r="BK126" i="14"/>
  <c r="J123" i="14"/>
  <c r="J300" i="13"/>
  <c r="J299" i="13"/>
  <c r="BK297" i="13"/>
  <c r="J295" i="13"/>
  <c r="BK292" i="13"/>
  <c r="BK291" i="13"/>
  <c r="BK289" i="13"/>
  <c r="BK288" i="13"/>
  <c r="BK286" i="13"/>
  <c r="BK285" i="13"/>
  <c r="J281" i="13"/>
  <c r="BK273" i="13"/>
  <c r="J272" i="13"/>
  <c r="J271" i="13"/>
  <c r="J270" i="13"/>
  <c r="J269" i="13"/>
  <c r="J266" i="13"/>
  <c r="BK264" i="13"/>
  <c r="J262" i="13"/>
  <c r="BK257" i="13"/>
  <c r="J256" i="13"/>
  <c r="BK255" i="13"/>
  <c r="J254" i="13"/>
  <c r="BK252" i="13"/>
  <c r="BK251" i="13"/>
  <c r="BK250" i="13"/>
  <c r="J249" i="13"/>
  <c r="BK248" i="13"/>
  <c r="BK246" i="13"/>
  <c r="J243" i="13"/>
  <c r="BK241" i="13"/>
  <c r="BK239" i="13"/>
  <c r="J237" i="13"/>
  <c r="J235" i="13"/>
  <c r="BK234" i="13"/>
  <c r="BK232" i="13"/>
  <c r="BK231" i="13"/>
  <c r="BK226" i="13"/>
  <c r="BK222" i="13"/>
  <c r="BK221" i="13"/>
  <c r="BK219" i="13"/>
  <c r="J216" i="13"/>
  <c r="J214" i="13"/>
  <c r="J213" i="13"/>
  <c r="BK210" i="13"/>
  <c r="BK208" i="13"/>
  <c r="BK206" i="13"/>
  <c r="BK203" i="13"/>
  <c r="BK200" i="13"/>
  <c r="BK199" i="13"/>
  <c r="J197" i="13"/>
  <c r="BK196" i="13"/>
  <c r="BK195" i="13"/>
  <c r="BK192" i="13"/>
  <c r="BK191" i="13"/>
  <c r="J190" i="13"/>
  <c r="BK188" i="13"/>
  <c r="J187" i="13"/>
  <c r="J186" i="13"/>
  <c r="J181" i="13"/>
  <c r="BK179" i="13"/>
  <c r="BK177" i="13"/>
  <c r="J175" i="13"/>
  <c r="BK173" i="13"/>
  <c r="BK169" i="13"/>
  <c r="BK167" i="13"/>
  <c r="BK159" i="13"/>
  <c r="J154" i="13"/>
  <c r="J152" i="13"/>
  <c r="BK147" i="13"/>
  <c r="BK144" i="13"/>
  <c r="J142" i="13"/>
  <c r="BK139" i="13"/>
  <c r="J135" i="13"/>
  <c r="J134" i="13"/>
  <c r="J140" i="12"/>
  <c r="J139" i="12"/>
  <c r="J137" i="12"/>
  <c r="BK134" i="12"/>
  <c r="J133" i="12"/>
  <c r="J132" i="12"/>
  <c r="BK128" i="12"/>
  <c r="BK127" i="12"/>
  <c r="J126" i="12"/>
  <c r="J123" i="12"/>
  <c r="BK418" i="11"/>
  <c r="J418" i="11"/>
  <c r="BK417" i="11"/>
  <c r="J417" i="11"/>
  <c r="BK416" i="11"/>
  <c r="BK413" i="11"/>
  <c r="J411" i="11"/>
  <c r="BK408" i="11"/>
  <c r="J406" i="11"/>
  <c r="J405" i="11"/>
  <c r="BK402" i="11"/>
  <c r="BK400" i="11"/>
  <c r="J397" i="11"/>
  <c r="BK396" i="11"/>
  <c r="BK391" i="11"/>
  <c r="BK388" i="11"/>
  <c r="J377" i="11"/>
  <c r="BK373" i="11"/>
  <c r="BK370" i="11"/>
  <c r="J367" i="11"/>
  <c r="J366" i="11"/>
  <c r="J365" i="11"/>
  <c r="BK361" i="11"/>
  <c r="J356" i="11"/>
  <c r="BK354" i="11"/>
  <c r="BK346" i="11"/>
  <c r="J345" i="11"/>
  <c r="J343" i="11"/>
  <c r="BK336" i="11"/>
  <c r="J321" i="11"/>
  <c r="BK318" i="11"/>
  <c r="J317" i="11"/>
  <c r="BK315" i="11"/>
  <c r="BK314" i="11"/>
  <c r="BK305" i="11"/>
  <c r="J300" i="11"/>
  <c r="J297" i="11"/>
  <c r="J294" i="11"/>
  <c r="BK288" i="11"/>
  <c r="BK286" i="11"/>
  <c r="BK283" i="11"/>
  <c r="J282" i="11"/>
  <c r="BK280" i="11"/>
  <c r="BK279" i="11"/>
  <c r="J278" i="11"/>
  <c r="J276" i="11"/>
  <c r="BK275" i="11"/>
  <c r="J273" i="11"/>
  <c r="BK269" i="11"/>
  <c r="BK268" i="11"/>
  <c r="BK262" i="11"/>
  <c r="J260" i="11"/>
  <c r="BK259" i="11"/>
  <c r="J258" i="11"/>
  <c r="J257" i="11"/>
  <c r="BK252" i="11"/>
  <c r="J251" i="11"/>
  <c r="J248" i="11"/>
  <c r="J244" i="11"/>
  <c r="BK241" i="11"/>
  <c r="J238" i="11"/>
  <c r="BK234" i="11"/>
  <c r="J233" i="11"/>
  <c r="BK232" i="11"/>
  <c r="J230" i="11"/>
  <c r="J229" i="11"/>
  <c r="J227" i="11"/>
  <c r="J226" i="11"/>
  <c r="J220" i="11"/>
  <c r="J218" i="11"/>
  <c r="J217" i="11"/>
  <c r="BK216" i="11"/>
  <c r="BK215" i="11"/>
  <c r="BK212" i="11"/>
  <c r="J206" i="11"/>
  <c r="BK205" i="11"/>
  <c r="J202" i="11"/>
  <c r="BK198" i="11"/>
  <c r="BK196" i="11"/>
  <c r="BK189" i="11"/>
  <c r="BK185" i="11"/>
  <c r="BK162" i="10"/>
  <c r="BK159" i="10"/>
  <c r="J158" i="10"/>
  <c r="BK157" i="10"/>
  <c r="BK156" i="10"/>
  <c r="BK149" i="10"/>
  <c r="J141" i="10"/>
  <c r="J140" i="10"/>
  <c r="J138" i="10"/>
  <c r="J136" i="10"/>
  <c r="BK134" i="10"/>
  <c r="BK133" i="10"/>
  <c r="J131" i="10"/>
  <c r="J130" i="10"/>
  <c r="BK129" i="10"/>
  <c r="BK127" i="10"/>
  <c r="J126" i="10"/>
  <c r="J125" i="10"/>
  <c r="BK124" i="10"/>
  <c r="J123" i="10"/>
  <c r="J336" i="9"/>
  <c r="J334" i="9"/>
  <c r="BK333" i="9"/>
  <c r="J330" i="9"/>
  <c r="BK329" i="9"/>
  <c r="BK327" i="9"/>
  <c r="J326" i="9"/>
  <c r="BK323" i="9"/>
  <c r="BK322" i="9"/>
  <c r="J321" i="9"/>
  <c r="J320" i="9"/>
  <c r="J316" i="9"/>
  <c r="BK313" i="9"/>
  <c r="BK312" i="9"/>
  <c r="J308" i="9"/>
  <c r="BK303" i="9"/>
  <c r="J302" i="9"/>
  <c r="J298" i="9"/>
  <c r="BK297" i="9"/>
  <c r="BK296" i="9"/>
  <c r="BK294" i="9"/>
  <c r="J293" i="9"/>
  <c r="J292" i="9"/>
  <c r="J288" i="9"/>
  <c r="J282" i="9"/>
  <c r="BK280" i="9"/>
  <c r="BK278" i="9"/>
  <c r="BK277" i="9"/>
  <c r="BK276" i="9"/>
  <c r="J275" i="9"/>
  <c r="BK274" i="9"/>
  <c r="J273" i="9"/>
  <c r="BK272" i="9"/>
  <c r="J267" i="9"/>
  <c r="BK263" i="9"/>
  <c r="J259" i="9"/>
  <c r="J258" i="9"/>
  <c r="J257" i="9"/>
  <c r="J254" i="9"/>
  <c r="J252" i="9"/>
  <c r="BK245" i="9"/>
  <c r="BK243" i="9"/>
  <c r="J242" i="9"/>
  <c r="J241" i="9"/>
  <c r="BK239" i="9"/>
  <c r="J238" i="9"/>
  <c r="BK235" i="9"/>
  <c r="BK232" i="9"/>
  <c r="BK231" i="9"/>
  <c r="J226" i="9"/>
  <c r="J224" i="9"/>
  <c r="J223" i="9"/>
  <c r="J221" i="9"/>
  <c r="J220" i="9"/>
  <c r="J219" i="9"/>
  <c r="J215" i="9"/>
  <c r="BK212" i="9"/>
  <c r="J211" i="9"/>
  <c r="BK209" i="9"/>
  <c r="BK208" i="9"/>
  <c r="J207" i="9"/>
  <c r="J206" i="9"/>
  <c r="J204" i="9"/>
  <c r="J203" i="9"/>
  <c r="BK201" i="9"/>
  <c r="J200" i="9"/>
  <c r="J198" i="9"/>
  <c r="J196" i="9"/>
  <c r="J193" i="9"/>
  <c r="J192" i="9"/>
  <c r="BK191" i="9"/>
  <c r="BK190" i="9"/>
  <c r="J189" i="9"/>
  <c r="J187" i="9"/>
  <c r="BK186" i="9"/>
  <c r="BK184" i="9"/>
  <c r="BK183" i="9"/>
  <c r="BK182" i="9"/>
  <c r="J178" i="9"/>
  <c r="J177" i="9"/>
  <c r="J175" i="9"/>
  <c r="J174" i="9"/>
  <c r="J173" i="9"/>
  <c r="J171" i="9"/>
  <c r="J170" i="9"/>
  <c r="J167" i="9"/>
  <c r="BK166" i="9"/>
  <c r="BK165" i="9"/>
  <c r="J164" i="9"/>
  <c r="J163" i="9"/>
  <c r="J162" i="9"/>
  <c r="BK159" i="9"/>
  <c r="BK158" i="9"/>
  <c r="BK156" i="9"/>
  <c r="BK155" i="9"/>
  <c r="BK154" i="9"/>
  <c r="J152" i="9"/>
  <c r="BK151" i="9"/>
  <c r="J149" i="9"/>
  <c r="BK144" i="9"/>
  <c r="J142" i="9"/>
  <c r="J141" i="9"/>
  <c r="BK138" i="9"/>
  <c r="BK137" i="9"/>
  <c r="BK134" i="9"/>
  <c r="J132" i="9"/>
  <c r="J128" i="9"/>
  <c r="BK228" i="8"/>
  <c r="BK227" i="8"/>
  <c r="J226" i="8"/>
  <c r="J215" i="8"/>
  <c r="BK212" i="8"/>
  <c r="J211" i="8"/>
  <c r="BK204" i="8"/>
  <c r="BK202" i="8"/>
  <c r="J198" i="8"/>
  <c r="J193" i="8"/>
  <c r="J192" i="8"/>
  <c r="BK191" i="8"/>
  <c r="BK189" i="8"/>
  <c r="J188" i="8"/>
  <c r="J187" i="8"/>
  <c r="J186" i="8"/>
  <c r="J185" i="8"/>
  <c r="BK184" i="8"/>
  <c r="BK181" i="8"/>
  <c r="J180" i="8"/>
  <c r="J178" i="8"/>
  <c r="BK177" i="8"/>
  <c r="BK171" i="8"/>
  <c r="BK170" i="8"/>
  <c r="BK167" i="8"/>
  <c r="BK166" i="8"/>
  <c r="BK163" i="8"/>
  <c r="J162" i="8"/>
  <c r="J161" i="8"/>
  <c r="J157" i="8"/>
  <c r="BK154" i="8"/>
  <c r="J153" i="8"/>
  <c r="J151" i="8"/>
  <c r="J150" i="8"/>
  <c r="BK145" i="8"/>
  <c r="J144" i="8"/>
  <c r="BK141" i="8"/>
  <c r="J140" i="8"/>
  <c r="BK138" i="8"/>
  <c r="J137" i="8"/>
  <c r="J136" i="8"/>
  <c r="BK134" i="8"/>
  <c r="J133" i="8"/>
  <c r="J130" i="8"/>
  <c r="J129" i="8"/>
  <c r="BK322" i="7"/>
  <c r="J322" i="7"/>
  <c r="J319" i="7"/>
  <c r="J317" i="7"/>
  <c r="BK306" i="7"/>
  <c r="BK304" i="7"/>
  <c r="BK303" i="7"/>
  <c r="J302" i="7"/>
  <c r="J298" i="7"/>
  <c r="J295" i="7"/>
  <c r="BK293" i="7"/>
  <c r="J291" i="7"/>
  <c r="J283" i="7"/>
  <c r="BK277" i="7"/>
  <c r="J265" i="7"/>
  <c r="BK259" i="7"/>
  <c r="J256" i="7"/>
  <c r="BK254" i="7"/>
  <c r="BK252" i="7"/>
  <c r="BK251" i="7"/>
  <c r="BK250" i="7"/>
  <c r="BK248" i="7"/>
  <c r="BK245" i="7"/>
  <c r="BK244" i="7"/>
  <c r="J242" i="7"/>
  <c r="J240" i="7"/>
  <c r="J239" i="7"/>
  <c r="J237" i="7"/>
  <c r="J235" i="7"/>
  <c r="J230" i="7"/>
  <c r="J227" i="7"/>
  <c r="J226" i="7"/>
  <c r="J224" i="7"/>
  <c r="J218" i="7"/>
  <c r="J213" i="7"/>
  <c r="BK207" i="7"/>
  <c r="BK202" i="7"/>
  <c r="BK199" i="7"/>
  <c r="J197" i="7"/>
  <c r="BK189" i="7"/>
  <c r="BK179" i="7"/>
  <c r="BK175" i="7"/>
  <c r="J162" i="7"/>
  <c r="J150" i="7"/>
  <c r="J432" i="6"/>
  <c r="BK430" i="6"/>
  <c r="J425" i="6"/>
  <c r="BK422" i="6"/>
  <c r="J421" i="6"/>
  <c r="BK403" i="6"/>
  <c r="BK397" i="6"/>
  <c r="J390" i="6"/>
  <c r="J388" i="6"/>
  <c r="J385" i="6"/>
  <c r="J379" i="6"/>
  <c r="BK377" i="6"/>
  <c r="BK371" i="6"/>
  <c r="BK369" i="6"/>
  <c r="J356" i="6"/>
  <c r="BK354" i="6"/>
  <c r="BK353" i="6"/>
  <c r="BK349" i="6"/>
  <c r="J338" i="6"/>
  <c r="BK335" i="6"/>
  <c r="J316" i="6"/>
  <c r="BK312" i="6"/>
  <c r="J310" i="6"/>
  <c r="J308" i="6"/>
  <c r="BK304" i="6"/>
  <c r="BK299" i="6"/>
  <c r="BK295" i="6"/>
  <c r="BK292" i="6"/>
  <c r="BK288" i="6"/>
  <c r="J284" i="6"/>
  <c r="J282" i="6"/>
  <c r="BK280" i="6"/>
  <c r="BK275" i="6"/>
  <c r="BK274" i="6"/>
  <c r="J270" i="6"/>
  <c r="BK265" i="6"/>
  <c r="J259" i="6"/>
  <c r="J258" i="6"/>
  <c r="BK249" i="6"/>
  <c r="J248" i="6"/>
  <c r="J240" i="6"/>
  <c r="BK237" i="6"/>
  <c r="BK234" i="6"/>
  <c r="BK231" i="6"/>
  <c r="BK229" i="6"/>
  <c r="BK228" i="6"/>
  <c r="J227" i="6"/>
  <c r="BK225" i="6"/>
  <c r="J224" i="6"/>
  <c r="J222" i="6"/>
  <c r="BK220" i="6"/>
  <c r="J217" i="6"/>
  <c r="J214" i="6"/>
  <c r="J212" i="6"/>
  <c r="J209" i="6"/>
  <c r="J207" i="6"/>
  <c r="J200" i="6"/>
  <c r="BK194" i="6"/>
  <c r="BK179" i="6"/>
  <c r="BK178" i="6"/>
  <c r="BK766" i="5"/>
  <c r="BK765" i="5"/>
  <c r="J761" i="5"/>
  <c r="J758" i="5"/>
  <c r="J752" i="5"/>
  <c r="J747" i="5"/>
  <c r="J735" i="5"/>
  <c r="BK731" i="5"/>
  <c r="BK725" i="5"/>
  <c r="J721" i="5"/>
  <c r="J716" i="5"/>
  <c r="J714" i="5"/>
  <c r="J708" i="5"/>
  <c r="J704" i="5"/>
  <c r="J703" i="5"/>
  <c r="J695" i="5"/>
  <c r="J677" i="5"/>
  <c r="BK675" i="5"/>
  <c r="J670" i="5"/>
  <c r="BK665" i="5"/>
  <c r="J663" i="5"/>
  <c r="BK652" i="5"/>
  <c r="BK646" i="5"/>
  <c r="BK644" i="5"/>
  <c r="BK641" i="5"/>
  <c r="BK635" i="5"/>
  <c r="BK633" i="5"/>
  <c r="BK632" i="5"/>
  <c r="J631" i="5"/>
  <c r="J626" i="5"/>
  <c r="BK623" i="5"/>
  <c r="J621" i="5"/>
  <c r="BK605" i="5"/>
  <c r="BK600" i="5"/>
  <c r="J597" i="5"/>
  <c r="J588" i="5"/>
  <c r="J584" i="5"/>
  <c r="BK582" i="5"/>
  <c r="J579" i="5"/>
  <c r="J577" i="5"/>
  <c r="BK571" i="5"/>
  <c r="J568" i="5"/>
  <c r="J565" i="5"/>
  <c r="BK558" i="5"/>
  <c r="J555" i="5"/>
  <c r="BK554" i="5"/>
  <c r="J550" i="5"/>
  <c r="BK546" i="5"/>
  <c r="BK545" i="5"/>
  <c r="J540" i="5"/>
  <c r="BK538" i="5"/>
  <c r="J536" i="5"/>
  <c r="BK533" i="5"/>
  <c r="J530" i="5"/>
  <c r="J516" i="5"/>
  <c r="BK508" i="5"/>
  <c r="BK502" i="5"/>
  <c r="J498" i="5"/>
  <c r="J492" i="5"/>
  <c r="J488" i="5"/>
  <c r="BK483" i="5"/>
  <c r="BK481" i="5"/>
  <c r="BK476" i="5"/>
  <c r="BK475" i="5"/>
  <c r="J472" i="5"/>
  <c r="J470" i="5"/>
  <c r="J463" i="5"/>
  <c r="BK462" i="5"/>
  <c r="BK461" i="5"/>
  <c r="BK460" i="5"/>
  <c r="BK444" i="5"/>
  <c r="BK441" i="5"/>
  <c r="J439" i="5"/>
  <c r="BK437" i="5"/>
  <c r="BK435" i="5"/>
  <c r="J433" i="5"/>
  <c r="J430" i="5"/>
  <c r="BK428" i="5"/>
  <c r="J427" i="5"/>
  <c r="J421" i="5"/>
  <c r="J418" i="5"/>
  <c r="J410" i="5"/>
  <c r="J407" i="5"/>
  <c r="J399" i="5"/>
  <c r="J392" i="5"/>
  <c r="J391" i="5"/>
  <c r="BK383" i="5"/>
  <c r="BK380" i="5"/>
  <c r="BK377" i="5"/>
  <c r="BK374" i="5"/>
  <c r="BK373" i="5"/>
  <c r="BK370" i="5"/>
  <c r="J354" i="5"/>
  <c r="BK351" i="5"/>
  <c r="BK348" i="5"/>
  <c r="BK346" i="5"/>
  <c r="J345" i="5"/>
  <c r="J344" i="5"/>
  <c r="BK339" i="5"/>
  <c r="BK331" i="5"/>
  <c r="J323" i="5"/>
  <c r="J315" i="5"/>
  <c r="J313" i="5"/>
  <c r="J312" i="5"/>
  <c r="BK304" i="5"/>
  <c r="BK302" i="5"/>
  <c r="BK291" i="5"/>
  <c r="BK290" i="5"/>
  <c r="BK289" i="5"/>
  <c r="J287" i="5"/>
  <c r="BK285" i="5"/>
  <c r="BK283" i="5"/>
  <c r="J280" i="5"/>
  <c r="J279" i="5"/>
  <c r="BK278" i="5"/>
  <c r="BK277" i="5"/>
  <c r="BK276" i="5"/>
  <c r="BK275" i="5"/>
  <c r="BK270" i="5"/>
  <c r="BK269" i="5"/>
  <c r="J266" i="5"/>
  <c r="BK261" i="5"/>
  <c r="J260" i="5"/>
  <c r="BK257" i="5"/>
  <c r="BK240" i="5"/>
  <c r="J238" i="5"/>
  <c r="BK236" i="5"/>
  <c r="BK230" i="5"/>
  <c r="BK228" i="5"/>
  <c r="BK215" i="5"/>
  <c r="BK211" i="5"/>
  <c r="J199" i="5"/>
  <c r="J194" i="5"/>
  <c r="J853" i="4"/>
  <c r="BK848" i="4"/>
  <c r="J835" i="4"/>
  <c r="J828" i="4"/>
  <c r="J776" i="4"/>
  <c r="J775" i="4"/>
  <c r="J765" i="4"/>
  <c r="J764" i="4"/>
  <c r="J753" i="4"/>
  <c r="BK750" i="4"/>
  <c r="J737" i="4"/>
  <c r="BK732" i="4"/>
  <c r="J713" i="4"/>
  <c r="J709" i="4"/>
  <c r="J705" i="4"/>
  <c r="J699" i="4"/>
  <c r="J697" i="4"/>
  <c r="J688" i="4"/>
  <c r="J683" i="4"/>
  <c r="J678" i="4"/>
  <c r="BK672" i="4"/>
  <c r="BK670" i="4"/>
  <c r="BK665" i="4"/>
  <c r="BK662" i="4"/>
  <c r="J657" i="4"/>
  <c r="BK655" i="4"/>
  <c r="BK653" i="4"/>
  <c r="BK649" i="4"/>
  <c r="J639" i="4"/>
  <c r="J629" i="4"/>
  <c r="J620" i="4"/>
  <c r="J617" i="4"/>
  <c r="BK612" i="4"/>
  <c r="J609" i="4"/>
  <c r="BK604" i="4"/>
  <c r="BK602" i="4"/>
  <c r="BK600" i="4"/>
  <c r="J597" i="4"/>
  <c r="J583" i="4"/>
  <c r="BK578" i="4"/>
  <c r="J564" i="4"/>
  <c r="J560" i="4"/>
  <c r="J556" i="4"/>
  <c r="BK552" i="4"/>
  <c r="BK549" i="4"/>
  <c r="J542" i="4"/>
  <c r="BK532" i="4"/>
  <c r="BK528" i="4"/>
  <c r="BK521" i="4"/>
  <c r="BK518" i="4"/>
  <c r="J515" i="4"/>
  <c r="BK512" i="4"/>
  <c r="J508" i="4"/>
  <c r="BK497" i="4"/>
  <c r="J488" i="4"/>
  <c r="J487" i="4"/>
  <c r="BK485" i="4"/>
  <c r="BK484" i="4"/>
  <c r="BK482" i="4"/>
  <c r="J479" i="4"/>
  <c r="J476" i="4"/>
  <c r="BK474" i="4"/>
  <c r="J473" i="4"/>
  <c r="BK465" i="4"/>
  <c r="J462" i="4"/>
  <c r="BK455" i="4"/>
  <c r="BK453" i="4"/>
  <c r="BK450" i="4"/>
  <c r="J439" i="4"/>
  <c r="BK436" i="4"/>
  <c r="BK435" i="4"/>
  <c r="BK426" i="4"/>
  <c r="J425" i="4"/>
  <c r="BK416" i="4"/>
  <c r="J414" i="4"/>
  <c r="J404" i="4"/>
  <c r="BK400" i="4"/>
  <c r="BK398" i="4"/>
  <c r="J397" i="4"/>
  <c r="J395" i="4"/>
  <c r="J394" i="4"/>
  <c r="BK383" i="4"/>
  <c r="BK377" i="4"/>
  <c r="BK374" i="4"/>
  <c r="BK368" i="4"/>
  <c r="J362" i="4"/>
  <c r="BK358" i="4"/>
  <c r="BK355" i="4"/>
  <c r="BK354" i="4"/>
  <c r="BK353" i="4"/>
  <c r="BK349" i="4"/>
  <c r="BK347" i="4"/>
  <c r="BK346" i="4"/>
  <c r="BK343" i="4"/>
  <c r="J342" i="4"/>
  <c r="BK337" i="4"/>
  <c r="BK333" i="4"/>
  <c r="J332" i="4"/>
  <c r="BK329" i="4"/>
  <c r="J325" i="4"/>
  <c r="J311" i="4"/>
  <c r="J306" i="4"/>
  <c r="J304" i="4"/>
  <c r="J300" i="4"/>
  <c r="BK293" i="4"/>
  <c r="J290" i="4"/>
  <c r="J285" i="4"/>
  <c r="BK276" i="4"/>
  <c r="BK275" i="4"/>
  <c r="BK252" i="4"/>
  <c r="J252" i="4"/>
  <c r="BK234" i="4"/>
  <c r="BK229" i="4"/>
  <c r="BK218" i="4"/>
  <c r="J215" i="4"/>
  <c r="J209" i="4"/>
  <c r="BK200" i="4"/>
  <c r="BK193" i="4"/>
  <c r="BK670" i="3"/>
  <c r="J670" i="3"/>
  <c r="BK668" i="3"/>
  <c r="J668" i="3"/>
  <c r="BK665" i="3"/>
  <c r="J665" i="3"/>
  <c r="BK664" i="3"/>
  <c r="J664" i="3"/>
  <c r="J662" i="3"/>
  <c r="J661" i="3"/>
  <c r="J655" i="3"/>
  <c r="BK648" i="3"/>
  <c r="BK645" i="3"/>
  <c r="J644" i="3"/>
  <c r="BK629" i="3"/>
  <c r="J625" i="3"/>
  <c r="J621" i="3"/>
  <c r="BK617" i="3"/>
  <c r="BK612" i="3"/>
  <c r="J593" i="3"/>
  <c r="J582" i="3"/>
  <c r="BK579" i="3"/>
  <c r="BK576" i="3"/>
  <c r="J573" i="3"/>
  <c r="BK570" i="3"/>
  <c r="BK566" i="3"/>
  <c r="J562" i="3"/>
  <c r="J558" i="3"/>
  <c r="BK556" i="3"/>
  <c r="J554" i="3"/>
  <c r="J552" i="3"/>
  <c r="BK550" i="3"/>
  <c r="J547" i="3"/>
  <c r="BK536" i="3"/>
  <c r="J535" i="3"/>
  <c r="BK527" i="3"/>
  <c r="J525" i="3"/>
  <c r="J514" i="3"/>
  <c r="J512" i="3"/>
  <c r="J511" i="3"/>
  <c r="J510" i="3"/>
  <c r="J507" i="3"/>
  <c r="J504" i="3"/>
  <c r="J503" i="3"/>
  <c r="BK501" i="3"/>
  <c r="BK495" i="3"/>
  <c r="J494" i="3"/>
  <c r="J480" i="3"/>
  <c r="BK478" i="3"/>
  <c r="BK476" i="3"/>
  <c r="J460" i="3"/>
  <c r="J455" i="3"/>
  <c r="BK452" i="3"/>
  <c r="J451" i="3"/>
  <c r="BK445" i="3"/>
  <c r="BK439" i="3"/>
  <c r="J426" i="3"/>
  <c r="J412" i="3"/>
  <c r="J406" i="3"/>
  <c r="BK384" i="3"/>
  <c r="BK382" i="3"/>
  <c r="J381" i="3"/>
  <c r="J379" i="3"/>
  <c r="J374" i="3"/>
  <c r="BK370" i="3"/>
  <c r="J369" i="3"/>
  <c r="BK368" i="3"/>
  <c r="J364" i="3"/>
  <c r="J360" i="3"/>
  <c r="J357" i="3"/>
  <c r="J352" i="3"/>
  <c r="BK345" i="3"/>
  <c r="BK342" i="3"/>
  <c r="J339" i="3"/>
  <c r="J336" i="3"/>
  <c r="J329" i="3"/>
  <c r="J328" i="3"/>
  <c r="BK322" i="3"/>
  <c r="J319" i="3"/>
  <c r="BK316" i="3"/>
  <c r="J298" i="3"/>
  <c r="BK292" i="3"/>
  <c r="BK288" i="3"/>
  <c r="BK285" i="3"/>
  <c r="J273" i="3"/>
  <c r="J272" i="3"/>
  <c r="J271" i="3"/>
  <c r="J266" i="3"/>
  <c r="J262" i="3"/>
  <c r="J239" i="3"/>
  <c r="BK227" i="3"/>
  <c r="J223" i="3"/>
  <c r="BK215" i="3"/>
  <c r="J203" i="3"/>
  <c r="BK835" i="2"/>
  <c r="J832" i="2"/>
  <c r="J829" i="2"/>
  <c r="J825" i="2"/>
  <c r="J821" i="2"/>
  <c r="J817" i="2"/>
  <c r="J813" i="2"/>
  <c r="J797" i="2"/>
  <c r="J795" i="2"/>
  <c r="BK784" i="2"/>
  <c r="BK751" i="2"/>
  <c r="BK748" i="2"/>
  <c r="J738" i="2"/>
  <c r="J728" i="2"/>
  <c r="BK719" i="2"/>
  <c r="J710" i="2"/>
  <c r="BK696" i="2"/>
  <c r="BK692" i="2"/>
  <c r="J685" i="2"/>
  <c r="BK680" i="2"/>
  <c r="J677" i="2"/>
  <c r="BK671" i="2"/>
  <c r="J665" i="2"/>
  <c r="J663" i="2"/>
  <c r="BK655" i="2"/>
  <c r="BK650" i="2"/>
  <c r="BK632" i="2"/>
  <c r="BK629" i="2"/>
  <c r="J625" i="2"/>
  <c r="J624" i="2"/>
  <c r="J622" i="2"/>
  <c r="BK620" i="2"/>
  <c r="J616" i="2"/>
  <c r="J613" i="2"/>
  <c r="J610" i="2"/>
  <c r="BK604" i="2"/>
  <c r="BK601" i="2"/>
  <c r="J600" i="2"/>
  <c r="J597" i="2"/>
  <c r="J588" i="2"/>
  <c r="J576" i="2"/>
  <c r="J565" i="2"/>
  <c r="J563" i="2"/>
  <c r="J555" i="2"/>
  <c r="J554" i="2"/>
  <c r="J547" i="2"/>
  <c r="BK540" i="2"/>
  <c r="J532" i="2"/>
  <c r="J529" i="2"/>
  <c r="J522" i="2"/>
  <c r="J519" i="2"/>
  <c r="J516" i="2"/>
  <c r="J504" i="2"/>
  <c r="BK498" i="2"/>
  <c r="J495" i="2"/>
  <c r="J482" i="2"/>
  <c r="J477" i="2"/>
  <c r="J470" i="2"/>
  <c r="J467" i="2"/>
  <c r="J465" i="2"/>
  <c r="J462" i="2"/>
  <c r="J455" i="2"/>
  <c r="J454" i="2"/>
  <c r="J449" i="2"/>
  <c r="BK445" i="2"/>
  <c r="J437" i="2"/>
  <c r="BK430" i="2"/>
  <c r="J426" i="2"/>
  <c r="BK412" i="2"/>
  <c r="J411" i="2"/>
  <c r="BK409" i="2"/>
  <c r="J401" i="2"/>
  <c r="J397" i="2"/>
  <c r="BK384" i="2"/>
  <c r="BK383" i="2"/>
  <c r="J381" i="2"/>
  <c r="J373" i="2"/>
  <c r="J359" i="2"/>
  <c r="J353" i="2"/>
  <c r="J351" i="2"/>
  <c r="J347" i="2"/>
  <c r="J339" i="2"/>
  <c r="J337" i="2"/>
  <c r="J334" i="2"/>
  <c r="BK332" i="2"/>
  <c r="J331" i="2"/>
  <c r="BK327" i="2"/>
  <c r="J323" i="2"/>
  <c r="BK307" i="2"/>
  <c r="BK303" i="2"/>
  <c r="BK298" i="2"/>
  <c r="BK289" i="2"/>
  <c r="J284" i="2"/>
  <c r="J281" i="2"/>
  <c r="J253" i="2"/>
  <c r="BK245" i="2"/>
  <c r="BK229" i="2"/>
  <c r="BK215" i="2"/>
  <c r="J207" i="2"/>
  <c r="J169" i="17"/>
  <c r="BK168" i="17"/>
  <c r="J168" i="17"/>
  <c r="BK166" i="17"/>
  <c r="J166" i="17"/>
  <c r="BK165" i="17"/>
  <c r="J165" i="17"/>
  <c r="BK163" i="17"/>
  <c r="J163" i="17"/>
  <c r="BK161" i="17"/>
  <c r="J161" i="17"/>
  <c r="BK160" i="17"/>
  <c r="J160" i="17"/>
  <c r="BK159" i="17"/>
  <c r="J159" i="17"/>
  <c r="BK158" i="17"/>
  <c r="J158" i="17"/>
  <c r="BK157" i="17"/>
  <c r="J157" i="17"/>
  <c r="BK156" i="17"/>
  <c r="J156" i="17"/>
  <c r="BK154" i="17"/>
  <c r="J154" i="17"/>
  <c r="BK153" i="17"/>
  <c r="J153" i="17"/>
  <c r="BK152" i="17"/>
  <c r="J152" i="17"/>
  <c r="BK151" i="17"/>
  <c r="J151" i="17"/>
  <c r="BK150" i="17"/>
  <c r="J150" i="17"/>
  <c r="BK149" i="17"/>
  <c r="J149" i="17"/>
  <c r="BK148" i="17"/>
  <c r="J148" i="17"/>
  <c r="BK147" i="17"/>
  <c r="J147" i="17"/>
  <c r="BK146" i="17"/>
  <c r="J146" i="17"/>
  <c r="BK144" i="17"/>
  <c r="J144" i="17"/>
  <c r="BK143" i="17"/>
  <c r="J143" i="17"/>
  <c r="BK142" i="17"/>
  <c r="J142" i="17"/>
  <c r="J141" i="17"/>
  <c r="J140" i="17"/>
  <c r="BK139" i="17"/>
  <c r="J139" i="17"/>
  <c r="BK138" i="17"/>
  <c r="BK137" i="17"/>
  <c r="BK136" i="17"/>
  <c r="J136" i="17"/>
  <c r="BK135" i="17"/>
  <c r="J135" i="17"/>
  <c r="BK134" i="17"/>
  <c r="J134" i="17"/>
  <c r="BK132" i="17"/>
  <c r="J132" i="17"/>
  <c r="BK131" i="17"/>
  <c r="J131" i="17"/>
  <c r="BK130" i="17"/>
  <c r="J130" i="17"/>
  <c r="BK129" i="17"/>
  <c r="J129" i="17"/>
  <c r="BK128" i="17"/>
  <c r="J128" i="17"/>
  <c r="BK127" i="17"/>
  <c r="BK126" i="17"/>
  <c r="BK125" i="17"/>
  <c r="J125" i="17"/>
  <c r="J394" i="16"/>
  <c r="J392" i="16"/>
  <c r="J388" i="16"/>
  <c r="BK382" i="16"/>
  <c r="J380" i="16"/>
  <c r="J379" i="16"/>
  <c r="BK375" i="16"/>
  <c r="J371" i="16"/>
  <c r="J367" i="16"/>
  <c r="BK362" i="16"/>
  <c r="BK361" i="16"/>
  <c r="BK359" i="16"/>
  <c r="J352" i="16"/>
  <c r="J350" i="16"/>
  <c r="J348" i="16"/>
  <c r="BK346" i="16"/>
  <c r="BK343" i="16"/>
  <c r="BK328" i="16"/>
  <c r="BK326" i="16"/>
  <c r="J324" i="16"/>
  <c r="BK322" i="16"/>
  <c r="J320" i="16"/>
  <c r="J318" i="16"/>
  <c r="BK314" i="16"/>
  <c r="J312" i="16"/>
  <c r="J311" i="16"/>
  <c r="BK309" i="16"/>
  <c r="J305" i="16"/>
  <c r="J302" i="16"/>
  <c r="BK294" i="16"/>
  <c r="BK292" i="16"/>
  <c r="BK289" i="16"/>
  <c r="J286" i="16"/>
  <c r="J284" i="16"/>
  <c r="BK280" i="16"/>
  <c r="BK277" i="16"/>
  <c r="BK276" i="16"/>
  <c r="BK270" i="16"/>
  <c r="J267" i="16"/>
  <c r="J265" i="16"/>
  <c r="J263" i="16"/>
  <c r="J261" i="16"/>
  <c r="BK259" i="16"/>
  <c r="BK255" i="16"/>
  <c r="BK252" i="16"/>
  <c r="BK248" i="16"/>
  <c r="BK246" i="16"/>
  <c r="BK243" i="16"/>
  <c r="J241" i="16"/>
  <c r="J239" i="16"/>
  <c r="BK233" i="16"/>
  <c r="J231" i="16"/>
  <c r="BK229" i="16"/>
  <c r="BK221" i="16"/>
  <c r="BK219" i="16"/>
  <c r="J215" i="16"/>
  <c r="J213" i="16"/>
  <c r="BK203" i="16"/>
  <c r="BK201" i="16"/>
  <c r="J198" i="16"/>
  <c r="J196" i="16"/>
  <c r="BK192" i="16"/>
  <c r="J190" i="16"/>
  <c r="BK187" i="16"/>
  <c r="BK185" i="16"/>
  <c r="BK183" i="16"/>
  <c r="BK181" i="16"/>
  <c r="BK171" i="16"/>
  <c r="BK166" i="16"/>
  <c r="BK164" i="16"/>
  <c r="BK161" i="16"/>
  <c r="J159" i="16"/>
  <c r="J156" i="16"/>
  <c r="BK153" i="16"/>
  <c r="J151" i="16"/>
  <c r="J148" i="16"/>
  <c r="BK145" i="16"/>
  <c r="J138" i="16"/>
  <c r="J231" i="15"/>
  <c r="BK230" i="15"/>
  <c r="BK228" i="15"/>
  <c r="BK226" i="15"/>
  <c r="J225" i="15"/>
  <c r="BK224" i="15"/>
  <c r="J222" i="15"/>
  <c r="J221" i="15"/>
  <c r="J219" i="15"/>
  <c r="BK217" i="15"/>
  <c r="BK216" i="15"/>
  <c r="J212" i="15"/>
  <c r="BK197" i="15"/>
  <c r="BK196" i="15"/>
  <c r="BK189" i="15"/>
  <c r="J188" i="15"/>
  <c r="J182" i="15"/>
  <c r="BK181" i="15"/>
  <c r="J180" i="15"/>
  <c r="BK178" i="15"/>
  <c r="J177" i="15"/>
  <c r="J174" i="15"/>
  <c r="J172" i="15"/>
  <c r="J170" i="15"/>
  <c r="BK169" i="15"/>
  <c r="BK164" i="15"/>
  <c r="J160" i="15"/>
  <c r="J159" i="15"/>
  <c r="J158" i="15"/>
  <c r="BK157" i="15"/>
  <c r="J154" i="15"/>
  <c r="J150" i="15"/>
  <c r="BK144" i="15"/>
  <c r="BK142" i="15"/>
  <c r="J140" i="15"/>
  <c r="J135" i="15"/>
  <c r="BK134" i="15"/>
  <c r="BK133" i="15"/>
  <c r="BK132" i="15"/>
  <c r="J130" i="15"/>
  <c r="BK169" i="14"/>
  <c r="J167" i="14"/>
  <c r="J165" i="14"/>
  <c r="BK164" i="14"/>
  <c r="BK163" i="14"/>
  <c r="BK162" i="14"/>
  <c r="J159" i="14"/>
  <c r="BK156" i="14"/>
  <c r="J155" i="14"/>
  <c r="J153" i="14"/>
  <c r="BK149" i="14"/>
  <c r="BK147" i="14"/>
  <c r="BK145" i="14"/>
  <c r="BK143" i="14"/>
  <c r="J143" i="14"/>
  <c r="J141" i="14"/>
  <c r="J135" i="14"/>
  <c r="BK134" i="14"/>
  <c r="BK131" i="14"/>
  <c r="BK127" i="14"/>
  <c r="J126" i="14"/>
  <c r="J125" i="14"/>
  <c r="BK124" i="14"/>
  <c r="J122" i="14"/>
  <c r="J121" i="14"/>
  <c r="BK298" i="13"/>
  <c r="J297" i="13"/>
  <c r="J296" i="13"/>
  <c r="BK295" i="13"/>
  <c r="J294" i="13"/>
  <c r="BK293" i="13"/>
  <c r="J292" i="13"/>
  <c r="J291" i="13"/>
  <c r="BK290" i="13"/>
  <c r="J289" i="13"/>
  <c r="J288" i="13"/>
  <c r="BK284" i="13"/>
  <c r="BK282" i="13"/>
  <c r="J280" i="13"/>
  <c r="J279" i="13"/>
  <c r="BK277" i="13"/>
  <c r="J275" i="13"/>
  <c r="J268" i="13"/>
  <c r="J267" i="13"/>
  <c r="BK266" i="13"/>
  <c r="J265" i="13"/>
  <c r="J263" i="13"/>
  <c r="BK261" i="13"/>
  <c r="BK259" i="13"/>
  <c r="J258" i="13"/>
  <c r="J253" i="13"/>
  <c r="J252" i="13"/>
  <c r="J250" i="13"/>
  <c r="BK249" i="13"/>
  <c r="BK247" i="13"/>
  <c r="BK244" i="13"/>
  <c r="BK242" i="13"/>
  <c r="BK240" i="13"/>
  <c r="BK237" i="13"/>
  <c r="J234" i="13"/>
  <c r="J233" i="13"/>
  <c r="J229" i="13"/>
  <c r="J228" i="13"/>
  <c r="J226" i="13"/>
  <c r="J225" i="13"/>
  <c r="J224" i="13"/>
  <c r="BK223" i="13"/>
  <c r="J221" i="13"/>
  <c r="BK220" i="13"/>
  <c r="BK216" i="13"/>
  <c r="BK205" i="13"/>
  <c r="BK204" i="13"/>
  <c r="J203" i="13"/>
  <c r="J202" i="13"/>
  <c r="J196" i="13"/>
  <c r="BK189" i="13"/>
  <c r="BK187" i="13"/>
  <c r="BK184" i="13"/>
  <c r="BK171" i="13"/>
  <c r="J170" i="13"/>
  <c r="J169" i="13"/>
  <c r="J168" i="13"/>
  <c r="J161" i="13"/>
  <c r="J159" i="13"/>
  <c r="J150" i="13"/>
  <c r="BK148" i="13"/>
  <c r="J147" i="13"/>
  <c r="BK140" i="13"/>
  <c r="J139" i="13"/>
  <c r="BK135" i="13"/>
  <c r="BK137" i="12"/>
  <c r="J136" i="12"/>
  <c r="J135" i="12"/>
  <c r="BK133" i="12"/>
  <c r="J131" i="12"/>
  <c r="J130" i="12"/>
  <c r="BK126" i="12"/>
  <c r="J413" i="11"/>
  <c r="BK412" i="11"/>
  <c r="BK411" i="11"/>
  <c r="BK403" i="11"/>
  <c r="BK397" i="11"/>
  <c r="J396" i="11"/>
  <c r="BK394" i="11"/>
  <c r="BK393" i="11"/>
  <c r="J391" i="11"/>
  <c r="J390" i="11"/>
  <c r="J387" i="11"/>
  <c r="J384" i="11"/>
  <c r="J383" i="11"/>
  <c r="BK377" i="11"/>
  <c r="J375" i="11"/>
  <c r="J374" i="11"/>
  <c r="J371" i="11"/>
  <c r="J370" i="11"/>
  <c r="BK367" i="11"/>
  <c r="BK365" i="11"/>
  <c r="J362" i="11"/>
  <c r="J360" i="11"/>
  <c r="J358" i="11"/>
  <c r="J357" i="11"/>
  <c r="BK351" i="11"/>
  <c r="BK350" i="11"/>
  <c r="J349" i="11"/>
  <c r="BK345" i="11"/>
  <c r="BK343" i="11"/>
  <c r="BK339" i="11"/>
  <c r="J335" i="11"/>
  <c r="BK333" i="11"/>
  <c r="BK332" i="11"/>
  <c r="BK330" i="11"/>
  <c r="J329" i="11"/>
  <c r="BK327" i="11"/>
  <c r="J326" i="11"/>
  <c r="J324" i="11"/>
  <c r="J323" i="11"/>
  <c r="BK321" i="11"/>
  <c r="J320" i="11"/>
  <c r="J311" i="11"/>
  <c r="BK308" i="11"/>
  <c r="BK303" i="11"/>
  <c r="BK301" i="11"/>
  <c r="BK300" i="11"/>
  <c r="J296" i="11"/>
  <c r="BK293" i="11"/>
  <c r="BK290" i="11"/>
  <c r="J289" i="11"/>
  <c r="J288" i="11"/>
  <c r="J284" i="11"/>
  <c r="J283" i="11"/>
  <c r="BK276" i="11"/>
  <c r="J275" i="11"/>
  <c r="BK267" i="11"/>
  <c r="BK265" i="11"/>
  <c r="J255" i="11"/>
  <c r="BK254" i="11"/>
  <c r="J249" i="11"/>
  <c r="BK245" i="11"/>
  <c r="BK244" i="11"/>
  <c r="BK243" i="11"/>
  <c r="BK242" i="11"/>
  <c r="BK237" i="11"/>
  <c r="J236" i="11"/>
  <c r="J234" i="11"/>
  <c r="BK229" i="11"/>
  <c r="BK227" i="11"/>
  <c r="J222" i="11"/>
  <c r="BK221" i="11"/>
  <c r="BK220" i="11"/>
  <c r="BK218" i="11"/>
  <c r="BK213" i="11"/>
  <c r="BK210" i="11"/>
  <c r="J208" i="11"/>
  <c r="BK207" i="11"/>
  <c r="BK202" i="11"/>
  <c r="J201" i="11"/>
  <c r="J199" i="11"/>
  <c r="J196" i="11"/>
  <c r="J193" i="11"/>
  <c r="BK192" i="11"/>
  <c r="BK190" i="11"/>
  <c r="J189" i="11"/>
  <c r="BK158" i="10"/>
  <c r="J156" i="10"/>
  <c r="BK155" i="10"/>
  <c r="BK154" i="10"/>
  <c r="J153" i="10"/>
  <c r="J152" i="10"/>
  <c r="J151" i="10"/>
  <c r="BK150" i="10"/>
  <c r="J148" i="10"/>
  <c r="J147" i="10"/>
  <c r="BK146" i="10"/>
  <c r="J144" i="10"/>
  <c r="BK143" i="10"/>
  <c r="J142" i="10"/>
  <c r="BK140" i="10"/>
  <c r="BK137" i="10"/>
  <c r="J133" i="10"/>
  <c r="BK132" i="10"/>
  <c r="BK130" i="10"/>
  <c r="BK128" i="10"/>
  <c r="J127" i="10"/>
  <c r="BK122" i="10"/>
  <c r="BK338" i="9"/>
  <c r="J338" i="9"/>
  <c r="BK337" i="9"/>
  <c r="J337" i="9"/>
  <c r="BK336" i="9"/>
  <c r="BK334" i="9"/>
  <c r="J333" i="9"/>
  <c r="J332" i="9"/>
  <c r="J331" i="9"/>
  <c r="J327" i="9"/>
  <c r="BK326" i="9"/>
  <c r="J325" i="9"/>
  <c r="BK311" i="9"/>
  <c r="BK310" i="9"/>
  <c r="BK309" i="9"/>
  <c r="BK308" i="9"/>
  <c r="BK307" i="9"/>
  <c r="J306" i="9"/>
  <c r="J305" i="9"/>
  <c r="J304" i="9"/>
  <c r="BK301" i="9"/>
  <c r="BK300" i="9"/>
  <c r="BK298" i="9"/>
  <c r="J296" i="9"/>
  <c r="BK295" i="9"/>
  <c r="BK292" i="9"/>
  <c r="BK291" i="9"/>
  <c r="J290" i="9"/>
  <c r="BK286" i="9"/>
  <c r="BK284" i="9"/>
  <c r="BK283" i="9"/>
  <c r="J281" i="9"/>
  <c r="J277" i="9"/>
  <c r="J274" i="9"/>
  <c r="J271" i="9"/>
  <c r="BK269" i="9"/>
  <c r="J268" i="9"/>
  <c r="BK265" i="9"/>
  <c r="J264" i="9"/>
  <c r="BK262" i="9"/>
  <c r="J261" i="9"/>
  <c r="BK259" i="9"/>
  <c r="BK258" i="9"/>
  <c r="BK257" i="9"/>
  <c r="J256" i="9"/>
  <c r="J255" i="9"/>
  <c r="BK249" i="9"/>
  <c r="BK244" i="9"/>
  <c r="BK241" i="9"/>
  <c r="J240" i="9"/>
  <c r="J239" i="9"/>
  <c r="J236" i="9"/>
  <c r="BK234" i="9"/>
  <c r="J231" i="9"/>
  <c r="J230" i="9"/>
  <c r="J228" i="9"/>
  <c r="BK227" i="9"/>
  <c r="BK226" i="9"/>
  <c r="BK219" i="9"/>
  <c r="J218" i="9"/>
  <c r="J217" i="9"/>
  <c r="J216" i="9"/>
  <c r="J214" i="9"/>
  <c r="J213" i="9"/>
  <c r="BK211" i="9"/>
  <c r="BK210" i="9"/>
  <c r="BK207" i="9"/>
  <c r="BK202" i="9"/>
  <c r="BK199" i="9"/>
  <c r="BK197" i="9"/>
  <c r="BK195" i="9"/>
  <c r="BK194" i="9"/>
  <c r="BK192" i="9"/>
  <c r="J191" i="9"/>
  <c r="J190" i="9"/>
  <c r="BK189" i="9"/>
  <c r="BK188" i="9"/>
  <c r="BK187" i="9"/>
  <c r="BK185" i="9"/>
  <c r="J182" i="9"/>
  <c r="BK181" i="9"/>
  <c r="BK180" i="9"/>
  <c r="BK179" i="9"/>
  <c r="BK175" i="9"/>
  <c r="BK174" i="9"/>
  <c r="BK173" i="9"/>
  <c r="BK172" i="9"/>
  <c r="BK171" i="9"/>
  <c r="BK170" i="9"/>
  <c r="J169" i="9"/>
  <c r="J168" i="9"/>
  <c r="J165" i="9"/>
  <c r="BK162" i="9"/>
  <c r="BK160" i="9"/>
  <c r="J159" i="9"/>
  <c r="J157" i="9"/>
  <c r="J156" i="9"/>
  <c r="J154" i="9"/>
  <c r="J153" i="9"/>
  <c r="BK152" i="9"/>
  <c r="J147" i="9"/>
  <c r="BK146" i="9"/>
  <c r="BK142" i="9"/>
  <c r="J138" i="9"/>
  <c r="BK136" i="9"/>
  <c r="J135" i="9"/>
  <c r="J133" i="9"/>
  <c r="J130" i="9"/>
  <c r="BK226" i="8"/>
  <c r="J223" i="8"/>
  <c r="J221" i="8"/>
  <c r="J219" i="8"/>
  <c r="J217" i="8"/>
  <c r="BK215" i="8"/>
  <c r="J214" i="8"/>
  <c r="J213" i="8"/>
  <c r="J209" i="8"/>
  <c r="J208" i="8"/>
  <c r="BK207" i="8"/>
  <c r="J205" i="8"/>
  <c r="BK203" i="8"/>
  <c r="J202" i="8"/>
  <c r="J200" i="8"/>
  <c r="BK199" i="8"/>
  <c r="BK197" i="8"/>
  <c r="J196" i="8"/>
  <c r="BK195" i="8"/>
  <c r="BK194" i="8"/>
  <c r="BK193" i="8"/>
  <c r="BK192" i="8"/>
  <c r="J191" i="8"/>
  <c r="BK190" i="8"/>
  <c r="J189" i="8"/>
  <c r="BK185" i="8"/>
  <c r="BK183" i="8"/>
  <c r="BK182" i="8"/>
  <c r="BK178" i="8"/>
  <c r="BK175" i="8"/>
  <c r="BK173" i="8"/>
  <c r="J172" i="8"/>
  <c r="J168" i="8"/>
  <c r="BK165" i="8"/>
  <c r="J163" i="8"/>
  <c r="BK162" i="8"/>
  <c r="BK161" i="8"/>
  <c r="J160" i="8"/>
  <c r="BK152" i="8"/>
  <c r="BK151" i="8"/>
  <c r="BK146" i="8"/>
  <c r="BK143" i="8"/>
  <c r="BK142" i="8"/>
  <c r="J141" i="8"/>
  <c r="BK139" i="8"/>
  <c r="J138" i="8"/>
  <c r="BK137" i="8"/>
  <c r="J135" i="8"/>
  <c r="BK132" i="8"/>
  <c r="BK130" i="8"/>
  <c r="J314" i="7"/>
  <c r="BK311" i="7"/>
  <c r="J309" i="7"/>
  <c r="J307" i="7"/>
  <c r="J306" i="7"/>
  <c r="BK302" i="7"/>
  <c r="J293" i="7"/>
  <c r="BK291" i="7"/>
  <c r="J289" i="7"/>
  <c r="J287" i="7"/>
  <c r="J284" i="7"/>
  <c r="BK283" i="7"/>
  <c r="J281" i="7"/>
  <c r="J279" i="7"/>
  <c r="BK275" i="7"/>
  <c r="J272" i="7"/>
  <c r="J270" i="7"/>
  <c r="J263" i="7"/>
  <c r="J253" i="7"/>
  <c r="J251" i="7"/>
  <c r="J250" i="7"/>
  <c r="BK242" i="7"/>
  <c r="BK240" i="7"/>
  <c r="BK238" i="7"/>
  <c r="BK237" i="7"/>
  <c r="J236" i="7"/>
  <c r="BK233" i="7"/>
  <c r="J231" i="7"/>
  <c r="BK229" i="7"/>
  <c r="J228" i="7"/>
  <c r="BK226" i="7"/>
  <c r="J225" i="7"/>
  <c r="J223" i="7"/>
  <c r="BK220" i="7"/>
  <c r="BK215" i="7"/>
  <c r="BK213" i="7"/>
  <c r="J211" i="7"/>
  <c r="BK204" i="7"/>
  <c r="J202" i="7"/>
  <c r="J201" i="7"/>
  <c r="J199" i="7"/>
  <c r="J191" i="7"/>
  <c r="J188" i="7"/>
  <c r="BK183" i="7"/>
  <c r="J179" i="7"/>
  <c r="J172" i="7"/>
  <c r="J166" i="7"/>
  <c r="BK165" i="7"/>
  <c r="BK162" i="7"/>
  <c r="BK431" i="6"/>
  <c r="BK425" i="6"/>
  <c r="J422" i="6"/>
  <c r="BK417" i="6"/>
  <c r="J414" i="6"/>
  <c r="BK407" i="6"/>
  <c r="BK405" i="6"/>
  <c r="J403" i="6"/>
  <c r="BK400" i="6"/>
  <c r="J397" i="6"/>
  <c r="BK390" i="6"/>
  <c r="BK386" i="6"/>
  <c r="BK382" i="6"/>
  <c r="J374" i="6"/>
  <c r="BK367" i="6"/>
  <c r="BK364" i="6"/>
  <c r="J359" i="6"/>
  <c r="J354" i="6"/>
  <c r="J346" i="6"/>
  <c r="J329" i="6"/>
  <c r="BK322" i="6"/>
  <c r="J321" i="6"/>
  <c r="BK308" i="6"/>
  <c r="J298" i="6"/>
  <c r="BK297" i="6"/>
  <c r="J292" i="6"/>
  <c r="BK287" i="6"/>
  <c r="BK279" i="6"/>
  <c r="BK277" i="6"/>
  <c r="BK270" i="6"/>
  <c r="J267" i="6"/>
  <c r="BK262" i="6"/>
  <c r="BK259" i="6"/>
  <c r="J255" i="6"/>
  <c r="BK252" i="6"/>
  <c r="BK248" i="6"/>
  <c r="BK243" i="6"/>
  <c r="J230" i="6"/>
  <c r="J228" i="6"/>
  <c r="BK217" i="6"/>
  <c r="J215" i="6"/>
  <c r="BK209" i="6"/>
  <c r="J205" i="6"/>
  <c r="BK203" i="6"/>
  <c r="J201" i="6"/>
  <c r="BK192" i="6"/>
  <c r="J763" i="5"/>
  <c r="BK761" i="5"/>
  <c r="BK755" i="5"/>
  <c r="J751" i="5"/>
  <c r="BK749" i="5"/>
  <c r="J725" i="5"/>
  <c r="BK718" i="5"/>
  <c r="J711" i="5"/>
  <c r="BK703" i="5"/>
  <c r="J701" i="5"/>
  <c r="BK699" i="5"/>
  <c r="BK696" i="5"/>
  <c r="J692" i="5"/>
  <c r="BK682" i="5"/>
  <c r="BK677" i="5"/>
  <c r="BK670" i="5"/>
  <c r="BK658" i="5"/>
  <c r="BK656" i="5"/>
  <c r="J652" i="5"/>
  <c r="BK649" i="5"/>
  <c r="J632" i="5"/>
  <c r="J628" i="5"/>
  <c r="BK624" i="5"/>
  <c r="BK619" i="5"/>
  <c r="J618" i="5"/>
  <c r="J617" i="5"/>
  <c r="J615" i="5"/>
  <c r="J612" i="5"/>
  <c r="BK608" i="5"/>
  <c r="J601" i="5"/>
  <c r="BK593" i="5"/>
  <c r="BK590" i="5"/>
  <c r="J586" i="5"/>
  <c r="BK577" i="5"/>
  <c r="BK574" i="5"/>
  <c r="J554" i="5"/>
  <c r="J547" i="5"/>
  <c r="J546" i="5"/>
  <c r="J528" i="5"/>
  <c r="J524" i="5"/>
  <c r="BK516" i="5"/>
  <c r="J496" i="5"/>
  <c r="J494" i="5"/>
  <c r="BK492" i="5"/>
  <c r="J491" i="5"/>
  <c r="BK486" i="5"/>
  <c r="BK479" i="5"/>
  <c r="BK478" i="5"/>
  <c r="BK470" i="5"/>
  <c r="BK468" i="5"/>
  <c r="BK465" i="5"/>
  <c r="J462" i="5"/>
  <c r="BK457" i="5"/>
  <c r="BK454" i="5"/>
  <c r="BK447" i="5"/>
  <c r="J444" i="5"/>
  <c r="J441" i="5"/>
  <c r="BK433" i="5"/>
  <c r="BK421" i="5"/>
  <c r="BK418" i="5"/>
  <c r="BK416" i="5"/>
  <c r="BK414" i="5"/>
  <c r="BK412" i="5"/>
  <c r="J411" i="5"/>
  <c r="BK407" i="5"/>
  <c r="BK405" i="5"/>
  <c r="J403" i="5"/>
  <c r="BK399" i="5"/>
  <c r="BK394" i="5"/>
  <c r="J380" i="5"/>
  <c r="J374" i="5"/>
  <c r="J366" i="5"/>
  <c r="J360" i="5"/>
  <c r="J353" i="5"/>
  <c r="J352" i="5"/>
  <c r="J348" i="5"/>
  <c r="BK347" i="5"/>
  <c r="J346" i="5"/>
  <c r="BK344" i="5"/>
  <c r="BK341" i="5"/>
  <c r="J335" i="5"/>
  <c r="J329" i="5"/>
  <c r="BK323" i="5"/>
  <c r="J307" i="5"/>
  <c r="BK300" i="5"/>
  <c r="J299" i="5"/>
  <c r="J297" i="5"/>
  <c r="J293" i="5"/>
  <c r="J290" i="5"/>
  <c r="J285" i="5"/>
  <c r="J281" i="5"/>
  <c r="BK280" i="5"/>
  <c r="J277" i="5"/>
  <c r="BK271" i="5"/>
  <c r="J270" i="5"/>
  <c r="J269" i="5"/>
  <c r="BK267" i="5"/>
  <c r="BK265" i="5"/>
  <c r="J263" i="5"/>
  <c r="BK260" i="5"/>
  <c r="BK251" i="5"/>
  <c r="J244" i="5"/>
  <c r="J240" i="5"/>
  <c r="J236" i="5"/>
  <c r="J230" i="5"/>
  <c r="BK226" i="5"/>
  <c r="J205" i="5"/>
  <c r="BK194" i="5"/>
  <c r="BK874" i="4"/>
  <c r="J871" i="4"/>
  <c r="J868" i="4"/>
  <c r="J861" i="4"/>
  <c r="BK857" i="4"/>
  <c r="J854" i="4"/>
  <c r="BK853" i="4"/>
  <c r="BK850" i="4"/>
  <c r="BK841" i="4"/>
  <c r="BK835" i="4"/>
  <c r="BK821" i="4"/>
  <c r="BK816" i="4"/>
  <c r="BK799" i="4"/>
  <c r="J788" i="4"/>
  <c r="BK782" i="4"/>
  <c r="BK776" i="4"/>
  <c r="BK773" i="4"/>
  <c r="BK765" i="4"/>
  <c r="BK756" i="4"/>
  <c r="BK753" i="4"/>
  <c r="J750" i="4"/>
  <c r="J747" i="4"/>
  <c r="BK741" i="4"/>
  <c r="J732" i="4"/>
  <c r="J730" i="4"/>
  <c r="BK728" i="4"/>
  <c r="J726" i="4"/>
  <c r="J724" i="4"/>
  <c r="J721" i="4"/>
  <c r="J716" i="4"/>
  <c r="BK713" i="4"/>
  <c r="BK709" i="4"/>
  <c r="BK699" i="4"/>
  <c r="J692" i="4"/>
  <c r="BK683" i="4"/>
  <c r="BK667" i="4"/>
  <c r="J662" i="4"/>
  <c r="J661" i="4"/>
  <c r="BK658" i="4"/>
  <c r="J654" i="4"/>
  <c r="J653" i="4"/>
  <c r="J643" i="4"/>
  <c r="J642" i="4"/>
  <c r="BK640" i="4"/>
  <c r="BK639" i="4"/>
  <c r="BK637" i="4"/>
  <c r="J634" i="4"/>
  <c r="BK631" i="4"/>
  <c r="BK629" i="4"/>
  <c r="J628" i="4"/>
  <c r="BK627" i="4"/>
  <c r="BK624" i="4"/>
  <c r="J622" i="4"/>
  <c r="J621" i="4"/>
  <c r="J587" i="4"/>
  <c r="J585" i="4"/>
  <c r="BK583" i="4"/>
  <c r="J581" i="4"/>
  <c r="J578" i="4"/>
  <c r="BK574" i="4"/>
  <c r="J572" i="4"/>
  <c r="BK568" i="4"/>
  <c r="J567" i="4"/>
  <c r="BK556" i="4"/>
  <c r="J549" i="4"/>
  <c r="BK546" i="4"/>
  <c r="J539" i="4"/>
  <c r="BK536" i="4"/>
  <c r="J532" i="4"/>
  <c r="J524" i="4"/>
  <c r="BK492" i="4"/>
  <c r="BK490" i="4"/>
  <c r="J482" i="4"/>
  <c r="BK476" i="4"/>
  <c r="BK475" i="4"/>
  <c r="BK469" i="4"/>
  <c r="BK462" i="4"/>
  <c r="BK460" i="4"/>
  <c r="J453" i="4"/>
  <c r="BK448" i="4"/>
  <c r="J442" i="4"/>
  <c r="J435" i="4"/>
  <c r="J434" i="4"/>
  <c r="J433" i="4"/>
  <c r="J426" i="4"/>
  <c r="BK410" i="4"/>
  <c r="BK397" i="4"/>
  <c r="J388" i="4"/>
  <c r="J383" i="4"/>
  <c r="J366" i="4"/>
  <c r="J358" i="4"/>
  <c r="J354" i="4"/>
  <c r="J353" i="4"/>
  <c r="J352" i="4"/>
  <c r="J350" i="4"/>
  <c r="J347" i="4"/>
  <c r="J346" i="4"/>
  <c r="J343" i="4"/>
  <c r="BK320" i="4"/>
  <c r="J315" i="4"/>
  <c r="BK306" i="4"/>
  <c r="J297" i="4"/>
  <c r="J280" i="4"/>
  <c r="J272" i="4"/>
  <c r="J262" i="4"/>
  <c r="J239" i="4"/>
  <c r="J218" i="4"/>
  <c r="J200" i="4"/>
  <c r="J197" i="4"/>
  <c r="J193" i="4"/>
  <c r="J658" i="3"/>
  <c r="BK652" i="3"/>
  <c r="J651" i="3"/>
  <c r="J648" i="3"/>
  <c r="J634" i="3"/>
  <c r="J630" i="3"/>
  <c r="J629" i="3"/>
  <c r="J627" i="3"/>
  <c r="BK625" i="3"/>
  <c r="J617" i="3"/>
  <c r="BK603" i="3"/>
  <c r="BK600" i="3"/>
  <c r="J596" i="3"/>
  <c r="BK589" i="3"/>
  <c r="J586" i="3"/>
  <c r="J585" i="3"/>
  <c r="J576" i="3"/>
  <c r="J570" i="3"/>
  <c r="BK558" i="3"/>
  <c r="BK554" i="3"/>
  <c r="J543" i="3"/>
  <c r="BK540" i="3"/>
  <c r="J536" i="3"/>
  <c r="J532" i="3"/>
  <c r="J519" i="3"/>
  <c r="BK516" i="3"/>
  <c r="BK514" i="3"/>
  <c r="J501" i="3"/>
  <c r="BK499" i="3"/>
  <c r="BK496" i="3"/>
  <c r="J495" i="3"/>
  <c r="BK494" i="3"/>
  <c r="J492" i="3"/>
  <c r="BK489" i="3"/>
  <c r="BK486" i="3"/>
  <c r="BK480" i="3"/>
  <c r="J478" i="3"/>
  <c r="J471" i="3"/>
  <c r="BK465" i="3"/>
  <c r="BK455" i="3"/>
  <c r="BK451" i="3"/>
  <c r="J449" i="3"/>
  <c r="BK444" i="3"/>
  <c r="J436" i="3"/>
  <c r="BK422" i="3"/>
  <c r="J418" i="3"/>
  <c r="J415" i="3"/>
  <c r="BK412" i="3"/>
  <c r="J409" i="3"/>
  <c r="BK406" i="3"/>
  <c r="J403" i="3"/>
  <c r="BK390" i="3"/>
  <c r="BK381" i="3"/>
  <c r="BK379" i="3"/>
  <c r="J378" i="3"/>
  <c r="J376" i="3"/>
  <c r="BK373" i="3"/>
  <c r="BK369" i="3"/>
  <c r="J367" i="3"/>
  <c r="BK360" i="3"/>
  <c r="BK357" i="3"/>
  <c r="J350" i="3"/>
  <c r="BK335" i="3"/>
  <c r="BK334" i="3"/>
  <c r="BK329" i="3"/>
  <c r="BK324" i="3"/>
  <c r="BK319" i="3"/>
  <c r="J316" i="3"/>
  <c r="BK314" i="3"/>
  <c r="BK310" i="3"/>
  <c r="J301" i="3"/>
  <c r="BK298" i="3"/>
  <c r="J285" i="3"/>
  <c r="BK283" i="3"/>
  <c r="J279" i="3"/>
  <c r="J277" i="3"/>
  <c r="BK273" i="3"/>
  <c r="BK271" i="3"/>
  <c r="BK265" i="3"/>
  <c r="BK262" i="3"/>
  <c r="J258" i="3"/>
  <c r="J254" i="3"/>
  <c r="BK243" i="3"/>
  <c r="BK239" i="3"/>
  <c r="BK235" i="3"/>
  <c r="J234" i="3"/>
  <c r="J230" i="3"/>
  <c r="BK219" i="3"/>
  <c r="J210" i="3"/>
  <c r="J201" i="3"/>
  <c r="J194" i="3"/>
  <c r="BK191" i="3"/>
  <c r="J189" i="3"/>
  <c r="J846" i="2"/>
  <c r="J843" i="2"/>
  <c r="J842" i="2"/>
  <c r="BK840" i="2"/>
  <c r="J838" i="2"/>
  <c r="J835" i="2"/>
  <c r="BK828" i="2"/>
  <c r="BK825" i="2"/>
  <c r="BK814" i="2"/>
  <c r="J808" i="2"/>
  <c r="J801" i="2"/>
  <c r="J800" i="2"/>
  <c r="BK797" i="2"/>
  <c r="BK795" i="2"/>
  <c r="BK789" i="2"/>
  <c r="J784" i="2"/>
  <c r="J779" i="2"/>
  <c r="J771" i="2"/>
  <c r="J762" i="2"/>
  <c r="J751" i="2"/>
  <c r="BK736" i="2"/>
  <c r="BK731" i="2"/>
  <c r="BK728" i="2"/>
  <c r="J724" i="2"/>
  <c r="J713" i="2"/>
  <c r="J690" i="2"/>
  <c r="BK685" i="2"/>
  <c r="BK668" i="2"/>
  <c r="BK663" i="2"/>
  <c r="BK659" i="2"/>
  <c r="J650" i="2"/>
  <c r="BK645" i="2"/>
  <c r="J639" i="2"/>
  <c r="J629" i="2"/>
  <c r="J628" i="2"/>
  <c r="BK625" i="2"/>
  <c r="BK622" i="2"/>
  <c r="BK621" i="2"/>
  <c r="J607" i="2"/>
  <c r="J606" i="2"/>
  <c r="J604" i="2"/>
  <c r="J601" i="2"/>
  <c r="J599" i="2"/>
  <c r="BK597" i="2"/>
  <c r="J594" i="2"/>
  <c r="J591" i="2"/>
  <c r="BK588" i="2"/>
  <c r="BK585" i="2"/>
  <c r="J583" i="2"/>
  <c r="J581" i="2"/>
  <c r="J579" i="2"/>
  <c r="BK563" i="2"/>
  <c r="BK561" i="2"/>
  <c r="J558" i="2"/>
  <c r="BK554" i="2"/>
  <c r="BK549" i="2"/>
  <c r="BK548" i="2"/>
  <c r="J544" i="2"/>
  <c r="J540" i="2"/>
  <c r="BK526" i="2"/>
  <c r="BK516" i="2"/>
  <c r="J512" i="2"/>
  <c r="BK508" i="2"/>
  <c r="J501" i="2"/>
  <c r="J498" i="2"/>
  <c r="BK495" i="2"/>
  <c r="J492" i="2"/>
  <c r="J488" i="2"/>
  <c r="BK472" i="2"/>
  <c r="J468" i="2"/>
  <c r="BK464" i="2"/>
  <c r="BK460" i="2"/>
  <c r="J459" i="2"/>
  <c r="J456" i="2"/>
  <c r="BK454" i="2"/>
  <c r="J445" i="2"/>
  <c r="J442" i="2"/>
  <c r="BK433" i="2"/>
  <c r="J420" i="2"/>
  <c r="J417" i="2"/>
  <c r="BK414" i="2"/>
  <c r="BK413" i="2"/>
  <c r="J409" i="2"/>
  <c r="BK403" i="2"/>
  <c r="BK401" i="2"/>
  <c r="J394" i="2"/>
  <c r="BK391" i="2"/>
  <c r="J386" i="2"/>
  <c r="J384" i="2"/>
  <c r="BK379" i="2"/>
  <c r="J368" i="2"/>
  <c r="J335" i="2"/>
  <c r="BK331" i="2"/>
  <c r="BK328" i="2"/>
  <c r="J327" i="2"/>
  <c r="J320" i="2"/>
  <c r="BK312" i="2"/>
  <c r="J307" i="2"/>
  <c r="J303" i="2"/>
  <c r="J298" i="2"/>
  <c r="J294" i="2"/>
  <c r="J289" i="2"/>
  <c r="BK278" i="2"/>
  <c r="J273" i="2"/>
  <c r="BK268" i="2"/>
  <c r="BK259" i="2"/>
  <c r="J256" i="2"/>
  <c r="BK253" i="2"/>
  <c r="J250" i="2"/>
  <c r="BK240" i="2"/>
  <c r="BK234" i="2"/>
  <c r="BK218" i="2"/>
  <c r="BK207" i="2"/>
  <c r="BK200" i="2"/>
  <c r="BK197" i="2"/>
  <c r="J193" i="2"/>
  <c r="BK169" i="17"/>
  <c r="BK141" i="17"/>
  <c r="J127" i="17"/>
  <c r="J126" i="17"/>
  <c r="BK402" i="16"/>
  <c r="J402" i="16"/>
  <c r="BK400" i="16"/>
  <c r="J400" i="16"/>
  <c r="BK398" i="16"/>
  <c r="BK396" i="16"/>
  <c r="J396" i="16"/>
  <c r="BK392" i="16"/>
  <c r="BK390" i="16"/>
  <c r="J382" i="16"/>
  <c r="BK379" i="16"/>
  <c r="BK377" i="16"/>
  <c r="J375" i="16"/>
  <c r="J373" i="16"/>
  <c r="BK371" i="16"/>
  <c r="BK369" i="16"/>
  <c r="J362" i="16"/>
  <c r="BK355" i="16"/>
  <c r="BK350" i="16"/>
  <c r="J341" i="16"/>
  <c r="BK339" i="16"/>
  <c r="J337" i="16"/>
  <c r="BK335" i="16"/>
  <c r="BK332" i="16"/>
  <c r="J330" i="16"/>
  <c r="J328" i="16"/>
  <c r="BK320" i="16"/>
  <c r="J307" i="16"/>
  <c r="BK300" i="16"/>
  <c r="J292" i="16"/>
  <c r="J288" i="16"/>
  <c r="BK286" i="16"/>
  <c r="J279" i="16"/>
  <c r="J277" i="16"/>
  <c r="J274" i="16"/>
  <c r="BK272" i="16"/>
  <c r="BK263" i="16"/>
  <c r="BK261" i="16"/>
  <c r="J259" i="16"/>
  <c r="J248" i="16"/>
  <c r="BK244" i="16"/>
  <c r="BK237" i="16"/>
  <c r="J235" i="16"/>
  <c r="J222" i="16"/>
  <c r="BK215" i="16"/>
  <c r="BK213" i="16"/>
  <c r="BK209" i="16"/>
  <c r="J201" i="16"/>
  <c r="BK198" i="16"/>
  <c r="BK196" i="16"/>
  <c r="BK194" i="16"/>
  <c r="J185" i="16"/>
  <c r="J183" i="16"/>
  <c r="BK179" i="16"/>
  <c r="J174" i="16"/>
  <c r="J171" i="16"/>
  <c r="BK169" i="16"/>
  <c r="J164" i="16"/>
  <c r="J161" i="16"/>
  <c r="BK159" i="16"/>
  <c r="BK156" i="16"/>
  <c r="BK138" i="16"/>
  <c r="J234" i="15"/>
  <c r="BK233" i="15"/>
  <c r="BK225" i="15"/>
  <c r="J224" i="15"/>
  <c r="BK213" i="15"/>
  <c r="BK209" i="15"/>
  <c r="BK207" i="15"/>
  <c r="J205" i="15"/>
  <c r="BK204" i="15"/>
  <c r="J202" i="15"/>
  <c r="BK198" i="15"/>
  <c r="J196" i="15"/>
  <c r="J195" i="15"/>
  <c r="J193" i="15"/>
  <c r="BK192" i="15"/>
  <c r="J190" i="15"/>
  <c r="J187" i="15"/>
  <c r="BK186" i="15"/>
  <c r="BK180" i="15"/>
  <c r="J178" i="15"/>
  <c r="BK174" i="15"/>
  <c r="J173" i="15"/>
  <c r="BK172" i="15"/>
  <c r="J171" i="15"/>
  <c r="BK170" i="15"/>
  <c r="J169" i="15"/>
  <c r="BK168" i="15"/>
  <c r="J166" i="15"/>
  <c r="BK165" i="15"/>
  <c r="J163" i="15"/>
  <c r="BK162" i="15"/>
  <c r="BK158" i="15"/>
  <c r="J157" i="15"/>
  <c r="J156" i="15"/>
  <c r="BK155" i="15"/>
  <c r="BK154" i="15"/>
  <c r="J152" i="15"/>
  <c r="BK151" i="15"/>
  <c r="BK149" i="15"/>
  <c r="BK148" i="15"/>
  <c r="BK146" i="15"/>
  <c r="J145" i="15"/>
  <c r="J144" i="15"/>
  <c r="J141" i="15"/>
  <c r="BK139" i="15"/>
  <c r="J137" i="15"/>
  <c r="BK136" i="15"/>
  <c r="J134" i="15"/>
  <c r="BK131" i="15"/>
  <c r="BK129" i="15"/>
  <c r="J173" i="14"/>
  <c r="BK171" i="14"/>
  <c r="BK170" i="14"/>
  <c r="J168" i="14"/>
  <c r="BK166" i="14"/>
  <c r="BK165" i="14"/>
  <c r="J161" i="14"/>
  <c r="J160" i="14"/>
  <c r="J158" i="14"/>
  <c r="J157" i="14"/>
  <c r="BK155" i="14"/>
  <c r="J152" i="14"/>
  <c r="J149" i="14"/>
  <c r="BK146" i="14"/>
  <c r="J145" i="14"/>
  <c r="BK144" i="14"/>
  <c r="J142" i="14"/>
  <c r="BK140" i="14"/>
  <c r="J137" i="14"/>
  <c r="BK136" i="14"/>
  <c r="BK125" i="14"/>
  <c r="J124" i="14"/>
  <c r="BK121" i="14"/>
  <c r="BK304" i="13"/>
  <c r="J304" i="13"/>
  <c r="BK303" i="13"/>
  <c r="J303" i="13"/>
  <c r="BK302" i="13"/>
  <c r="BK300" i="13"/>
  <c r="BK299" i="13"/>
  <c r="J298" i="13"/>
  <c r="BK294" i="13"/>
  <c r="J293" i="13"/>
  <c r="BK287" i="13"/>
  <c r="J286" i="13"/>
  <c r="J285" i="13"/>
  <c r="J284" i="13"/>
  <c r="BK283" i="13"/>
  <c r="J282" i="13"/>
  <c r="BK279" i="13"/>
  <c r="J278" i="13"/>
  <c r="BK276" i="13"/>
  <c r="BK275" i="13"/>
  <c r="J273" i="13"/>
  <c r="BK272" i="13"/>
  <c r="BK270" i="13"/>
  <c r="BK268" i="13"/>
  <c r="BK265" i="13"/>
  <c r="J264" i="13"/>
  <c r="BK263" i="13"/>
  <c r="BK262" i="13"/>
  <c r="BK260" i="13"/>
  <c r="J259" i="13"/>
  <c r="J255" i="13"/>
  <c r="BK254" i="13"/>
  <c r="BK253" i="13"/>
  <c r="J251" i="13"/>
  <c r="J248" i="13"/>
  <c r="J247" i="13"/>
  <c r="J246" i="13"/>
  <c r="J245" i="13"/>
  <c r="J241" i="13"/>
  <c r="J239" i="13"/>
  <c r="BK238" i="13"/>
  <c r="BK233" i="13"/>
  <c r="J232" i="13"/>
  <c r="J231" i="13"/>
  <c r="J230" i="13"/>
  <c r="BK228" i="13"/>
  <c r="J227" i="13"/>
  <c r="BK225" i="13"/>
  <c r="BK224" i="13"/>
  <c r="J222" i="13"/>
  <c r="J220" i="13"/>
  <c r="BK213" i="13"/>
  <c r="J211" i="13"/>
  <c r="BK207" i="13"/>
  <c r="J205" i="13"/>
  <c r="J204" i="13"/>
  <c r="BK201" i="13"/>
  <c r="BK198" i="13"/>
  <c r="BK193" i="13"/>
  <c r="J192" i="13"/>
  <c r="J191" i="13"/>
  <c r="BK190" i="13"/>
  <c r="J189" i="13"/>
  <c r="J188" i="13"/>
  <c r="BK185" i="13"/>
  <c r="BK175" i="13"/>
  <c r="J173" i="13"/>
  <c r="BK168" i="13"/>
  <c r="J167" i="13"/>
  <c r="BK165" i="13"/>
  <c r="BK154" i="13"/>
  <c r="J151" i="13"/>
  <c r="J148" i="13"/>
  <c r="J145" i="13"/>
  <c r="BK142" i="13"/>
  <c r="BK132" i="13"/>
  <c r="BK140" i="12"/>
  <c r="BK136" i="12"/>
  <c r="J134" i="12"/>
  <c r="BK129" i="12"/>
  <c r="BK125" i="12"/>
  <c r="BK124" i="12"/>
  <c r="J122" i="12"/>
  <c r="J415" i="11"/>
  <c r="BK409" i="11"/>
  <c r="J408" i="11"/>
  <c r="BK405" i="11"/>
  <c r="J400" i="11"/>
  <c r="BK399" i="11"/>
  <c r="J394" i="11"/>
  <c r="BK390" i="11"/>
  <c r="BK386" i="11"/>
  <c r="BK384" i="11"/>
  <c r="BK383" i="11"/>
  <c r="J380" i="11"/>
  <c r="BK378" i="11"/>
  <c r="BK374" i="11"/>
  <c r="J373" i="11"/>
  <c r="BK371" i="11"/>
  <c r="BK366" i="11"/>
  <c r="BK364" i="11"/>
  <c r="BK356" i="11"/>
  <c r="J354" i="11"/>
  <c r="BK353" i="11"/>
  <c r="BK349" i="11"/>
  <c r="BK348" i="11"/>
  <c r="J346" i="11"/>
  <c r="BK342" i="11"/>
  <c r="J340" i="11"/>
  <c r="J339" i="11"/>
  <c r="J337" i="11"/>
  <c r="J336" i="11"/>
  <c r="BK335" i="11"/>
  <c r="J333" i="11"/>
  <c r="BK329" i="11"/>
  <c r="BK323" i="11"/>
  <c r="BK320" i="11"/>
  <c r="J315" i="11"/>
  <c r="J310" i="11"/>
  <c r="J307" i="11"/>
  <c r="J305" i="11"/>
  <c r="J304" i="11"/>
  <c r="J301" i="11"/>
  <c r="BK298" i="11"/>
  <c r="BK297" i="11"/>
  <c r="BK296" i="11"/>
  <c r="BK294" i="11"/>
  <c r="J293" i="11"/>
  <c r="BK287" i="11"/>
  <c r="BK282" i="11"/>
  <c r="BK274" i="11"/>
  <c r="BK273" i="11"/>
  <c r="BK272" i="11"/>
  <c r="BK271" i="11"/>
  <c r="J269" i="11"/>
  <c r="J267" i="11"/>
  <c r="J265" i="11"/>
  <c r="BK264" i="11"/>
  <c r="J263" i="11"/>
  <c r="J262" i="11"/>
  <c r="BK261" i="11"/>
  <c r="BK260" i="11"/>
  <c r="BK258" i="11"/>
  <c r="BK257" i="11"/>
  <c r="BK255" i="11"/>
  <c r="BK251" i="11"/>
  <c r="BK249" i="11"/>
  <c r="J247" i="11"/>
  <c r="J245" i="11"/>
  <c r="J243" i="11"/>
  <c r="J241" i="11"/>
  <c r="J239" i="11"/>
  <c r="BK238" i="11"/>
  <c r="J237" i="11"/>
  <c r="BK233" i="11"/>
  <c r="J232" i="11"/>
  <c r="BK226" i="11"/>
  <c r="J225" i="11"/>
  <c r="BK224" i="11"/>
  <c r="BK222" i="11"/>
  <c r="J221" i="11"/>
  <c r="J215" i="11"/>
  <c r="BK211" i="11"/>
  <c r="J210" i="11"/>
  <c r="BK208" i="11"/>
  <c r="J205" i="11"/>
  <c r="J203" i="11"/>
  <c r="BK201" i="11"/>
  <c r="BK199" i="11"/>
  <c r="BK195" i="11"/>
  <c r="BK188" i="11"/>
  <c r="BK186" i="11"/>
  <c r="J161" i="10"/>
  <c r="J155" i="10"/>
  <c r="J154" i="10"/>
  <c r="BK153" i="10"/>
  <c r="J150" i="10"/>
  <c r="J149" i="10"/>
  <c r="J146" i="10"/>
  <c r="J145" i="10"/>
  <c r="BK141" i="10"/>
  <c r="J139" i="10"/>
  <c r="BK138" i="10"/>
  <c r="J137" i="10"/>
  <c r="BK135" i="10"/>
  <c r="J129" i="10"/>
  <c r="J128" i="10"/>
  <c r="BK126" i="10"/>
  <c r="BK125" i="10"/>
  <c r="BK332" i="9"/>
  <c r="J329" i="9"/>
  <c r="BK325" i="9"/>
  <c r="J324" i="9"/>
  <c r="J323" i="9"/>
  <c r="J322" i="9"/>
  <c r="BK321" i="9"/>
  <c r="BK319" i="9"/>
  <c r="BK318" i="9"/>
  <c r="BK317" i="9"/>
  <c r="BK315" i="9"/>
  <c r="J314" i="9"/>
  <c r="J312" i="9"/>
  <c r="J311" i="9"/>
  <c r="J310" i="9"/>
  <c r="J309" i="9"/>
  <c r="BK306" i="9"/>
  <c r="BK305" i="9"/>
  <c r="BK302" i="9"/>
  <c r="J301" i="9"/>
  <c r="J300" i="9"/>
  <c r="BK299" i="9"/>
  <c r="J294" i="9"/>
  <c r="BK289" i="9"/>
  <c r="BK288" i="9"/>
  <c r="J286" i="9"/>
  <c r="BK285" i="9"/>
  <c r="J284" i="9"/>
  <c r="J283" i="9"/>
  <c r="BK282" i="9"/>
  <c r="BK281" i="9"/>
  <c r="J280" i="9"/>
  <c r="J279" i="9"/>
  <c r="J278" i="9"/>
  <c r="BK275" i="9"/>
  <c r="J272" i="9"/>
  <c r="BK271" i="9"/>
  <c r="BK270" i="9"/>
  <c r="J269" i="9"/>
  <c r="BK268" i="9"/>
  <c r="BK266" i="9"/>
  <c r="J263" i="9"/>
  <c r="J262" i="9"/>
  <c r="BK261" i="9"/>
  <c r="BK260" i="9"/>
  <c r="BK255" i="9"/>
  <c r="BK253" i="9"/>
  <c r="BK251" i="9"/>
  <c r="J250" i="9"/>
  <c r="J244" i="9"/>
  <c r="J243" i="9"/>
  <c r="BK238" i="9"/>
  <c r="BK237" i="9"/>
  <c r="BK236" i="9"/>
  <c r="J235" i="9"/>
  <c r="J233" i="9"/>
  <c r="BK230" i="9"/>
  <c r="J229" i="9"/>
  <c r="BK228" i="9"/>
  <c r="BK225" i="9"/>
  <c r="BK223" i="9"/>
  <c r="J222" i="9"/>
  <c r="BK221" i="9"/>
  <c r="BK218" i="9"/>
  <c r="BK216" i="9"/>
  <c r="BK215" i="9"/>
  <c r="J209" i="9"/>
  <c r="BK205" i="9"/>
  <c r="BK204" i="9"/>
  <c r="BK203" i="9"/>
  <c r="J202" i="9"/>
  <c r="BK200" i="9"/>
  <c r="J199" i="9"/>
  <c r="BK196" i="9"/>
  <c r="J195" i="9"/>
  <c r="BK193" i="9"/>
  <c r="J188" i="9"/>
  <c r="J186" i="9"/>
  <c r="J185" i="9"/>
  <c r="J183" i="9"/>
  <c r="J181" i="9"/>
  <c r="J179" i="9"/>
  <c r="BK176" i="9"/>
  <c r="BK168" i="9"/>
  <c r="J166" i="9"/>
  <c r="BK163" i="9"/>
  <c r="J161" i="9"/>
  <c r="J160" i="9"/>
  <c r="J158" i="9"/>
  <c r="J155" i="9"/>
  <c r="BK153" i="9"/>
  <c r="J151" i="9"/>
  <c r="BK150" i="9"/>
  <c r="BK149" i="9"/>
  <c r="J148" i="9"/>
  <c r="BK145" i="9"/>
  <c r="J143" i="9"/>
  <c r="BK141" i="9"/>
  <c r="J137" i="9"/>
  <c r="BK135" i="9"/>
  <c r="J134" i="9"/>
  <c r="J131" i="9"/>
  <c r="BK127" i="9"/>
  <c r="J228" i="8"/>
  <c r="J227" i="8"/>
  <c r="BK225" i="8"/>
  <c r="J224" i="8"/>
  <c r="J222" i="8"/>
  <c r="J220" i="8"/>
  <c r="BK219" i="8"/>
  <c r="J218" i="8"/>
  <c r="BK216" i="8"/>
  <c r="BK214" i="8"/>
  <c r="J212" i="8"/>
  <c r="J210" i="8"/>
  <c r="BK209" i="8"/>
  <c r="BK208" i="8"/>
  <c r="J207" i="8"/>
  <c r="BK206" i="8"/>
  <c r="BK205" i="8"/>
  <c r="J204" i="8"/>
  <c r="J203" i="8"/>
  <c r="J199" i="8"/>
  <c r="BK196" i="8"/>
  <c r="J195" i="8"/>
  <c r="BK188" i="8"/>
  <c r="BK186" i="8"/>
  <c r="J184" i="8"/>
  <c r="J183" i="8"/>
  <c r="J181" i="8"/>
  <c r="J177" i="8"/>
  <c r="BK176" i="8"/>
  <c r="J175" i="8"/>
  <c r="J174" i="8"/>
  <c r="J171" i="8"/>
  <c r="J164" i="8"/>
  <c r="J158" i="8"/>
  <c r="J154" i="8"/>
  <c r="J152" i="8"/>
  <c r="BK150" i="8"/>
  <c r="J149" i="8"/>
  <c r="BK148" i="8"/>
  <c r="BK147" i="8"/>
  <c r="J145" i="8"/>
  <c r="BK140" i="8"/>
  <c r="J139" i="8"/>
  <c r="J134" i="8"/>
  <c r="J131" i="8"/>
  <c r="BK129" i="8"/>
  <c r="BK317" i="7"/>
  <c r="J316" i="7"/>
  <c r="BK314" i="7"/>
  <c r="J313" i="7"/>
  <c r="BK309" i="7"/>
  <c r="BK305" i="7"/>
  <c r="J304" i="7"/>
  <c r="J303" i="7"/>
  <c r="J300" i="7"/>
  <c r="BK298" i="7"/>
  <c r="BK284" i="7"/>
  <c r="BK279" i="7"/>
  <c r="BK265" i="7"/>
  <c r="BK263" i="7"/>
  <c r="J249" i="7"/>
  <c r="J246" i="7"/>
  <c r="J238" i="7"/>
  <c r="BK234" i="7"/>
  <c r="J233" i="7"/>
  <c r="BK232" i="7"/>
  <c r="BK231" i="7"/>
  <c r="BK230" i="7"/>
  <c r="J229" i="7"/>
  <c r="BK228" i="7"/>
  <c r="BK227" i="7"/>
  <c r="BK225" i="7"/>
  <c r="BK224" i="7"/>
  <c r="BK223" i="7"/>
  <c r="BK222" i="7"/>
  <c r="J220" i="7"/>
  <c r="BK218" i="7"/>
  <c r="BK197" i="7"/>
  <c r="BK193" i="7"/>
  <c r="BK191" i="7"/>
  <c r="BK188" i="7"/>
  <c r="BK185" i="7"/>
  <c r="J175" i="7"/>
  <c r="BK173" i="7"/>
  <c r="BK172" i="7"/>
  <c r="BK169" i="7"/>
  <c r="BK166" i="7"/>
  <c r="J165" i="7"/>
  <c r="J154" i="7"/>
  <c r="BK441" i="6"/>
  <c r="J441" i="6"/>
  <c r="BK440" i="6"/>
  <c r="J440" i="6"/>
  <c r="J437" i="6"/>
  <c r="J417" i="6"/>
  <c r="BK414" i="6"/>
  <c r="J411" i="6"/>
  <c r="J407" i="6"/>
  <c r="BK394" i="6"/>
  <c r="J391" i="6"/>
  <c r="BK385" i="6"/>
  <c r="J382" i="6"/>
  <c r="J381" i="6"/>
  <c r="BK379" i="6"/>
  <c r="BK374" i="6"/>
  <c r="J369" i="6"/>
  <c r="J367" i="6"/>
  <c r="J364" i="6"/>
  <c r="J362" i="6"/>
  <c r="J353" i="6"/>
  <c r="J349" i="6"/>
  <c r="BK346" i="6"/>
  <c r="J343" i="6"/>
  <c r="BK340" i="6"/>
  <c r="BK338" i="6"/>
  <c r="BK331" i="6"/>
  <c r="BK329" i="6"/>
  <c r="BK326" i="6"/>
  <c r="J323" i="6"/>
  <c r="BK321" i="6"/>
  <c r="BK318" i="6"/>
  <c r="BK316" i="6"/>
  <c r="BK310" i="6"/>
  <c r="BK300" i="6"/>
  <c r="J299" i="6"/>
  <c r="J295" i="6"/>
  <c r="J288" i="6"/>
  <c r="BK284" i="6"/>
  <c r="BK282" i="6"/>
  <c r="J280" i="6"/>
  <c r="J279" i="6"/>
  <c r="J277" i="6"/>
  <c r="J276" i="6"/>
  <c r="BK267" i="6"/>
  <c r="J265" i="6"/>
  <c r="J262" i="6"/>
  <c r="BK240" i="6"/>
  <c r="J237" i="6"/>
  <c r="J234" i="6"/>
  <c r="BK230" i="6"/>
  <c r="J225" i="6"/>
  <c r="BK222" i="6"/>
  <c r="J220" i="6"/>
  <c r="BK214" i="6"/>
  <c r="BK212" i="6"/>
  <c r="BK210" i="6"/>
  <c r="BK201" i="6"/>
  <c r="BK196" i="6"/>
  <c r="J192" i="6"/>
  <c r="J190" i="6"/>
  <c r="J183" i="6"/>
  <c r="J179" i="6"/>
  <c r="J175" i="6"/>
  <c r="BK778" i="5"/>
  <c r="J778" i="5"/>
  <c r="BK776" i="5"/>
  <c r="J776" i="5"/>
  <c r="BK774" i="5"/>
  <c r="J774" i="5"/>
  <c r="BK772" i="5"/>
  <c r="J772" i="5"/>
  <c r="BK769" i="5"/>
  <c r="J769" i="5"/>
  <c r="BK763" i="5"/>
  <c r="BK752" i="5"/>
  <c r="BK751" i="5"/>
  <c r="J749" i="5"/>
  <c r="BK747" i="5"/>
  <c r="J740" i="5"/>
  <c r="BK738" i="5"/>
  <c r="BK733" i="5"/>
  <c r="J731" i="5"/>
  <c r="BK721" i="5"/>
  <c r="BK719" i="5"/>
  <c r="J718" i="5"/>
  <c r="BK716" i="5"/>
  <c r="BK708" i="5"/>
  <c r="BK704" i="5"/>
  <c r="BK695" i="5"/>
  <c r="BK692" i="5"/>
  <c r="BK690" i="5"/>
  <c r="BK688" i="5"/>
  <c r="BK685" i="5"/>
  <c r="BK667" i="5"/>
  <c r="J665" i="5"/>
  <c r="J658" i="5"/>
  <c r="J656" i="5"/>
  <c r="J649" i="5"/>
  <c r="BK643" i="5"/>
  <c r="BK637" i="5"/>
  <c r="BK626" i="5"/>
  <c r="J624" i="5"/>
  <c r="J623" i="5"/>
  <c r="BK618" i="5"/>
  <c r="J610" i="5"/>
  <c r="J608" i="5"/>
  <c r="J605" i="5"/>
  <c r="BK604" i="5"/>
  <c r="BK601" i="5"/>
  <c r="J600" i="5"/>
  <c r="BK597" i="5"/>
  <c r="J595" i="5"/>
  <c r="BK588" i="5"/>
  <c r="BK586" i="5"/>
  <c r="J582" i="5"/>
  <c r="J581" i="5"/>
  <c r="J574" i="5"/>
  <c r="J571" i="5"/>
  <c r="BK568" i="5"/>
  <c r="BK563" i="5"/>
  <c r="J561" i="5"/>
  <c r="BK550" i="5"/>
  <c r="BK536" i="5"/>
  <c r="J533" i="5"/>
  <c r="J531" i="5"/>
  <c r="J520" i="5"/>
  <c r="J512" i="5"/>
  <c r="J502" i="5"/>
  <c r="BK489" i="5"/>
  <c r="BK488" i="5"/>
  <c r="J486" i="5"/>
  <c r="J484" i="5"/>
  <c r="J481" i="5"/>
  <c r="J475" i="5"/>
  <c r="J460" i="5"/>
  <c r="J457" i="5"/>
  <c r="J454" i="5"/>
  <c r="BK451" i="5"/>
  <c r="J447" i="5"/>
  <c r="J435" i="5"/>
  <c r="BK430" i="5"/>
  <c r="J425" i="5"/>
  <c r="BK423" i="5"/>
  <c r="J416" i="5"/>
  <c r="J414" i="5"/>
  <c r="J412" i="5"/>
  <c r="BK410" i="5"/>
  <c r="J409" i="5"/>
  <c r="BK403" i="5"/>
  <c r="BK392" i="5"/>
  <c r="J373" i="5"/>
  <c r="BK366" i="5"/>
  <c r="J362" i="5"/>
  <c r="BK358" i="5"/>
  <c r="BK356" i="5"/>
  <c r="BK354" i="5"/>
  <c r="BK352" i="5"/>
  <c r="J351" i="5"/>
  <c r="J347" i="5"/>
  <c r="J341" i="5"/>
  <c r="J325" i="5"/>
  <c r="J319" i="5"/>
  <c r="BK313" i="5"/>
  <c r="BK312" i="5"/>
  <c r="J311" i="5"/>
  <c r="J300" i="5"/>
  <c r="BK287" i="5"/>
  <c r="BK281" i="5"/>
  <c r="BK279" i="5"/>
  <c r="J276" i="5"/>
  <c r="BK274" i="5"/>
  <c r="BK272" i="5"/>
  <c r="J271" i="5"/>
  <c r="BK268" i="5"/>
  <c r="J267" i="5"/>
  <c r="BK263" i="5"/>
  <c r="J262" i="5"/>
  <c r="J261" i="5"/>
  <c r="BK246" i="5"/>
  <c r="BK244" i="5"/>
  <c r="J242" i="5"/>
  <c r="BK238" i="5"/>
  <c r="J232" i="5"/>
  <c r="J228" i="5"/>
  <c r="J226" i="5"/>
  <c r="J224" i="5"/>
  <c r="J211" i="5"/>
  <c r="BK209" i="5"/>
  <c r="BK207" i="5"/>
  <c r="BK882" i="4"/>
  <c r="J879" i="4"/>
  <c r="BK878" i="4"/>
  <c r="BK876" i="4"/>
  <c r="J874" i="4"/>
  <c r="BK868" i="4"/>
  <c r="BK865" i="4"/>
  <c r="BK861" i="4"/>
  <c r="BK854" i="4"/>
  <c r="J841" i="4"/>
  <c r="BK840" i="4"/>
  <c r="J837" i="4"/>
  <c r="J821" i="4"/>
  <c r="J816" i="4"/>
  <c r="BK808" i="4"/>
  <c r="BK788" i="4"/>
  <c r="BK785" i="4"/>
  <c r="J782" i="4"/>
  <c r="J768" i="4"/>
  <c r="BK761" i="4"/>
  <c r="J756" i="4"/>
  <c r="BK747" i="4"/>
  <c r="BK726" i="4"/>
  <c r="BK721" i="4"/>
  <c r="BK716" i="4"/>
  <c r="BK702" i="4"/>
  <c r="BK692" i="4"/>
  <c r="BK688" i="4"/>
  <c r="BK678" i="4"/>
  <c r="J670" i="4"/>
  <c r="J667" i="4"/>
  <c r="J665" i="4"/>
  <c r="J663" i="4"/>
  <c r="BK657" i="4"/>
  <c r="BK646" i="4"/>
  <c r="BK642" i="4"/>
  <c r="J640" i="4"/>
  <c r="BK634" i="4"/>
  <c r="BK628" i="4"/>
  <c r="BK621" i="4"/>
  <c r="BK620" i="4"/>
  <c r="BK617" i="4"/>
  <c r="J616" i="4"/>
  <c r="BK609" i="4"/>
  <c r="J606" i="4"/>
  <c r="J604" i="4"/>
  <c r="J602" i="4"/>
  <c r="BK597" i="4"/>
  <c r="BK585" i="4"/>
  <c r="BK581" i="4"/>
  <c r="J575" i="4"/>
  <c r="J574" i="4"/>
  <c r="J569" i="4"/>
  <c r="J568" i="4"/>
  <c r="BK542" i="4"/>
  <c r="BK539" i="4"/>
  <c r="J528" i="4"/>
  <c r="BK524" i="4"/>
  <c r="J521" i="4"/>
  <c r="BK515" i="4"/>
  <c r="J512" i="4"/>
  <c r="BK502" i="4"/>
  <c r="J497" i="4"/>
  <c r="BK487" i="4"/>
  <c r="J485" i="4"/>
  <c r="J480" i="4"/>
  <c r="J475" i="4"/>
  <c r="J474" i="4"/>
  <c r="J457" i="4"/>
  <c r="BK442" i="4"/>
  <c r="BK439" i="4"/>
  <c r="J436" i="4"/>
  <c r="BK434" i="4"/>
  <c r="BK431" i="4"/>
  <c r="BK425" i="4"/>
  <c r="J410" i="4"/>
  <c r="BK407" i="4"/>
  <c r="J400" i="4"/>
  <c r="BK395" i="4"/>
  <c r="BK366" i="4"/>
  <c r="BK362" i="4"/>
  <c r="BK350" i="4"/>
  <c r="J349" i="4"/>
  <c r="BK325" i="4"/>
  <c r="J320" i="4"/>
  <c r="BK311" i="4"/>
  <c r="BK300" i="4"/>
  <c r="BK297" i="4"/>
  <c r="J293" i="4"/>
  <c r="J276" i="4"/>
  <c r="J275" i="4"/>
  <c r="J265" i="4"/>
  <c r="BK262" i="4"/>
  <c r="BK257" i="4"/>
  <c r="J247" i="4"/>
  <c r="J242" i="4"/>
  <c r="J234" i="4"/>
  <c r="J229" i="4"/>
  <c r="J207" i="4"/>
  <c r="J204" i="4"/>
  <c r="BK197" i="4"/>
  <c r="BK658" i="3"/>
  <c r="J652" i="3"/>
  <c r="J645" i="3"/>
  <c r="BK644" i="3"/>
  <c r="J642" i="3"/>
  <c r="BK640" i="3"/>
  <c r="BK634" i="3"/>
  <c r="BK630" i="3"/>
  <c r="J606" i="3"/>
  <c r="J603" i="3"/>
  <c r="BK595" i="3"/>
  <c r="BK593" i="3"/>
  <c r="BK573" i="3"/>
  <c r="BK552" i="3"/>
  <c r="J550" i="3"/>
  <c r="BK543" i="3"/>
  <c r="BK535" i="3"/>
  <c r="BK529" i="3"/>
  <c r="J527" i="3"/>
  <c r="BK521" i="3"/>
  <c r="BK519" i="3"/>
  <c r="BK503" i="3"/>
  <c r="J499" i="3"/>
  <c r="J496" i="3"/>
  <c r="BK492" i="3"/>
  <c r="BK491" i="3"/>
  <c r="BK483" i="3"/>
  <c r="J476" i="3"/>
  <c r="BK474" i="3"/>
  <c r="J458" i="3"/>
  <c r="BK446" i="3"/>
  <c r="J432" i="3"/>
  <c r="J429" i="3"/>
  <c r="BK426" i="3"/>
  <c r="BK409" i="3"/>
  <c r="BK399" i="3"/>
  <c r="BK394" i="3"/>
  <c r="BK386" i="3"/>
  <c r="J382" i="3"/>
  <c r="BK374" i="3"/>
  <c r="BK364" i="3"/>
  <c r="J355" i="3"/>
  <c r="J348" i="3"/>
  <c r="BK336" i="3"/>
  <c r="J335" i="3"/>
  <c r="BK333" i="3"/>
  <c r="BK328" i="3"/>
  <c r="J314" i="3"/>
  <c r="J310" i="3"/>
  <c r="J306" i="3"/>
  <c r="BK301" i="3"/>
  <c r="J296" i="3"/>
  <c r="J292" i="3"/>
  <c r="J288" i="3"/>
  <c r="BK284" i="3"/>
  <c r="BK282" i="3"/>
  <c r="BK280" i="3"/>
  <c r="BK279" i="3"/>
  <c r="BK277" i="3"/>
  <c r="J276" i="3"/>
  <c r="BK266" i="3"/>
  <c r="BK254" i="3"/>
  <c r="J250" i="3"/>
  <c r="J247" i="3"/>
  <c r="J243" i="3"/>
  <c r="J235" i="3"/>
  <c r="BK207" i="3"/>
  <c r="BK203" i="3"/>
  <c r="BK201" i="3"/>
  <c r="BK198" i="3"/>
  <c r="BK194" i="3"/>
  <c r="BK189" i="3"/>
  <c r="BK850" i="2"/>
  <c r="J850" i="2"/>
  <c r="BK848" i="2"/>
  <c r="J848" i="2"/>
  <c r="BK846" i="2"/>
  <c r="BK843" i="2"/>
  <c r="BK842" i="2"/>
  <c r="J840" i="2"/>
  <c r="BK838" i="2"/>
  <c r="BK832" i="2"/>
  <c r="BK829" i="2"/>
  <c r="J828" i="2"/>
  <c r="BK821" i="2"/>
  <c r="BK817" i="2"/>
  <c r="J814" i="2"/>
  <c r="BK813" i="2"/>
  <c r="BK810" i="2"/>
  <c r="BK808" i="2"/>
  <c r="BK801" i="2"/>
  <c r="BK800" i="2"/>
  <c r="J789" i="2"/>
  <c r="BK779" i="2"/>
  <c r="BK771" i="2"/>
  <c r="BK762" i="2"/>
  <c r="J748" i="2"/>
  <c r="J745" i="2"/>
  <c r="BK739" i="2"/>
  <c r="BK738" i="2"/>
  <c r="J736" i="2"/>
  <c r="J731" i="2"/>
  <c r="BK727" i="2"/>
  <c r="BK724" i="2"/>
  <c r="J719" i="2"/>
  <c r="J716" i="2"/>
  <c r="BK710" i="2"/>
  <c r="BK705" i="2"/>
  <c r="J701" i="2"/>
  <c r="BK694" i="2"/>
  <c r="J692" i="2"/>
  <c r="J688" i="2"/>
  <c r="J671" i="2"/>
  <c r="J668" i="2"/>
  <c r="J655" i="2"/>
  <c r="J645" i="2"/>
  <c r="BK639" i="2"/>
  <c r="J637" i="2"/>
  <c r="J634" i="2"/>
  <c r="BK630" i="2"/>
  <c r="BK628" i="2"/>
  <c r="J621" i="2"/>
  <c r="J620" i="2"/>
  <c r="BK610" i="2"/>
  <c r="J609" i="2"/>
  <c r="BK607" i="2"/>
  <c r="BK606" i="2"/>
  <c r="BK600" i="2"/>
  <c r="J596" i="2"/>
  <c r="J585" i="2"/>
  <c r="BK581" i="2"/>
  <c r="BK579" i="2"/>
  <c r="BK576" i="2"/>
  <c r="J567" i="2"/>
  <c r="J561" i="2"/>
  <c r="BK558" i="2"/>
  <c r="BK555" i="2"/>
  <c r="BK552" i="2"/>
  <c r="BK544" i="2"/>
  <c r="J536" i="2"/>
  <c r="BK519" i="2"/>
  <c r="BK512" i="2"/>
  <c r="BK504" i="2"/>
  <c r="BK501" i="2"/>
  <c r="BK482" i="2"/>
  <c r="BK470" i="2"/>
  <c r="BK467" i="2"/>
  <c r="J464" i="2"/>
  <c r="BK462" i="2"/>
  <c r="BK459" i="2"/>
  <c r="BK456" i="2"/>
  <c r="BK455" i="2"/>
  <c r="BK453" i="2"/>
  <c r="BK449" i="2"/>
  <c r="BK442" i="2"/>
  <c r="BK440" i="2"/>
  <c r="BK437" i="2"/>
  <c r="BK435" i="2"/>
  <c r="J430" i="2"/>
  <c r="BK426" i="2"/>
  <c r="BK417" i="2"/>
  <c r="J413" i="2"/>
  <c r="J408" i="2"/>
  <c r="J403" i="2"/>
  <c r="BK397" i="2"/>
  <c r="BK394" i="2"/>
  <c r="BK386" i="2"/>
  <c r="J383" i="2"/>
  <c r="BK381" i="2"/>
  <c r="J379" i="2"/>
  <c r="BK368" i="2"/>
  <c r="BK362" i="2"/>
  <c r="BK359" i="2"/>
  <c r="BK353" i="2"/>
  <c r="J343" i="2"/>
  <c r="BK340" i="2"/>
  <c r="J338" i="2"/>
  <c r="BK335" i="2"/>
  <c r="J326" i="2"/>
  <c r="BK316" i="2"/>
  <c r="BK311" i="2"/>
  <c r="BK294" i="2"/>
  <c r="BK284" i="2"/>
  <c r="BK281" i="2"/>
  <c r="J264" i="2"/>
  <c r="J259" i="2"/>
  <c r="J240" i="2"/>
  <c r="J229" i="2"/>
  <c r="J209" i="2"/>
  <c r="BK204" i="2"/>
  <c r="J200" i="2"/>
  <c r="J197" i="2"/>
  <c r="P367" i="2" l="1"/>
  <c r="R367" i="2"/>
  <c r="T367" i="2"/>
  <c r="T669" i="2"/>
  <c r="T191" i="2"/>
  <c r="R191" i="2"/>
  <c r="T382" i="4"/>
  <c r="P192" i="5"/>
  <c r="T395" i="6"/>
  <c r="T187" i="3"/>
  <c r="R232" i="6"/>
  <c r="P232" i="6"/>
  <c r="P199" i="2"/>
  <c r="P198" i="2" s="1"/>
  <c r="T214" i="2"/>
  <c r="P267" i="2"/>
  <c r="R330" i="2"/>
  <c r="P342" i="2"/>
  <c r="P341" i="2" s="1"/>
  <c r="T378" i="2"/>
  <c r="T360" i="2" s="1"/>
  <c r="BK396" i="2"/>
  <c r="T396" i="2"/>
  <c r="P402" i="2"/>
  <c r="T410" i="2"/>
  <c r="T419" i="2"/>
  <c r="T429" i="2"/>
  <c r="R439" i="2"/>
  <c r="T448" i="2"/>
  <c r="P471" i="2"/>
  <c r="T546" i="2"/>
  <c r="P551" i="2"/>
  <c r="P550" i="2" s="1"/>
  <c r="T560" i="2"/>
  <c r="T578" i="2"/>
  <c r="R590" i="2"/>
  <c r="P598" i="2"/>
  <c r="R603" i="2"/>
  <c r="T608" i="2"/>
  <c r="T615" i="2"/>
  <c r="T627" i="2"/>
  <c r="P636" i="2"/>
  <c r="BK679" i="2"/>
  <c r="BK704" i="2"/>
  <c r="J704" i="2"/>
  <c r="J154" i="2" s="1"/>
  <c r="BK726" i="2"/>
  <c r="J726" i="2" s="1"/>
  <c r="J155" i="2" s="1"/>
  <c r="T726" i="2"/>
  <c r="BK730" i="2"/>
  <c r="BK750" i="2"/>
  <c r="BK799" i="2"/>
  <c r="J799" i="2" s="1"/>
  <c r="J161" i="2" s="1"/>
  <c r="BK812" i="2"/>
  <c r="J812" i="2" s="1"/>
  <c r="J162" i="2" s="1"/>
  <c r="R812" i="2"/>
  <c r="BK816" i="2"/>
  <c r="BK824" i="2"/>
  <c r="J824" i="2"/>
  <c r="J165" i="2" s="1"/>
  <c r="T837" i="2"/>
  <c r="T836" i="2" s="1"/>
  <c r="P847" i="2"/>
  <c r="P193" i="3"/>
  <c r="P192" i="3" s="1"/>
  <c r="P206" i="3"/>
  <c r="R238" i="3"/>
  <c r="P275" i="3"/>
  <c r="R287" i="3"/>
  <c r="R286" i="3" s="1"/>
  <c r="BK305" i="3"/>
  <c r="J305" i="3"/>
  <c r="J111" i="3" s="1"/>
  <c r="P318" i="3"/>
  <c r="T323" i="3"/>
  <c r="T332" i="3"/>
  <c r="T344" i="3"/>
  <c r="T340" i="3" s="1"/>
  <c r="BK354" i="3"/>
  <c r="BK363" i="3"/>
  <c r="J363" i="3" s="1"/>
  <c r="J125" i="3" s="1"/>
  <c r="P385" i="3"/>
  <c r="T443" i="3"/>
  <c r="T448" i="3"/>
  <c r="T447" i="3" s="1"/>
  <c r="T457" i="3"/>
  <c r="P473" i="3"/>
  <c r="T485" i="3"/>
  <c r="P493" i="3"/>
  <c r="T498" i="3"/>
  <c r="T502" i="3"/>
  <c r="T509" i="3"/>
  <c r="T518" i="3"/>
  <c r="T534" i="3"/>
  <c r="T533" i="3" s="1"/>
  <c r="BK542" i="3"/>
  <c r="BK541" i="3" s="1"/>
  <c r="J541" i="3" s="1"/>
  <c r="J149" i="3" s="1"/>
  <c r="BK565" i="3"/>
  <c r="J565" i="3" s="1"/>
  <c r="J151" i="3" s="1"/>
  <c r="BK584" i="3"/>
  <c r="J584" i="3" s="1"/>
  <c r="J152" i="3" s="1"/>
  <c r="R588" i="3"/>
  <c r="R587" i="3" s="1"/>
  <c r="P605" i="3"/>
  <c r="T628" i="3"/>
  <c r="T643" i="3"/>
  <c r="T647" i="3"/>
  <c r="T646" i="3" s="1"/>
  <c r="P660" i="3"/>
  <c r="P659" i="3" s="1"/>
  <c r="T199" i="4"/>
  <c r="T198" i="4" s="1"/>
  <c r="T214" i="4"/>
  <c r="T279" i="4"/>
  <c r="P345" i="4"/>
  <c r="P357" i="4"/>
  <c r="P356" i="4" s="1"/>
  <c r="T393" i="4"/>
  <c r="T375" i="4" s="1"/>
  <c r="BK409" i="4"/>
  <c r="J409" i="4"/>
  <c r="J117" i="4" s="1"/>
  <c r="T409" i="4"/>
  <c r="R415" i="4"/>
  <c r="T432" i="4"/>
  <c r="P441" i="4"/>
  <c r="T459" i="4"/>
  <c r="R468" i="4"/>
  <c r="P491" i="4"/>
  <c r="BK566" i="4"/>
  <c r="J566" i="4" s="1"/>
  <c r="J129" i="4" s="1"/>
  <c r="T566" i="4"/>
  <c r="R571" i="4"/>
  <c r="R570" i="4" s="1"/>
  <c r="BK580" i="4"/>
  <c r="BK599" i="4"/>
  <c r="J599" i="4" s="1"/>
  <c r="J135" i="4" s="1"/>
  <c r="R599" i="4"/>
  <c r="BK611" i="4"/>
  <c r="BK626" i="4"/>
  <c r="J626" i="4" s="1"/>
  <c r="J140" i="4" s="1"/>
  <c r="BK636" i="4"/>
  <c r="J636" i="4" s="1"/>
  <c r="J141" i="4" s="1"/>
  <c r="T636" i="4"/>
  <c r="T641" i="4"/>
  <c r="T648" i="4"/>
  <c r="P660" i="4"/>
  <c r="P669" i="4"/>
  <c r="R704" i="4"/>
  <c r="R703" i="4" s="1"/>
  <c r="P715" i="4"/>
  <c r="R740" i="4"/>
  <c r="R763" i="4"/>
  <c r="T767" i="4"/>
  <c r="T766" i="4" s="1"/>
  <c r="T787" i="4"/>
  <c r="R839" i="4"/>
  <c r="R852" i="4"/>
  <c r="T856" i="4"/>
  <c r="R864" i="4"/>
  <c r="P873" i="4"/>
  <c r="P872" i="4"/>
  <c r="R883" i="4"/>
  <c r="P204" i="5"/>
  <c r="P203" i="5" s="1"/>
  <c r="P214" i="5"/>
  <c r="P259" i="5"/>
  <c r="R338" i="5"/>
  <c r="R355" i="5"/>
  <c r="P365" i="5"/>
  <c r="P364" i="5" s="1"/>
  <c r="P382" i="5"/>
  <c r="BK402" i="5"/>
  <c r="J402" i="5" s="1"/>
  <c r="J114" i="5" s="1"/>
  <c r="BK420" i="5"/>
  <c r="P420" i="5"/>
  <c r="T424" i="5"/>
  <c r="T432" i="5"/>
  <c r="P446" i="5"/>
  <c r="P445" i="5" s="1"/>
  <c r="P459" i="5"/>
  <c r="P458" i="5"/>
  <c r="T467" i="5"/>
  <c r="R474" i="5"/>
  <c r="R495" i="5"/>
  <c r="R544" i="5"/>
  <c r="P549" i="5"/>
  <c r="P548" i="5" s="1"/>
  <c r="BK560" i="5"/>
  <c r="J560" i="5"/>
  <c r="J138" i="5" s="1"/>
  <c r="T560" i="5"/>
  <c r="T559" i="5"/>
  <c r="BK583" i="5"/>
  <c r="J583" i="5"/>
  <c r="J144" i="5" s="1"/>
  <c r="BK599" i="5"/>
  <c r="J599" i="5"/>
  <c r="J145" i="5" s="1"/>
  <c r="P614" i="5"/>
  <c r="T630" i="5"/>
  <c r="P651" i="5"/>
  <c r="T669" i="5"/>
  <c r="R694" i="5"/>
  <c r="BK698" i="5"/>
  <c r="T713" i="5"/>
  <c r="BK750" i="5"/>
  <c r="J750" i="5" s="1"/>
  <c r="J161" i="5" s="1"/>
  <c r="R760" i="5"/>
  <c r="R764" i="5"/>
  <c r="T773" i="5"/>
  <c r="BK189" i="6"/>
  <c r="J189" i="6"/>
  <c r="J102" i="6" s="1"/>
  <c r="R189" i="6"/>
  <c r="T199" i="6"/>
  <c r="P219" i="6"/>
  <c r="BK242" i="6"/>
  <c r="R257" i="6"/>
  <c r="R253" i="6" s="1"/>
  <c r="BK264" i="6"/>
  <c r="J264" i="6" s="1"/>
  <c r="J118" i="6" s="1"/>
  <c r="P264" i="6"/>
  <c r="BK269" i="6"/>
  <c r="J269" i="6" s="1"/>
  <c r="J119" i="6" s="1"/>
  <c r="P269" i="6"/>
  <c r="T294" i="6"/>
  <c r="R320" i="6"/>
  <c r="T325" i="6"/>
  <c r="T337" i="6"/>
  <c r="R348" i="6"/>
  <c r="R344" i="6"/>
  <c r="P361" i="6"/>
  <c r="T366" i="6"/>
  <c r="P373" i="6"/>
  <c r="T384" i="6"/>
  <c r="P387" i="6"/>
  <c r="BK413" i="6"/>
  <c r="J413" i="6" s="1"/>
  <c r="J146" i="6" s="1"/>
  <c r="T413" i="6"/>
  <c r="P424" i="6"/>
  <c r="P423" i="6" s="1"/>
  <c r="P439" i="6"/>
  <c r="P438" i="6" s="1"/>
  <c r="BK153" i="7"/>
  <c r="R153" i="7"/>
  <c r="T164" i="7"/>
  <c r="T171" i="7"/>
  <c r="BK182" i="7"/>
  <c r="J182" i="7" s="1"/>
  <c r="J105" i="7" s="1"/>
  <c r="BK187" i="7"/>
  <c r="J187" i="7" s="1"/>
  <c r="J106" i="7" s="1"/>
  <c r="R187" i="7"/>
  <c r="T196" i="7"/>
  <c r="P206" i="7"/>
  <c r="P205" i="7" s="1"/>
  <c r="R217" i="7"/>
  <c r="R221" i="7"/>
  <c r="T258" i="7"/>
  <c r="P274" i="7"/>
  <c r="R286" i="7"/>
  <c r="R297" i="7"/>
  <c r="R315" i="7"/>
  <c r="BK128" i="8"/>
  <c r="BK127" i="8" s="1"/>
  <c r="BK159" i="8"/>
  <c r="J159" i="8" s="1"/>
  <c r="J102" i="8" s="1"/>
  <c r="BK169" i="8"/>
  <c r="J169" i="8" s="1"/>
  <c r="J103" i="8" s="1"/>
  <c r="BK179" i="8"/>
  <c r="J179" i="8"/>
  <c r="J104" i="8" s="1"/>
  <c r="R201" i="8"/>
  <c r="P126" i="9"/>
  <c r="R129" i="9"/>
  <c r="P140" i="9"/>
  <c r="R287" i="9"/>
  <c r="R328" i="9"/>
  <c r="R335" i="9"/>
  <c r="T121" i="10"/>
  <c r="T120" i="10" s="1"/>
  <c r="P160" i="10"/>
  <c r="BK187" i="11"/>
  <c r="J187" i="11" s="1"/>
  <c r="J99" i="11" s="1"/>
  <c r="T187" i="11"/>
  <c r="R191" i="11"/>
  <c r="P194" i="11"/>
  <c r="BK200" i="11"/>
  <c r="J200" i="11" s="1"/>
  <c r="J103" i="11" s="1"/>
  <c r="R200" i="11"/>
  <c r="T204" i="11"/>
  <c r="R209" i="11"/>
  <c r="R214" i="11"/>
  <c r="R219" i="11"/>
  <c r="R223" i="11"/>
  <c r="T228" i="11"/>
  <c r="P231" i="11"/>
  <c r="T235" i="11"/>
  <c r="R240" i="11"/>
  <c r="BK250" i="11"/>
  <c r="J250" i="11" s="1"/>
  <c r="J114" i="11" s="1"/>
  <c r="T250" i="11"/>
  <c r="T253" i="11"/>
  <c r="R256" i="11"/>
  <c r="P266" i="11"/>
  <c r="P270" i="11"/>
  <c r="P277" i="11"/>
  <c r="T281" i="11"/>
  <c r="T285" i="11"/>
  <c r="BK295" i="11"/>
  <c r="J295" i="11" s="1"/>
  <c r="J124" i="11" s="1"/>
  <c r="T295" i="11"/>
  <c r="T299" i="11"/>
  <c r="R302" i="11"/>
  <c r="R306" i="11"/>
  <c r="T309" i="11"/>
  <c r="BK316" i="11"/>
  <c r="J316" i="11" s="1"/>
  <c r="J131" i="11" s="1"/>
  <c r="T316" i="11"/>
  <c r="T319" i="11"/>
  <c r="R322" i="11"/>
  <c r="BK328" i="11"/>
  <c r="J328" i="11"/>
  <c r="J135" i="11" s="1"/>
  <c r="R328" i="11"/>
  <c r="T331" i="11"/>
  <c r="R334" i="11"/>
  <c r="BK341" i="11"/>
  <c r="J341" i="11" s="1"/>
  <c r="J139" i="11" s="1"/>
  <c r="R341" i="11"/>
  <c r="BK347" i="11"/>
  <c r="J347" i="11" s="1"/>
  <c r="J141" i="11" s="1"/>
  <c r="R347" i="11"/>
  <c r="P352" i="11"/>
  <c r="BK359" i="11"/>
  <c r="J359" i="11"/>
  <c r="J144" i="11" s="1"/>
  <c r="T359" i="11"/>
  <c r="T363" i="11"/>
  <c r="P369" i="11"/>
  <c r="R369" i="11"/>
  <c r="T369" i="11"/>
  <c r="BK372" i="11"/>
  <c r="J372" i="11"/>
  <c r="J148" i="11" s="1"/>
  <c r="P372" i="11"/>
  <c r="R372" i="11"/>
  <c r="T372" i="11"/>
  <c r="BK376" i="11"/>
  <c r="J376" i="11" s="1"/>
  <c r="J149" i="11" s="1"/>
  <c r="P376" i="11"/>
  <c r="R376" i="11"/>
  <c r="T376" i="11"/>
  <c r="BK382" i="11"/>
  <c r="J382" i="11" s="1"/>
  <c r="J152" i="11" s="1"/>
  <c r="P382" i="11"/>
  <c r="R382" i="11"/>
  <c r="T382" i="11"/>
  <c r="BK385" i="11"/>
  <c r="J385" i="11" s="1"/>
  <c r="J153" i="11" s="1"/>
  <c r="P385" i="11"/>
  <c r="R385" i="11"/>
  <c r="T385" i="11"/>
  <c r="BK389" i="11"/>
  <c r="J389" i="11" s="1"/>
  <c r="J154" i="11" s="1"/>
  <c r="P389" i="11"/>
  <c r="R389" i="11"/>
  <c r="T389" i="11"/>
  <c r="BK392" i="11"/>
  <c r="J392" i="11" s="1"/>
  <c r="J155" i="11" s="1"/>
  <c r="P392" i="11"/>
  <c r="P395" i="11"/>
  <c r="P398" i="11"/>
  <c r="BK404" i="11"/>
  <c r="J404" i="11" s="1"/>
  <c r="J159" i="11" s="1"/>
  <c r="T404" i="11"/>
  <c r="T407" i="11"/>
  <c r="T410" i="11"/>
  <c r="T414" i="11"/>
  <c r="P121" i="12"/>
  <c r="T138" i="12"/>
  <c r="T131" i="13"/>
  <c r="T166" i="13"/>
  <c r="BK183" i="13"/>
  <c r="J183" i="13" s="1"/>
  <c r="J101" i="13" s="1"/>
  <c r="BK194" i="13"/>
  <c r="J194" i="13" s="1"/>
  <c r="J102" i="13" s="1"/>
  <c r="P218" i="13"/>
  <c r="R236" i="13"/>
  <c r="P274" i="13"/>
  <c r="T301" i="13"/>
  <c r="P120" i="14"/>
  <c r="P119" i="14" s="1"/>
  <c r="AU107" i="1" s="1"/>
  <c r="P154" i="14"/>
  <c r="P128" i="15"/>
  <c r="BK147" i="15"/>
  <c r="J147" i="15" s="1"/>
  <c r="J100" i="15" s="1"/>
  <c r="T147" i="15"/>
  <c r="R167" i="15"/>
  <c r="P179" i="15"/>
  <c r="BK201" i="15"/>
  <c r="J201" i="15" s="1"/>
  <c r="J103" i="15" s="1"/>
  <c r="P201" i="15"/>
  <c r="BK223" i="15"/>
  <c r="J223" i="15" s="1"/>
  <c r="J104" i="15" s="1"/>
  <c r="T223" i="15"/>
  <c r="T227" i="15"/>
  <c r="P232" i="15"/>
  <c r="T137" i="16"/>
  <c r="P141" i="16"/>
  <c r="R147" i="16"/>
  <c r="BK163" i="16"/>
  <c r="J163" i="16"/>
  <c r="J102" i="16" s="1"/>
  <c r="R163" i="16"/>
  <c r="P168" i="16"/>
  <c r="R173" i="16"/>
  <c r="BK178" i="16"/>
  <c r="J178" i="16" s="1"/>
  <c r="J105" i="16" s="1"/>
  <c r="T178" i="16"/>
  <c r="P189" i="16"/>
  <c r="P218" i="16"/>
  <c r="T218" i="16"/>
  <c r="P228" i="16"/>
  <c r="T228" i="16"/>
  <c r="P247" i="16"/>
  <c r="T247" i="16"/>
  <c r="P269" i="16"/>
  <c r="T269" i="16"/>
  <c r="R283" i="16"/>
  <c r="T283" i="16"/>
  <c r="P291" i="16"/>
  <c r="T291" i="16"/>
  <c r="P304" i="16"/>
  <c r="T304" i="16"/>
  <c r="P334" i="16"/>
  <c r="T334" i="16"/>
  <c r="P345" i="16"/>
  <c r="T345" i="16"/>
  <c r="R124" i="17"/>
  <c r="T124" i="17"/>
  <c r="R133" i="17"/>
  <c r="T167" i="17"/>
  <c r="BK199" i="2"/>
  <c r="J199" i="2" s="1"/>
  <c r="J100" i="2" s="1"/>
  <c r="R214" i="2"/>
  <c r="T267" i="2"/>
  <c r="T330" i="2"/>
  <c r="R342" i="2"/>
  <c r="R341" i="2" s="1"/>
  <c r="R378" i="2"/>
  <c r="R360" i="2" s="1"/>
  <c r="BK402" i="2"/>
  <c r="J402" i="2"/>
  <c r="J118" i="2" s="1"/>
  <c r="BK410" i="2"/>
  <c r="J410" i="2" s="1"/>
  <c r="J119" i="2" s="1"/>
  <c r="R419" i="2"/>
  <c r="R429" i="2"/>
  <c r="BK439" i="2"/>
  <c r="BK448" i="2"/>
  <c r="J448" i="2" s="1"/>
  <c r="J127" i="2" s="1"/>
  <c r="BK471" i="2"/>
  <c r="J471" i="2" s="1"/>
  <c r="J128" i="2" s="1"/>
  <c r="BK546" i="2"/>
  <c r="J546" i="2"/>
  <c r="J129" i="2" s="1"/>
  <c r="R551" i="2"/>
  <c r="R550" i="2" s="1"/>
  <c r="P560" i="2"/>
  <c r="BK590" i="2"/>
  <c r="J590" i="2" s="1"/>
  <c r="J139" i="2" s="1"/>
  <c r="T590" i="2"/>
  <c r="T598" i="2"/>
  <c r="BK608" i="2"/>
  <c r="J608" i="2" s="1"/>
  <c r="J142" i="2" s="1"/>
  <c r="R615" i="2"/>
  <c r="R627" i="2"/>
  <c r="T636" i="2"/>
  <c r="T679" i="2"/>
  <c r="R704" i="2"/>
  <c r="P726" i="2"/>
  <c r="R730" i="2"/>
  <c r="R729" i="2" s="1"/>
  <c r="P750" i="2"/>
  <c r="P799" i="2"/>
  <c r="P812" i="2"/>
  <c r="P816" i="2"/>
  <c r="P824" i="2"/>
  <c r="P837" i="2"/>
  <c r="P836" i="2" s="1"/>
  <c r="R847" i="2"/>
  <c r="BK206" i="3"/>
  <c r="BK238" i="3"/>
  <c r="J238" i="3"/>
  <c r="J104" i="3" s="1"/>
  <c r="BK275" i="3"/>
  <c r="J275" i="3" s="1"/>
  <c r="J105" i="3" s="1"/>
  <c r="T287" i="3"/>
  <c r="T286" i="3"/>
  <c r="R305" i="3"/>
  <c r="R299" i="3"/>
  <c r="BK318" i="3"/>
  <c r="J318" i="3" s="1"/>
  <c r="J115" i="3" s="1"/>
  <c r="T318" i="3"/>
  <c r="P323" i="3"/>
  <c r="P332" i="3"/>
  <c r="P344" i="3"/>
  <c r="P340" i="3"/>
  <c r="T354" i="3"/>
  <c r="R363" i="3"/>
  <c r="BK385" i="3"/>
  <c r="J385" i="3" s="1"/>
  <c r="J126" i="3" s="1"/>
  <c r="BK443" i="3"/>
  <c r="J443" i="3"/>
  <c r="J127" i="3" s="1"/>
  <c r="P448" i="3"/>
  <c r="P447" i="3" s="1"/>
  <c r="BK457" i="3"/>
  <c r="BK473" i="3"/>
  <c r="J473" i="3" s="1"/>
  <c r="J133" i="3" s="1"/>
  <c r="T473" i="3"/>
  <c r="BK493" i="3"/>
  <c r="J493" i="3" s="1"/>
  <c r="J138" i="3" s="1"/>
  <c r="T493" i="3"/>
  <c r="P498" i="3"/>
  <c r="P502" i="3"/>
  <c r="BK509" i="3"/>
  <c r="BK518" i="3"/>
  <c r="J518" i="3" s="1"/>
  <c r="J144" i="3" s="1"/>
  <c r="BK534" i="3"/>
  <c r="R542" i="3"/>
  <c r="P565" i="3"/>
  <c r="P584" i="3"/>
  <c r="P588" i="3"/>
  <c r="P587" i="3" s="1"/>
  <c r="BK605" i="3"/>
  <c r="BK604" i="3" s="1"/>
  <c r="J604" i="3" s="1"/>
  <c r="J156" i="3" s="1"/>
  <c r="BK628" i="3"/>
  <c r="J628" i="3"/>
  <c r="J158" i="3" s="1"/>
  <c r="BK643" i="3"/>
  <c r="J643" i="3"/>
  <c r="J159" i="3" s="1"/>
  <c r="BK647" i="3"/>
  <c r="BK660" i="3"/>
  <c r="P199" i="4"/>
  <c r="P198" i="4"/>
  <c r="P214" i="4"/>
  <c r="R279" i="4"/>
  <c r="T345" i="4"/>
  <c r="T357" i="4"/>
  <c r="T356" i="4" s="1"/>
  <c r="BK393" i="4"/>
  <c r="J393" i="4" s="1"/>
  <c r="J113" i="4" s="1"/>
  <c r="P409" i="4"/>
  <c r="P415" i="4"/>
  <c r="P432" i="4"/>
  <c r="BK441" i="4"/>
  <c r="J441" i="4" s="1"/>
  <c r="J122" i="4" s="1"/>
  <c r="R441" i="4"/>
  <c r="P449" i="4"/>
  <c r="R459" i="4"/>
  <c r="P468" i="4"/>
  <c r="T491" i="4"/>
  <c r="BK571" i="4"/>
  <c r="J571" i="4" s="1"/>
  <c r="J131" i="4" s="1"/>
  <c r="P571" i="4"/>
  <c r="P570" i="4"/>
  <c r="R580" i="4"/>
  <c r="R579" i="4"/>
  <c r="T599" i="4"/>
  <c r="P611" i="4"/>
  <c r="T626" i="4"/>
  <c r="P636" i="4"/>
  <c r="R641" i="4"/>
  <c r="BK648" i="4"/>
  <c r="J648" i="4" s="1"/>
  <c r="J145" i="4" s="1"/>
  <c r="BK660" i="4"/>
  <c r="J660" i="4" s="1"/>
  <c r="J146" i="4" s="1"/>
  <c r="BK669" i="4"/>
  <c r="J669" i="4" s="1"/>
  <c r="J147" i="4" s="1"/>
  <c r="T704" i="4"/>
  <c r="T703" i="4"/>
  <c r="R715" i="4"/>
  <c r="R714" i="4" s="1"/>
  <c r="T740" i="4"/>
  <c r="T763" i="4"/>
  <c r="R767" i="4"/>
  <c r="R766" i="4" s="1"/>
  <c r="R787" i="4"/>
  <c r="R786" i="4" s="1"/>
  <c r="P839" i="4"/>
  <c r="P852" i="4"/>
  <c r="P856" i="4"/>
  <c r="T864" i="4"/>
  <c r="T873" i="4"/>
  <c r="T872" i="4" s="1"/>
  <c r="BK883" i="4"/>
  <c r="J883" i="4" s="1"/>
  <c r="J170" i="4" s="1"/>
  <c r="BK214" i="5"/>
  <c r="J214" i="5" s="1"/>
  <c r="J103" i="5" s="1"/>
  <c r="BK259" i="5"/>
  <c r="J259" i="5" s="1"/>
  <c r="J104" i="5" s="1"/>
  <c r="BK338" i="5"/>
  <c r="J338" i="5" s="1"/>
  <c r="J105" i="5" s="1"/>
  <c r="BK355" i="5"/>
  <c r="J355" i="5"/>
  <c r="J106" i="5" s="1"/>
  <c r="R365" i="5"/>
  <c r="R364" i="5" s="1"/>
  <c r="R382" i="5"/>
  <c r="P393" i="5"/>
  <c r="P402" i="5"/>
  <c r="R420" i="5"/>
  <c r="P424" i="5"/>
  <c r="P432" i="5"/>
  <c r="BK446" i="5"/>
  <c r="J446" i="5" s="1"/>
  <c r="J123" i="5" s="1"/>
  <c r="T446" i="5"/>
  <c r="T445" i="5" s="1"/>
  <c r="T459" i="5"/>
  <c r="T458" i="5"/>
  <c r="BK467" i="5"/>
  <c r="R467" i="5"/>
  <c r="R466" i="5" s="1"/>
  <c r="P474" i="5"/>
  <c r="T495" i="5"/>
  <c r="T544" i="5"/>
  <c r="T549" i="5"/>
  <c r="T548" i="5" s="1"/>
  <c r="P560" i="5"/>
  <c r="P559" i="5" s="1"/>
  <c r="P576" i="5"/>
  <c r="R583" i="5"/>
  <c r="R599" i="5"/>
  <c r="T614" i="5"/>
  <c r="T613" i="5" s="1"/>
  <c r="P630" i="5"/>
  <c r="R651" i="5"/>
  <c r="R669" i="5"/>
  <c r="T694" i="5"/>
  <c r="T698" i="5"/>
  <c r="T697" i="5" s="1"/>
  <c r="P713" i="5"/>
  <c r="P737" i="5"/>
  <c r="P750" i="5"/>
  <c r="T760" i="5"/>
  <c r="P764" i="5"/>
  <c r="R773" i="5"/>
  <c r="P177" i="6"/>
  <c r="P173" i="6" s="1"/>
  <c r="P189" i="6"/>
  <c r="P199" i="6"/>
  <c r="R219" i="6"/>
  <c r="T242" i="6"/>
  <c r="T241" i="6"/>
  <c r="P257" i="6"/>
  <c r="P253" i="6"/>
  <c r="T269" i="6"/>
  <c r="P294" i="6"/>
  <c r="T320" i="6"/>
  <c r="R325" i="6"/>
  <c r="R337" i="6"/>
  <c r="P348" i="6"/>
  <c r="P344" i="6" s="1"/>
  <c r="BK366" i="6"/>
  <c r="J366" i="6" s="1"/>
  <c r="J133" i="6" s="1"/>
  <c r="R373" i="6"/>
  <c r="P384" i="6"/>
  <c r="T387" i="6"/>
  <c r="P402" i="6"/>
  <c r="P413" i="6"/>
  <c r="P420" i="6"/>
  <c r="R424" i="6"/>
  <c r="R423" i="6" s="1"/>
  <c r="BK439" i="6"/>
  <c r="J439" i="6" s="1"/>
  <c r="J152" i="6" s="1"/>
  <c r="T439" i="6"/>
  <c r="T438" i="6"/>
  <c r="BK164" i="7"/>
  <c r="J164" i="7" s="1"/>
  <c r="J100" i="7" s="1"/>
  <c r="R164" i="7"/>
  <c r="R171" i="7"/>
  <c r="P182" i="7"/>
  <c r="P196" i="7"/>
  <c r="T206" i="7"/>
  <c r="T205" i="7" s="1"/>
  <c r="T217" i="7"/>
  <c r="P221" i="7"/>
  <c r="P258" i="7"/>
  <c r="T274" i="7"/>
  <c r="T286" i="7"/>
  <c r="BK297" i="7"/>
  <c r="J297" i="7" s="1"/>
  <c r="J123" i="7" s="1"/>
  <c r="BK315" i="7"/>
  <c r="J315" i="7"/>
  <c r="J124" i="7" s="1"/>
  <c r="R128" i="8"/>
  <c r="R127" i="8" s="1"/>
  <c r="BK156" i="8"/>
  <c r="J156" i="8" s="1"/>
  <c r="J101" i="8" s="1"/>
  <c r="P156" i="8"/>
  <c r="T159" i="8"/>
  <c r="P169" i="8"/>
  <c r="R179" i="8"/>
  <c r="P201" i="8"/>
  <c r="BK126" i="9"/>
  <c r="J126" i="9" s="1"/>
  <c r="J98" i="9" s="1"/>
  <c r="R126" i="9"/>
  <c r="R125" i="9"/>
  <c r="T129" i="9"/>
  <c r="T140" i="9"/>
  <c r="T139" i="9" s="1"/>
  <c r="T287" i="9"/>
  <c r="T328" i="9"/>
  <c r="P335" i="9"/>
  <c r="R121" i="10"/>
  <c r="R120" i="10" s="1"/>
  <c r="T160" i="10"/>
  <c r="P184" i="11"/>
  <c r="R187" i="11"/>
  <c r="P191" i="11"/>
  <c r="BK197" i="11"/>
  <c r="J197" i="11" s="1"/>
  <c r="J102" i="11" s="1"/>
  <c r="T197" i="11"/>
  <c r="P200" i="11"/>
  <c r="BK209" i="11"/>
  <c r="J209" i="11" s="1"/>
  <c r="J105" i="11" s="1"/>
  <c r="T209" i="11"/>
  <c r="BK219" i="11"/>
  <c r="J219" i="11" s="1"/>
  <c r="J107" i="11" s="1"/>
  <c r="T219" i="11"/>
  <c r="T223" i="11"/>
  <c r="R228" i="11"/>
  <c r="R231" i="11"/>
  <c r="P235" i="11"/>
  <c r="BK246" i="11"/>
  <c r="J246" i="11" s="1"/>
  <c r="J113" i="11" s="1"/>
  <c r="T246" i="11"/>
  <c r="BK253" i="11"/>
  <c r="J253" i="11"/>
  <c r="J115" i="11" s="1"/>
  <c r="BK256" i="11"/>
  <c r="J256" i="11" s="1"/>
  <c r="J116" i="11" s="1"/>
  <c r="BK266" i="11"/>
  <c r="J266" i="11" s="1"/>
  <c r="J117" i="11" s="1"/>
  <c r="R266" i="11"/>
  <c r="R270" i="11"/>
  <c r="BK281" i="11"/>
  <c r="J281" i="11" s="1"/>
  <c r="J120" i="11" s="1"/>
  <c r="BK285" i="11"/>
  <c r="J285" i="11" s="1"/>
  <c r="J121" i="11" s="1"/>
  <c r="BK292" i="11"/>
  <c r="T292" i="11"/>
  <c r="R295" i="11"/>
  <c r="P299" i="11"/>
  <c r="P302" i="11"/>
  <c r="P306" i="11"/>
  <c r="P309" i="11"/>
  <c r="BK313" i="11"/>
  <c r="T313" i="11"/>
  <c r="P316" i="11"/>
  <c r="BK322" i="11"/>
  <c r="J322" i="11" s="1"/>
  <c r="J133" i="11" s="1"/>
  <c r="T322" i="11"/>
  <c r="R325" i="11"/>
  <c r="BK331" i="11"/>
  <c r="J331" i="11" s="1"/>
  <c r="J136" i="11" s="1"/>
  <c r="BK334" i="11"/>
  <c r="J334" i="11" s="1"/>
  <c r="J137" i="11" s="1"/>
  <c r="T334" i="11"/>
  <c r="T338" i="11"/>
  <c r="P341" i="11"/>
  <c r="T344" i="11"/>
  <c r="BK352" i="11"/>
  <c r="J352" i="11"/>
  <c r="J142" i="11" s="1"/>
  <c r="R352" i="11"/>
  <c r="P355" i="11"/>
  <c r="BK363" i="11"/>
  <c r="J363" i="11"/>
  <c r="J145" i="11" s="1"/>
  <c r="BK369" i="11"/>
  <c r="J369" i="11" s="1"/>
  <c r="J147" i="11" s="1"/>
  <c r="T392" i="11"/>
  <c r="BK398" i="11"/>
  <c r="J398" i="11"/>
  <c r="J157" i="11" s="1"/>
  <c r="T398" i="11"/>
  <c r="T401" i="11"/>
  <c r="BK407" i="11"/>
  <c r="J407" i="11" s="1"/>
  <c r="J160" i="11" s="1"/>
  <c r="R407" i="11"/>
  <c r="R410" i="11"/>
  <c r="P414" i="11"/>
  <c r="T121" i="12"/>
  <c r="T120" i="12" s="1"/>
  <c r="T119" i="12" s="1"/>
  <c r="P138" i="12"/>
  <c r="R131" i="13"/>
  <c r="P166" i="13"/>
  <c r="R178" i="13"/>
  <c r="T183" i="13"/>
  <c r="P194" i="13"/>
  <c r="T218" i="13"/>
  <c r="T236" i="13"/>
  <c r="R274" i="13"/>
  <c r="P301" i="13"/>
  <c r="T120" i="14"/>
  <c r="R154" i="14"/>
  <c r="R128" i="15"/>
  <c r="T138" i="15"/>
  <c r="BK167" i="15"/>
  <c r="J167" i="15"/>
  <c r="J101" i="15" s="1"/>
  <c r="BK179" i="15"/>
  <c r="J179" i="15" s="1"/>
  <c r="J102" i="15" s="1"/>
  <c r="T179" i="15"/>
  <c r="R201" i="15"/>
  <c r="R223" i="15"/>
  <c r="P227" i="15"/>
  <c r="BK232" i="15"/>
  <c r="J232" i="15" s="1"/>
  <c r="J106" i="15" s="1"/>
  <c r="T232" i="15"/>
  <c r="BK137" i="16"/>
  <c r="BK141" i="16"/>
  <c r="J141" i="16" s="1"/>
  <c r="J98" i="16" s="1"/>
  <c r="BK147" i="16"/>
  <c r="J147" i="16" s="1"/>
  <c r="J99" i="16" s="1"/>
  <c r="P158" i="16"/>
  <c r="T163" i="16"/>
  <c r="BK173" i="16"/>
  <c r="J173" i="16" s="1"/>
  <c r="J104" i="16" s="1"/>
  <c r="R178" i="16"/>
  <c r="R189" i="16"/>
  <c r="R218" i="16"/>
  <c r="BK124" i="17"/>
  <c r="J124" i="17" s="1"/>
  <c r="J97" i="17" s="1"/>
  <c r="P133" i="17"/>
  <c r="P167" i="17"/>
  <c r="R199" i="2"/>
  <c r="R198" i="2" s="1"/>
  <c r="P214" i="2"/>
  <c r="R267" i="2"/>
  <c r="P330" i="2"/>
  <c r="BK378" i="2"/>
  <c r="J378" i="2" s="1"/>
  <c r="J113" i="2" s="1"/>
  <c r="P396" i="2"/>
  <c r="T402" i="2"/>
  <c r="P410" i="2"/>
  <c r="BK419" i="2"/>
  <c r="J419" i="2" s="1"/>
  <c r="J122" i="2" s="1"/>
  <c r="P419" i="2"/>
  <c r="P429" i="2"/>
  <c r="T439" i="2"/>
  <c r="P448" i="2"/>
  <c r="T471" i="2"/>
  <c r="R546" i="2"/>
  <c r="T551" i="2"/>
  <c r="T550" i="2" s="1"/>
  <c r="R560" i="2"/>
  <c r="P578" i="2"/>
  <c r="P590" i="2"/>
  <c r="BK603" i="2"/>
  <c r="J603" i="2" s="1"/>
  <c r="J141" i="2" s="1"/>
  <c r="T603" i="2"/>
  <c r="R608" i="2"/>
  <c r="P615" i="2"/>
  <c r="P614" i="2" s="1"/>
  <c r="P627" i="2"/>
  <c r="R636" i="2"/>
  <c r="P679" i="2"/>
  <c r="P704" i="2"/>
  <c r="P730" i="2"/>
  <c r="P729" i="2" s="1"/>
  <c r="R750" i="2"/>
  <c r="R799" i="2"/>
  <c r="T812" i="2"/>
  <c r="T816" i="2"/>
  <c r="R824" i="2"/>
  <c r="R837" i="2"/>
  <c r="R836" i="2" s="1"/>
  <c r="T847" i="2"/>
  <c r="BK193" i="3"/>
  <c r="T193" i="3"/>
  <c r="T192" i="3" s="1"/>
  <c r="T206" i="3"/>
  <c r="T238" i="3"/>
  <c r="R275" i="3"/>
  <c r="P287" i="3"/>
  <c r="P286" i="3" s="1"/>
  <c r="T305" i="3"/>
  <c r="T299" i="3" s="1"/>
  <c r="BK323" i="3"/>
  <c r="J323" i="3"/>
  <c r="J116" i="3" s="1"/>
  <c r="R323" i="3"/>
  <c r="R332" i="3"/>
  <c r="BK344" i="3"/>
  <c r="J344" i="3" s="1"/>
  <c r="J121" i="3" s="1"/>
  <c r="P354" i="3"/>
  <c r="P363" i="3"/>
  <c r="R385" i="3"/>
  <c r="P443" i="3"/>
  <c r="R448" i="3"/>
  <c r="R447" i="3" s="1"/>
  <c r="R457" i="3"/>
  <c r="P485" i="3"/>
  <c r="BK498" i="3"/>
  <c r="J498" i="3" s="1"/>
  <c r="J139" i="3" s="1"/>
  <c r="R498" i="3"/>
  <c r="R502" i="3"/>
  <c r="R509" i="3"/>
  <c r="R518" i="3"/>
  <c r="R534" i="3"/>
  <c r="R533" i="3"/>
  <c r="P542" i="3"/>
  <c r="P541" i="3"/>
  <c r="T565" i="3"/>
  <c r="T584" i="3"/>
  <c r="BK588" i="3"/>
  <c r="J588" i="3" s="1"/>
  <c r="J154" i="3" s="1"/>
  <c r="T605" i="3"/>
  <c r="T604" i="3"/>
  <c r="R628" i="3"/>
  <c r="P643" i="3"/>
  <c r="R647" i="3"/>
  <c r="R646" i="3" s="1"/>
  <c r="R660" i="3"/>
  <c r="R659" i="3"/>
  <c r="BK199" i="4"/>
  <c r="J199" i="4"/>
  <c r="J100" i="4" s="1"/>
  <c r="BK214" i="4"/>
  <c r="BK279" i="4"/>
  <c r="J279" i="4" s="1"/>
  <c r="J104" i="4" s="1"/>
  <c r="BK345" i="4"/>
  <c r="J345" i="4" s="1"/>
  <c r="J105" i="4" s="1"/>
  <c r="R393" i="4"/>
  <c r="R375" i="4" s="1"/>
  <c r="R409" i="4"/>
  <c r="T415" i="4"/>
  <c r="R432" i="4"/>
  <c r="T441" i="4"/>
  <c r="R449" i="4"/>
  <c r="BK459" i="4"/>
  <c r="J459" i="4" s="1"/>
  <c r="J126" i="4" s="1"/>
  <c r="P459" i="4"/>
  <c r="T468" i="4"/>
  <c r="R491" i="4"/>
  <c r="P566" i="4"/>
  <c r="T571" i="4"/>
  <c r="T570" i="4" s="1"/>
  <c r="T580" i="4"/>
  <c r="T579" i="4" s="1"/>
  <c r="T611" i="4"/>
  <c r="T610" i="4" s="1"/>
  <c r="P626" i="4"/>
  <c r="R636" i="4"/>
  <c r="P641" i="4"/>
  <c r="P648" i="4"/>
  <c r="P647" i="4"/>
  <c r="R660" i="4"/>
  <c r="T669" i="4"/>
  <c r="BK704" i="4"/>
  <c r="J704" i="4" s="1"/>
  <c r="J150" i="4" s="1"/>
  <c r="BK715" i="4"/>
  <c r="J715" i="4" s="1"/>
  <c r="J153" i="4" s="1"/>
  <c r="BK740" i="4"/>
  <c r="J740" i="4"/>
  <c r="J154" i="4" s="1"/>
  <c r="BK763" i="4"/>
  <c r="J763" i="4" s="1"/>
  <c r="J155" i="4" s="1"/>
  <c r="P767" i="4"/>
  <c r="P766" i="4" s="1"/>
  <c r="P787" i="4"/>
  <c r="P786" i="4" s="1"/>
  <c r="T839" i="4"/>
  <c r="T852" i="4"/>
  <c r="BK864" i="4"/>
  <c r="J864" i="4" s="1"/>
  <c r="J165" i="4" s="1"/>
  <c r="BK873" i="4"/>
  <c r="J873" i="4" s="1"/>
  <c r="J168" i="4" s="1"/>
  <c r="P883" i="4"/>
  <c r="R204" i="5"/>
  <c r="R203" i="5" s="1"/>
  <c r="R214" i="5"/>
  <c r="R259" i="5"/>
  <c r="T338" i="5"/>
  <c r="T355" i="5"/>
  <c r="T365" i="5"/>
  <c r="T364" i="5" s="1"/>
  <c r="BK382" i="5"/>
  <c r="BK393" i="5"/>
  <c r="J393" i="5"/>
  <c r="J113" i="5"/>
  <c r="T393" i="5"/>
  <c r="T402" i="5"/>
  <c r="T420" i="5"/>
  <c r="BK432" i="5"/>
  <c r="J432" i="5" s="1"/>
  <c r="J120" i="5" s="1"/>
  <c r="R446" i="5"/>
  <c r="R445" i="5"/>
  <c r="BK459" i="5"/>
  <c r="BK474" i="5"/>
  <c r="J474" i="5" s="1"/>
  <c r="J131" i="5" s="1"/>
  <c r="BK495" i="5"/>
  <c r="J495" i="5"/>
  <c r="J132" i="5" s="1"/>
  <c r="BK544" i="5"/>
  <c r="J544" i="5" s="1"/>
  <c r="J133" i="5" s="1"/>
  <c r="BK549" i="5"/>
  <c r="J549" i="5" s="1"/>
  <c r="J135" i="5" s="1"/>
  <c r="T576" i="5"/>
  <c r="T583" i="5"/>
  <c r="T599" i="5"/>
  <c r="R614" i="5"/>
  <c r="R630" i="5"/>
  <c r="BK651" i="5"/>
  <c r="J651" i="5" s="1"/>
  <c r="J152" i="5" s="1"/>
  <c r="BK669" i="5"/>
  <c r="J669" i="5"/>
  <c r="J153" i="5" s="1"/>
  <c r="BK694" i="5"/>
  <c r="J694" i="5" s="1"/>
  <c r="J154" i="5" s="1"/>
  <c r="R698" i="5"/>
  <c r="R697" i="5" s="1"/>
  <c r="R713" i="5"/>
  <c r="R737" i="5"/>
  <c r="R750" i="5"/>
  <c r="P760" i="5"/>
  <c r="P759" i="5" s="1"/>
  <c r="T764" i="5"/>
  <c r="BK773" i="5"/>
  <c r="J773" i="5" s="1"/>
  <c r="J171" i="5" s="1"/>
  <c r="BK177" i="6"/>
  <c r="J177" i="6" s="1"/>
  <c r="J98" i="6" s="1"/>
  <c r="T177" i="6"/>
  <c r="T173" i="6" s="1"/>
  <c r="BK199" i="6"/>
  <c r="J199" i="6" s="1"/>
  <c r="J103" i="6" s="1"/>
  <c r="BK219" i="6"/>
  <c r="J219" i="6" s="1"/>
  <c r="J104" i="6" s="1"/>
  <c r="R242" i="6"/>
  <c r="R241" i="6" s="1"/>
  <c r="BK257" i="6"/>
  <c r="J257" i="6"/>
  <c r="J115" i="6"/>
  <c r="R264" i="6"/>
  <c r="R269" i="6"/>
  <c r="R294" i="6"/>
  <c r="P320" i="6"/>
  <c r="P325" i="6"/>
  <c r="P337" i="6"/>
  <c r="P324" i="6" s="1"/>
  <c r="T348" i="6"/>
  <c r="T344" i="6"/>
  <c r="R361" i="6"/>
  <c r="P366" i="6"/>
  <c r="T373" i="6"/>
  <c r="T372" i="6" s="1"/>
  <c r="R384" i="6"/>
  <c r="R387" i="6"/>
  <c r="BK402" i="6"/>
  <c r="T402" i="6"/>
  <c r="R413" i="6"/>
  <c r="R420" i="6"/>
  <c r="T424" i="6"/>
  <c r="T423" i="6" s="1"/>
  <c r="T153" i="7"/>
  <c r="T152" i="7" s="1"/>
  <c r="BK171" i="7"/>
  <c r="J171" i="7" s="1"/>
  <c r="J101" i="7" s="1"/>
  <c r="T182" i="7"/>
  <c r="T187" i="7"/>
  <c r="BK196" i="7"/>
  <c r="J196" i="7" s="1"/>
  <c r="J108" i="7" s="1"/>
  <c r="R206" i="7"/>
  <c r="R205" i="7" s="1"/>
  <c r="P217" i="7"/>
  <c r="P216" i="7" s="1"/>
  <c r="T221" i="7"/>
  <c r="R258" i="7"/>
  <c r="BK274" i="7"/>
  <c r="J274" i="7" s="1"/>
  <c r="J119" i="7" s="1"/>
  <c r="BK286" i="7"/>
  <c r="J286" i="7" s="1"/>
  <c r="J120" i="7" s="1"/>
  <c r="P297" i="7"/>
  <c r="P315" i="7"/>
  <c r="T128" i="8"/>
  <c r="T127" i="8" s="1"/>
  <c r="T156" i="8"/>
  <c r="R159" i="8"/>
  <c r="T169" i="8"/>
  <c r="P179" i="8"/>
  <c r="T201" i="8"/>
  <c r="BK129" i="9"/>
  <c r="J129" i="9" s="1"/>
  <c r="J99" i="9" s="1"/>
  <c r="P129" i="9"/>
  <c r="BK140" i="9"/>
  <c r="J140" i="9" s="1"/>
  <c r="J101" i="9" s="1"/>
  <c r="BK287" i="9"/>
  <c r="J287" i="9" s="1"/>
  <c r="J102" i="9" s="1"/>
  <c r="BK328" i="9"/>
  <c r="J328" i="9" s="1"/>
  <c r="J103" i="9" s="1"/>
  <c r="T335" i="9"/>
  <c r="P121" i="10"/>
  <c r="P120" i="10" s="1"/>
  <c r="P119" i="10" s="1"/>
  <c r="AU103" i="1" s="1"/>
  <c r="R160" i="10"/>
  <c r="BK184" i="11"/>
  <c r="T184" i="11"/>
  <c r="BK191" i="11"/>
  <c r="J191" i="11" s="1"/>
  <c r="J100" i="11" s="1"/>
  <c r="T191" i="11"/>
  <c r="R194" i="11"/>
  <c r="R197" i="11"/>
  <c r="BK204" i="11"/>
  <c r="J204" i="11" s="1"/>
  <c r="J104" i="11" s="1"/>
  <c r="R204" i="11"/>
  <c r="P209" i="11"/>
  <c r="P214" i="11"/>
  <c r="P219" i="11"/>
  <c r="P223" i="11"/>
  <c r="P228" i="11"/>
  <c r="BK235" i="11"/>
  <c r="J235" i="11" s="1"/>
  <c r="J111" i="11" s="1"/>
  <c r="R235" i="11"/>
  <c r="P240" i="11"/>
  <c r="R246" i="11"/>
  <c r="P250" i="11"/>
  <c r="P253" i="11"/>
  <c r="T256" i="11"/>
  <c r="T266" i="11"/>
  <c r="BK277" i="11"/>
  <c r="J277" i="11" s="1"/>
  <c r="J119" i="11" s="1"/>
  <c r="T277" i="11"/>
  <c r="R281" i="11"/>
  <c r="P285" i="11"/>
  <c r="P292" i="11"/>
  <c r="P291" i="11" s="1"/>
  <c r="P295" i="11"/>
  <c r="BK302" i="11"/>
  <c r="J302" i="11" s="1"/>
  <c r="J126" i="11" s="1"/>
  <c r="T302" i="11"/>
  <c r="BK309" i="11"/>
  <c r="J309" i="11" s="1"/>
  <c r="J128" i="11" s="1"/>
  <c r="P313" i="11"/>
  <c r="BK319" i="11"/>
  <c r="J319" i="11" s="1"/>
  <c r="J132" i="11" s="1"/>
  <c r="R319" i="11"/>
  <c r="P322" i="11"/>
  <c r="P325" i="11"/>
  <c r="P328" i="11"/>
  <c r="R331" i="11"/>
  <c r="P334" i="11"/>
  <c r="P338" i="11"/>
  <c r="BK344" i="11"/>
  <c r="J344" i="11" s="1"/>
  <c r="J140" i="11" s="1"/>
  <c r="R344" i="11"/>
  <c r="P347" i="11"/>
  <c r="BK355" i="11"/>
  <c r="J355" i="11" s="1"/>
  <c r="J143" i="11" s="1"/>
  <c r="T355" i="11"/>
  <c r="R359" i="11"/>
  <c r="R363" i="11"/>
  <c r="BK395" i="11"/>
  <c r="J395" i="11" s="1"/>
  <c r="J156" i="11" s="1"/>
  <c r="R395" i="11"/>
  <c r="R398" i="11"/>
  <c r="P401" i="11"/>
  <c r="R404" i="11"/>
  <c r="P407" i="11"/>
  <c r="P410" i="11"/>
  <c r="R414" i="11"/>
  <c r="BK121" i="12"/>
  <c r="J121" i="12" s="1"/>
  <c r="J98" i="12" s="1"/>
  <c r="BK138" i="12"/>
  <c r="J138" i="12" s="1"/>
  <c r="J99" i="12" s="1"/>
  <c r="BK131" i="13"/>
  <c r="J131" i="13" s="1"/>
  <c r="J98" i="13" s="1"/>
  <c r="BK166" i="13"/>
  <c r="J166" i="13" s="1"/>
  <c r="J99" i="13" s="1"/>
  <c r="BK178" i="13"/>
  <c r="J178" i="13"/>
  <c r="J100" i="13" s="1"/>
  <c r="T178" i="13"/>
  <c r="R183" i="13"/>
  <c r="R194" i="13"/>
  <c r="R218" i="13"/>
  <c r="P236" i="13"/>
  <c r="T274" i="13"/>
  <c r="R301" i="13"/>
  <c r="R120" i="14"/>
  <c r="R119" i="14" s="1"/>
  <c r="T154" i="14"/>
  <c r="T128" i="15"/>
  <c r="R138" i="15"/>
  <c r="P147" i="15"/>
  <c r="P167" i="15"/>
  <c r="T167" i="15"/>
  <c r="R179" i="15"/>
  <c r="T201" i="15"/>
  <c r="P223" i="15"/>
  <c r="BK227" i="15"/>
  <c r="J227" i="15" s="1"/>
  <c r="J105" i="15" s="1"/>
  <c r="R227" i="15"/>
  <c r="R232" i="15"/>
  <c r="P137" i="16"/>
  <c r="T141" i="16"/>
  <c r="T147" i="16"/>
  <c r="BK158" i="16"/>
  <c r="J158" i="16" s="1"/>
  <c r="J101" i="16" s="1"/>
  <c r="R158" i="16"/>
  <c r="P163" i="16"/>
  <c r="R168" i="16"/>
  <c r="P173" i="16"/>
  <c r="BK189" i="16"/>
  <c r="J189" i="16" s="1"/>
  <c r="J106" i="16" s="1"/>
  <c r="T189" i="16"/>
  <c r="BK218" i="16"/>
  <c r="J218" i="16"/>
  <c r="J108" i="16" s="1"/>
  <c r="BK228" i="16"/>
  <c r="J228" i="16" s="1"/>
  <c r="J109" i="16" s="1"/>
  <c r="R228" i="16"/>
  <c r="BK247" i="16"/>
  <c r="J247" i="16"/>
  <c r="J110" i="16" s="1"/>
  <c r="R247" i="16"/>
  <c r="BK269" i="16"/>
  <c r="J269" i="16" s="1"/>
  <c r="J111" i="16" s="1"/>
  <c r="R269" i="16"/>
  <c r="BK283" i="16"/>
  <c r="J283" i="16"/>
  <c r="J112" i="16" s="1"/>
  <c r="P283" i="16"/>
  <c r="BK291" i="16"/>
  <c r="J291" i="16" s="1"/>
  <c r="J113" i="16" s="1"/>
  <c r="R291" i="16"/>
  <c r="BK304" i="16"/>
  <c r="J304" i="16"/>
  <c r="J114" i="16" s="1"/>
  <c r="R304" i="16"/>
  <c r="BK334" i="16"/>
  <c r="J334" i="16" s="1"/>
  <c r="J115" i="16" s="1"/>
  <c r="R334" i="16"/>
  <c r="BK345" i="16"/>
  <c r="J345" i="16" s="1"/>
  <c r="J116" i="16" s="1"/>
  <c r="R345" i="16"/>
  <c r="P124" i="17"/>
  <c r="T133" i="17"/>
  <c r="BK145" i="17"/>
  <c r="J145" i="17" s="1"/>
  <c r="J99" i="17" s="1"/>
  <c r="P145" i="17"/>
  <c r="R145" i="17"/>
  <c r="T145" i="17"/>
  <c r="BK155" i="17"/>
  <c r="J155" i="17" s="1"/>
  <c r="J100" i="17" s="1"/>
  <c r="P155" i="17"/>
  <c r="R155" i="17"/>
  <c r="T155" i="17"/>
  <c r="BK164" i="17"/>
  <c r="J164" i="17" s="1"/>
  <c r="J102" i="17" s="1"/>
  <c r="P164" i="17"/>
  <c r="R164" i="17"/>
  <c r="T164" i="17"/>
  <c r="R167" i="17"/>
  <c r="T199" i="2"/>
  <c r="T198" i="2" s="1"/>
  <c r="BK214" i="2"/>
  <c r="J214" i="2" s="1"/>
  <c r="J103" i="2" s="1"/>
  <c r="BK267" i="2"/>
  <c r="J267" i="2" s="1"/>
  <c r="J104" i="2" s="1"/>
  <c r="BK330" i="2"/>
  <c r="J330" i="2" s="1"/>
  <c r="J105" i="2" s="1"/>
  <c r="BK342" i="2"/>
  <c r="J342" i="2" s="1"/>
  <c r="J107" i="2" s="1"/>
  <c r="T342" i="2"/>
  <c r="T341" i="2" s="1"/>
  <c r="P378" i="2"/>
  <c r="P360" i="2" s="1"/>
  <c r="R396" i="2"/>
  <c r="R402" i="2"/>
  <c r="R410" i="2"/>
  <c r="BK429" i="2"/>
  <c r="J429" i="2" s="1"/>
  <c r="J123" i="2" s="1"/>
  <c r="P439" i="2"/>
  <c r="R448" i="2"/>
  <c r="R471" i="2"/>
  <c r="P546" i="2"/>
  <c r="BK551" i="2"/>
  <c r="J551" i="2" s="1"/>
  <c r="J131" i="2" s="1"/>
  <c r="BK560" i="2"/>
  <c r="J560" i="2" s="1"/>
  <c r="J134" i="2" s="1"/>
  <c r="BK578" i="2"/>
  <c r="J578" i="2" s="1"/>
  <c r="J135" i="2" s="1"/>
  <c r="R578" i="2"/>
  <c r="BK598" i="2"/>
  <c r="J598" i="2" s="1"/>
  <c r="J140" i="2" s="1"/>
  <c r="R598" i="2"/>
  <c r="P603" i="2"/>
  <c r="P608" i="2"/>
  <c r="BK615" i="2"/>
  <c r="J615" i="2" s="1"/>
  <c r="J145" i="2" s="1"/>
  <c r="BK627" i="2"/>
  <c r="J627" i="2"/>
  <c r="J146" i="2" s="1"/>
  <c r="BK636" i="2"/>
  <c r="J636" i="2" s="1"/>
  <c r="J147" i="2" s="1"/>
  <c r="R679" i="2"/>
  <c r="T704" i="2"/>
  <c r="R726" i="2"/>
  <c r="T730" i="2"/>
  <c r="T729" i="2" s="1"/>
  <c r="T750" i="2"/>
  <c r="T799" i="2"/>
  <c r="R816" i="2"/>
  <c r="T824" i="2"/>
  <c r="BK837" i="2"/>
  <c r="J837" i="2" s="1"/>
  <c r="J168" i="2" s="1"/>
  <c r="BK847" i="2"/>
  <c r="J847" i="2" s="1"/>
  <c r="J170" i="2" s="1"/>
  <c r="R193" i="3"/>
  <c r="R192" i="3"/>
  <c r="R206" i="3"/>
  <c r="R205" i="3" s="1"/>
  <c r="P238" i="3"/>
  <c r="T275" i="3"/>
  <c r="BK287" i="3"/>
  <c r="J287" i="3"/>
  <c r="J107" i="3"/>
  <c r="P305" i="3"/>
  <c r="P299" i="3" s="1"/>
  <c r="R318" i="3"/>
  <c r="R317" i="3" s="1"/>
  <c r="BK332" i="3"/>
  <c r="J332" i="3" s="1"/>
  <c r="J117" i="3" s="1"/>
  <c r="R344" i="3"/>
  <c r="R340" i="3"/>
  <c r="R354" i="3"/>
  <c r="T363" i="3"/>
  <c r="T385" i="3"/>
  <c r="R443" i="3"/>
  <c r="BK448" i="3"/>
  <c r="J448" i="3"/>
  <c r="J129" i="3" s="1"/>
  <c r="P457" i="3"/>
  <c r="P456" i="3" s="1"/>
  <c r="R473" i="3"/>
  <c r="BK485" i="3"/>
  <c r="J485" i="3" s="1"/>
  <c r="J137" i="3" s="1"/>
  <c r="R485" i="3"/>
  <c r="R493" i="3"/>
  <c r="BK502" i="3"/>
  <c r="J502" i="3" s="1"/>
  <c r="J140" i="3" s="1"/>
  <c r="P509" i="3"/>
  <c r="P518" i="3"/>
  <c r="P534" i="3"/>
  <c r="P533" i="3" s="1"/>
  <c r="T542" i="3"/>
  <c r="T541" i="3" s="1"/>
  <c r="R565" i="3"/>
  <c r="R584" i="3"/>
  <c r="T588" i="3"/>
  <c r="T587" i="3" s="1"/>
  <c r="R605" i="3"/>
  <c r="P628" i="3"/>
  <c r="R643" i="3"/>
  <c r="P647" i="3"/>
  <c r="P646" i="3" s="1"/>
  <c r="T660" i="3"/>
  <c r="T659" i="3" s="1"/>
  <c r="R199" i="4"/>
  <c r="R198" i="4" s="1"/>
  <c r="R214" i="4"/>
  <c r="P279" i="4"/>
  <c r="R345" i="4"/>
  <c r="BK357" i="4"/>
  <c r="J357" i="4" s="1"/>
  <c r="J107" i="4" s="1"/>
  <c r="R357" i="4"/>
  <c r="R356" i="4" s="1"/>
  <c r="P393" i="4"/>
  <c r="P375" i="4"/>
  <c r="BK415" i="4"/>
  <c r="J415" i="4" s="1"/>
  <c r="J118" i="4" s="1"/>
  <c r="BK432" i="4"/>
  <c r="J432" i="4" s="1"/>
  <c r="J119" i="4" s="1"/>
  <c r="BK449" i="4"/>
  <c r="J449" i="4"/>
  <c r="J123" i="4" s="1"/>
  <c r="T449" i="4"/>
  <c r="BK468" i="4"/>
  <c r="J468" i="4" s="1"/>
  <c r="J127" i="4" s="1"/>
  <c r="BK491" i="4"/>
  <c r="J491" i="4" s="1"/>
  <c r="J128" i="4" s="1"/>
  <c r="R566" i="4"/>
  <c r="P580" i="4"/>
  <c r="P579" i="4" s="1"/>
  <c r="P599" i="4"/>
  <c r="R611" i="4"/>
  <c r="R626" i="4"/>
  <c r="R610" i="4" s="1"/>
  <c r="BK641" i="4"/>
  <c r="J641" i="4"/>
  <c r="J142" i="4" s="1"/>
  <c r="R648" i="4"/>
  <c r="T660" i="4"/>
  <c r="R669" i="4"/>
  <c r="P704" i="4"/>
  <c r="P703" i="4" s="1"/>
  <c r="T715" i="4"/>
  <c r="T714" i="4" s="1"/>
  <c r="P740" i="4"/>
  <c r="P763" i="4"/>
  <c r="BK767" i="4"/>
  <c r="J767" i="4" s="1"/>
  <c r="J157" i="4" s="1"/>
  <c r="BK787" i="4"/>
  <c r="J787" i="4" s="1"/>
  <c r="J160" i="4" s="1"/>
  <c r="BK839" i="4"/>
  <c r="J839" i="4" s="1"/>
  <c r="J161" i="4" s="1"/>
  <c r="BK852" i="4"/>
  <c r="J852" i="4" s="1"/>
  <c r="J162" i="4" s="1"/>
  <c r="BK856" i="4"/>
  <c r="J856" i="4"/>
  <c r="J164" i="4" s="1"/>
  <c r="R856" i="4"/>
  <c r="R855" i="4" s="1"/>
  <c r="P864" i="4"/>
  <c r="R873" i="4"/>
  <c r="R872" i="4"/>
  <c r="T883" i="4"/>
  <c r="BK204" i="5"/>
  <c r="J204" i="5" s="1"/>
  <c r="J100" i="5" s="1"/>
  <c r="T204" i="5"/>
  <c r="T203" i="5" s="1"/>
  <c r="T214" i="5"/>
  <c r="T259" i="5"/>
  <c r="P338" i="5"/>
  <c r="P355" i="5"/>
  <c r="BK365" i="5"/>
  <c r="J365" i="5" s="1"/>
  <c r="J108" i="5" s="1"/>
  <c r="T382" i="5"/>
  <c r="R393" i="5"/>
  <c r="R402" i="5"/>
  <c r="BK424" i="5"/>
  <c r="J424" i="5" s="1"/>
  <c r="J119" i="5" s="1"/>
  <c r="R424" i="5"/>
  <c r="R432" i="5"/>
  <c r="R459" i="5"/>
  <c r="R458" i="5" s="1"/>
  <c r="P467" i="5"/>
  <c r="T474" i="5"/>
  <c r="P495" i="5"/>
  <c r="P544" i="5"/>
  <c r="R549" i="5"/>
  <c r="R548" i="5" s="1"/>
  <c r="R560" i="5"/>
  <c r="R559" i="5"/>
  <c r="BK576" i="5"/>
  <c r="R576" i="5"/>
  <c r="R575" i="5" s="1"/>
  <c r="P583" i="5"/>
  <c r="P599" i="5"/>
  <c r="BK614" i="5"/>
  <c r="J614" i="5"/>
  <c r="J148" i="5" s="1"/>
  <c r="BK630" i="5"/>
  <c r="J630" i="5" s="1"/>
  <c r="J149" i="5" s="1"/>
  <c r="T651" i="5"/>
  <c r="T650" i="5" s="1"/>
  <c r="P669" i="5"/>
  <c r="P694" i="5"/>
  <c r="P698" i="5"/>
  <c r="P697" i="5" s="1"/>
  <c r="BK713" i="5"/>
  <c r="J713" i="5" s="1"/>
  <c r="J159" i="5" s="1"/>
  <c r="BK737" i="5"/>
  <c r="J737" i="5" s="1"/>
  <c r="J160" i="5" s="1"/>
  <c r="T737" i="5"/>
  <c r="T750" i="5"/>
  <c r="BK760" i="5"/>
  <c r="J760" i="5" s="1"/>
  <c r="J166" i="5" s="1"/>
  <c r="BK764" i="5"/>
  <c r="J764" i="5" s="1"/>
  <c r="J167" i="5" s="1"/>
  <c r="P773" i="5"/>
  <c r="R177" i="6"/>
  <c r="R173" i="6" s="1"/>
  <c r="T189" i="6"/>
  <c r="R199" i="6"/>
  <c r="T219" i="6"/>
  <c r="P242" i="6"/>
  <c r="P241" i="6" s="1"/>
  <c r="T257" i="6"/>
  <c r="T253" i="6" s="1"/>
  <c r="T264" i="6"/>
  <c r="T263" i="6" s="1"/>
  <c r="BK294" i="6"/>
  <c r="J294" i="6" s="1"/>
  <c r="J120" i="6" s="1"/>
  <c r="BK320" i="6"/>
  <c r="J320" i="6" s="1"/>
  <c r="J121" i="6" s="1"/>
  <c r="BK325" i="6"/>
  <c r="J325" i="6" s="1"/>
  <c r="J123" i="6" s="1"/>
  <c r="BK337" i="6"/>
  <c r="J337" i="6" s="1"/>
  <c r="J124" i="6" s="1"/>
  <c r="BK348" i="6"/>
  <c r="J348" i="6"/>
  <c r="J128" i="6" s="1"/>
  <c r="BK361" i="6"/>
  <c r="J361" i="6"/>
  <c r="J132" i="6" s="1"/>
  <c r="T361" i="6"/>
  <c r="T360" i="6" s="1"/>
  <c r="R366" i="6"/>
  <c r="BK373" i="6"/>
  <c r="J373" i="6" s="1"/>
  <c r="J136" i="6" s="1"/>
  <c r="BK384" i="6"/>
  <c r="J384" i="6" s="1"/>
  <c r="J138" i="6" s="1"/>
  <c r="BK387" i="6"/>
  <c r="J387" i="6"/>
  <c r="J139" i="6" s="1"/>
  <c r="R402" i="6"/>
  <c r="R401" i="6" s="1"/>
  <c r="BK420" i="6"/>
  <c r="J420" i="6" s="1"/>
  <c r="J147" i="6" s="1"/>
  <c r="T420" i="6"/>
  <c r="BK424" i="6"/>
  <c r="J424" i="6"/>
  <c r="J149" i="6" s="1"/>
  <c r="R439" i="6"/>
  <c r="R438" i="6"/>
  <c r="P153" i="7"/>
  <c r="P164" i="7"/>
  <c r="P171" i="7"/>
  <c r="R182" i="7"/>
  <c r="P187" i="7"/>
  <c r="R196" i="7"/>
  <c r="BK206" i="7"/>
  <c r="J206" i="7" s="1"/>
  <c r="J110" i="7" s="1"/>
  <c r="BK217" i="7"/>
  <c r="J217" i="7" s="1"/>
  <c r="J113" i="7" s="1"/>
  <c r="BK221" i="7"/>
  <c r="J221" i="7" s="1"/>
  <c r="J114" i="7" s="1"/>
  <c r="BK258" i="7"/>
  <c r="J258" i="7" s="1"/>
  <c r="J117" i="7" s="1"/>
  <c r="R274" i="7"/>
  <c r="P286" i="7"/>
  <c r="T297" i="7"/>
  <c r="T315" i="7"/>
  <c r="P128" i="8"/>
  <c r="P127" i="8" s="1"/>
  <c r="R156" i="8"/>
  <c r="P159" i="8"/>
  <c r="R169" i="8"/>
  <c r="T179" i="8"/>
  <c r="BK201" i="8"/>
  <c r="J201" i="8" s="1"/>
  <c r="J105" i="8" s="1"/>
  <c r="T126" i="9"/>
  <c r="T125" i="9" s="1"/>
  <c r="R140" i="9"/>
  <c r="R139" i="9" s="1"/>
  <c r="P287" i="9"/>
  <c r="P328" i="9"/>
  <c r="BK335" i="9"/>
  <c r="J335" i="9" s="1"/>
  <c r="J104" i="9" s="1"/>
  <c r="BK121" i="10"/>
  <c r="J121" i="10"/>
  <c r="J98" i="10" s="1"/>
  <c r="BK160" i="10"/>
  <c r="J160" i="10" s="1"/>
  <c r="J99" i="10" s="1"/>
  <c r="R184" i="11"/>
  <c r="P187" i="11"/>
  <c r="BK194" i="11"/>
  <c r="J194" i="11" s="1"/>
  <c r="J101" i="11" s="1"/>
  <c r="T194" i="11"/>
  <c r="P197" i="11"/>
  <c r="T200" i="11"/>
  <c r="P204" i="11"/>
  <c r="BK214" i="11"/>
  <c r="J214" i="11" s="1"/>
  <c r="J106" i="11" s="1"/>
  <c r="T214" i="11"/>
  <c r="BK223" i="11"/>
  <c r="J223" i="11" s="1"/>
  <c r="J108" i="11" s="1"/>
  <c r="BK228" i="11"/>
  <c r="J228" i="11" s="1"/>
  <c r="J109" i="11" s="1"/>
  <c r="BK231" i="11"/>
  <c r="J231" i="11" s="1"/>
  <c r="J110" i="11" s="1"/>
  <c r="T231" i="11"/>
  <c r="BK240" i="11"/>
  <c r="J240" i="11" s="1"/>
  <c r="J112" i="11" s="1"/>
  <c r="T240" i="11"/>
  <c r="P246" i="11"/>
  <c r="R250" i="11"/>
  <c r="R253" i="11"/>
  <c r="P256" i="11"/>
  <c r="BK270" i="11"/>
  <c r="J270" i="11" s="1"/>
  <c r="J118" i="11" s="1"/>
  <c r="T270" i="11"/>
  <c r="R277" i="11"/>
  <c r="P281" i="11"/>
  <c r="R285" i="11"/>
  <c r="R292" i="11"/>
  <c r="BK299" i="11"/>
  <c r="J299" i="11" s="1"/>
  <c r="J125" i="11" s="1"/>
  <c r="R299" i="11"/>
  <c r="BK306" i="11"/>
  <c r="J306" i="11" s="1"/>
  <c r="J127" i="11" s="1"/>
  <c r="T306" i="11"/>
  <c r="R309" i="11"/>
  <c r="R313" i="11"/>
  <c r="R316" i="11"/>
  <c r="P319" i="11"/>
  <c r="BK325" i="11"/>
  <c r="J325" i="11" s="1"/>
  <c r="J134" i="11" s="1"/>
  <c r="T325" i="11"/>
  <c r="T328" i="11"/>
  <c r="P331" i="11"/>
  <c r="BK338" i="11"/>
  <c r="J338" i="11" s="1"/>
  <c r="J138" i="11" s="1"/>
  <c r="R338" i="11"/>
  <c r="T341" i="11"/>
  <c r="P344" i="11"/>
  <c r="T347" i="11"/>
  <c r="T352" i="11"/>
  <c r="R355" i="11"/>
  <c r="P359" i="11"/>
  <c r="P363" i="11"/>
  <c r="R392" i="11"/>
  <c r="T395" i="11"/>
  <c r="BK401" i="11"/>
  <c r="J401" i="11"/>
  <c r="J158" i="11" s="1"/>
  <c r="R401" i="11"/>
  <c r="P404" i="11"/>
  <c r="BK410" i="11"/>
  <c r="J410" i="11" s="1"/>
  <c r="J161" i="11" s="1"/>
  <c r="BK414" i="11"/>
  <c r="J414" i="11" s="1"/>
  <c r="J162" i="11" s="1"/>
  <c r="R121" i="12"/>
  <c r="R138" i="12"/>
  <c r="P131" i="13"/>
  <c r="R166" i="13"/>
  <c r="P178" i="13"/>
  <c r="P130" i="13" s="1"/>
  <c r="P183" i="13"/>
  <c r="T194" i="13"/>
  <c r="BK218" i="13"/>
  <c r="J218" i="13"/>
  <c r="J105" i="13" s="1"/>
  <c r="BK236" i="13"/>
  <c r="J236" i="13"/>
  <c r="J106" i="13" s="1"/>
  <c r="BK274" i="13"/>
  <c r="J274" i="13" s="1"/>
  <c r="J107" i="13" s="1"/>
  <c r="BK301" i="13"/>
  <c r="J301" i="13" s="1"/>
  <c r="J108" i="13" s="1"/>
  <c r="BK120" i="14"/>
  <c r="J120" i="14" s="1"/>
  <c r="J97" i="14" s="1"/>
  <c r="BK154" i="14"/>
  <c r="J154" i="14" s="1"/>
  <c r="J98" i="14" s="1"/>
  <c r="BK128" i="15"/>
  <c r="J128" i="15" s="1"/>
  <c r="J98" i="15" s="1"/>
  <c r="BK138" i="15"/>
  <c r="J138" i="15"/>
  <c r="J99" i="15" s="1"/>
  <c r="P138" i="15"/>
  <c r="R147" i="15"/>
  <c r="R137" i="16"/>
  <c r="R141" i="16"/>
  <c r="P147" i="16"/>
  <c r="T158" i="16"/>
  <c r="BK168" i="16"/>
  <c r="J168" i="16" s="1"/>
  <c r="J103" i="16" s="1"/>
  <c r="T168" i="16"/>
  <c r="T173" i="16"/>
  <c r="P178" i="16"/>
  <c r="BK133" i="17"/>
  <c r="J133" i="17" s="1"/>
  <c r="J98" i="17" s="1"/>
  <c r="BK167" i="17"/>
  <c r="J167" i="17" s="1"/>
  <c r="J103" i="17" s="1"/>
  <c r="J88" i="2"/>
  <c r="E180" i="2"/>
  <c r="BF207" i="2"/>
  <c r="BF209" i="2"/>
  <c r="BF218" i="2"/>
  <c r="BF234" i="2"/>
  <c r="BF256" i="2"/>
  <c r="BF259" i="2"/>
  <c r="BF278" i="2"/>
  <c r="BF312" i="2"/>
  <c r="BF323" i="2"/>
  <c r="BF326" i="2"/>
  <c r="BF332" i="2"/>
  <c r="BF337" i="2"/>
  <c r="BF339" i="2"/>
  <c r="BF373" i="2"/>
  <c r="BF383" i="2"/>
  <c r="BF391" i="2"/>
  <c r="BF394" i="2"/>
  <c r="BF403" i="2"/>
  <c r="BF412" i="2"/>
  <c r="BF417" i="2"/>
  <c r="BF426" i="2"/>
  <c r="BF430" i="2"/>
  <c r="BF468" i="2"/>
  <c r="BF482" i="2"/>
  <c r="BF498" i="2"/>
  <c r="BF508" i="2"/>
  <c r="BF532" i="2"/>
  <c r="BF540" i="2"/>
  <c r="BF547" i="2"/>
  <c r="BF565" i="2"/>
  <c r="BF583" i="2"/>
  <c r="BF585" i="2"/>
  <c r="BF588" i="2"/>
  <c r="BF594" i="2"/>
  <c r="BF596" i="2"/>
  <c r="BF601" i="2"/>
  <c r="BF604" i="2"/>
  <c r="BF613" i="2"/>
  <c r="BF629" i="2"/>
  <c r="BF632" i="2"/>
  <c r="BF637" i="2"/>
  <c r="BF639" i="2"/>
  <c r="BF650" i="2"/>
  <c r="BF685" i="2"/>
  <c r="BF731" i="2"/>
  <c r="BF745" i="2"/>
  <c r="BF748" i="2"/>
  <c r="BF784" i="2"/>
  <c r="BF795" i="2"/>
  <c r="BF813" i="2"/>
  <c r="BF843" i="2"/>
  <c r="BF846" i="2"/>
  <c r="BF848" i="2"/>
  <c r="BF850" i="2"/>
  <c r="BK192" i="2"/>
  <c r="BK361" i="2"/>
  <c r="J361" i="2" s="1"/>
  <c r="J111" i="2" s="1"/>
  <c r="BK557" i="2"/>
  <c r="J557" i="2" s="1"/>
  <c r="J132" i="2" s="1"/>
  <c r="BK747" i="2"/>
  <c r="J747" i="2" s="1"/>
  <c r="J158" i="2" s="1"/>
  <c r="BK834" i="2"/>
  <c r="J834" i="2" s="1"/>
  <c r="J166" i="2" s="1"/>
  <c r="E84" i="3"/>
  <c r="F91" i="3"/>
  <c r="F182" i="3"/>
  <c r="BF210" i="3"/>
  <c r="BF223" i="3"/>
  <c r="BF234" i="3"/>
  <c r="BF235" i="3"/>
  <c r="BF239" i="3"/>
  <c r="BF243" i="3"/>
  <c r="BF250" i="3"/>
  <c r="BF266" i="3"/>
  <c r="BF285" i="3"/>
  <c r="BF306" i="3"/>
  <c r="BF310" i="3"/>
  <c r="BF316" i="3"/>
  <c r="BF322" i="3"/>
  <c r="BF334" i="3"/>
  <c r="BF336" i="3"/>
  <c r="BF339" i="3"/>
  <c r="BF345" i="3"/>
  <c r="BF360" i="3"/>
  <c r="BF373" i="3"/>
  <c r="BF374" i="3"/>
  <c r="BF379" i="3"/>
  <c r="BF381" i="3"/>
  <c r="BF386" i="3"/>
  <c r="BF390" i="3"/>
  <c r="BF406" i="3"/>
  <c r="BF415" i="3"/>
  <c r="BF436" i="3"/>
  <c r="BF446" i="3"/>
  <c r="BF455" i="3"/>
  <c r="BF460" i="3"/>
  <c r="BF478" i="3"/>
  <c r="BF483" i="3"/>
  <c r="BF492" i="3"/>
  <c r="BF495" i="3"/>
  <c r="BF507" i="3"/>
  <c r="BF525" i="3"/>
  <c r="BF547" i="3"/>
  <c r="BF570" i="3"/>
  <c r="BF603" i="3"/>
  <c r="BF645" i="3"/>
  <c r="BF651" i="3"/>
  <c r="BF652" i="3"/>
  <c r="BK188" i="3"/>
  <c r="J188" i="3" s="1"/>
  <c r="J97" i="3" s="1"/>
  <c r="BK313" i="3"/>
  <c r="J313" i="3" s="1"/>
  <c r="J112" i="3" s="1"/>
  <c r="E84" i="4"/>
  <c r="F91" i="4"/>
  <c r="F186" i="4"/>
  <c r="BF197" i="4"/>
  <c r="BF200" i="4"/>
  <c r="BF242" i="4"/>
  <c r="BF272" i="4"/>
  <c r="BF275" i="4"/>
  <c r="BF276" i="4"/>
  <c r="BF290" i="4"/>
  <c r="BF306" i="4"/>
  <c r="BF315" i="4"/>
  <c r="BF320" i="4"/>
  <c r="BF355" i="4"/>
  <c r="BF366" i="4"/>
  <c r="BF414" i="4"/>
  <c r="BF426" i="4"/>
  <c r="BF433" i="4"/>
  <c r="BF435" i="4"/>
  <c r="BF448" i="4"/>
  <c r="BF453" i="4"/>
  <c r="BF473" i="4"/>
  <c r="BF479" i="4"/>
  <c r="BF484" i="4"/>
  <c r="BF492" i="4"/>
  <c r="BF508" i="4"/>
  <c r="BF512" i="4"/>
  <c r="BF567" i="4"/>
  <c r="BF568" i="4"/>
  <c r="BF572" i="4"/>
  <c r="BF574" i="4"/>
  <c r="BF600" i="4"/>
  <c r="BF602" i="4"/>
  <c r="BF639" i="4"/>
  <c r="BF646" i="4"/>
  <c r="BF661" i="4"/>
  <c r="BF663" i="4"/>
  <c r="BF665" i="4"/>
  <c r="BF667" i="4"/>
  <c r="BF672" i="4"/>
  <c r="BF702" i="4"/>
  <c r="BF728" i="4"/>
  <c r="BF753" i="4"/>
  <c r="BF761" i="4"/>
  <c r="BF776" i="4"/>
  <c r="BF799" i="4"/>
  <c r="BF816" i="4"/>
  <c r="BF835" i="4"/>
  <c r="BF854" i="4"/>
  <c r="BF876" i="4"/>
  <c r="BK192" i="4"/>
  <c r="BK191" i="4" s="1"/>
  <c r="J191" i="4" s="1"/>
  <c r="J96" i="4" s="1"/>
  <c r="BK196" i="4"/>
  <c r="J196" i="4" s="1"/>
  <c r="J98" i="4" s="1"/>
  <c r="BK373" i="4"/>
  <c r="J373" i="4" s="1"/>
  <c r="J109" i="4" s="1"/>
  <c r="BK712" i="4"/>
  <c r="J712" i="4" s="1"/>
  <c r="J151" i="4" s="1"/>
  <c r="E84" i="5"/>
  <c r="F187" i="5"/>
  <c r="BF199" i="5"/>
  <c r="BF209" i="5"/>
  <c r="BF224" i="5"/>
  <c r="BF226" i="5"/>
  <c r="BF230" i="5"/>
  <c r="BF240" i="5"/>
  <c r="BF257" i="5"/>
  <c r="BF261" i="5"/>
  <c r="BF266" i="5"/>
  <c r="BF270" i="5"/>
  <c r="BF272" i="5"/>
  <c r="BF275" i="5"/>
  <c r="BF281" i="5"/>
  <c r="BF299" i="5"/>
  <c r="BF307" i="5"/>
  <c r="BF311" i="5"/>
  <c r="BF323" i="5"/>
  <c r="BF335" i="5"/>
  <c r="BF339" i="5"/>
  <c r="BF346" i="5"/>
  <c r="BF348" i="5"/>
  <c r="BF370" i="5"/>
  <c r="BF405" i="5"/>
  <c r="BF407" i="5"/>
  <c r="BF411" i="5"/>
  <c r="BF412" i="5"/>
  <c r="BF416" i="5"/>
  <c r="BF427" i="5"/>
  <c r="BF428" i="5"/>
  <c r="BF430" i="5"/>
  <c r="BF433" i="5"/>
  <c r="BF461" i="5"/>
  <c r="BF463" i="5"/>
  <c r="BF472" i="5"/>
  <c r="BF483" i="5"/>
  <c r="BF484" i="5"/>
  <c r="BF494" i="5"/>
  <c r="BF496" i="5"/>
  <c r="BF498" i="5"/>
  <c r="BF508" i="5"/>
  <c r="BF516" i="5"/>
  <c r="BF520" i="5"/>
  <c r="BF531" i="5"/>
  <c r="BF538" i="5"/>
  <c r="BF561" i="5"/>
  <c r="BF571" i="5"/>
  <c r="BF574" i="5"/>
  <c r="BF579" i="5"/>
  <c r="BF581" i="5"/>
  <c r="BF582" i="5"/>
  <c r="BF588" i="5"/>
  <c r="BF593" i="5"/>
  <c r="BF604" i="5"/>
  <c r="BF605" i="5"/>
  <c r="BF608" i="5"/>
  <c r="BF621" i="5"/>
  <c r="BF623" i="5"/>
  <c r="BF633" i="5"/>
  <c r="BF656" i="5"/>
  <c r="BF682" i="5"/>
  <c r="BF696" i="5"/>
  <c r="BF703" i="5"/>
  <c r="BF716" i="5"/>
  <c r="BF725" i="5"/>
  <c r="BF731" i="5"/>
  <c r="BF738" i="5"/>
  <c r="BF765" i="5"/>
  <c r="BF769" i="5"/>
  <c r="BF772" i="5"/>
  <c r="BF774" i="5"/>
  <c r="BF776" i="5"/>
  <c r="BF778" i="5"/>
  <c r="BK198" i="5"/>
  <c r="J198" i="5" s="1"/>
  <c r="J98" i="5" s="1"/>
  <c r="BK456" i="5"/>
  <c r="J456" i="5" s="1"/>
  <c r="J125" i="5" s="1"/>
  <c r="BK557" i="5"/>
  <c r="J557" i="5"/>
  <c r="J136" i="5" s="1"/>
  <c r="BK611" i="5"/>
  <c r="J611" i="5"/>
  <c r="J146" i="5" s="1"/>
  <c r="BK710" i="5"/>
  <c r="J710" i="5" s="1"/>
  <c r="J157" i="5" s="1"/>
  <c r="J88" i="6"/>
  <c r="E162" i="6"/>
  <c r="F168" i="6"/>
  <c r="BF179" i="6"/>
  <c r="BF203" i="6"/>
  <c r="BF217" i="6"/>
  <c r="BF224" i="6"/>
  <c r="BF225" i="6"/>
  <c r="BF234" i="6"/>
  <c r="BF240" i="6"/>
  <c r="BF252" i="6"/>
  <c r="BF267" i="6"/>
  <c r="BF275" i="6"/>
  <c r="BF279" i="6"/>
  <c r="BF287" i="6"/>
  <c r="BF292" i="6"/>
  <c r="BF298" i="6"/>
  <c r="BF304" i="6"/>
  <c r="BF322" i="6"/>
  <c r="BF340" i="6"/>
  <c r="BF349" i="6"/>
  <c r="BF354" i="6"/>
  <c r="BF367" i="6"/>
  <c r="BF390" i="6"/>
  <c r="BF397" i="6"/>
  <c r="BF414" i="6"/>
  <c r="BF430" i="6"/>
  <c r="BF432" i="6"/>
  <c r="BF440" i="6"/>
  <c r="BF441" i="6"/>
  <c r="BK182" i="6"/>
  <c r="BK181" i="6" s="1"/>
  <c r="J181" i="6" s="1"/>
  <c r="J99" i="6" s="1"/>
  <c r="BK236" i="6"/>
  <c r="J236" i="6" s="1"/>
  <c r="J107" i="6" s="1"/>
  <c r="BK254" i="6"/>
  <c r="J254" i="6" s="1"/>
  <c r="J114" i="6" s="1"/>
  <c r="BK396" i="6"/>
  <c r="BK399" i="6"/>
  <c r="J399" i="6" s="1"/>
  <c r="J143" i="6" s="1"/>
  <c r="J88" i="7"/>
  <c r="E137" i="7"/>
  <c r="F143" i="7"/>
  <c r="BF162" i="7"/>
  <c r="BF175" i="7"/>
  <c r="BF207" i="7"/>
  <c r="BF237" i="7"/>
  <c r="BF245" i="7"/>
  <c r="BF248" i="7"/>
  <c r="BF253" i="7"/>
  <c r="BF259" i="7"/>
  <c r="BF270" i="7"/>
  <c r="BF277" i="7"/>
  <c r="BF279" i="7"/>
  <c r="BF284" i="7"/>
  <c r="BF291" i="7"/>
  <c r="BF303" i="7"/>
  <c r="BF311" i="7"/>
  <c r="BF314" i="7"/>
  <c r="J89" i="8"/>
  <c r="E115" i="8"/>
  <c r="F121" i="8"/>
  <c r="BF131" i="8"/>
  <c r="BF134" i="8"/>
  <c r="BF137" i="8"/>
  <c r="BF138" i="8"/>
  <c r="BF142" i="8"/>
  <c r="BF144" i="8"/>
  <c r="BF148" i="8"/>
  <c r="BF153" i="8"/>
  <c r="BF160" i="8"/>
  <c r="BF170" i="8"/>
  <c r="BF172" i="8"/>
  <c r="BF180" i="8"/>
  <c r="BF182" i="8"/>
  <c r="BF183" i="8"/>
  <c r="BF184" i="8"/>
  <c r="BF189" i="8"/>
  <c r="BF193" i="8"/>
  <c r="BF194" i="8"/>
  <c r="BF197" i="8"/>
  <c r="BF202" i="8"/>
  <c r="BF203" i="8"/>
  <c r="BF211" i="8"/>
  <c r="BF217" i="8"/>
  <c r="BF221" i="8"/>
  <c r="BF226" i="8"/>
  <c r="J92" i="9"/>
  <c r="J118" i="9"/>
  <c r="BF130" i="9"/>
  <c r="BF134" i="9"/>
  <c r="BF138" i="9"/>
  <c r="BF154" i="9"/>
  <c r="BF157" i="9"/>
  <c r="BF158" i="9"/>
  <c r="BF159" i="9"/>
  <c r="BF165" i="9"/>
  <c r="BF169" i="9"/>
  <c r="BF172" i="9"/>
  <c r="BF175" i="9"/>
  <c r="BF180" i="9"/>
  <c r="BF182" i="9"/>
  <c r="BF184" i="9"/>
  <c r="BF185" i="9"/>
  <c r="BF187" i="9"/>
  <c r="BF194" i="9"/>
  <c r="BF198" i="9"/>
  <c r="BF202" i="9"/>
  <c r="BF208" i="9"/>
  <c r="BF210" i="9"/>
  <c r="BF214" i="9"/>
  <c r="BF232" i="9"/>
  <c r="BF233" i="9"/>
  <c r="BF237" i="9"/>
  <c r="BF242" i="9"/>
  <c r="BF263" i="9"/>
  <c r="BF265" i="9"/>
  <c r="BF268" i="9"/>
  <c r="BF278" i="9"/>
  <c r="BF279" i="9"/>
  <c r="BF285" i="9"/>
  <c r="BF293" i="9"/>
  <c r="BF300" i="9"/>
  <c r="BF304" i="9"/>
  <c r="BF308" i="9"/>
  <c r="BF310" i="9"/>
  <c r="BF313" i="9"/>
  <c r="BF322" i="9"/>
  <c r="BF331" i="9"/>
  <c r="J113" i="10"/>
  <c r="F116" i="10"/>
  <c r="BF129" i="10"/>
  <c r="BF132" i="10"/>
  <c r="BF136" i="10"/>
  <c r="BF142" i="10"/>
  <c r="BF143" i="10"/>
  <c r="BF144" i="10"/>
  <c r="BF145" i="10"/>
  <c r="BF149" i="10"/>
  <c r="BF153" i="10"/>
  <c r="BF154" i="10"/>
  <c r="BF159" i="10"/>
  <c r="E172" i="11"/>
  <c r="F178" i="11"/>
  <c r="BF189" i="11"/>
  <c r="BF206" i="11"/>
  <c r="BF208" i="11"/>
  <c r="BF220" i="11"/>
  <c r="BF230" i="11"/>
  <c r="BF234" i="11"/>
  <c r="BF236" i="11"/>
  <c r="BF238" i="11"/>
  <c r="BF242" i="11"/>
  <c r="BF244" i="11"/>
  <c r="BF249" i="11"/>
  <c r="BF255" i="11"/>
  <c r="BF264" i="11"/>
  <c r="BF265" i="11"/>
  <c r="BF268" i="11"/>
  <c r="BF271" i="11"/>
  <c r="BF274" i="11"/>
  <c r="BF279" i="11"/>
  <c r="BF297" i="11"/>
  <c r="BF300" i="11"/>
  <c r="BF303" i="11"/>
  <c r="BF304" i="11"/>
  <c r="BF308" i="11"/>
  <c r="BF324" i="11"/>
  <c r="BF326" i="11"/>
  <c r="BF332" i="11"/>
  <c r="BF335" i="11"/>
  <c r="BF336" i="11"/>
  <c r="BF345" i="11"/>
  <c r="BF346" i="11"/>
  <c r="BF348" i="11"/>
  <c r="BF351" i="11"/>
  <c r="BF356" i="11"/>
  <c r="BF360" i="11"/>
  <c r="BF380" i="11"/>
  <c r="BF391" i="11"/>
  <c r="BF393" i="11"/>
  <c r="BF399" i="11"/>
  <c r="BF400" i="11"/>
  <c r="BF406" i="11"/>
  <c r="BF415" i="11"/>
  <c r="BK379" i="11"/>
  <c r="J379" i="11" s="1"/>
  <c r="J150" i="11" s="1"/>
  <c r="E109" i="12"/>
  <c r="BF125" i="12"/>
  <c r="BF126" i="12"/>
  <c r="BF133" i="12"/>
  <c r="BF137" i="12"/>
  <c r="BF140" i="12"/>
  <c r="F126" i="13"/>
  <c r="BF135" i="13"/>
  <c r="BF147" i="13"/>
  <c r="BF150" i="13"/>
  <c r="BF171" i="13"/>
  <c r="BF177" i="13"/>
  <c r="BF181" i="13"/>
  <c r="BF200" i="13"/>
  <c r="BF202" i="13"/>
  <c r="BF203" i="13"/>
  <c r="BF210" i="13"/>
  <c r="BF221" i="13"/>
  <c r="BF226" i="13"/>
  <c r="BF229" i="13"/>
  <c r="BF230" i="13"/>
  <c r="BF231" i="13"/>
  <c r="BF240" i="13"/>
  <c r="BF244" i="13"/>
  <c r="BF246" i="13"/>
  <c r="BF247" i="13"/>
  <c r="BF253" i="13"/>
  <c r="BF254" i="13"/>
  <c r="BF255" i="13"/>
  <c r="BF258" i="13"/>
  <c r="BF269" i="13"/>
  <c r="BF272" i="13"/>
  <c r="BF280" i="13"/>
  <c r="BF284" i="13"/>
  <c r="BF285" i="13"/>
  <c r="BF292" i="13"/>
  <c r="BF297" i="13"/>
  <c r="BF298" i="13"/>
  <c r="BF302" i="13"/>
  <c r="BF303" i="13"/>
  <c r="BF304" i="13"/>
  <c r="E85" i="14"/>
  <c r="J89" i="14"/>
  <c r="F92" i="14"/>
  <c r="BF123" i="14"/>
  <c r="BF124" i="14"/>
  <c r="BF128" i="14"/>
  <c r="BF129" i="14"/>
  <c r="BF138" i="14"/>
  <c r="BF148" i="14"/>
  <c r="BF156" i="14"/>
  <c r="BF157" i="14"/>
  <c r="BF160" i="14"/>
  <c r="BF167" i="14"/>
  <c r="F91" i="15"/>
  <c r="F92" i="15"/>
  <c r="BF133" i="15"/>
  <c r="BF134" i="15"/>
  <c r="BF140" i="15"/>
  <c r="BF141" i="15"/>
  <c r="BF143" i="15"/>
  <c r="BF144" i="15"/>
  <c r="BF150" i="15"/>
  <c r="BF155" i="15"/>
  <c r="BF156" i="15"/>
  <c r="BF162" i="15"/>
  <c r="BF163" i="15"/>
  <c r="BF165" i="15"/>
  <c r="BF166" i="15"/>
  <c r="BF174" i="15"/>
  <c r="BF176" i="15"/>
  <c r="BF177" i="15"/>
  <c r="BF186" i="15"/>
  <c r="BF189" i="15"/>
  <c r="BF190" i="15"/>
  <c r="BF192" i="15"/>
  <c r="BF194" i="15"/>
  <c r="BF195" i="15"/>
  <c r="BF200" i="15"/>
  <c r="J89" i="16"/>
  <c r="F133" i="16"/>
  <c r="BF151" i="16"/>
  <c r="BF159" i="16"/>
  <c r="BF176" i="16"/>
  <c r="BF179" i="16"/>
  <c r="BF183" i="16"/>
  <c r="BF187" i="16"/>
  <c r="BF215" i="16"/>
  <c r="BF233" i="16"/>
  <c r="BF237" i="16"/>
  <c r="BF246" i="16"/>
  <c r="BF255" i="16"/>
  <c r="BF257" i="16"/>
  <c r="BF272" i="16"/>
  <c r="BF276" i="16"/>
  <c r="BF277" i="16"/>
  <c r="BF286" i="16"/>
  <c r="BF289" i="16"/>
  <c r="BF305" i="16"/>
  <c r="BF307" i="16"/>
  <c r="BF314" i="16"/>
  <c r="BF326" i="16"/>
  <c r="BF330" i="16"/>
  <c r="BF335" i="16"/>
  <c r="BF339" i="16"/>
  <c r="BF348" i="16"/>
  <c r="BF352" i="16"/>
  <c r="BF361" i="16"/>
  <c r="BF373" i="16"/>
  <c r="BF384" i="16"/>
  <c r="BF394" i="16"/>
  <c r="BF396" i="16"/>
  <c r="BF398" i="16"/>
  <c r="BF400" i="16"/>
  <c r="BF402" i="16"/>
  <c r="E85" i="17"/>
  <c r="J89" i="17"/>
  <c r="F91" i="17"/>
  <c r="F92" i="17"/>
  <c r="F186" i="2"/>
  <c r="BF193" i="2"/>
  <c r="BF245" i="2"/>
  <c r="BF284" i="2"/>
  <c r="BF289" i="2"/>
  <c r="BF294" i="2"/>
  <c r="BF316" i="2"/>
  <c r="BF320" i="2"/>
  <c r="BF381" i="2"/>
  <c r="BF386" i="2"/>
  <c r="BF408" i="2"/>
  <c r="BF409" i="2"/>
  <c r="BF420" i="2"/>
  <c r="BF437" i="2"/>
  <c r="BF440" i="2"/>
  <c r="BF442" i="2"/>
  <c r="BF459" i="2"/>
  <c r="BF467" i="2"/>
  <c r="BF488" i="2"/>
  <c r="BF504" i="2"/>
  <c r="BF536" i="2"/>
  <c r="BF544" i="2"/>
  <c r="BF581" i="2"/>
  <c r="BF591" i="2"/>
  <c r="BF600" i="2"/>
  <c r="BF607" i="2"/>
  <c r="BF610" i="2"/>
  <c r="BF616" i="2"/>
  <c r="BF620" i="2"/>
  <c r="BF625" i="2"/>
  <c r="BF634" i="2"/>
  <c r="BF645" i="2"/>
  <c r="BF688" i="2"/>
  <c r="BF696" i="2"/>
  <c r="BF710" i="2"/>
  <c r="BF713" i="2"/>
  <c r="BF719" i="2"/>
  <c r="BF724" i="2"/>
  <c r="BF771" i="2"/>
  <c r="BF779" i="2"/>
  <c r="BF797" i="2"/>
  <c r="BF800" i="2"/>
  <c r="BF808" i="2"/>
  <c r="BF814" i="2"/>
  <c r="BF817" i="2"/>
  <c r="BF821" i="2"/>
  <c r="BF825" i="2"/>
  <c r="BF828" i="2"/>
  <c r="BF829" i="2"/>
  <c r="BF835" i="2"/>
  <c r="BF838" i="2"/>
  <c r="BF840" i="2"/>
  <c r="BF842" i="2"/>
  <c r="BK196" i="2"/>
  <c r="J196" i="2" s="1"/>
  <c r="J98" i="2" s="1"/>
  <c r="BK208" i="2"/>
  <c r="J208" i="2" s="1"/>
  <c r="J101" i="2" s="1"/>
  <c r="BK393" i="2"/>
  <c r="J393" i="2" s="1"/>
  <c r="J115" i="2" s="1"/>
  <c r="BK584" i="2"/>
  <c r="J584" i="2" s="1"/>
  <c r="J136" i="2" s="1"/>
  <c r="BK587" i="2"/>
  <c r="J587" i="2" s="1"/>
  <c r="J137" i="2" s="1"/>
  <c r="BK612" i="2"/>
  <c r="J612" i="2" s="1"/>
  <c r="J143" i="2" s="1"/>
  <c r="BK670" i="2"/>
  <c r="BK676" i="2"/>
  <c r="J676" i="2" s="1"/>
  <c r="J151" i="2" s="1"/>
  <c r="BF191" i="3"/>
  <c r="BF194" i="3"/>
  <c r="BF198" i="3"/>
  <c r="BF201" i="3"/>
  <c r="BF207" i="3"/>
  <c r="BF215" i="3"/>
  <c r="BF227" i="3"/>
  <c r="BF230" i="3"/>
  <c r="BF254" i="3"/>
  <c r="BF273" i="3"/>
  <c r="BF277" i="3"/>
  <c r="BF301" i="3"/>
  <c r="BF342" i="3"/>
  <c r="BF352" i="3"/>
  <c r="BF355" i="3"/>
  <c r="BF364" i="3"/>
  <c r="BF376" i="3"/>
  <c r="BF384" i="3"/>
  <c r="BF394" i="3"/>
  <c r="BF399" i="3"/>
  <c r="BF412" i="3"/>
  <c r="BF426" i="3"/>
  <c r="BF429" i="3"/>
  <c r="BF432" i="3"/>
  <c r="BF465" i="3"/>
  <c r="BF474" i="3"/>
  <c r="BF491" i="3"/>
  <c r="BF494" i="3"/>
  <c r="BF499" i="3"/>
  <c r="BF501" i="3"/>
  <c r="BF504" i="3"/>
  <c r="BF516" i="3"/>
  <c r="BF521" i="3"/>
  <c r="BF527" i="3"/>
  <c r="BF535" i="3"/>
  <c r="BF543" i="3"/>
  <c r="BF562" i="3"/>
  <c r="BF566" i="3"/>
  <c r="BF576" i="3"/>
  <c r="BF612" i="3"/>
  <c r="BF621" i="3"/>
  <c r="BF625" i="3"/>
  <c r="BF629" i="3"/>
  <c r="BF630" i="3"/>
  <c r="BF648" i="3"/>
  <c r="BF655" i="3"/>
  <c r="BK202" i="3"/>
  <c r="J202" i="3" s="1"/>
  <c r="J101" i="3" s="1"/>
  <c r="BK338" i="3"/>
  <c r="J338" i="3"/>
  <c r="J118" i="3" s="1"/>
  <c r="BK341" i="3"/>
  <c r="J341" i="3" s="1"/>
  <c r="J120" i="3" s="1"/>
  <c r="BK351" i="3"/>
  <c r="J351" i="3" s="1"/>
  <c r="J122" i="3" s="1"/>
  <c r="BK531" i="3"/>
  <c r="J531" i="3" s="1"/>
  <c r="J145" i="3" s="1"/>
  <c r="BK602" i="3"/>
  <c r="J602" i="3" s="1"/>
  <c r="J155" i="3" s="1"/>
  <c r="BK657" i="3"/>
  <c r="J657" i="3" s="1"/>
  <c r="J162" i="3" s="1"/>
  <c r="BK667" i="3"/>
  <c r="J667" i="3"/>
  <c r="J165" i="3" s="1"/>
  <c r="J184" i="4"/>
  <c r="BF193" i="4"/>
  <c r="BF209" i="4"/>
  <c r="BF215" i="4"/>
  <c r="BF234" i="4"/>
  <c r="BF257" i="4"/>
  <c r="BF293" i="4"/>
  <c r="BF304" i="4"/>
  <c r="BF311" i="4"/>
  <c r="BF332" i="4"/>
  <c r="BF333" i="4"/>
  <c r="BF342" i="4"/>
  <c r="BF343" i="4"/>
  <c r="BF346" i="4"/>
  <c r="BF349" i="4"/>
  <c r="BF350" i="4"/>
  <c r="BF353" i="4"/>
  <c r="BF362" i="4"/>
  <c r="BF383" i="4"/>
  <c r="BF425" i="4"/>
  <c r="BF450" i="4"/>
  <c r="BF475" i="4"/>
  <c r="BF480" i="4"/>
  <c r="BF487" i="4"/>
  <c r="BF521" i="4"/>
  <c r="BF528" i="4"/>
  <c r="BF536" i="4"/>
  <c r="BF585" i="4"/>
  <c r="BF597" i="4"/>
  <c r="BF616" i="4"/>
  <c r="BF617" i="4"/>
  <c r="BF621" i="4"/>
  <c r="BF624" i="4"/>
  <c r="BF637" i="4"/>
  <c r="BF649" i="4"/>
  <c r="BF683" i="4"/>
  <c r="BF688" i="4"/>
  <c r="BF697" i="4"/>
  <c r="BF699" i="4"/>
  <c r="BF709" i="4"/>
  <c r="BF721" i="4"/>
  <c r="BF730" i="4"/>
  <c r="BF741" i="4"/>
  <c r="BF768" i="4"/>
  <c r="BF785" i="4"/>
  <c r="BF837" i="4"/>
  <c r="BF853" i="4"/>
  <c r="BF857" i="4"/>
  <c r="BF871" i="4"/>
  <c r="BF874" i="4"/>
  <c r="BF879" i="4"/>
  <c r="BK376" i="4"/>
  <c r="J376" i="4"/>
  <c r="J111" i="4" s="1"/>
  <c r="BK382" i="4"/>
  <c r="J382" i="4" s="1"/>
  <c r="J112" i="4" s="1"/>
  <c r="BK403" i="4"/>
  <c r="J403" i="4"/>
  <c r="J114" i="4" s="1"/>
  <c r="BK438" i="4"/>
  <c r="J438" i="4"/>
  <c r="J120" i="4" s="1"/>
  <c r="BK456" i="4"/>
  <c r="J456" i="4" s="1"/>
  <c r="J124" i="4" s="1"/>
  <c r="BK577" i="4"/>
  <c r="J577" i="4" s="1"/>
  <c r="J132" i="4" s="1"/>
  <c r="BK784" i="4"/>
  <c r="J784" i="4"/>
  <c r="J158" i="4" s="1"/>
  <c r="J88" i="5"/>
  <c r="F91" i="5"/>
  <c r="BF207" i="5"/>
  <c r="BF228" i="5"/>
  <c r="BF232" i="5"/>
  <c r="BF238" i="5"/>
  <c r="BF242" i="5"/>
  <c r="BF262" i="5"/>
  <c r="BF268" i="5"/>
  <c r="BF276" i="5"/>
  <c r="BF279" i="5"/>
  <c r="BF283" i="5"/>
  <c r="BF285" i="5"/>
  <c r="BF289" i="5"/>
  <c r="BF291" i="5"/>
  <c r="BF297" i="5"/>
  <c r="BF304" i="5"/>
  <c r="BF315" i="5"/>
  <c r="BF331" i="5"/>
  <c r="BF351" i="5"/>
  <c r="BF352" i="5"/>
  <c r="BF358" i="5"/>
  <c r="BF360" i="5"/>
  <c r="BF362" i="5"/>
  <c r="BF373" i="5"/>
  <c r="BF380" i="5"/>
  <c r="BF410" i="5"/>
  <c r="BF439" i="5"/>
  <c r="BF441" i="5"/>
  <c r="BF451" i="5"/>
  <c r="BF457" i="5"/>
  <c r="BF465" i="5"/>
  <c r="BF489" i="5"/>
  <c r="BF524" i="5"/>
  <c r="BF547" i="5"/>
  <c r="BF550" i="5"/>
  <c r="BF558" i="5"/>
  <c r="BF565" i="5"/>
  <c r="BF568" i="5"/>
  <c r="BF577" i="5"/>
  <c r="BF584" i="5"/>
  <c r="BF600" i="5"/>
  <c r="BF601" i="5"/>
  <c r="BF612" i="5"/>
  <c r="BF615" i="5"/>
  <c r="BF617" i="5"/>
  <c r="BF626" i="5"/>
  <c r="BF631" i="5"/>
  <c r="BF690" i="5"/>
  <c r="BF692" i="5"/>
  <c r="BF699" i="5"/>
  <c r="BF711" i="5"/>
  <c r="BF721" i="5"/>
  <c r="BF755" i="5"/>
  <c r="BF761" i="5"/>
  <c r="BF763" i="5"/>
  <c r="BK210" i="5"/>
  <c r="J210" i="5" s="1"/>
  <c r="J101" i="5" s="1"/>
  <c r="BK415" i="5"/>
  <c r="J415" i="5" s="1"/>
  <c r="J115" i="5" s="1"/>
  <c r="BK417" i="5"/>
  <c r="J417" i="5" s="1"/>
  <c r="J116" i="5" s="1"/>
  <c r="BK570" i="5"/>
  <c r="J570" i="5"/>
  <c r="J140" i="5" s="1"/>
  <c r="BK768" i="5"/>
  <c r="J768" i="5" s="1"/>
  <c r="J168" i="5" s="1"/>
  <c r="BK771" i="5"/>
  <c r="BK770" i="5" s="1"/>
  <c r="J770" i="5" s="1"/>
  <c r="J169" i="5" s="1"/>
  <c r="F169" i="6"/>
  <c r="BF175" i="6"/>
  <c r="BF227" i="6"/>
  <c r="BF229" i="6"/>
  <c r="BF255" i="6"/>
  <c r="BF276" i="6"/>
  <c r="BF288" i="6"/>
  <c r="BF312" i="6"/>
  <c r="BF326" i="6"/>
  <c r="BF335" i="6"/>
  <c r="BF346" i="6"/>
  <c r="BF353" i="6"/>
  <c r="BF356" i="6"/>
  <c r="BF362" i="6"/>
  <c r="BF371" i="6"/>
  <c r="BF374" i="6"/>
  <c r="BF381" i="6"/>
  <c r="BF382" i="6"/>
  <c r="BF394" i="6"/>
  <c r="BF417" i="6"/>
  <c r="BF421" i="6"/>
  <c r="BK370" i="6"/>
  <c r="J370" i="6" s="1"/>
  <c r="J134" i="6" s="1"/>
  <c r="F144" i="7"/>
  <c r="BF150" i="7"/>
  <c r="BF154" i="7"/>
  <c r="BF189" i="7"/>
  <c r="BF197" i="7"/>
  <c r="BF199" i="7"/>
  <c r="BF201" i="7"/>
  <c r="BF222" i="7"/>
  <c r="BF224" i="7"/>
  <c r="BF227" i="7"/>
  <c r="BF234" i="7"/>
  <c r="BF235" i="7"/>
  <c r="BF246" i="7"/>
  <c r="BF250" i="7"/>
  <c r="BF252" i="7"/>
  <c r="BF265" i="7"/>
  <c r="BF272" i="7"/>
  <c r="BF283" i="7"/>
  <c r="BF295" i="7"/>
  <c r="BF298" i="7"/>
  <c r="BF305" i="7"/>
  <c r="BF306" i="7"/>
  <c r="BF307" i="7"/>
  <c r="BF309" i="7"/>
  <c r="BF313" i="7"/>
  <c r="BF316" i="7"/>
  <c r="BK178" i="7"/>
  <c r="BK177" i="7" s="1"/>
  <c r="J177" i="7" s="1"/>
  <c r="J102" i="7" s="1"/>
  <c r="BK192" i="7"/>
  <c r="J192" i="7" s="1"/>
  <c r="J107" i="7" s="1"/>
  <c r="BK321" i="7"/>
  <c r="J321" i="7" s="1"/>
  <c r="J125" i="7" s="1"/>
  <c r="F92" i="8"/>
  <c r="BF140" i="8"/>
  <c r="BF145" i="8"/>
  <c r="BF147" i="8"/>
  <c r="BF154" i="8"/>
  <c r="BF158" i="8"/>
  <c r="BF163" i="8"/>
  <c r="BF167" i="8"/>
  <c r="BF171" i="8"/>
  <c r="BF176" i="8"/>
  <c r="BF177" i="8"/>
  <c r="BF187" i="8"/>
  <c r="BF188" i="8"/>
  <c r="BF199" i="8"/>
  <c r="BF200" i="8"/>
  <c r="BF204" i="8"/>
  <c r="BF206" i="8"/>
  <c r="BF207" i="8"/>
  <c r="BF212" i="8"/>
  <c r="BF213" i="8"/>
  <c r="BF214" i="8"/>
  <c r="BF216" i="8"/>
  <c r="BF218" i="8"/>
  <c r="BF220" i="8"/>
  <c r="BF222" i="8"/>
  <c r="BF225" i="8"/>
  <c r="F91" i="9"/>
  <c r="E114" i="9"/>
  <c r="BF133" i="9"/>
  <c r="BF136" i="9"/>
  <c r="BF146" i="9"/>
  <c r="BF147" i="9"/>
  <c r="BF150" i="9"/>
  <c r="BF152" i="9"/>
  <c r="BF156" i="9"/>
  <c r="BF163" i="9"/>
  <c r="BF164" i="9"/>
  <c r="BF181" i="9"/>
  <c r="BF189" i="9"/>
  <c r="BF190" i="9"/>
  <c r="BF200" i="9"/>
  <c r="BF201" i="9"/>
  <c r="BF213" i="9"/>
  <c r="BF215" i="9"/>
  <c r="BF216" i="9"/>
  <c r="BF217" i="9"/>
  <c r="BF227" i="9"/>
  <c r="BF228" i="9"/>
  <c r="BF229" i="9"/>
  <c r="BF230" i="9"/>
  <c r="BF235" i="9"/>
  <c r="BF238" i="9"/>
  <c r="BF239" i="9"/>
  <c r="BF249" i="9"/>
  <c r="BF252" i="9"/>
  <c r="BF255" i="9"/>
  <c r="BF267" i="9"/>
  <c r="BF270" i="9"/>
  <c r="BF272" i="9"/>
  <c r="BF276" i="9"/>
  <c r="BF277" i="9"/>
  <c r="BF280" i="9"/>
  <c r="BF283" i="9"/>
  <c r="BF286" i="9"/>
  <c r="BF289" i="9"/>
  <c r="BF295" i="9"/>
  <c r="BF297" i="9"/>
  <c r="BF298" i="9"/>
  <c r="BF305" i="9"/>
  <c r="BF317" i="9"/>
  <c r="BF318" i="9"/>
  <c r="BF319" i="9"/>
  <c r="BF324" i="9"/>
  <c r="BF327" i="9"/>
  <c r="BF329" i="9"/>
  <c r="BF330" i="9"/>
  <c r="BF332" i="9"/>
  <c r="BF336" i="9"/>
  <c r="BF337" i="9"/>
  <c r="BF338" i="9"/>
  <c r="J116" i="10"/>
  <c r="BF126" i="10"/>
  <c r="BF139" i="10"/>
  <c r="BF151" i="10"/>
  <c r="BF152" i="10"/>
  <c r="BF155" i="10"/>
  <c r="BF158" i="10"/>
  <c r="F92" i="11"/>
  <c r="J176" i="11"/>
  <c r="BF188" i="11"/>
  <c r="BF192" i="11"/>
  <c r="BF198" i="11"/>
  <c r="BF199" i="11"/>
  <c r="BF213" i="11"/>
  <c r="BF217" i="11"/>
  <c r="BF232" i="11"/>
  <c r="BF233" i="11"/>
  <c r="BF239" i="11"/>
  <c r="BF248" i="11"/>
  <c r="BF254" i="11"/>
  <c r="BF278" i="11"/>
  <c r="BF282" i="11"/>
  <c r="BF283" i="11"/>
  <c r="BF287" i="11"/>
  <c r="BF288" i="11"/>
  <c r="BF294" i="11"/>
  <c r="BF311" i="11"/>
  <c r="BF323" i="11"/>
  <c r="BF333" i="11"/>
  <c r="BF342" i="11"/>
  <c r="BF357" i="11"/>
  <c r="BF358" i="11"/>
  <c r="BF361" i="11"/>
  <c r="BF366" i="11"/>
  <c r="BF367" i="11"/>
  <c r="BF370" i="11"/>
  <c r="BF373" i="11"/>
  <c r="BF374" i="11"/>
  <c r="BF383" i="11"/>
  <c r="BF386" i="11"/>
  <c r="BF394" i="11"/>
  <c r="BF411" i="11"/>
  <c r="BF412" i="11"/>
  <c r="F91" i="12"/>
  <c r="BF123" i="12"/>
  <c r="BF127" i="12"/>
  <c r="BF129" i="12"/>
  <c r="BF130" i="12"/>
  <c r="BF135" i="12"/>
  <c r="J89" i="13"/>
  <c r="BF132" i="13"/>
  <c r="BF145" i="13"/>
  <c r="BF148" i="13"/>
  <c r="BF154" i="13"/>
  <c r="BF165" i="13"/>
  <c r="BF167" i="13"/>
  <c r="BF168" i="13"/>
  <c r="BF170" i="13"/>
  <c r="BF173" i="13"/>
  <c r="BF185" i="13"/>
  <c r="BF188" i="13"/>
  <c r="BF191" i="13"/>
  <c r="BF193" i="13"/>
  <c r="BF195" i="13"/>
  <c r="BF196" i="13"/>
  <c r="BF216" i="13"/>
  <c r="BF219" i="13"/>
  <c r="BF220" i="13"/>
  <c r="BF222" i="13"/>
  <c r="BF223" i="13"/>
  <c r="BF224" i="13"/>
  <c r="BF225" i="13"/>
  <c r="BF227" i="13"/>
  <c r="BF228" i="13"/>
  <c r="BF232" i="13"/>
  <c r="BF233" i="13"/>
  <c r="BF249" i="13"/>
  <c r="BF250" i="13"/>
  <c r="BF251" i="13"/>
  <c r="BF252" i="13"/>
  <c r="BF256" i="13"/>
  <c r="BF257" i="13"/>
  <c r="BF260" i="13"/>
  <c r="BF262" i="13"/>
  <c r="BF264" i="13"/>
  <c r="BF265" i="13"/>
  <c r="BF266" i="13"/>
  <c r="BF267" i="13"/>
  <c r="BF268" i="13"/>
  <c r="BF275" i="13"/>
  <c r="BF278" i="13"/>
  <c r="BF281" i="13"/>
  <c r="BF283" i="13"/>
  <c r="BF287" i="13"/>
  <c r="BF288" i="13"/>
  <c r="BF289" i="13"/>
  <c r="BF290" i="13"/>
  <c r="BF291" i="13"/>
  <c r="BF296" i="13"/>
  <c r="BK215" i="13"/>
  <c r="J215" i="13" s="1"/>
  <c r="J103" i="13" s="1"/>
  <c r="J92" i="14"/>
  <c r="BF125" i="14"/>
  <c r="BF134" i="14"/>
  <c r="BF136" i="14"/>
  <c r="BF140" i="14"/>
  <c r="BF143" i="14"/>
  <c r="BF144" i="14"/>
  <c r="BF152" i="14"/>
  <c r="BF158" i="14"/>
  <c r="BF159" i="14"/>
  <c r="BF164" i="14"/>
  <c r="BF166" i="14"/>
  <c r="BF168" i="14"/>
  <c r="BF135" i="15"/>
  <c r="BF136" i="15"/>
  <c r="BF139" i="15"/>
  <c r="BF149" i="15"/>
  <c r="BF151" i="15"/>
  <c r="BF152" i="15"/>
  <c r="BF154" i="15"/>
  <c r="BF157" i="15"/>
  <c r="BF158" i="15"/>
  <c r="BF159" i="15"/>
  <c r="BF160" i="15"/>
  <c r="BF164" i="15"/>
  <c r="BF169" i="15"/>
  <c r="BF170" i="15"/>
  <c r="BF171" i="15"/>
  <c r="BF173" i="15"/>
  <c r="BF178" i="15"/>
  <c r="BF187" i="15"/>
  <c r="BF193" i="15"/>
  <c r="BF199" i="15"/>
  <c r="BF211" i="15"/>
  <c r="BF216" i="15"/>
  <c r="BF218" i="15"/>
  <c r="BF220" i="15"/>
  <c r="BF221" i="15"/>
  <c r="BF222" i="15"/>
  <c r="BF224" i="15"/>
  <c r="BF230" i="15"/>
  <c r="BF231" i="15"/>
  <c r="BF142" i="16"/>
  <c r="BF143" i="16"/>
  <c r="BF149" i="16"/>
  <c r="BF153" i="16"/>
  <c r="BF166" i="16"/>
  <c r="BF171" i="16"/>
  <c r="BF192" i="16"/>
  <c r="BF196" i="16"/>
  <c r="BF213" i="16"/>
  <c r="BF222" i="16"/>
  <c r="BF239" i="16"/>
  <c r="BF248" i="16"/>
  <c r="BF259" i="16"/>
  <c r="BF265" i="16"/>
  <c r="BF267" i="16"/>
  <c r="BF284" i="16"/>
  <c r="BF302" i="16"/>
  <c r="BF311" i="16"/>
  <c r="BF318" i="16"/>
  <c r="BF324" i="16"/>
  <c r="BF346" i="16"/>
  <c r="BF364" i="16"/>
  <c r="BF369" i="16"/>
  <c r="BF371" i="16"/>
  <c r="BF377" i="16"/>
  <c r="BF379" i="16"/>
  <c r="BF380" i="16"/>
  <c r="BF390" i="16"/>
  <c r="BF392" i="16"/>
  <c r="BK155" i="16"/>
  <c r="J155" i="16" s="1"/>
  <c r="J100" i="16" s="1"/>
  <c r="J92" i="17"/>
  <c r="BF125" i="17"/>
  <c r="BF126" i="17"/>
  <c r="BF127" i="17"/>
  <c r="BF128" i="17"/>
  <c r="BF129" i="17"/>
  <c r="BF130" i="17"/>
  <c r="BF131" i="17"/>
  <c r="BF132" i="17"/>
  <c r="BF134" i="17"/>
  <c r="BF135" i="17"/>
  <c r="BF136" i="17"/>
  <c r="BF137" i="17"/>
  <c r="BF141" i="17"/>
  <c r="BF142" i="17"/>
  <c r="BF143" i="17"/>
  <c r="BF144" i="17"/>
  <c r="BF146" i="17"/>
  <c r="BF147" i="17"/>
  <c r="BF148" i="17"/>
  <c r="BF149" i="17"/>
  <c r="BF150" i="17"/>
  <c r="BF151" i="17"/>
  <c r="BF152" i="17"/>
  <c r="BF153" i="17"/>
  <c r="BF154" i="17"/>
  <c r="BF156" i="17"/>
  <c r="BF157" i="17"/>
  <c r="BF158" i="17"/>
  <c r="BF159" i="17"/>
  <c r="BF160" i="17"/>
  <c r="BF161" i="17"/>
  <c r="BF163" i="17"/>
  <c r="BF165" i="17"/>
  <c r="BF166" i="17"/>
  <c r="BF168" i="17"/>
  <c r="F91" i="2"/>
  <c r="BF197" i="2"/>
  <c r="BF204" i="2"/>
  <c r="BF240" i="2"/>
  <c r="BF250" i="2"/>
  <c r="BF281" i="2"/>
  <c r="BF303" i="2"/>
  <c r="BF328" i="2"/>
  <c r="BF334" i="2"/>
  <c r="BF335" i="2"/>
  <c r="BF338" i="2"/>
  <c r="BF340" i="2"/>
  <c r="BF343" i="2"/>
  <c r="BF347" i="2"/>
  <c r="BF351" i="2"/>
  <c r="BF353" i="2"/>
  <c r="BF359" i="2"/>
  <c r="BF362" i="2"/>
  <c r="BF368" i="2"/>
  <c r="BF401" i="2"/>
  <c r="BF413" i="2"/>
  <c r="BF414" i="2"/>
  <c r="BF435" i="2"/>
  <c r="BF445" i="2"/>
  <c r="BF454" i="2"/>
  <c r="BF456" i="2"/>
  <c r="BF460" i="2"/>
  <c r="BF464" i="2"/>
  <c r="BF465" i="2"/>
  <c r="BF472" i="2"/>
  <c r="BF477" i="2"/>
  <c r="BF492" i="2"/>
  <c r="BF495" i="2"/>
  <c r="BF501" i="2"/>
  <c r="BF512" i="2"/>
  <c r="BF516" i="2"/>
  <c r="BF519" i="2"/>
  <c r="BF526" i="2"/>
  <c r="BF529" i="2"/>
  <c r="BF549" i="2"/>
  <c r="BF561" i="2"/>
  <c r="BF563" i="2"/>
  <c r="BF567" i="2"/>
  <c r="BF597" i="2"/>
  <c r="BF599" i="2"/>
  <c r="BF606" i="2"/>
  <c r="BF609" i="2"/>
  <c r="BF621" i="2"/>
  <c r="BF622" i="2"/>
  <c r="BF624" i="2"/>
  <c r="BF628" i="2"/>
  <c r="BF659" i="2"/>
  <c r="BF663" i="2"/>
  <c r="BF665" i="2"/>
  <c r="BF668" i="2"/>
  <c r="BF671" i="2"/>
  <c r="BF680" i="2"/>
  <c r="BF690" i="2"/>
  <c r="BF701" i="2"/>
  <c r="BF705" i="2"/>
  <c r="BF716" i="2"/>
  <c r="BF727" i="2"/>
  <c r="BF736" i="2"/>
  <c r="BF762" i="2"/>
  <c r="BF789" i="2"/>
  <c r="BF832" i="2"/>
  <c r="BK352" i="2"/>
  <c r="J352" i="2" s="1"/>
  <c r="J108" i="2" s="1"/>
  <c r="BK358" i="2"/>
  <c r="J358" i="2" s="1"/>
  <c r="J109" i="2" s="1"/>
  <c r="BK367" i="2"/>
  <c r="J367" i="2" s="1"/>
  <c r="J112" i="2" s="1"/>
  <c r="BK390" i="2"/>
  <c r="J390" i="2" s="1"/>
  <c r="J114" i="2" s="1"/>
  <c r="BK416" i="2"/>
  <c r="J416" i="2" s="1"/>
  <c r="J120" i="2" s="1"/>
  <c r="BF219" i="3"/>
  <c r="BF247" i="3"/>
  <c r="BF258" i="3"/>
  <c r="BF271" i="3"/>
  <c r="BF272" i="3"/>
  <c r="BF282" i="3"/>
  <c r="BF314" i="3"/>
  <c r="BF324" i="3"/>
  <c r="BF335" i="3"/>
  <c r="BF350" i="3"/>
  <c r="BF357" i="3"/>
  <c r="BF367" i="3"/>
  <c r="BF368" i="3"/>
  <c r="BF378" i="3"/>
  <c r="BF403" i="3"/>
  <c r="BF409" i="3"/>
  <c r="BF418" i="3"/>
  <c r="BF422" i="3"/>
  <c r="BF444" i="3"/>
  <c r="BF449" i="3"/>
  <c r="BF452" i="3"/>
  <c r="BF458" i="3"/>
  <c r="BF476" i="3"/>
  <c r="BF486" i="3"/>
  <c r="BF489" i="3"/>
  <c r="BF496" i="3"/>
  <c r="BF503" i="3"/>
  <c r="BF510" i="3"/>
  <c r="BF511" i="3"/>
  <c r="BF512" i="3"/>
  <c r="BF532" i="3"/>
  <c r="BF540" i="3"/>
  <c r="BF558" i="3"/>
  <c r="BF573" i="3"/>
  <c r="BF579" i="3"/>
  <c r="BF582" i="3"/>
  <c r="BF586" i="3"/>
  <c r="BF589" i="3"/>
  <c r="BF595" i="3"/>
  <c r="BF596" i="3"/>
  <c r="BF617" i="3"/>
  <c r="BF642" i="3"/>
  <c r="BF662" i="3"/>
  <c r="BF664" i="3"/>
  <c r="BF665" i="3"/>
  <c r="BF668" i="3"/>
  <c r="BF670" i="3"/>
  <c r="BK300" i="3"/>
  <c r="J300" i="3"/>
  <c r="J110" i="3" s="1"/>
  <c r="BK479" i="3"/>
  <c r="J479" i="3" s="1"/>
  <c r="J134" i="3" s="1"/>
  <c r="BK482" i="3"/>
  <c r="J482" i="3"/>
  <c r="J135" i="3" s="1"/>
  <c r="BK669" i="3"/>
  <c r="J669" i="3" s="1"/>
  <c r="J166" i="3" s="1"/>
  <c r="BF204" i="4"/>
  <c r="BF207" i="4"/>
  <c r="BF218" i="4"/>
  <c r="BF229" i="4"/>
  <c r="BF239" i="4"/>
  <c r="BF247" i="4"/>
  <c r="BF252" i="4"/>
  <c r="BF265" i="4"/>
  <c r="BF280" i="4"/>
  <c r="BF285" i="4"/>
  <c r="BF337" i="4"/>
  <c r="BF347" i="4"/>
  <c r="BF352" i="4"/>
  <c r="BF358" i="4"/>
  <c r="BF374" i="4"/>
  <c r="BF377" i="4"/>
  <c r="BF394" i="4"/>
  <c r="BF395" i="4"/>
  <c r="BF398" i="4"/>
  <c r="BF400" i="4"/>
  <c r="BF404" i="4"/>
  <c r="BF410" i="4"/>
  <c r="BF416" i="4"/>
  <c r="BF434" i="4"/>
  <c r="BF439" i="4"/>
  <c r="BF455" i="4"/>
  <c r="BF460" i="4"/>
  <c r="BF465" i="4"/>
  <c r="BF469" i="4"/>
  <c r="BF474" i="4"/>
  <c r="BF485" i="4"/>
  <c r="BF490" i="4"/>
  <c r="BF502" i="4"/>
  <c r="BF539" i="4"/>
  <c r="BF552" i="4"/>
  <c r="BF556" i="4"/>
  <c r="BF560" i="4"/>
  <c r="BF564" i="4"/>
  <c r="BF575" i="4"/>
  <c r="BF587" i="4"/>
  <c r="BF604" i="4"/>
  <c r="BF609" i="4"/>
  <c r="BF620" i="4"/>
  <c r="BF622" i="4"/>
  <c r="BF628" i="4"/>
  <c r="BF634" i="4"/>
  <c r="BF640" i="4"/>
  <c r="BF643" i="4"/>
  <c r="BF653" i="4"/>
  <c r="BF658" i="4"/>
  <c r="BF662" i="4"/>
  <c r="BF678" i="4"/>
  <c r="BF692" i="4"/>
  <c r="BF705" i="4"/>
  <c r="BF713" i="4"/>
  <c r="BF716" i="4"/>
  <c r="BF724" i="4"/>
  <c r="BF737" i="4"/>
  <c r="BF750" i="4"/>
  <c r="BF765" i="4"/>
  <c r="BF773" i="4"/>
  <c r="BF775" i="4"/>
  <c r="BF782" i="4"/>
  <c r="BF808" i="4"/>
  <c r="BF821" i="4"/>
  <c r="BF828" i="4"/>
  <c r="BF840" i="4"/>
  <c r="BK208" i="4"/>
  <c r="J208" i="4" s="1"/>
  <c r="J101" i="4" s="1"/>
  <c r="BK367" i="4"/>
  <c r="J367" i="4"/>
  <c r="J108" i="4" s="1"/>
  <c r="BK406" i="4"/>
  <c r="J406" i="4"/>
  <c r="J115" i="4" s="1"/>
  <c r="BK605" i="4"/>
  <c r="J605" i="4" s="1"/>
  <c r="J136" i="4" s="1"/>
  <c r="BK870" i="4"/>
  <c r="J870" i="4" s="1"/>
  <c r="J166" i="4" s="1"/>
  <c r="BK881" i="4"/>
  <c r="J881" i="4" s="1"/>
  <c r="J169" i="4" s="1"/>
  <c r="BF194" i="5"/>
  <c r="BF211" i="5"/>
  <c r="BF215" i="5"/>
  <c r="BF236" i="5"/>
  <c r="BF246" i="5"/>
  <c r="BF251" i="5"/>
  <c r="BF260" i="5"/>
  <c r="BF265" i="5"/>
  <c r="BF274" i="5"/>
  <c r="BF280" i="5"/>
  <c r="BF293" i="5"/>
  <c r="BF312" i="5"/>
  <c r="BF313" i="5"/>
  <c r="BF341" i="5"/>
  <c r="BF345" i="5"/>
  <c r="BF353" i="5"/>
  <c r="BF354" i="5"/>
  <c r="BF383" i="5"/>
  <c r="BF391" i="5"/>
  <c r="BF392" i="5"/>
  <c r="BF394" i="5"/>
  <c r="BF409" i="5"/>
  <c r="BF418" i="5"/>
  <c r="BF425" i="5"/>
  <c r="BF437" i="5"/>
  <c r="BF444" i="5"/>
  <c r="BF454" i="5"/>
  <c r="BF462" i="5"/>
  <c r="BF468" i="5"/>
  <c r="BF470" i="5"/>
  <c r="BF479" i="5"/>
  <c r="BF486" i="5"/>
  <c r="BF491" i="5"/>
  <c r="BF512" i="5"/>
  <c r="BF528" i="5"/>
  <c r="BF530" i="5"/>
  <c r="BF533" i="5"/>
  <c r="BF536" i="5"/>
  <c r="BF540" i="5"/>
  <c r="BF546" i="5"/>
  <c r="BF554" i="5"/>
  <c r="BF563" i="5"/>
  <c r="BF586" i="5"/>
  <c r="BF595" i="5"/>
  <c r="BF610" i="5"/>
  <c r="BF618" i="5"/>
  <c r="BF619" i="5"/>
  <c r="BF624" i="5"/>
  <c r="BF644" i="5"/>
  <c r="BF646" i="5"/>
  <c r="BF663" i="5"/>
  <c r="BF677" i="5"/>
  <c r="BF688" i="5"/>
  <c r="BF701" i="5"/>
  <c r="BF704" i="5"/>
  <c r="BF714" i="5"/>
  <c r="BF719" i="5"/>
  <c r="BF733" i="5"/>
  <c r="BF735" i="5"/>
  <c r="BF740" i="5"/>
  <c r="BF751" i="5"/>
  <c r="BF766" i="5"/>
  <c r="BK443" i="5"/>
  <c r="J443" i="5" s="1"/>
  <c r="J121" i="5" s="1"/>
  <c r="BK464" i="5"/>
  <c r="J464" i="5"/>
  <c r="J128" i="5" s="1"/>
  <c r="BK567" i="5"/>
  <c r="J567" i="5"/>
  <c r="J139" i="5" s="1"/>
  <c r="BK573" i="5"/>
  <c r="J573" i="5" s="1"/>
  <c r="J141" i="5" s="1"/>
  <c r="BK754" i="5"/>
  <c r="J754" i="5" s="1"/>
  <c r="J163" i="5" s="1"/>
  <c r="BK757" i="5"/>
  <c r="J757" i="5" s="1"/>
  <c r="J164" i="5" s="1"/>
  <c r="BF183" i="6"/>
  <c r="BF190" i="6"/>
  <c r="BF196" i="6"/>
  <c r="BF200" i="6"/>
  <c r="BF205" i="6"/>
  <c r="BF207" i="6"/>
  <c r="BF210" i="6"/>
  <c r="BF212" i="6"/>
  <c r="BF214" i="6"/>
  <c r="BF215" i="6"/>
  <c r="BF231" i="6"/>
  <c r="BF237" i="6"/>
  <c r="BF243" i="6"/>
  <c r="BF258" i="6"/>
  <c r="BF259" i="6"/>
  <c r="BF277" i="6"/>
  <c r="BF282" i="6"/>
  <c r="BF295" i="6"/>
  <c r="BF297" i="6"/>
  <c r="BF308" i="6"/>
  <c r="BF331" i="6"/>
  <c r="BF338" i="6"/>
  <c r="BF359" i="6"/>
  <c r="BF364" i="6"/>
  <c r="BF385" i="6"/>
  <c r="BF391" i="6"/>
  <c r="BF400" i="6"/>
  <c r="BF407" i="6"/>
  <c r="BF431" i="6"/>
  <c r="BK251" i="6"/>
  <c r="J251" i="6"/>
  <c r="J112" i="6" s="1"/>
  <c r="BK261" i="6"/>
  <c r="J261" i="6" s="1"/>
  <c r="J116" i="6" s="1"/>
  <c r="BF169" i="7"/>
  <c r="BF179" i="7"/>
  <c r="BF193" i="7"/>
  <c r="BF204" i="7"/>
  <c r="BF211" i="7"/>
  <c r="BF213" i="7"/>
  <c r="BF218" i="7"/>
  <c r="BF223" i="7"/>
  <c r="BF225" i="7"/>
  <c r="BF226" i="7"/>
  <c r="BF228" i="7"/>
  <c r="BF229" i="7"/>
  <c r="BF231" i="7"/>
  <c r="BF232" i="7"/>
  <c r="BF236" i="7"/>
  <c r="BF238" i="7"/>
  <c r="BF239" i="7"/>
  <c r="BF240" i="7"/>
  <c r="BF249" i="7"/>
  <c r="BF263" i="7"/>
  <c r="BF281" i="7"/>
  <c r="BF287" i="7"/>
  <c r="BF289" i="7"/>
  <c r="BF300" i="7"/>
  <c r="BF319" i="7"/>
  <c r="BF322" i="7"/>
  <c r="BK149" i="7"/>
  <c r="J149" i="7" s="1"/>
  <c r="J97" i="7" s="1"/>
  <c r="BK294" i="7"/>
  <c r="J294" i="7" s="1"/>
  <c r="J121" i="7" s="1"/>
  <c r="BF129" i="8"/>
  <c r="BF130" i="8"/>
  <c r="BF132" i="8"/>
  <c r="BF133" i="8"/>
  <c r="BF135" i="8"/>
  <c r="BF136" i="8"/>
  <c r="BF139" i="8"/>
  <c r="BF143" i="8"/>
  <c r="BF149" i="8"/>
  <c r="BF150" i="8"/>
  <c r="BF152" i="8"/>
  <c r="BF174" i="8"/>
  <c r="BF178" i="8"/>
  <c r="BF185" i="8"/>
  <c r="BF186" i="8"/>
  <c r="BF190" i="8"/>
  <c r="BF191" i="8"/>
  <c r="BF198" i="8"/>
  <c r="BF208" i="8"/>
  <c r="BF210" i="8"/>
  <c r="BF219" i="8"/>
  <c r="BF223" i="8"/>
  <c r="BF227" i="8"/>
  <c r="F92" i="9"/>
  <c r="BF127" i="9"/>
  <c r="BF128" i="9"/>
  <c r="BF131" i="9"/>
  <c r="BF132" i="9"/>
  <c r="BF137" i="9"/>
  <c r="BF141" i="9"/>
  <c r="BF143" i="9"/>
  <c r="BF144" i="9"/>
  <c r="BF148" i="9"/>
  <c r="BF149" i="9"/>
  <c r="BF151" i="9"/>
  <c r="BF153" i="9"/>
  <c r="BF160" i="9"/>
  <c r="BF161" i="9"/>
  <c r="BF162" i="9"/>
  <c r="BF166" i="9"/>
  <c r="BF167" i="9"/>
  <c r="BF171" i="9"/>
  <c r="BF173" i="9"/>
  <c r="BF174" i="9"/>
  <c r="BF176" i="9"/>
  <c r="BF177" i="9"/>
  <c r="BF178" i="9"/>
  <c r="BF179" i="9"/>
  <c r="BF188" i="9"/>
  <c r="BF192" i="9"/>
  <c r="BF195" i="9"/>
  <c r="BF197" i="9"/>
  <c r="BF199" i="9"/>
  <c r="BF203" i="9"/>
  <c r="BF205" i="9"/>
  <c r="BF206" i="9"/>
  <c r="BF218" i="9"/>
  <c r="BF220" i="9"/>
  <c r="BF222" i="9"/>
  <c r="BF223" i="9"/>
  <c r="BF224" i="9"/>
  <c r="BF225" i="9"/>
  <c r="BF234" i="9"/>
  <c r="BF240" i="9"/>
  <c r="BF241" i="9"/>
  <c r="BF245" i="9"/>
  <c r="BF250" i="9"/>
  <c r="BF251" i="9"/>
  <c r="BF253" i="9"/>
  <c r="BF254" i="9"/>
  <c r="BF256" i="9"/>
  <c r="BF257" i="9"/>
  <c r="BF258" i="9"/>
  <c r="BF260" i="9"/>
  <c r="BF262" i="9"/>
  <c r="BF266" i="9"/>
  <c r="BF275" i="9"/>
  <c r="BF281" i="9"/>
  <c r="BF282" i="9"/>
  <c r="BF291" i="9"/>
  <c r="BF292" i="9"/>
  <c r="BF299" i="9"/>
  <c r="BF301" i="9"/>
  <c r="BF307" i="9"/>
  <c r="BF309" i="9"/>
  <c r="BF311" i="9"/>
  <c r="BF314" i="9"/>
  <c r="BF315" i="9"/>
  <c r="BF316" i="9"/>
  <c r="BF320" i="9"/>
  <c r="BF326" i="9"/>
  <c r="BF333" i="9"/>
  <c r="BF334" i="9"/>
  <c r="E85" i="10"/>
  <c r="BF122" i="10"/>
  <c r="BF124" i="10"/>
  <c r="BF127" i="10"/>
  <c r="BF128" i="10"/>
  <c r="BF135" i="10"/>
  <c r="BF137" i="10"/>
  <c r="BF140" i="10"/>
  <c r="BF146" i="10"/>
  <c r="BF161" i="10"/>
  <c r="BF162" i="10"/>
  <c r="BF190" i="11"/>
  <c r="BF195" i="11"/>
  <c r="BF201" i="11"/>
  <c r="BF205" i="11"/>
  <c r="BF215" i="11"/>
  <c r="BF216" i="11"/>
  <c r="BF221" i="11"/>
  <c r="BF224" i="11"/>
  <c r="BF225" i="11"/>
  <c r="BF227" i="11"/>
  <c r="BF229" i="11"/>
  <c r="BF237" i="11"/>
  <c r="BF243" i="11"/>
  <c r="BF245" i="11"/>
  <c r="BF247" i="11"/>
  <c r="BF259" i="11"/>
  <c r="BF261" i="11"/>
  <c r="BF269" i="11"/>
  <c r="BF272" i="11"/>
  <c r="BF273" i="11"/>
  <c r="BF275" i="11"/>
  <c r="BF276" i="11"/>
  <c r="BF286" i="11"/>
  <c r="BF289" i="11"/>
  <c r="BF296" i="11"/>
  <c r="BF298" i="11"/>
  <c r="BF310" i="11"/>
  <c r="BF314" i="11"/>
  <c r="BF315" i="11"/>
  <c r="BF318" i="11"/>
  <c r="BF320" i="11"/>
  <c r="BF321" i="11"/>
  <c r="BF343" i="11"/>
  <c r="BF353" i="11"/>
  <c r="BF354" i="11"/>
  <c r="BF365" i="11"/>
  <c r="BF375" i="11"/>
  <c r="BF378" i="11"/>
  <c r="BF390" i="11"/>
  <c r="BF405" i="11"/>
  <c r="BF409" i="11"/>
  <c r="BF416" i="11"/>
  <c r="BF417" i="11"/>
  <c r="BF418" i="11"/>
  <c r="BF122" i="12"/>
  <c r="BF131" i="12"/>
  <c r="BF132" i="12"/>
  <c r="BF136" i="12"/>
  <c r="BF139" i="12"/>
  <c r="F125" i="13"/>
  <c r="BF134" i="13"/>
  <c r="BF140" i="13"/>
  <c r="BF151" i="13"/>
  <c r="BF152" i="13"/>
  <c r="BF186" i="13"/>
  <c r="BF187" i="13"/>
  <c r="BF189" i="13"/>
  <c r="BF190" i="13"/>
  <c r="BF192" i="13"/>
  <c r="BF197" i="13"/>
  <c r="BF205" i="13"/>
  <c r="BF211" i="13"/>
  <c r="BF213" i="13"/>
  <c r="BF235" i="13"/>
  <c r="BF238" i="13"/>
  <c r="BF242" i="13"/>
  <c r="BF245" i="13"/>
  <c r="BF248" i="13"/>
  <c r="BF261" i="13"/>
  <c r="BF263" i="13"/>
  <c r="BF270" i="13"/>
  <c r="BF271" i="13"/>
  <c r="BF293" i="13"/>
  <c r="BF294" i="13"/>
  <c r="BF295" i="13"/>
  <c r="BF299" i="13"/>
  <c r="F91" i="14"/>
  <c r="BF122" i="14"/>
  <c r="BF127" i="14"/>
  <c r="BF132" i="14"/>
  <c r="BF135" i="14"/>
  <c r="BF147" i="14"/>
  <c r="BF149" i="14"/>
  <c r="BF150" i="14"/>
  <c r="BF151" i="14"/>
  <c r="BF162" i="14"/>
  <c r="BF165" i="14"/>
  <c r="E85" i="15"/>
  <c r="BF129" i="15"/>
  <c r="BF130" i="15"/>
  <c r="BF131" i="15"/>
  <c r="BF132" i="15"/>
  <c r="BF137" i="15"/>
  <c r="BF142" i="15"/>
  <c r="BF146" i="15"/>
  <c r="BF153" i="15"/>
  <c r="BF161" i="15"/>
  <c r="BF168" i="15"/>
  <c r="BF172" i="15"/>
  <c r="BF175" i="15"/>
  <c r="BF181" i="15"/>
  <c r="BF182" i="15"/>
  <c r="BF185" i="15"/>
  <c r="BF188" i="15"/>
  <c r="BF191" i="15"/>
  <c r="BF196" i="15"/>
  <c r="BF197" i="15"/>
  <c r="BF204" i="15"/>
  <c r="BF206" i="15"/>
  <c r="BF208" i="15"/>
  <c r="BF209" i="15"/>
  <c r="BF210" i="15"/>
  <c r="BF212" i="15"/>
  <c r="BF214" i="15"/>
  <c r="BF217" i="15"/>
  <c r="BF226" i="15"/>
  <c r="E126" i="16"/>
  <c r="F132" i="16"/>
  <c r="J133" i="16"/>
  <c r="BF145" i="16"/>
  <c r="BF164" i="16"/>
  <c r="BF174" i="16"/>
  <c r="BF185" i="16"/>
  <c r="BF190" i="16"/>
  <c r="BF194" i="16"/>
  <c r="BF198" i="16"/>
  <c r="BF203" i="16"/>
  <c r="BF205" i="16"/>
  <c r="BF207" i="16"/>
  <c r="BF209" i="16"/>
  <c r="BF211" i="16"/>
  <c r="BF221" i="16"/>
  <c r="BF224" i="16"/>
  <c r="BF235" i="16"/>
  <c r="BF241" i="16"/>
  <c r="BF243" i="16"/>
  <c r="BF250" i="16"/>
  <c r="BF252" i="16"/>
  <c r="BF253" i="16"/>
  <c r="BF261" i="16"/>
  <c r="BF263" i="16"/>
  <c r="BF274" i="16"/>
  <c r="BF280" i="16"/>
  <c r="BF288" i="16"/>
  <c r="BF292" i="16"/>
  <c r="BF296" i="16"/>
  <c r="BF300" i="16"/>
  <c r="BF309" i="16"/>
  <c r="BF316" i="16"/>
  <c r="BF328" i="16"/>
  <c r="BF337" i="16"/>
  <c r="BF341" i="16"/>
  <c r="BF343" i="16"/>
  <c r="BF350" i="16"/>
  <c r="BF357" i="16"/>
  <c r="BF359" i="16"/>
  <c r="BF362" i="16"/>
  <c r="BF366" i="16"/>
  <c r="BF386" i="16"/>
  <c r="BF138" i="17"/>
  <c r="BK162" i="17"/>
  <c r="J162" i="17" s="1"/>
  <c r="J101" i="17" s="1"/>
  <c r="BF200" i="2"/>
  <c r="BF215" i="2"/>
  <c r="BF229" i="2"/>
  <c r="BF253" i="2"/>
  <c r="BF264" i="2"/>
  <c r="BF268" i="2"/>
  <c r="BF273" i="2"/>
  <c r="BF298" i="2"/>
  <c r="BF307" i="2"/>
  <c r="BF311" i="2"/>
  <c r="BF327" i="2"/>
  <c r="BF331" i="2"/>
  <c r="BF379" i="2"/>
  <c r="BF384" i="2"/>
  <c r="BF397" i="2"/>
  <c r="BF411" i="2"/>
  <c r="BF433" i="2"/>
  <c r="BF449" i="2"/>
  <c r="BF453" i="2"/>
  <c r="BF455" i="2"/>
  <c r="BF462" i="2"/>
  <c r="BF470" i="2"/>
  <c r="BF522" i="2"/>
  <c r="BF548" i="2"/>
  <c r="BF552" i="2"/>
  <c r="BF554" i="2"/>
  <c r="BF555" i="2"/>
  <c r="BF558" i="2"/>
  <c r="BF576" i="2"/>
  <c r="BF579" i="2"/>
  <c r="BF630" i="2"/>
  <c r="BF655" i="2"/>
  <c r="BF677" i="2"/>
  <c r="BF692" i="2"/>
  <c r="BF694" i="2"/>
  <c r="BF728" i="2"/>
  <c r="BF738" i="2"/>
  <c r="BF739" i="2"/>
  <c r="BF751" i="2"/>
  <c r="BF801" i="2"/>
  <c r="BF810" i="2"/>
  <c r="BK436" i="2"/>
  <c r="J436" i="2" s="1"/>
  <c r="J124" i="2" s="1"/>
  <c r="BK667" i="2"/>
  <c r="J667" i="2" s="1"/>
  <c r="J148" i="2" s="1"/>
  <c r="BK845" i="2"/>
  <c r="J845" i="2" s="1"/>
  <c r="J169" i="2" s="1"/>
  <c r="J88" i="3"/>
  <c r="BF189" i="3"/>
  <c r="BF203" i="3"/>
  <c r="BF262" i="3"/>
  <c r="BF265" i="3"/>
  <c r="BF276" i="3"/>
  <c r="BF279" i="3"/>
  <c r="BF280" i="3"/>
  <c r="BF283" i="3"/>
  <c r="BF284" i="3"/>
  <c r="BF288" i="3"/>
  <c r="BF292" i="3"/>
  <c r="BF296" i="3"/>
  <c r="BF298" i="3"/>
  <c r="BF319" i="3"/>
  <c r="BF328" i="3"/>
  <c r="BF329" i="3"/>
  <c r="BF333" i="3"/>
  <c r="BF348" i="3"/>
  <c r="BF369" i="3"/>
  <c r="BF370" i="3"/>
  <c r="BF382" i="3"/>
  <c r="BF439" i="3"/>
  <c r="BF445" i="3"/>
  <c r="BF451" i="3"/>
  <c r="BF471" i="3"/>
  <c r="BF480" i="3"/>
  <c r="BF514" i="3"/>
  <c r="BF519" i="3"/>
  <c r="BF529" i="3"/>
  <c r="BF536" i="3"/>
  <c r="BF550" i="3"/>
  <c r="BF552" i="3"/>
  <c r="BF554" i="3"/>
  <c r="BF556" i="3"/>
  <c r="BF585" i="3"/>
  <c r="BF593" i="3"/>
  <c r="BF600" i="3"/>
  <c r="BF606" i="3"/>
  <c r="BF627" i="3"/>
  <c r="BF634" i="3"/>
  <c r="BF640" i="3"/>
  <c r="BF644" i="3"/>
  <c r="BF658" i="3"/>
  <c r="BF661" i="3"/>
  <c r="BK190" i="3"/>
  <c r="J190" i="3"/>
  <c r="J98" i="3" s="1"/>
  <c r="BK297" i="3"/>
  <c r="J297" i="3" s="1"/>
  <c r="J108" i="3" s="1"/>
  <c r="BK315" i="3"/>
  <c r="J315" i="3" s="1"/>
  <c r="J113" i="3" s="1"/>
  <c r="BK454" i="3"/>
  <c r="J454" i="3" s="1"/>
  <c r="J130" i="3" s="1"/>
  <c r="BK506" i="3"/>
  <c r="J506" i="3" s="1"/>
  <c r="J141" i="3" s="1"/>
  <c r="BK539" i="3"/>
  <c r="J539" i="3" s="1"/>
  <c r="J148" i="3" s="1"/>
  <c r="BF262" i="4"/>
  <c r="BF297" i="4"/>
  <c r="BF300" i="4"/>
  <c r="BF325" i="4"/>
  <c r="BF329" i="4"/>
  <c r="BF354" i="4"/>
  <c r="BF368" i="4"/>
  <c r="BF388" i="4"/>
  <c r="BF397" i="4"/>
  <c r="BF407" i="4"/>
  <c r="BF431" i="4"/>
  <c r="BF436" i="4"/>
  <c r="BF442" i="4"/>
  <c r="BF457" i="4"/>
  <c r="BF462" i="4"/>
  <c r="BF476" i="4"/>
  <c r="BF482" i="4"/>
  <c r="BF488" i="4"/>
  <c r="BF497" i="4"/>
  <c r="BF515" i="4"/>
  <c r="BF518" i="4"/>
  <c r="BF524" i="4"/>
  <c r="BF532" i="4"/>
  <c r="BF542" i="4"/>
  <c r="BF546" i="4"/>
  <c r="BF549" i="4"/>
  <c r="BF569" i="4"/>
  <c r="BF578" i="4"/>
  <c r="BF581" i="4"/>
  <c r="BF583" i="4"/>
  <c r="BF606" i="4"/>
  <c r="BF612" i="4"/>
  <c r="BF627" i="4"/>
  <c r="BF629" i="4"/>
  <c r="BF631" i="4"/>
  <c r="BF642" i="4"/>
  <c r="BF654" i="4"/>
  <c r="BF655" i="4"/>
  <c r="BF657" i="4"/>
  <c r="BF670" i="4"/>
  <c r="BF726" i="4"/>
  <c r="BF732" i="4"/>
  <c r="BF747" i="4"/>
  <c r="BF756" i="4"/>
  <c r="BF764" i="4"/>
  <c r="BF788" i="4"/>
  <c r="BF841" i="4"/>
  <c r="BF848" i="4"/>
  <c r="BF850" i="4"/>
  <c r="BF861" i="4"/>
  <c r="BF865" i="4"/>
  <c r="BF868" i="4"/>
  <c r="BF878" i="4"/>
  <c r="BF882" i="4"/>
  <c r="BF884" i="4"/>
  <c r="BF886" i="4"/>
  <c r="BK608" i="4"/>
  <c r="J608" i="4"/>
  <c r="J137" i="4" s="1"/>
  <c r="BK645" i="4"/>
  <c r="J645" i="4" s="1"/>
  <c r="J143" i="4" s="1"/>
  <c r="BK701" i="4"/>
  <c r="J701" i="4" s="1"/>
  <c r="J148" i="4" s="1"/>
  <c r="BF205" i="5"/>
  <c r="BF244" i="5"/>
  <c r="BF263" i="5"/>
  <c r="BF267" i="5"/>
  <c r="BF269" i="5"/>
  <c r="BF271" i="5"/>
  <c r="BF277" i="5"/>
  <c r="BF278" i="5"/>
  <c r="BF287" i="5"/>
  <c r="BF290" i="5"/>
  <c r="BF300" i="5"/>
  <c r="BF302" i="5"/>
  <c r="BF319" i="5"/>
  <c r="BF325" i="5"/>
  <c r="BF329" i="5"/>
  <c r="BF344" i="5"/>
  <c r="BF347" i="5"/>
  <c r="BF356" i="5"/>
  <c r="BF366" i="5"/>
  <c r="BF374" i="5"/>
  <c r="BF377" i="5"/>
  <c r="BF399" i="5"/>
  <c r="BF403" i="5"/>
  <c r="BF414" i="5"/>
  <c r="BF421" i="5"/>
  <c r="BF423" i="5"/>
  <c r="BF435" i="5"/>
  <c r="BF447" i="5"/>
  <c r="BF460" i="5"/>
  <c r="BF475" i="5"/>
  <c r="BF476" i="5"/>
  <c r="BF478" i="5"/>
  <c r="BF481" i="5"/>
  <c r="BF488" i="5"/>
  <c r="BF492" i="5"/>
  <c r="BF502" i="5"/>
  <c r="BF545" i="5"/>
  <c r="BF555" i="5"/>
  <c r="BF590" i="5"/>
  <c r="BF597" i="5"/>
  <c r="BF628" i="5"/>
  <c r="BF632" i="5"/>
  <c r="BF635" i="5"/>
  <c r="BF637" i="5"/>
  <c r="BF641" i="5"/>
  <c r="BF643" i="5"/>
  <c r="BF649" i="5"/>
  <c r="BF652" i="5"/>
  <c r="BF658" i="5"/>
  <c r="BF665" i="5"/>
  <c r="BF667" i="5"/>
  <c r="BF670" i="5"/>
  <c r="BF675" i="5"/>
  <c r="BF685" i="5"/>
  <c r="BF695" i="5"/>
  <c r="BF708" i="5"/>
  <c r="BF718" i="5"/>
  <c r="BF747" i="5"/>
  <c r="BF749" i="5"/>
  <c r="BF752" i="5"/>
  <c r="BF758" i="5"/>
  <c r="BK193" i="5"/>
  <c r="J193" i="5"/>
  <c r="J97" i="5" s="1"/>
  <c r="BK376" i="5"/>
  <c r="J376" i="5" s="1"/>
  <c r="J109" i="5" s="1"/>
  <c r="BK379" i="5"/>
  <c r="J379" i="5" s="1"/>
  <c r="J110" i="5" s="1"/>
  <c r="BK453" i="5"/>
  <c r="J453" i="5" s="1"/>
  <c r="J124" i="5" s="1"/>
  <c r="BK648" i="5"/>
  <c r="J648" i="5" s="1"/>
  <c r="J150" i="5" s="1"/>
  <c r="BF178" i="6"/>
  <c r="BF192" i="6"/>
  <c r="BF194" i="6"/>
  <c r="BF201" i="6"/>
  <c r="BF209" i="6"/>
  <c r="BF220" i="6"/>
  <c r="BF222" i="6"/>
  <c r="BF228" i="6"/>
  <c r="BF230" i="6"/>
  <c r="BF248" i="6"/>
  <c r="BF249" i="6"/>
  <c r="BF262" i="6"/>
  <c r="BF265" i="6"/>
  <c r="BF270" i="6"/>
  <c r="BF274" i="6"/>
  <c r="BF280" i="6"/>
  <c r="BF284" i="6"/>
  <c r="BF299" i="6"/>
  <c r="BF300" i="6"/>
  <c r="BF310" i="6"/>
  <c r="BF316" i="6"/>
  <c r="BF318" i="6"/>
  <c r="BF321" i="6"/>
  <c r="BF323" i="6"/>
  <c r="BF329" i="6"/>
  <c r="BF343" i="6"/>
  <c r="BF369" i="6"/>
  <c r="BF377" i="6"/>
  <c r="BF379" i="6"/>
  <c r="BF386" i="6"/>
  <c r="BF388" i="6"/>
  <c r="BF403" i="6"/>
  <c r="BF405" i="6"/>
  <c r="BF411" i="6"/>
  <c r="BF422" i="6"/>
  <c r="BF425" i="6"/>
  <c r="BF437" i="6"/>
  <c r="BK174" i="6"/>
  <c r="J174" i="6"/>
  <c r="J97" i="6" s="1"/>
  <c r="BK233" i="6"/>
  <c r="J233" i="6" s="1"/>
  <c r="J106" i="6" s="1"/>
  <c r="BK239" i="6"/>
  <c r="BK238" i="6"/>
  <c r="J238" i="6" s="1"/>
  <c r="J108" i="6" s="1"/>
  <c r="BK342" i="6"/>
  <c r="J342" i="6" s="1"/>
  <c r="J125" i="6" s="1"/>
  <c r="BK345" i="6"/>
  <c r="J345" i="6" s="1"/>
  <c r="J127" i="6" s="1"/>
  <c r="BK355" i="6"/>
  <c r="J355" i="6"/>
  <c r="J129" i="6" s="1"/>
  <c r="BK358" i="6"/>
  <c r="J358" i="6" s="1"/>
  <c r="J130" i="6" s="1"/>
  <c r="BK393" i="6"/>
  <c r="J393" i="6"/>
  <c r="J140" i="6" s="1"/>
  <c r="BK436" i="6"/>
  <c r="J436" i="6" s="1"/>
  <c r="J150" i="6" s="1"/>
  <c r="BF165" i="7"/>
  <c r="BF166" i="7"/>
  <c r="BF172" i="7"/>
  <c r="BF173" i="7"/>
  <c r="BF183" i="7"/>
  <c r="BF185" i="7"/>
  <c r="BF188" i="7"/>
  <c r="BF191" i="7"/>
  <c r="BF202" i="7"/>
  <c r="BF215" i="7"/>
  <c r="BF220" i="7"/>
  <c r="BF230" i="7"/>
  <c r="BF233" i="7"/>
  <c r="BF242" i="7"/>
  <c r="BF244" i="7"/>
  <c r="BF251" i="7"/>
  <c r="BF254" i="7"/>
  <c r="BF256" i="7"/>
  <c r="BF275" i="7"/>
  <c r="BF293" i="7"/>
  <c r="BF302" i="7"/>
  <c r="BF304" i="7"/>
  <c r="BF317" i="7"/>
  <c r="BK214" i="7"/>
  <c r="J214" i="7" s="1"/>
  <c r="J111" i="7" s="1"/>
  <c r="BK255" i="7"/>
  <c r="J255" i="7" s="1"/>
  <c r="J115" i="7" s="1"/>
  <c r="BK271" i="7"/>
  <c r="J271" i="7" s="1"/>
  <c r="J118" i="7" s="1"/>
  <c r="BF141" i="8"/>
  <c r="BF146" i="8"/>
  <c r="BF151" i="8"/>
  <c r="BF157" i="8"/>
  <c r="BF161" i="8"/>
  <c r="BF162" i="8"/>
  <c r="BF164" i="8"/>
  <c r="BF165" i="8"/>
  <c r="BF166" i="8"/>
  <c r="BF168" i="8"/>
  <c r="BF173" i="8"/>
  <c r="BF175" i="8"/>
  <c r="BF181" i="8"/>
  <c r="BF192" i="8"/>
  <c r="BF195" i="8"/>
  <c r="BF196" i="8"/>
  <c r="BF205" i="8"/>
  <c r="BF209" i="8"/>
  <c r="BF215" i="8"/>
  <c r="BF224" i="8"/>
  <c r="BF228" i="8"/>
  <c r="BF229" i="8"/>
  <c r="BF135" i="9"/>
  <c r="BF142" i="9"/>
  <c r="BF145" i="9"/>
  <c r="BF155" i="9"/>
  <c r="BF168" i="9"/>
  <c r="BF170" i="9"/>
  <c r="BF183" i="9"/>
  <c r="BF186" i="9"/>
  <c r="BF191" i="9"/>
  <c r="BF193" i="9"/>
  <c r="BF196" i="9"/>
  <c r="BF204" i="9"/>
  <c r="BF207" i="9"/>
  <c r="BF209" i="9"/>
  <c r="BF211" i="9"/>
  <c r="BF212" i="9"/>
  <c r="BF219" i="9"/>
  <c r="BF221" i="9"/>
  <c r="BF226" i="9"/>
  <c r="BF231" i="9"/>
  <c r="BF236" i="9"/>
  <c r="BF243" i="9"/>
  <c r="BF244" i="9"/>
  <c r="BF246" i="9"/>
  <c r="BF247" i="9"/>
  <c r="BF248" i="9"/>
  <c r="BF259" i="9"/>
  <c r="BF261" i="9"/>
  <c r="BF264" i="9"/>
  <c r="BF269" i="9"/>
  <c r="BF271" i="9"/>
  <c r="BF273" i="9"/>
  <c r="BF274" i="9"/>
  <c r="BF284" i="9"/>
  <c r="BF288" i="9"/>
  <c r="BF290" i="9"/>
  <c r="BF294" i="9"/>
  <c r="BF296" i="9"/>
  <c r="BF302" i="9"/>
  <c r="BF303" i="9"/>
  <c r="BF306" i="9"/>
  <c r="BF312" i="9"/>
  <c r="BF321" i="9"/>
  <c r="BF323" i="9"/>
  <c r="BF325" i="9"/>
  <c r="F91" i="10"/>
  <c r="BF123" i="10"/>
  <c r="BF125" i="10"/>
  <c r="BF130" i="10"/>
  <c r="BF131" i="10"/>
  <c r="BF133" i="10"/>
  <c r="BF134" i="10"/>
  <c r="BF138" i="10"/>
  <c r="BF141" i="10"/>
  <c r="BF147" i="10"/>
  <c r="BF148" i="10"/>
  <c r="BF150" i="10"/>
  <c r="BF156" i="10"/>
  <c r="BF157" i="10"/>
  <c r="BF185" i="11"/>
  <c r="BF186" i="11"/>
  <c r="BF193" i="11"/>
  <c r="BF196" i="11"/>
  <c r="BF202" i="11"/>
  <c r="BF203" i="11"/>
  <c r="BF207" i="11"/>
  <c r="BF210" i="11"/>
  <c r="BF211" i="11"/>
  <c r="BF212" i="11"/>
  <c r="BF218" i="11"/>
  <c r="BF222" i="11"/>
  <c r="BF226" i="11"/>
  <c r="BF241" i="11"/>
  <c r="BF251" i="11"/>
  <c r="BF252" i="11"/>
  <c r="BF257" i="11"/>
  <c r="BF258" i="11"/>
  <c r="BF260" i="11"/>
  <c r="BF262" i="11"/>
  <c r="BF263" i="11"/>
  <c r="BF267" i="11"/>
  <c r="BF280" i="11"/>
  <c r="BF284" i="11"/>
  <c r="BF290" i="11"/>
  <c r="BF293" i="11"/>
  <c r="BF301" i="11"/>
  <c r="BF305" i="11"/>
  <c r="BF307" i="11"/>
  <c r="BF317" i="11"/>
  <c r="BF327" i="11"/>
  <c r="BF329" i="11"/>
  <c r="BF330" i="11"/>
  <c r="BF337" i="11"/>
  <c r="BF339" i="11"/>
  <c r="BF340" i="11"/>
  <c r="BF349" i="11"/>
  <c r="BF350" i="11"/>
  <c r="BF362" i="11"/>
  <c r="BF364" i="11"/>
  <c r="BF371" i="11"/>
  <c r="BF377" i="11"/>
  <c r="BF384" i="11"/>
  <c r="BF387" i="11"/>
  <c r="BF388" i="11"/>
  <c r="BF396" i="11"/>
  <c r="BF397" i="11"/>
  <c r="BF402" i="11"/>
  <c r="BF403" i="11"/>
  <c r="BF408" i="11"/>
  <c r="BF413" i="11"/>
  <c r="J89" i="12"/>
  <c r="F92" i="12"/>
  <c r="BF124" i="12"/>
  <c r="BF128" i="12"/>
  <c r="BF134" i="12"/>
  <c r="E85" i="13"/>
  <c r="BF139" i="13"/>
  <c r="BF142" i="13"/>
  <c r="BF144" i="13"/>
  <c r="BF159" i="13"/>
  <c r="BF161" i="13"/>
  <c r="BF169" i="13"/>
  <c r="BF175" i="13"/>
  <c r="BF179" i="13"/>
  <c r="BF184" i="13"/>
  <c r="BF198" i="13"/>
  <c r="BF199" i="13"/>
  <c r="BF201" i="13"/>
  <c r="BF204" i="13"/>
  <c r="BF206" i="13"/>
  <c r="BF207" i="13"/>
  <c r="BF208" i="13"/>
  <c r="BF214" i="13"/>
  <c r="BF234" i="13"/>
  <c r="BF237" i="13"/>
  <c r="BF239" i="13"/>
  <c r="BF241" i="13"/>
  <c r="BF243" i="13"/>
  <c r="BF259" i="13"/>
  <c r="BF273" i="13"/>
  <c r="BF276" i="13"/>
  <c r="BF277" i="13"/>
  <c r="BF279" i="13"/>
  <c r="BF282" i="13"/>
  <c r="BF286" i="13"/>
  <c r="BF300" i="13"/>
  <c r="BF121" i="14"/>
  <c r="BF126" i="14"/>
  <c r="BF130" i="14"/>
  <c r="BF131" i="14"/>
  <c r="BF133" i="14"/>
  <c r="BF137" i="14"/>
  <c r="BF139" i="14"/>
  <c r="BF141" i="14"/>
  <c r="BF142" i="14"/>
  <c r="BF145" i="14"/>
  <c r="BF146" i="14"/>
  <c r="BF153" i="14"/>
  <c r="BF155" i="14"/>
  <c r="BF161" i="14"/>
  <c r="BF163" i="14"/>
  <c r="BF169" i="14"/>
  <c r="BF170" i="14"/>
  <c r="BF171" i="14"/>
  <c r="BF173" i="14"/>
  <c r="BK172" i="14"/>
  <c r="J172" i="14" s="1"/>
  <c r="J99" i="14" s="1"/>
  <c r="J89" i="15"/>
  <c r="J92" i="15"/>
  <c r="BF145" i="15"/>
  <c r="BF148" i="15"/>
  <c r="BF180" i="15"/>
  <c r="BF183" i="15"/>
  <c r="BF184" i="15"/>
  <c r="BF198" i="15"/>
  <c r="BF202" i="15"/>
  <c r="BF205" i="15"/>
  <c r="BF207" i="15"/>
  <c r="BF213" i="15"/>
  <c r="BF215" i="15"/>
  <c r="BF219" i="15"/>
  <c r="BF225" i="15"/>
  <c r="BF228" i="15"/>
  <c r="BF233" i="15"/>
  <c r="BF234" i="15"/>
  <c r="BF235" i="15"/>
  <c r="BF138" i="16"/>
  <c r="BF140" i="16"/>
  <c r="BF148" i="16"/>
  <c r="BF156" i="16"/>
  <c r="BF161" i="16"/>
  <c r="BF169" i="16"/>
  <c r="BF181" i="16"/>
  <c r="BF200" i="16"/>
  <c r="BF201" i="16"/>
  <c r="BF219" i="16"/>
  <c r="BF226" i="16"/>
  <c r="BF229" i="16"/>
  <c r="BF231" i="16"/>
  <c r="BF244" i="16"/>
  <c r="BF270" i="16"/>
  <c r="BF279" i="16"/>
  <c r="BF282" i="16"/>
  <c r="BF294" i="16"/>
  <c r="BF298" i="16"/>
  <c r="BF312" i="16"/>
  <c r="BF320" i="16"/>
  <c r="BF322" i="16"/>
  <c r="BF332" i="16"/>
  <c r="BF353" i="16"/>
  <c r="BF355" i="16"/>
  <c r="BF367" i="16"/>
  <c r="BF375" i="16"/>
  <c r="BF382" i="16"/>
  <c r="BF388" i="16"/>
  <c r="BF139" i="17"/>
  <c r="BF140" i="17"/>
  <c r="BF169" i="17"/>
  <c r="F37" i="7"/>
  <c r="BD100" i="1" s="1"/>
  <c r="F33" i="9"/>
  <c r="AZ102" i="1" s="1"/>
  <c r="F36" i="16"/>
  <c r="BC109" i="1" s="1"/>
  <c r="F35" i="17"/>
  <c r="BB110" i="1" s="1"/>
  <c r="F37" i="2"/>
  <c r="BD95" i="1" s="1"/>
  <c r="F37" i="5"/>
  <c r="BD98" i="1" s="1"/>
  <c r="F33" i="7"/>
  <c r="AZ100" i="1" s="1"/>
  <c r="J33" i="10"/>
  <c r="AV103" i="1" s="1"/>
  <c r="F35" i="10"/>
  <c r="BB103" i="1" s="1"/>
  <c r="F33" i="11"/>
  <c r="AZ104" i="1" s="1"/>
  <c r="J33" i="12"/>
  <c r="AV105" i="1" s="1"/>
  <c r="J33" i="15"/>
  <c r="AV108" i="1" s="1"/>
  <c r="J33" i="17"/>
  <c r="AV110" i="1" s="1"/>
  <c r="F37" i="9"/>
  <c r="BD102" i="1" s="1"/>
  <c r="F33" i="13"/>
  <c r="AZ106" i="1" s="1"/>
  <c r="F33" i="15"/>
  <c r="AZ108" i="1" s="1"/>
  <c r="F35" i="3"/>
  <c r="BB96" i="1" s="1"/>
  <c r="F36" i="5"/>
  <c r="BC98" i="1" s="1"/>
  <c r="F36" i="7"/>
  <c r="BC100" i="1" s="1"/>
  <c r="J33" i="9"/>
  <c r="AV102" i="1" s="1"/>
  <c r="F36" i="11"/>
  <c r="BC104" i="1" s="1"/>
  <c r="F36" i="14"/>
  <c r="BC107" i="1" s="1"/>
  <c r="F36" i="2"/>
  <c r="BC95" i="1" s="1"/>
  <c r="F33" i="3"/>
  <c r="AZ96" i="1" s="1"/>
  <c r="F36" i="3"/>
  <c r="BC96" i="1" s="1"/>
  <c r="F36" i="4"/>
  <c r="BC97" i="1" s="1"/>
  <c r="F36" i="6"/>
  <c r="BC99" i="1" s="1"/>
  <c r="F37" i="11"/>
  <c r="BD104" i="1" s="1"/>
  <c r="J33" i="2"/>
  <c r="AV95" i="1" s="1"/>
  <c r="J33" i="6"/>
  <c r="AV99" i="1" s="1"/>
  <c r="J33" i="8"/>
  <c r="AV101" i="1" s="1"/>
  <c r="F35" i="11"/>
  <c r="BB104" i="1" s="1"/>
  <c r="F37" i="13"/>
  <c r="BD106" i="1" s="1"/>
  <c r="F35" i="16"/>
  <c r="BB109" i="1" s="1"/>
  <c r="F37" i="3"/>
  <c r="BD96" i="1" s="1"/>
  <c r="F35" i="12"/>
  <c r="BB105" i="1" s="1"/>
  <c r="J33" i="14"/>
  <c r="AV107" i="1" s="1"/>
  <c r="J33" i="16"/>
  <c r="AV109" i="1" s="1"/>
  <c r="F33" i="2"/>
  <c r="AZ95" i="1" s="1"/>
  <c r="J33" i="3"/>
  <c r="AV96" i="1" s="1"/>
  <c r="F37" i="4"/>
  <c r="BD97" i="1" s="1"/>
  <c r="F35" i="6"/>
  <c r="BB99" i="1" s="1"/>
  <c r="F36" i="8"/>
  <c r="BC101" i="1" s="1"/>
  <c r="F37" i="10"/>
  <c r="BD103" i="1" s="1"/>
  <c r="J33" i="11"/>
  <c r="AV104" i="1" s="1"/>
  <c r="F33" i="12"/>
  <c r="AZ105" i="1" s="1"/>
  <c r="F36" i="13"/>
  <c r="BC106" i="1" s="1"/>
  <c r="F37" i="16"/>
  <c r="BD109" i="1" s="1"/>
  <c r="F35" i="5"/>
  <c r="BB98" i="1" s="1"/>
  <c r="F33" i="8"/>
  <c r="AZ101" i="1" s="1"/>
  <c r="F33" i="10"/>
  <c r="AZ103" i="1" s="1"/>
  <c r="F37" i="12"/>
  <c r="BD105" i="1" s="1"/>
  <c r="F37" i="14"/>
  <c r="BD107" i="1" s="1"/>
  <c r="F33" i="17"/>
  <c r="AZ110" i="1" s="1"/>
  <c r="F36" i="17"/>
  <c r="BC110" i="1" s="1"/>
  <c r="J33" i="4"/>
  <c r="AV97" i="1" s="1"/>
  <c r="J33" i="5"/>
  <c r="AV98" i="1" s="1"/>
  <c r="F35" i="7"/>
  <c r="BB100" i="1" s="1"/>
  <c r="F36" i="9"/>
  <c r="BC102" i="1" s="1"/>
  <c r="F33" i="14"/>
  <c r="AZ107" i="1" s="1"/>
  <c r="F37" i="17"/>
  <c r="BD110" i="1" s="1"/>
  <c r="F35" i="2"/>
  <c r="BB95" i="1" s="1"/>
  <c r="F35" i="4"/>
  <c r="BB97" i="1" s="1"/>
  <c r="F35" i="13"/>
  <c r="BB106" i="1" s="1"/>
  <c r="J33" i="13"/>
  <c r="AV106" i="1" s="1"/>
  <c r="F33" i="4"/>
  <c r="AZ97" i="1" s="1"/>
  <c r="J33" i="7"/>
  <c r="AV100" i="1" s="1"/>
  <c r="F37" i="15"/>
  <c r="BD108" i="1" s="1"/>
  <c r="F37" i="6"/>
  <c r="BD99" i="1" s="1"/>
  <c r="F35" i="8"/>
  <c r="BB101" i="1" s="1"/>
  <c r="F36" i="12"/>
  <c r="BC105" i="1" s="1"/>
  <c r="F35" i="15"/>
  <c r="BB108" i="1" s="1"/>
  <c r="F33" i="16"/>
  <c r="AZ109" i="1" s="1"/>
  <c r="F33" i="5"/>
  <c r="AZ98" i="1" s="1"/>
  <c r="F33" i="6"/>
  <c r="AZ99" i="1" s="1"/>
  <c r="F37" i="8"/>
  <c r="BD101" i="1" s="1"/>
  <c r="F36" i="10"/>
  <c r="BC103" i="1" s="1"/>
  <c r="F35" i="14"/>
  <c r="BB107" i="1" s="1"/>
  <c r="F35" i="9"/>
  <c r="BB102" i="1" s="1"/>
  <c r="F36" i="15"/>
  <c r="BC108" i="1" s="1"/>
  <c r="R749" i="2" l="1"/>
  <c r="P749" i="2"/>
  <c r="R815" i="2"/>
  <c r="P438" i="2"/>
  <c r="R678" i="2"/>
  <c r="BK669" i="2"/>
  <c r="J669" i="2" s="1"/>
  <c r="J149" i="2" s="1"/>
  <c r="BK395" i="6"/>
  <c r="J395" i="6" s="1"/>
  <c r="J141" i="6" s="1"/>
  <c r="R120" i="12"/>
  <c r="R119" i="12" s="1"/>
  <c r="T124" i="9"/>
  <c r="T296" i="7"/>
  <c r="T749" i="2"/>
  <c r="T381" i="5"/>
  <c r="P484" i="3"/>
  <c r="T317" i="3"/>
  <c r="R712" i="5"/>
  <c r="P678" i="2"/>
  <c r="R324" i="6"/>
  <c r="P296" i="7"/>
  <c r="R296" i="7"/>
  <c r="T419" i="5"/>
  <c r="R291" i="11"/>
  <c r="R181" i="7"/>
  <c r="P152" i="7"/>
  <c r="T188" i="6"/>
  <c r="BK575" i="5"/>
  <c r="J575" i="5" s="1"/>
  <c r="J142" i="5" s="1"/>
  <c r="P466" i="5"/>
  <c r="T213" i="5"/>
  <c r="R647" i="4"/>
  <c r="R213" i="4"/>
  <c r="P508" i="3"/>
  <c r="R395" i="2"/>
  <c r="P123" i="17"/>
  <c r="AU110" i="1" s="1"/>
  <c r="R217" i="13"/>
  <c r="P312" i="11"/>
  <c r="BK183" i="11"/>
  <c r="R257" i="7"/>
  <c r="R613" i="5"/>
  <c r="T575" i="5"/>
  <c r="BK458" i="5"/>
  <c r="J458" i="5" s="1"/>
  <c r="J126" i="5" s="1"/>
  <c r="P458" i="4"/>
  <c r="R508" i="3"/>
  <c r="T205" i="3"/>
  <c r="R559" i="2"/>
  <c r="T119" i="14"/>
  <c r="T312" i="11"/>
  <c r="BK291" i="11"/>
  <c r="J291" i="11" s="1"/>
  <c r="J122" i="11" s="1"/>
  <c r="P183" i="11"/>
  <c r="T216" i="7"/>
  <c r="P181" i="7"/>
  <c r="T759" i="5"/>
  <c r="P712" i="5"/>
  <c r="R650" i="5"/>
  <c r="R381" i="5"/>
  <c r="BK659" i="3"/>
  <c r="J659" i="3"/>
  <c r="J163" i="3" s="1"/>
  <c r="R541" i="3"/>
  <c r="BK508" i="3"/>
  <c r="J508" i="3" s="1"/>
  <c r="J142" i="3" s="1"/>
  <c r="BK205" i="3"/>
  <c r="J205" i="3"/>
  <c r="J102" i="3" s="1"/>
  <c r="P815" i="2"/>
  <c r="T678" i="2"/>
  <c r="R614" i="2"/>
  <c r="T589" i="2"/>
  <c r="P559" i="2"/>
  <c r="T123" i="17"/>
  <c r="T130" i="13"/>
  <c r="P381" i="11"/>
  <c r="R368" i="11"/>
  <c r="P139" i="9"/>
  <c r="P125" i="9"/>
  <c r="P124" i="9" s="1"/>
  <c r="AU102" i="1" s="1"/>
  <c r="P360" i="6"/>
  <c r="BK241" i="6"/>
  <c r="J241" i="6" s="1"/>
  <c r="J110" i="6" s="1"/>
  <c r="R188" i="6"/>
  <c r="R759" i="5"/>
  <c r="BK697" i="5"/>
  <c r="J697" i="5" s="1"/>
  <c r="J155" i="5" s="1"/>
  <c r="P419" i="5"/>
  <c r="P381" i="5"/>
  <c r="P213" i="5"/>
  <c r="P604" i="3"/>
  <c r="T508" i="3"/>
  <c r="T484" i="3"/>
  <c r="T614" i="2"/>
  <c r="R589" i="2"/>
  <c r="T559" i="2"/>
  <c r="T395" i="2"/>
  <c r="R312" i="11"/>
  <c r="R155" i="8"/>
  <c r="R353" i="3"/>
  <c r="T183" i="11"/>
  <c r="T155" i="8"/>
  <c r="T181" i="7"/>
  <c r="BK401" i="6"/>
  <c r="J401" i="6" s="1"/>
  <c r="J144" i="6" s="1"/>
  <c r="R456" i="3"/>
  <c r="R127" i="15"/>
  <c r="R126" i="15" s="1"/>
  <c r="T217" i="13"/>
  <c r="BK312" i="11"/>
  <c r="J312" i="11" s="1"/>
  <c r="J129" i="11" s="1"/>
  <c r="T291" i="11"/>
  <c r="P188" i="6"/>
  <c r="P855" i="4"/>
  <c r="P610" i="4"/>
  <c r="BK533" i="3"/>
  <c r="J533" i="3" s="1"/>
  <c r="J146" i="3" s="1"/>
  <c r="BK456" i="3"/>
  <c r="J456" i="3" s="1"/>
  <c r="J131" i="3" s="1"/>
  <c r="BK438" i="2"/>
  <c r="J438" i="2" s="1"/>
  <c r="J125" i="2" s="1"/>
  <c r="R418" i="2"/>
  <c r="R213" i="2"/>
  <c r="P217" i="16"/>
  <c r="P136" i="16"/>
  <c r="AU109" i="1" s="1"/>
  <c r="P217" i="13"/>
  <c r="P129" i="13" s="1"/>
  <c r="AU106" i="1" s="1"/>
  <c r="R381" i="11"/>
  <c r="P368" i="11"/>
  <c r="T257" i="7"/>
  <c r="R216" i="7"/>
  <c r="BK152" i="7"/>
  <c r="J152" i="7" s="1"/>
  <c r="J98" i="7" s="1"/>
  <c r="T786" i="4"/>
  <c r="P714" i="4"/>
  <c r="T647" i="4"/>
  <c r="T458" i="4"/>
  <c r="R183" i="11"/>
  <c r="R182" i="11" s="1"/>
  <c r="R604" i="3"/>
  <c r="R484" i="3"/>
  <c r="T401" i="6"/>
  <c r="R360" i="6"/>
  <c r="BK381" i="5"/>
  <c r="J381" i="5"/>
  <c r="J111" i="5" s="1"/>
  <c r="R213" i="5"/>
  <c r="R191" i="5" s="1"/>
  <c r="P395" i="2"/>
  <c r="R119" i="10"/>
  <c r="R124" i="9"/>
  <c r="P155" i="8"/>
  <c r="P126" i="8"/>
  <c r="P125" i="8" s="1"/>
  <c r="AU101" i="1" s="1"/>
  <c r="P575" i="5"/>
  <c r="BK466" i="5"/>
  <c r="J466" i="5" s="1"/>
  <c r="J129" i="5" s="1"/>
  <c r="R419" i="5"/>
  <c r="R458" i="4"/>
  <c r="R440" i="4"/>
  <c r="P408" i="4"/>
  <c r="T353" i="3"/>
  <c r="R123" i="17"/>
  <c r="T217" i="16"/>
  <c r="T136" i="16"/>
  <c r="P127" i="15"/>
  <c r="P126" i="15"/>
  <c r="AU108" i="1" s="1"/>
  <c r="T381" i="11"/>
  <c r="T119" i="10"/>
  <c r="R152" i="7"/>
  <c r="P613" i="5"/>
  <c r="T456" i="3"/>
  <c r="BK353" i="3"/>
  <c r="J353" i="3"/>
  <c r="J123" i="3" s="1"/>
  <c r="P317" i="3"/>
  <c r="P205" i="3"/>
  <c r="BK815" i="2"/>
  <c r="J815" i="2" s="1"/>
  <c r="J163" i="2" s="1"/>
  <c r="BK749" i="2"/>
  <c r="J749" i="2" s="1"/>
  <c r="J159" i="2" s="1"/>
  <c r="BK729" i="2"/>
  <c r="J729" i="2" s="1"/>
  <c r="J156" i="2" s="1"/>
  <c r="BK678" i="2"/>
  <c r="J678" i="2"/>
  <c r="J152" i="2" s="1"/>
  <c r="BK191" i="2"/>
  <c r="J191" i="2" s="1"/>
  <c r="J96" i="2" s="1"/>
  <c r="T127" i="15"/>
  <c r="T126" i="15" s="1"/>
  <c r="T126" i="8"/>
  <c r="T125" i="8" s="1"/>
  <c r="R263" i="6"/>
  <c r="T440" i="4"/>
  <c r="R408" i="4"/>
  <c r="BK213" i="4"/>
  <c r="J213" i="4" s="1"/>
  <c r="J102" i="4" s="1"/>
  <c r="P353" i="3"/>
  <c r="BK192" i="3"/>
  <c r="J192" i="3" s="1"/>
  <c r="J99" i="3" s="1"/>
  <c r="T815" i="2"/>
  <c r="P589" i="2"/>
  <c r="T438" i="2"/>
  <c r="P418" i="2"/>
  <c r="P213" i="2"/>
  <c r="R217" i="16"/>
  <c r="R136" i="16" s="1"/>
  <c r="R130" i="13"/>
  <c r="R129" i="13" s="1"/>
  <c r="R126" i="8"/>
  <c r="R125" i="8" s="1"/>
  <c r="P257" i="7"/>
  <c r="P401" i="6"/>
  <c r="R372" i="6"/>
  <c r="R172" i="6" s="1"/>
  <c r="P213" i="4"/>
  <c r="BK646" i="3"/>
  <c r="J646" i="3"/>
  <c r="J160" i="3" s="1"/>
  <c r="P120" i="12"/>
  <c r="P119" i="12" s="1"/>
  <c r="AU105" i="1" s="1"/>
  <c r="T368" i="11"/>
  <c r="P372" i="6"/>
  <c r="T324" i="6"/>
  <c r="T172" i="6" s="1"/>
  <c r="P263" i="6"/>
  <c r="P172" i="6" s="1"/>
  <c r="AU99" i="1" s="1"/>
  <c r="T712" i="5"/>
  <c r="P650" i="5"/>
  <c r="T466" i="5"/>
  <c r="T191" i="5" s="1"/>
  <c r="BK419" i="5"/>
  <c r="J419" i="5" s="1"/>
  <c r="J117" i="5" s="1"/>
  <c r="T855" i="4"/>
  <c r="BK610" i="4"/>
  <c r="J610" i="4"/>
  <c r="J138" i="4" s="1"/>
  <c r="BK579" i="4"/>
  <c r="J579" i="4" s="1"/>
  <c r="J133" i="4" s="1"/>
  <c r="P440" i="4"/>
  <c r="T408" i="4"/>
  <c r="T213" i="4"/>
  <c r="T190" i="4" s="1"/>
  <c r="R438" i="2"/>
  <c r="T418" i="2"/>
  <c r="BK395" i="2"/>
  <c r="J395" i="2" s="1"/>
  <c r="J116" i="2" s="1"/>
  <c r="T213" i="2"/>
  <c r="T190" i="2" s="1"/>
  <c r="BK198" i="2"/>
  <c r="J198" i="2" s="1"/>
  <c r="J99" i="2" s="1"/>
  <c r="BK213" i="2"/>
  <c r="J213" i="2" s="1"/>
  <c r="J102" i="2" s="1"/>
  <c r="BK559" i="2"/>
  <c r="J559" i="2"/>
  <c r="J133" i="2" s="1"/>
  <c r="BK589" i="2"/>
  <c r="J589" i="2" s="1"/>
  <c r="J138" i="2" s="1"/>
  <c r="BK614" i="2"/>
  <c r="J614" i="2" s="1"/>
  <c r="J144" i="2" s="1"/>
  <c r="J679" i="2"/>
  <c r="J153" i="2" s="1"/>
  <c r="J730" i="2"/>
  <c r="J157" i="2" s="1"/>
  <c r="J750" i="2"/>
  <c r="J160" i="2" s="1"/>
  <c r="J816" i="2"/>
  <c r="J164" i="2" s="1"/>
  <c r="BK299" i="3"/>
  <c r="J299" i="3" s="1"/>
  <c r="J109" i="3" s="1"/>
  <c r="BK317" i="3"/>
  <c r="J317" i="3" s="1"/>
  <c r="J114" i="3" s="1"/>
  <c r="J354" i="3"/>
  <c r="J124" i="3"/>
  <c r="BK484" i="3"/>
  <c r="J484" i="3"/>
  <c r="J136" i="3" s="1"/>
  <c r="J542" i="3"/>
  <c r="J150" i="3" s="1"/>
  <c r="BK587" i="3"/>
  <c r="J587" i="3" s="1"/>
  <c r="J153" i="3" s="1"/>
  <c r="J192" i="4"/>
  <c r="J97" i="4"/>
  <c r="BK375" i="4"/>
  <c r="J375" i="4"/>
  <c r="J110" i="4" s="1"/>
  <c r="BK408" i="4"/>
  <c r="J408" i="4"/>
  <c r="J116" i="4" s="1"/>
  <c r="BK440" i="4"/>
  <c r="J440" i="4" s="1"/>
  <c r="J121" i="4" s="1"/>
  <c r="BK458" i="4"/>
  <c r="J458" i="4" s="1"/>
  <c r="J125" i="4" s="1"/>
  <c r="J580" i="4"/>
  <c r="J134" i="4"/>
  <c r="J611" i="4"/>
  <c r="J139" i="4"/>
  <c r="BK647" i="4"/>
  <c r="J647" i="4"/>
  <c r="J144" i="4" s="1"/>
  <c r="BK192" i="5"/>
  <c r="J192" i="5"/>
  <c r="J96" i="5" s="1"/>
  <c r="BK203" i="5"/>
  <c r="J203" i="5" s="1"/>
  <c r="J99" i="5" s="1"/>
  <c r="J576" i="5"/>
  <c r="J143" i="5" s="1"/>
  <c r="BK650" i="5"/>
  <c r="J650" i="5" s="1"/>
  <c r="J151" i="5" s="1"/>
  <c r="J698" i="5"/>
  <c r="J156" i="5" s="1"/>
  <c r="BK753" i="5"/>
  <c r="J753" i="5" s="1"/>
  <c r="J162" i="5" s="1"/>
  <c r="BK759" i="5"/>
  <c r="J759" i="5" s="1"/>
  <c r="J165" i="5" s="1"/>
  <c r="J182" i="6"/>
  <c r="J100" i="6"/>
  <c r="J239" i="6"/>
  <c r="J109" i="6"/>
  <c r="J242" i="6"/>
  <c r="J111" i="6" s="1"/>
  <c r="BK360" i="6"/>
  <c r="J360" i="6" s="1"/>
  <c r="J131" i="6" s="1"/>
  <c r="J396" i="6"/>
  <c r="J142" i="6" s="1"/>
  <c r="J402" i="6"/>
  <c r="J145" i="6" s="1"/>
  <c r="BK423" i="6"/>
  <c r="J423" i="6" s="1"/>
  <c r="J148" i="6" s="1"/>
  <c r="BK438" i="6"/>
  <c r="J438" i="6" s="1"/>
  <c r="J151" i="6" s="1"/>
  <c r="BK216" i="7"/>
  <c r="J216" i="7" s="1"/>
  <c r="J112" i="7" s="1"/>
  <c r="BK257" i="7"/>
  <c r="J257" i="7" s="1"/>
  <c r="J116" i="7" s="1"/>
  <c r="BK296" i="7"/>
  <c r="J296" i="7" s="1"/>
  <c r="J122" i="7" s="1"/>
  <c r="J128" i="8"/>
  <c r="J99" i="8" s="1"/>
  <c r="BK155" i="8"/>
  <c r="J155" i="8" s="1"/>
  <c r="J100" i="8" s="1"/>
  <c r="BK139" i="9"/>
  <c r="J139" i="9" s="1"/>
  <c r="J100" i="9" s="1"/>
  <c r="J184" i="11"/>
  <c r="J98" i="11" s="1"/>
  <c r="J292" i="11"/>
  <c r="J123" i="11"/>
  <c r="J313" i="11"/>
  <c r="J130" i="11"/>
  <c r="BK381" i="11"/>
  <c r="J381" i="11"/>
  <c r="J151" i="11" s="1"/>
  <c r="BK127" i="15"/>
  <c r="J127" i="15" s="1"/>
  <c r="J97" i="15" s="1"/>
  <c r="J137" i="16"/>
  <c r="J97" i="16" s="1"/>
  <c r="BK217" i="16"/>
  <c r="J217" i="16" s="1"/>
  <c r="J107" i="16" s="1"/>
  <c r="J192" i="2"/>
  <c r="J97" i="2" s="1"/>
  <c r="BK360" i="2"/>
  <c r="J360" i="2" s="1"/>
  <c r="J110" i="2" s="1"/>
  <c r="J396" i="2"/>
  <c r="J117" i="2" s="1"/>
  <c r="BK418" i="2"/>
  <c r="J418" i="2" s="1"/>
  <c r="J121" i="2" s="1"/>
  <c r="J439" i="2"/>
  <c r="J126" i="2" s="1"/>
  <c r="BK550" i="2"/>
  <c r="J550" i="2" s="1"/>
  <c r="J130" i="2" s="1"/>
  <c r="J670" i="2"/>
  <c r="J150" i="2" s="1"/>
  <c r="BK836" i="2"/>
  <c r="J836" i="2" s="1"/>
  <c r="J167" i="2" s="1"/>
  <c r="BK187" i="3"/>
  <c r="J193" i="3"/>
  <c r="J100" i="3" s="1"/>
  <c r="J206" i="3"/>
  <c r="J103" i="3" s="1"/>
  <c r="BK286" i="3"/>
  <c r="J286" i="3"/>
  <c r="J106" i="3" s="1"/>
  <c r="J457" i="3"/>
  <c r="J132" i="3" s="1"/>
  <c r="J509" i="3"/>
  <c r="J143" i="3" s="1"/>
  <c r="J534" i="3"/>
  <c r="J147" i="3" s="1"/>
  <c r="J605" i="3"/>
  <c r="J157" i="3"/>
  <c r="J647" i="3"/>
  <c r="J161" i="3" s="1"/>
  <c r="J660" i="3"/>
  <c r="J164" i="3" s="1"/>
  <c r="BK198" i="4"/>
  <c r="J198" i="4" s="1"/>
  <c r="J99" i="4" s="1"/>
  <c r="BK703" i="4"/>
  <c r="J703" i="4" s="1"/>
  <c r="J149" i="4" s="1"/>
  <c r="BK714" i="4"/>
  <c r="J714" i="4" s="1"/>
  <c r="J152" i="4" s="1"/>
  <c r="BK855" i="4"/>
  <c r="J855" i="4"/>
  <c r="J163" i="4" s="1"/>
  <c r="BK872" i="4"/>
  <c r="J872" i="4" s="1"/>
  <c r="J167" i="4" s="1"/>
  <c r="BK213" i="5"/>
  <c r="J213" i="5" s="1"/>
  <c r="J102" i="5" s="1"/>
  <c r="BK364" i="5"/>
  <c r="J364" i="5" s="1"/>
  <c r="J107" i="5" s="1"/>
  <c r="J420" i="5"/>
  <c r="J118" i="5"/>
  <c r="BK613" i="5"/>
  <c r="J613" i="5" s="1"/>
  <c r="J147" i="5" s="1"/>
  <c r="BK712" i="5"/>
  <c r="J712" i="5" s="1"/>
  <c r="J158" i="5" s="1"/>
  <c r="BK372" i="6"/>
  <c r="J372" i="6"/>
  <c r="J135" i="6" s="1"/>
  <c r="BK148" i="7"/>
  <c r="J148" i="7" s="1"/>
  <c r="J96" i="7" s="1"/>
  <c r="J153" i="7"/>
  <c r="J99" i="7" s="1"/>
  <c r="J178" i="7"/>
  <c r="J103" i="7" s="1"/>
  <c r="BK181" i="7"/>
  <c r="J181" i="7" s="1"/>
  <c r="J104" i="7" s="1"/>
  <c r="BK205" i="7"/>
  <c r="J205" i="7" s="1"/>
  <c r="J109" i="7" s="1"/>
  <c r="BK368" i="11"/>
  <c r="J368" i="11" s="1"/>
  <c r="J146" i="11" s="1"/>
  <c r="BK120" i="12"/>
  <c r="J120" i="12" s="1"/>
  <c r="J97" i="12" s="1"/>
  <c r="BK130" i="13"/>
  <c r="BK123" i="17"/>
  <c r="J123" i="17" s="1"/>
  <c r="J96" i="17" s="1"/>
  <c r="BK341" i="2"/>
  <c r="J341" i="2" s="1"/>
  <c r="J106" i="2" s="1"/>
  <c r="BK340" i="3"/>
  <c r="J340" i="3" s="1"/>
  <c r="J119" i="3" s="1"/>
  <c r="BK447" i="3"/>
  <c r="J447" i="3"/>
  <c r="J128" i="3" s="1"/>
  <c r="J214" i="4"/>
  <c r="J103" i="4" s="1"/>
  <c r="BK356" i="4"/>
  <c r="J356" i="4" s="1"/>
  <c r="J106" i="4" s="1"/>
  <c r="BK570" i="4"/>
  <c r="J570" i="4"/>
  <c r="J130" i="4" s="1"/>
  <c r="BK766" i="4"/>
  <c r="J766" i="4" s="1"/>
  <c r="J156" i="4" s="1"/>
  <c r="BK786" i="4"/>
  <c r="J786" i="4" s="1"/>
  <c r="J159" i="4" s="1"/>
  <c r="J382" i="5"/>
  <c r="J112" i="5" s="1"/>
  <c r="J459" i="5"/>
  <c r="J127" i="5" s="1"/>
  <c r="J467" i="5"/>
  <c r="J130" i="5" s="1"/>
  <c r="BK548" i="5"/>
  <c r="J548" i="5" s="1"/>
  <c r="J134" i="5" s="1"/>
  <c r="BK559" i="5"/>
  <c r="J559" i="5" s="1"/>
  <c r="J137" i="5" s="1"/>
  <c r="J771" i="5"/>
  <c r="J170" i="5" s="1"/>
  <c r="BK173" i="6"/>
  <c r="J173" i="6" s="1"/>
  <c r="J96" i="6" s="1"/>
  <c r="BK188" i="6"/>
  <c r="J188" i="6" s="1"/>
  <c r="J101" i="6" s="1"/>
  <c r="BK232" i="6"/>
  <c r="J232" i="6" s="1"/>
  <c r="J105" i="6" s="1"/>
  <c r="BK253" i="6"/>
  <c r="J253" i="6"/>
  <c r="J113" i="6" s="1"/>
  <c r="BK324" i="6"/>
  <c r="J324" i="6" s="1"/>
  <c r="J122" i="6" s="1"/>
  <c r="BK344" i="6"/>
  <c r="J344" i="6" s="1"/>
  <c r="J126" i="6" s="1"/>
  <c r="J127" i="8"/>
  <c r="J98" i="8" s="1"/>
  <c r="BK217" i="13"/>
  <c r="J217" i="13" s="1"/>
  <c r="J104" i="13" s="1"/>
  <c r="BK119" i="14"/>
  <c r="J119" i="14" s="1"/>
  <c r="J30" i="14" s="1"/>
  <c r="AG107" i="1" s="1"/>
  <c r="BK445" i="5"/>
  <c r="J445" i="5" s="1"/>
  <c r="J122" i="5" s="1"/>
  <c r="BK263" i="6"/>
  <c r="J263" i="6" s="1"/>
  <c r="J117" i="6" s="1"/>
  <c r="BK125" i="9"/>
  <c r="BK124" i="9"/>
  <c r="J124" i="9" s="1"/>
  <c r="J30" i="9" s="1"/>
  <c r="AG102" i="1" s="1"/>
  <c r="BK120" i="10"/>
  <c r="J120" i="10" s="1"/>
  <c r="J97" i="10" s="1"/>
  <c r="J34" i="9"/>
  <c r="AW102" i="1" s="1"/>
  <c r="AT102" i="1" s="1"/>
  <c r="J34" i="17"/>
  <c r="AW110" i="1" s="1"/>
  <c r="AT110" i="1" s="1"/>
  <c r="F34" i="3"/>
  <c r="BA96" i="1" s="1"/>
  <c r="F34" i="4"/>
  <c r="BA97" i="1" s="1"/>
  <c r="J34" i="7"/>
  <c r="AW100" i="1" s="1"/>
  <c r="AT100" i="1" s="1"/>
  <c r="F34" i="8"/>
  <c r="BA101" i="1" s="1"/>
  <c r="F34" i="9"/>
  <c r="BA102" i="1" s="1"/>
  <c r="F34" i="12"/>
  <c r="BA105" i="1" s="1"/>
  <c r="J34" i="2"/>
  <c r="AW95" i="1" s="1"/>
  <c r="AT95" i="1" s="1"/>
  <c r="F34" i="6"/>
  <c r="BA99" i="1" s="1"/>
  <c r="F34" i="7"/>
  <c r="BA100" i="1" s="1"/>
  <c r="F34" i="10"/>
  <c r="BA103" i="1"/>
  <c r="J34" i="12"/>
  <c r="AW105" i="1"/>
  <c r="AT105" i="1" s="1"/>
  <c r="J34" i="10"/>
  <c r="AW103" i="1" s="1"/>
  <c r="AT103" i="1" s="1"/>
  <c r="J34" i="13"/>
  <c r="AW106" i="1" s="1"/>
  <c r="AT106" i="1" s="1"/>
  <c r="AZ94" i="1"/>
  <c r="AV94" i="1" s="1"/>
  <c r="AK29" i="1" s="1"/>
  <c r="J34" i="3"/>
  <c r="AW96" i="1" s="1"/>
  <c r="AT96" i="1" s="1"/>
  <c r="J34" i="5"/>
  <c r="AW98" i="1" s="1"/>
  <c r="AT98" i="1" s="1"/>
  <c r="F34" i="11"/>
  <c r="BA104" i="1"/>
  <c r="F34" i="17"/>
  <c r="BA110" i="1" s="1"/>
  <c r="BB94" i="1"/>
  <c r="W31" i="1" s="1"/>
  <c r="J34" i="4"/>
  <c r="AW97" i="1"/>
  <c r="AT97" i="1" s="1"/>
  <c r="J34" i="6"/>
  <c r="AW99" i="1"/>
  <c r="AT99" i="1" s="1"/>
  <c r="BC94" i="1"/>
  <c r="W32" i="1" s="1"/>
  <c r="F34" i="5"/>
  <c r="BA98" i="1" s="1"/>
  <c r="F34" i="16"/>
  <c r="BA109" i="1" s="1"/>
  <c r="J34" i="8"/>
  <c r="AW101" i="1" s="1"/>
  <c r="AT101" i="1" s="1"/>
  <c r="F34" i="14"/>
  <c r="BA107" i="1" s="1"/>
  <c r="F34" i="15"/>
  <c r="BA108" i="1"/>
  <c r="F34" i="13"/>
  <c r="BA106" i="1" s="1"/>
  <c r="J34" i="14"/>
  <c r="AW107" i="1" s="1"/>
  <c r="AT107" i="1" s="1"/>
  <c r="BD94" i="1"/>
  <c r="W33" i="1" s="1"/>
  <c r="F34" i="2"/>
  <c r="BA95" i="1" s="1"/>
  <c r="J34" i="11"/>
  <c r="AW104" i="1" s="1"/>
  <c r="AT104" i="1" s="1"/>
  <c r="J34" i="15"/>
  <c r="AW108" i="1" s="1"/>
  <c r="AT108" i="1" s="1"/>
  <c r="J34" i="16"/>
  <c r="AW109" i="1" s="1"/>
  <c r="AT109" i="1" s="1"/>
  <c r="P190" i="2" l="1"/>
  <c r="AU95" i="1" s="1"/>
  <c r="R190" i="2"/>
  <c r="P190" i="4"/>
  <c r="AU97" i="1" s="1"/>
  <c r="P186" i="3"/>
  <c r="AU96" i="1" s="1"/>
  <c r="R186" i="3"/>
  <c r="R190" i="4"/>
  <c r="P191" i="5"/>
  <c r="AU98" i="1" s="1"/>
  <c r="T186" i="3"/>
  <c r="R147" i="7"/>
  <c r="T147" i="7"/>
  <c r="AN102" i="1"/>
  <c r="T182" i="11"/>
  <c r="BK129" i="13"/>
  <c r="J129" i="13" s="1"/>
  <c r="J96" i="13" s="1"/>
  <c r="P182" i="11"/>
  <c r="AU104" i="1" s="1"/>
  <c r="P147" i="7"/>
  <c r="AU100" i="1" s="1"/>
  <c r="BK186" i="3"/>
  <c r="J186" i="3" s="1"/>
  <c r="J95" i="3" s="1"/>
  <c r="T129" i="13"/>
  <c r="BK182" i="11"/>
  <c r="J182" i="11"/>
  <c r="J96" i="11" s="1"/>
  <c r="J39" i="9"/>
  <c r="J39" i="14"/>
  <c r="BK136" i="16"/>
  <c r="J136" i="16" s="1"/>
  <c r="J30" i="16" s="1"/>
  <c r="AG109" i="1" s="1"/>
  <c r="AN109" i="1" s="1"/>
  <c r="BK190" i="4"/>
  <c r="J190" i="4"/>
  <c r="J95" i="4" s="1"/>
  <c r="BK126" i="8"/>
  <c r="J126" i="8" s="1"/>
  <c r="J97" i="8" s="1"/>
  <c r="J187" i="3"/>
  <c r="J96" i="3"/>
  <c r="BK172" i="6"/>
  <c r="J172" i="6"/>
  <c r="J95" i="6" s="1"/>
  <c r="J125" i="9"/>
  <c r="J97" i="9" s="1"/>
  <c r="BK119" i="10"/>
  <c r="J119" i="10" s="1"/>
  <c r="J96" i="10" s="1"/>
  <c r="BK119" i="12"/>
  <c r="J119" i="12" s="1"/>
  <c r="J30" i="12" s="1"/>
  <c r="AG105" i="1" s="1"/>
  <c r="AN105" i="1" s="1"/>
  <c r="J130" i="13"/>
  <c r="J97" i="13" s="1"/>
  <c r="J96" i="14"/>
  <c r="BK190" i="2"/>
  <c r="J190" i="2" s="1"/>
  <c r="J95" i="2" s="1"/>
  <c r="BK147" i="7"/>
  <c r="J147" i="7" s="1"/>
  <c r="J95" i="7" s="1"/>
  <c r="J96" i="9"/>
  <c r="J183" i="11"/>
  <c r="J97" i="11"/>
  <c r="BK191" i="5"/>
  <c r="J191" i="5"/>
  <c r="BK126" i="15"/>
  <c r="J126" i="15"/>
  <c r="J30" i="15" s="1"/>
  <c r="AG108" i="1" s="1"/>
  <c r="AN108" i="1" s="1"/>
  <c r="AN107" i="1"/>
  <c r="BA94" i="1"/>
  <c r="W30" i="1" s="1"/>
  <c r="J30" i="17"/>
  <c r="AG110" i="1" s="1"/>
  <c r="AN110" i="1" s="1"/>
  <c r="AX94" i="1"/>
  <c r="J30" i="5"/>
  <c r="AG98" i="1" s="1"/>
  <c r="AN98" i="1" s="1"/>
  <c r="W29" i="1"/>
  <c r="AY94" i="1"/>
  <c r="J39" i="12" l="1"/>
  <c r="J96" i="12"/>
  <c r="J96" i="15"/>
  <c r="J39" i="17"/>
  <c r="BK125" i="8"/>
  <c r="J125" i="8"/>
  <c r="J96" i="8" s="1"/>
  <c r="J39" i="15"/>
  <c r="J39" i="16"/>
  <c r="J96" i="16"/>
  <c r="J39" i="5"/>
  <c r="J95" i="5"/>
  <c r="J30" i="6"/>
  <c r="AG99" i="1" s="1"/>
  <c r="AN99" i="1" s="1"/>
  <c r="J30" i="3"/>
  <c r="AG96" i="1" s="1"/>
  <c r="AN96" i="1" s="1"/>
  <c r="J30" i="2"/>
  <c r="AG95" i="1" s="1"/>
  <c r="AN95" i="1" s="1"/>
  <c r="J30" i="7"/>
  <c r="AG100" i="1" s="1"/>
  <c r="AN100" i="1" s="1"/>
  <c r="AU94" i="1"/>
  <c r="J30" i="4"/>
  <c r="AG97" i="1" s="1"/>
  <c r="AN97" i="1" s="1"/>
  <c r="J30" i="10"/>
  <c r="AG103" i="1"/>
  <c r="AN103" i="1" s="1"/>
  <c r="J30" i="13"/>
  <c r="AG106" i="1" s="1"/>
  <c r="AN106" i="1" s="1"/>
  <c r="AW94" i="1"/>
  <c r="AK30" i="1" s="1"/>
  <c r="J30" i="11"/>
  <c r="AG104" i="1" s="1"/>
  <c r="AN104" i="1" s="1"/>
  <c r="J39" i="3" l="1"/>
  <c r="J39" i="10"/>
  <c r="J39" i="4"/>
  <c r="J39" i="6"/>
  <c r="J39" i="13"/>
  <c r="J39" i="2"/>
  <c r="J39" i="7"/>
  <c r="J39" i="11"/>
  <c r="J30" i="8"/>
  <c r="AG101" i="1" s="1"/>
  <c r="AN101" i="1" s="1"/>
  <c r="AT94" i="1"/>
  <c r="J39" i="8" l="1"/>
  <c r="AG94" i="1"/>
  <c r="AN94" i="1" s="1"/>
  <c r="AK26" i="1" l="1"/>
  <c r="AK35" i="1" s="1"/>
</calcChain>
</file>

<file path=xl/sharedStrings.xml><?xml version="1.0" encoding="utf-8"?>
<sst xmlns="http://schemas.openxmlformats.org/spreadsheetml/2006/main" count="48330" uniqueCount="5565">
  <si>
    <t>Export Komplet</t>
  </si>
  <si>
    <t/>
  </si>
  <si>
    <t>2.0</t>
  </si>
  <si>
    <t>True</t>
  </si>
  <si>
    <t>False</t>
  </si>
  <si>
    <t>{0def61f0-0dd0-4b19-95eb-b9932b1d1a0c}</t>
  </si>
  <si>
    <t>&gt;&gt;  skryté stĺpce  &lt;&lt;</t>
  </si>
  <si>
    <t>0,001</t>
  </si>
  <si>
    <t>20</t>
  </si>
  <si>
    <t>REKAPITULÁCIA STAVBY</t>
  </si>
  <si>
    <t>v ---  nižšie sa nachádzajú doplnkové a pomocné údaje k zostavám  --- v</t>
  </si>
  <si>
    <t>Návod na vyplnenie</t>
  </si>
  <si>
    <t>Kód:</t>
  </si>
  <si>
    <t>191121kopia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</si>
  <si>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</si>
  <si>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</si>
  <si>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MŠ Spojná 6 - rekonštrukcia objektu</t>
  </si>
  <si>
    <t>JKSO:</t>
  </si>
  <si>
    <t>801 31</t>
  </si>
  <si>
    <t>KS:</t>
  </si>
  <si>
    <t>1263</t>
  </si>
  <si>
    <t>Miesto:</t>
  </si>
  <si>
    <t>Spojná 6, 917 01 Trnava</t>
  </si>
  <si>
    <t>Dátum:</t>
  </si>
  <si>
    <t>CPV:</t>
  </si>
  <si>
    <t>45214100-1</t>
  </si>
  <si>
    <t>CPA:</t>
  </si>
  <si>
    <t>41.00.40</t>
  </si>
  <si>
    <t>Objednávateľ:</t>
  </si>
  <si>
    <t>IČO:</t>
  </si>
  <si>
    <t xml:space="preserve"> </t>
  </si>
  <si>
    <t>IČ DPH:</t>
  </si>
  <si>
    <t>Zhotoviteľ:</t>
  </si>
  <si>
    <t>Vyplň údaj</t>
  </si>
  <si>
    <t>Projektant:</t>
  </si>
  <si>
    <t>RENAK, s.r.o.</t>
  </si>
  <si>
    <t>0,01</t>
  </si>
  <si>
    <t>Spracovateľ:</t>
  </si>
  <si>
    <t>Ing. Erich Kreutz</t>
  </si>
  <si>
    <t>Poznámka: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</si>
  <si>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</si>
  <si>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</si>
  <si>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</si>
  <si>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</si>
  <si>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</si>
  <si>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</si>
  <si>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</si>
  <si>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</si>
  <si>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</si>
  <si>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</si>
  <si>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</si>
  <si>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</si>
  <si>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</si>
  <si>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</si>
  <si>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</si>
  <si>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</si>
  <si>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</si>
  <si>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</si>
  <si>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</si>
  <si>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</si>
  <si>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</si>
  <si>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</si>
  <si>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</si>
  <si>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</si>
  <si>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</si>
  <si>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</si>
  <si>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</si>
  <si>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</si>
  <si>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</si>
  <si>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</si>
  <si>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</si>
  <si>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</si>
  <si>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</si>
  <si>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</si>
  <si>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</si>
  <si>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</si>
  <si>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</si>
  <si>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</si>
  <si>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</si>
  <si>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</si>
  <si>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</si>
  <si>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</si>
  <si>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</si>
  <si>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</si>
  <si>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</si>
  <si>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P1</t>
  </si>
  <si>
    <t>Pavilón 1</t>
  </si>
  <si>
    <t>STA</t>
  </si>
  <si>
    <t>1</t>
  </si>
  <si>
    <t>{1b56d8ee-70f2-4b06-bf91-eeba9e0bd0bf}</t>
  </si>
  <si>
    <t>80131</t>
  </si>
  <si>
    <t>P2</t>
  </si>
  <si>
    <t>Pavilón 2</t>
  </si>
  <si>
    <t>{f37617f4-cad7-48f0-a1aa-a16e90519f33}</t>
  </si>
  <si>
    <t>P3</t>
  </si>
  <si>
    <t>Pavilón 3</t>
  </si>
  <si>
    <t>{7cdc47e2-7816-4529-8287-76751deec2d6}</t>
  </si>
  <si>
    <t>P4</t>
  </si>
  <si>
    <t>Technický pavilón</t>
  </si>
  <si>
    <t>{b7e5aee6-bfff-482e-b259-f39d98e77de3}</t>
  </si>
  <si>
    <t>P5</t>
  </si>
  <si>
    <t>Spojovacia chodba</t>
  </si>
  <si>
    <t>{194ff22e-39ba-404b-93d6-22cc78d53766}</t>
  </si>
  <si>
    <t>P6</t>
  </si>
  <si>
    <t>Spevnené plochy a oplotenie</t>
  </si>
  <si>
    <t>{06cfcfac-a535-4bde-9c5f-d734ed3be70a}</t>
  </si>
  <si>
    <t>P7</t>
  </si>
  <si>
    <t>Sadové úpravy</t>
  </si>
  <si>
    <t>{4e270853-af91-4c9c-916f-fc9900eb285a}</t>
  </si>
  <si>
    <t>P8</t>
  </si>
  <si>
    <t>Elektro</t>
  </si>
  <si>
    <t>{ddffa3dc-24b2-44b7-ba13-db39e76ed516}</t>
  </si>
  <si>
    <t>P9</t>
  </si>
  <si>
    <t>Bleskozvod</t>
  </si>
  <si>
    <t>{1af616dd-d807-47fa-8365-9daf7276903b}</t>
  </si>
  <si>
    <t>P10</t>
  </si>
  <si>
    <t>Vzduchotechnika a chladenie</t>
  </si>
  <si>
    <t>{5a498e09-afd6-40c7-a8fe-67f1e3d55d61}</t>
  </si>
  <si>
    <t>P11</t>
  </si>
  <si>
    <t>Plynoinštalácia</t>
  </si>
  <si>
    <t>{577180a6-f5ed-44f6-8635-d56e49d39a73}</t>
  </si>
  <si>
    <t>P12</t>
  </si>
  <si>
    <t>Zdravotechnika</t>
  </si>
  <si>
    <t>{679d3aef-3405-4cf8-8b2e-c8958ad8706f}</t>
  </si>
  <si>
    <t>P13</t>
  </si>
  <si>
    <t>Meranie a regulácia</t>
  </si>
  <si>
    <t>{80448066-7214-4af8-8b67-e4813389b6c2}</t>
  </si>
  <si>
    <t>P14</t>
  </si>
  <si>
    <t>Vykurovanie</t>
  </si>
  <si>
    <t>{3b80eb03-837f-4006-9413-462a32af2d5b}</t>
  </si>
  <si>
    <t>P15</t>
  </si>
  <si>
    <t>Vybavenie kuchyne</t>
  </si>
  <si>
    <t>{f6e9d611-65fd-4f7e-a86b-9d1fc72aff22}</t>
  </si>
  <si>
    <t>P16</t>
  </si>
  <si>
    <t>HACCP</t>
  </si>
  <si>
    <t>{01bf957d-2a81-4e6c-b55f-59c44182fbfd}</t>
  </si>
  <si>
    <t>DlZvslOtv</t>
  </si>
  <si>
    <t>dĺžka zvislých špár otvorov</t>
  </si>
  <si>
    <t>m</t>
  </si>
  <si>
    <t>89,26</t>
  </si>
  <si>
    <t>2</t>
  </si>
  <si>
    <t>KRYCÍ LIST ROZPOČTU</t>
  </si>
  <si>
    <t>Objekt:</t>
  </si>
  <si>
    <t>P1 - Pavilón 1</t>
  </si>
  <si>
    <t>41.00.48</t>
  </si>
  <si>
    <t>DOMaják, s.r.o.</t>
  </si>
  <si>
    <t>REKAPITULÁCIA ROZPOČTU</t>
  </si>
  <si>
    <t>Kód dielu - Popis</t>
  </si>
  <si>
    <t>Cena celkom [EUR]</t>
  </si>
  <si>
    <t>Náklady z rozpočtu</t>
  </si>
  <si>
    <t>-1</t>
  </si>
  <si>
    <t>01 - Zemné práce</t>
  </si>
  <si>
    <t xml:space="preserve">    0103 - Hĺbené vykopávky</t>
  </si>
  <si>
    <t xml:space="preserve">    0104 - Konštrukcie z hornín</t>
  </si>
  <si>
    <t>03 - Lešenárske práce</t>
  </si>
  <si>
    <t xml:space="preserve">    0301 - Lešenie radové</t>
  </si>
  <si>
    <t xml:space="preserve">    0303 - Lešenie pomocné</t>
  </si>
  <si>
    <t>05 - Búracie práce a demolácie</t>
  </si>
  <si>
    <t xml:space="preserve">    0501 - Búranie konštrukcií</t>
  </si>
  <si>
    <t xml:space="preserve">    0502 - Vybúranie konštrukcií a demontáže</t>
  </si>
  <si>
    <t xml:space="preserve">    0508 - Doprava vybúraných hmôt</t>
  </si>
  <si>
    <t>11 - Betonárske práce</t>
  </si>
  <si>
    <t xml:space="preserve">    1101 - Základy</t>
  </si>
  <si>
    <t xml:space="preserve">    1107 - Stropné a strešné konštrukcie budov (pozemných stavieb)</t>
  </si>
  <si>
    <t xml:space="preserve">    1199 - Presun hmôt</t>
  </si>
  <si>
    <t>12 - Murárske práce</t>
  </si>
  <si>
    <t xml:space="preserve">    1202 - Múry</t>
  </si>
  <si>
    <t xml:space="preserve">    1204 - Priečky, steny</t>
  </si>
  <si>
    <t xml:space="preserve">    1223 - Osadzovanie konštrukcií</t>
  </si>
  <si>
    <t xml:space="preserve">    1226 - Dokončovacie práce</t>
  </si>
  <si>
    <t xml:space="preserve">    1299 - Presun hmôt</t>
  </si>
  <si>
    <t>13 - Omietkárske práce</t>
  </si>
  <si>
    <t xml:space="preserve">    1301 - Vnútorné povrchy stropov a podhľadov schodiskových konštrukcií</t>
  </si>
  <si>
    <t xml:space="preserve">    1303 - Vnútorné povrchy stien</t>
  </si>
  <si>
    <t xml:space="preserve">    1309 - Vonkajšie povrchy stien</t>
  </si>
  <si>
    <t xml:space="preserve">    1399 - Presun hmôt</t>
  </si>
  <si>
    <t>14 - Práce pri kladení mazanín, poterov a podkladných vrstiev</t>
  </si>
  <si>
    <t xml:space="preserve">    1401 - Mazanina</t>
  </si>
  <si>
    <t xml:space="preserve">    1402 - Poter</t>
  </si>
  <si>
    <t xml:space="preserve">    1499 - Presun hmôt</t>
  </si>
  <si>
    <t>61 - Izolatérske práce</t>
  </si>
  <si>
    <t xml:space="preserve">    6101 - Proti vode a zemnej vlhkosti</t>
  </si>
  <si>
    <t xml:space="preserve">    6102 - Hydroizolácia striech</t>
  </si>
  <si>
    <t xml:space="preserve">    6103 - Tepelná izolácia</t>
  </si>
  <si>
    <t xml:space="preserve">    6199 - Presun hmôt</t>
  </si>
  <si>
    <t>62 - Montáž tesárskych konštrukcií a drevostavieb</t>
  </si>
  <si>
    <t xml:space="preserve">    6204 - Strechy</t>
  </si>
  <si>
    <t xml:space="preserve">    6299 - Presun hmôt</t>
  </si>
  <si>
    <t>64 - Klampiarske práce</t>
  </si>
  <si>
    <t xml:space="preserve">    6402 - Oplechovanie</t>
  </si>
  <si>
    <t xml:space="preserve">    6405 - Odvodňovacie žľaby</t>
  </si>
  <si>
    <t xml:space="preserve">    6406 - Odvodňovacie rúry</t>
  </si>
  <si>
    <t xml:space="preserve">    6499 - Presun hmôt</t>
  </si>
  <si>
    <t>66 - Montáž stolárskych konštrukcií</t>
  </si>
  <si>
    <t xml:space="preserve">    6604 - Okná</t>
  </si>
  <si>
    <t xml:space="preserve">    6605 - Dvere</t>
  </si>
  <si>
    <t xml:space="preserve">    6606 - Doplnkové konštrukcie</t>
  </si>
  <si>
    <t xml:space="preserve">    6607 - Nábytok</t>
  </si>
  <si>
    <t xml:space="preserve">    6699 - Presun hmôt</t>
  </si>
  <si>
    <t>67 - Montáž zámočníckych konštrukcií</t>
  </si>
  <si>
    <t xml:space="preserve">    6704 - Výplne otvorov</t>
  </si>
  <si>
    <t xml:space="preserve">    6712 - Doplnky</t>
  </si>
  <si>
    <t xml:space="preserve">    6713 - Zatemňovacie a zvukotlmiace zariadenia</t>
  </si>
  <si>
    <t xml:space="preserve">    6799 - Presun hmôt</t>
  </si>
  <si>
    <t>69 - Montáž sadrokartonových priečok a obkladov</t>
  </si>
  <si>
    <t xml:space="preserve">    6903 - Obklady</t>
  </si>
  <si>
    <t xml:space="preserve">    6999 - Presun hmôt</t>
  </si>
  <si>
    <t>71 - Práce pri kladení dlažieb a obkladov</t>
  </si>
  <si>
    <t xml:space="preserve">    7101 - Dlažby</t>
  </si>
  <si>
    <t xml:space="preserve">    7102 - Obklady</t>
  </si>
  <si>
    <t xml:space="preserve">    7199 - Presun hmôt</t>
  </si>
  <si>
    <t>75 - Montáž podláh vlysových, parketových a povlakových</t>
  </si>
  <si>
    <t xml:space="preserve">    7503 - Povlakové</t>
  </si>
  <si>
    <t xml:space="preserve">    7599 - Presun hmôt</t>
  </si>
  <si>
    <t>84 - Práce maliarske, natieračské, tapetárske, metalizácia</t>
  </si>
  <si>
    <t xml:space="preserve">    8401 - Nátery</t>
  </si>
  <si>
    <t xml:space="preserve">    8402 - Maľby</t>
  </si>
  <si>
    <t xml:space="preserve">    8499 - Presun hmôt</t>
  </si>
  <si>
    <t>86 - Zasklievacie práce</t>
  </si>
  <si>
    <t xml:space="preserve">    8602 - Zábradlia</t>
  </si>
  <si>
    <t xml:space="preserve">    8604 - Okná, dvere</t>
  </si>
  <si>
    <t xml:space="preserve">    8699 - Presun hmôt</t>
  </si>
  <si>
    <t>88 - Zdravotechnicko-inštalačné práce</t>
  </si>
  <si>
    <t xml:space="preserve">    8805 - Zariaďovacie predmety</t>
  </si>
  <si>
    <t xml:space="preserve">    8899 - Presun hmôt</t>
  </si>
  <si>
    <t>XXX - Nezaradené</t>
  </si>
  <si>
    <t>ROZPOČET</t>
  </si>
  <si>
    <t>PČ</t>
  </si>
  <si>
    <t>MJ</t>
  </si>
  <si>
    <t>Množstvo</t>
  </si>
  <si>
    <t>J.cena [EUR]</t>
  </si>
  <si>
    <t>J. Nh [h]</t>
  </si>
  <si>
    <t>Nh celkom [h]</t>
  </si>
  <si>
    <t>J. hmotnosť [t]</t>
  </si>
  <si>
    <t>Hmotnosť celkom [t]</t>
  </si>
  <si>
    <t>J. suť [t]</t>
  </si>
  <si>
    <t>Suť Celkom [t]</t>
  </si>
  <si>
    <t>01</t>
  </si>
  <si>
    <t>Zemné práce</t>
  </si>
  <si>
    <t>ROZPOCET</t>
  </si>
  <si>
    <t>0103</t>
  </si>
  <si>
    <t>Hĺbené vykopávky</t>
  </si>
  <si>
    <t>K</t>
  </si>
  <si>
    <t>01030500020010</t>
  </si>
  <si>
    <t>Výkop jamy a ryhy v obmedzenom priestore horn. tr.3 ručne</t>
  </si>
  <si>
    <t>m3</t>
  </si>
  <si>
    <t>4</t>
  </si>
  <si>
    <t>VV</t>
  </si>
  <si>
    <t>"na zateplenie základov" 15</t>
  </si>
  <si>
    <t>Súčet</t>
  </si>
  <si>
    <t>0104</t>
  </si>
  <si>
    <t>Konštrukcie z hornín</t>
  </si>
  <si>
    <t>3</t>
  </si>
  <si>
    <t>01040402070010</t>
  </si>
  <si>
    <t>Zásyp sypaninou so zhutnením jám, šachiet, rýh, zárezov alebo okolo objektov do 100 m3</t>
  </si>
  <si>
    <t>03</t>
  </si>
  <si>
    <t>Lešenárske práce</t>
  </si>
  <si>
    <t>0301</t>
  </si>
  <si>
    <t>Lešenie radové</t>
  </si>
  <si>
    <t>03010101010010</t>
  </si>
  <si>
    <t>Montáž lešenia ľahkého pracovného radového s podlahami šírky od 0,80 do 1,00 m, výšky do 10 m</t>
  </si>
  <si>
    <t>m2</t>
  </si>
  <si>
    <t>27</t>
  </si>
  <si>
    <t>nad prepojovacou chodbou je nutné použiť lávku alebo použiť pod lešenie ochranu strechy, náklady zahrnúť do ceny</t>
  </si>
  <si>
    <t>(16,5+16+4,8)*7,5+(2+2,8+6+12,6+6+4,8)*3,7+17,4*4</t>
  </si>
  <si>
    <t>5</t>
  </si>
  <si>
    <t>03010101010910</t>
  </si>
  <si>
    <t>Príplatok za prvý a každý ďalší i začatý mesiac použitia lešenia ľahkého pracovného radového s podlahami šírky od 0,80 do 1,00 m, výšky do 10 m</t>
  </si>
  <si>
    <t>28</t>
  </si>
  <si>
    <t>475,89*2 "Přepočítané koeficientom množstva</t>
  </si>
  <si>
    <t>6</t>
  </si>
  <si>
    <t>03010102015010</t>
  </si>
  <si>
    <t>Demontáž lešenia ľahkého pracovného radového bez podláh šírky od 0,80 do 1,00 m, výšky do 10 m</t>
  </si>
  <si>
    <t>29</t>
  </si>
  <si>
    <t>0303</t>
  </si>
  <si>
    <t>Lešenie pomocné</t>
  </si>
  <si>
    <t>192</t>
  </si>
  <si>
    <t>03030103010010</t>
  </si>
  <si>
    <t>Lešenie ľahké pracovné pomocné, s výškou lešeňovej podlahy do 1,20 m</t>
  </si>
  <si>
    <t>1723354928</t>
  </si>
  <si>
    <t>13,89+29,26+20,12+22,64+124,88+10,47  "1NP</t>
  </si>
  <si>
    <t>29,14+22,8+123,89+5,09  "2NP</t>
  </si>
  <si>
    <t>05</t>
  </si>
  <si>
    <t>Búracie práce a demolácie</t>
  </si>
  <si>
    <t>0501</t>
  </si>
  <si>
    <t>Búranie konštrukcií</t>
  </si>
  <si>
    <t>7</t>
  </si>
  <si>
    <t>05010104000010</t>
  </si>
  <si>
    <t>Búranie základov alebo vybúranie otvorov plochy nad 4 m2 z betónu prostého alebo preloženého kameňom,  -2,20000t</t>
  </si>
  <si>
    <t>30</t>
  </si>
  <si>
    <t>"B27 okapový chodník" 10</t>
  </si>
  <si>
    <t>8</t>
  </si>
  <si>
    <t>05010203000010</t>
  </si>
  <si>
    <t>Búranie priečok alebo vybúranie otvorov plochy nad 4 m2 z tehál pálených, plných alebo dutých hr. do 150 mm,  -0,19600t</t>
  </si>
  <si>
    <t>31</t>
  </si>
  <si>
    <t>B01</t>
  </si>
  <si>
    <t>1.NP</t>
  </si>
  <si>
    <t>(0,25+0,25)*3,02+(0,4+0,6)*3,02+(0,45+0,3)*3,02</t>
  </si>
  <si>
    <t>((0,65+1,75+0,45)*3,02-1,75*1,1+0,8*2,1+0,4*3,02+(1,7+1,4)*3,02-0,8*1,97+1,055*3,02+(1,055+0,75)*3,02+1,8*3,02)</t>
  </si>
  <si>
    <t>((1,55*2+3,24)*2,1-0,8*1,97-0,6*1,97*2+(4,025+1,89)*3,02-0,8*1,97-1,5*0,75)</t>
  </si>
  <si>
    <t>2NP</t>
  </si>
  <si>
    <t>(1,8+1,55*2+2,3+3,53+0,34+2,5+3,15+2,22+1,025*2+0,75)*2,97+(0,8+2,1)</t>
  </si>
  <si>
    <t>-(0,6*1,97*3+0,8*1,97*3)</t>
  </si>
  <si>
    <t>(0,45+0,3)*2,97</t>
  </si>
  <si>
    <t>9</t>
  </si>
  <si>
    <t>05010206001231</t>
  </si>
  <si>
    <t>Demontáž sadrokartónovej priečky, zdvojená nosná oceľová konštrukcia, dvojité opláštenie, -0,05376t vrátane minerálnej vlny</t>
  </si>
  <si>
    <t>16</t>
  </si>
  <si>
    <t>72</t>
  </si>
  <si>
    <t>B02</t>
  </si>
  <si>
    <t>"1NP"(6,5+6,5+4,6+5,75)*3,2-0,8*1,97*4</t>
  </si>
  <si>
    <t>"2NP" (6,3+6,5+4,4+5,75)*2,97-0,8*1,97*4</t>
  </si>
  <si>
    <t>10</t>
  </si>
  <si>
    <t>05010206001431</t>
  </si>
  <si>
    <t>Demontáž sadrokartónovej predsadenej alebo šachtovej steny, s oceľovou konštrukciou so zdvojeným profilom, jednoduché opláštenie, -0,02461t</t>
  </si>
  <si>
    <t>73</t>
  </si>
  <si>
    <t>P</t>
  </si>
  <si>
    <t>Poznámka k položke:_x000D_
Poznámka k položke:, vrátane minerálnej vlny - výplň</t>
  </si>
  <si>
    <t>(5,65*2+3,3+3,3+5,65*2)*3,02</t>
  </si>
  <si>
    <t>-(1,8*1,3+1,23*1,2+1,2*1,2*2+0,9*1,97)</t>
  </si>
  <si>
    <t>11</t>
  </si>
  <si>
    <t>05010508000020</t>
  </si>
  <si>
    <t>Búranie dlažieb, bez podklad. lôžka z xylolit., alebo keramických dlaždíc hr. do 10 mm,  -0,02000t</t>
  </si>
  <si>
    <t>32</t>
  </si>
  <si>
    <t>B10</t>
  </si>
  <si>
    <t>"1NP" 1,6+16,97+1,34+2,72+3,9*13,6+0,8*0,9</t>
  </si>
  <si>
    <t>"2NP" 3,04+2,72+1,34+16,97+3,57+3,65*(0,4+3,2+0,4+5,6+0,4)</t>
  </si>
  <si>
    <t>12</t>
  </si>
  <si>
    <t>05010510001650</t>
  </si>
  <si>
    <t>Odstránenie povlakových podláh z nášľapnej plochy lepených s podložkou,  -0,00100t</t>
  </si>
  <si>
    <t>121</t>
  </si>
  <si>
    <t>B09</t>
  </si>
  <si>
    <t>"1NP" 18,64+18,64+34,06+13,55+8,31+22,1+17,96+27,22+32,45+19,76+10,47+3,47</t>
  </si>
  <si>
    <t>"2NP" 23,83+4,99+16,74+5,69+22,10+17,96+27,22+22,84+19,76</t>
  </si>
  <si>
    <t>13</t>
  </si>
  <si>
    <t>05010811001191</t>
  </si>
  <si>
    <t>Otlčenie omietok stropov vnútorných vápenných alebo vápennocementových v rozsahu do 100 %,  -0,05000t</t>
  </si>
  <si>
    <t>39</t>
  </si>
  <si>
    <t>"1NP" 18,64</t>
  </si>
  <si>
    <t>14</t>
  </si>
  <si>
    <t>05010811003121</t>
  </si>
  <si>
    <t>Otlčenie omietok stien vnútorných vápenných alebo vápennocementových v rozsahu do 15 %,  -0,00400t</t>
  </si>
  <si>
    <t>40</t>
  </si>
  <si>
    <t>"1NP" (4*2+5,75)*3,02-4*1,8-2,8*1,8</t>
  </si>
  <si>
    <t>15</t>
  </si>
  <si>
    <t>05010811003141</t>
  </si>
  <si>
    <t>Otlčenie omietok stien vnútorných vápenných alebo vápennocementových v rozsahu do 30 %,  -0,01000t</t>
  </si>
  <si>
    <t>41</t>
  </si>
  <si>
    <t>"1NP" (7,7+8)*2*3,02-1,85*3,02-0,8*1,97*7-1,75*1,1</t>
  </si>
  <si>
    <t>05010814000080</t>
  </si>
  <si>
    <t>Odsekanie a odobratie obkladov stien z obkladačiek vnútorných vrátane podkladovej omietky nad 2 m2,  -0,06800t</t>
  </si>
  <si>
    <t>42</t>
  </si>
  <si>
    <t>B12</t>
  </si>
  <si>
    <t>"1NP" 2,4*1,2+2*1,2+2,1+1,2*2,1+(0,8+0,9)*2*2,1-0,6*1,97+0,85*2,1+1,6*2,1+1,3*2*2,1+3,5*1,2+(0,9+0,92*2+0,15)*2,1+(2+0,55*2+0,4+1,4+1,1+1,17)*2,1</t>
  </si>
  <si>
    <t>"2NP" (1,815+1,675)*2,1+1,2*1,2+(1,3+1+0,94+1,7+1,025+0,9+0,8+0,1+0,8+1,925+4+0,55*2)*2,1-0,8*1,97*2+2,425*1,2+5,7*1,2</t>
  </si>
  <si>
    <t>17</t>
  </si>
  <si>
    <t>05010814000100</t>
  </si>
  <si>
    <t>Odsekanie a odobratie obkladov stien z obkladačiek vonkajších vrátane podkladovej omietky do 2 m2,  -0,08900t</t>
  </si>
  <si>
    <t>43</t>
  </si>
  <si>
    <t>"B26" (4+12,6+2,8*2+14+7+6)*0,3</t>
  </si>
  <si>
    <t>0502</t>
  </si>
  <si>
    <t>Vybúranie konštrukcií a demontáže</t>
  </si>
  <si>
    <t>19</t>
  </si>
  <si>
    <t>05020552001300</t>
  </si>
  <si>
    <t>Demontáž oplechovania parapetov rš od 100 do 330 mm,  -0,00135t</t>
  </si>
  <si>
    <t>76</t>
  </si>
  <si>
    <t>B24</t>
  </si>
  <si>
    <t>"1NP" 3*1,2+1,75*2+1,5+1,8+1,83+9+4++5,4+4+4+1,8</t>
  </si>
  <si>
    <t>"2NP" 2,6+1,2*3+7,26+0,86+4+5,4+4*2</t>
  </si>
  <si>
    <t>05020552001320</t>
  </si>
  <si>
    <t>Demontáž oplechovania ríms rš od 100 do 200 mm,  -0,00009 t</t>
  </si>
  <si>
    <t>77</t>
  </si>
  <si>
    <t>B22</t>
  </si>
  <si>
    <t>"1NP" 3,3+9,85</t>
  </si>
  <si>
    <t>"2NP" 9,85+3,2</t>
  </si>
  <si>
    <t>21</t>
  </si>
  <si>
    <t>05020552001380</t>
  </si>
  <si>
    <t>Demontáž oplechovania múrov a nadmuroviek rš od 330 do 500 mm,  -0,00230t</t>
  </si>
  <si>
    <t>78</t>
  </si>
  <si>
    <t>"B23" 6,85+5,4+2,85+1,5+4,45+3,25*2+17,3*2+16*2</t>
  </si>
  <si>
    <t>22</t>
  </si>
  <si>
    <t>05020706000011</t>
  </si>
  <si>
    <t>Demontáž okien drevených, 1 bm obvodu - 0,008t</t>
  </si>
  <si>
    <t>33</t>
  </si>
  <si>
    <t>"1NP" 3*(1,2+1,2)*2+2*(1,75+1,1)*2+(1,5+0,75)*2</t>
  </si>
  <si>
    <t>23</t>
  </si>
  <si>
    <t>05020706000030</t>
  </si>
  <si>
    <t>Vyvesenie dreveného dverného krídla do suti plochy do 2 m2, -0,02400t</t>
  </si>
  <si>
    <t>ks</t>
  </si>
  <si>
    <t>34</t>
  </si>
  <si>
    <t>B03+B04</t>
  </si>
  <si>
    <t>"1.NP" 12</t>
  </si>
  <si>
    <t>"2NP" 9+3</t>
  </si>
  <si>
    <t>24</t>
  </si>
  <si>
    <t>05020706000191</t>
  </si>
  <si>
    <t>Vybúranie a vybratie mreží plochy nad 2 m2,  -0,00200t</t>
  </si>
  <si>
    <t>1857507900</t>
  </si>
  <si>
    <t>B25</t>
  </si>
  <si>
    <t>"1NP" 1,8*1,3+1,83*1,3+1,8*1,8+3*1,8</t>
  </si>
  <si>
    <t>"2NP" 0,86*2,55+1,2*1,8*2</t>
  </si>
  <si>
    <t>25</t>
  </si>
  <si>
    <t>05020706000220</t>
  </si>
  <si>
    <t>Demontáž interiérových žalúzií, -0,002t</t>
  </si>
  <si>
    <t>136</t>
  </si>
  <si>
    <t>B36</t>
  </si>
  <si>
    <t>"1NP" 4 + "2NP" 3</t>
  </si>
  <si>
    <t>26</t>
  </si>
  <si>
    <t>05020707000160</t>
  </si>
  <si>
    <t>Vybúranie kovových dverových zárubní plochy do 2 m2,  -0,07600t</t>
  </si>
  <si>
    <t>35</t>
  </si>
  <si>
    <t>B03</t>
  </si>
  <si>
    <t>"1.NP" 0,6*1,97*3+0,8*1,97*8+0,9*1,97</t>
  </si>
  <si>
    <t>"2NP" 0,6*1,97*2+0,8*1,97*8</t>
  </si>
  <si>
    <t>05020790000030</t>
  </si>
  <si>
    <t>Vysklievanie stien a priečok, balkón. zábradlia, výťahových šachiet skla profilového jednoduchého s drôt. vložkou,  -0,02200t</t>
  </si>
  <si>
    <t>137</t>
  </si>
  <si>
    <t>B31</t>
  </si>
  <si>
    <t>13,5*0,9</t>
  </si>
  <si>
    <t>05020790000420</t>
  </si>
  <si>
    <t>Vysklievanie okien a dverí skla plochého do 1 m2,  -0,01000t</t>
  </si>
  <si>
    <t>140</t>
  </si>
  <si>
    <t>"B19" 0,65*1,25</t>
  </si>
  <si>
    <t>"B38" 0,86*1</t>
  </si>
  <si>
    <t>05020790000490</t>
  </si>
  <si>
    <t>Vysklievanie okien a dverí skla plochého, príplatok k cene za konštr. s hliník. lištami jednostran.</t>
  </si>
  <si>
    <t>141</t>
  </si>
  <si>
    <t>05020906000010</t>
  </si>
  <si>
    <t>Vybúranie drevených zábradlí a madiel,  -0,01600t</t>
  </si>
  <si>
    <t>37</t>
  </si>
  <si>
    <t>demontáž, obrúsenie a spätná montáž madla B37</t>
  </si>
  <si>
    <t>"zábradlie" 3,7*4+3,9</t>
  </si>
  <si>
    <t>05020906000011</t>
  </si>
  <si>
    <t>Demontáž drevených doplnkových konštruckií (garníže, kolajnice na rolety, ochranné kryty na radiátory, nábytok, drevené prahy</t>
  </si>
  <si>
    <t>súb</t>
  </si>
  <si>
    <t>79</t>
  </si>
  <si>
    <t>1+1  "garníže  (dl. 4,3m)</t>
  </si>
  <si>
    <t>21+17  "prahy</t>
  </si>
  <si>
    <t>05020906000200</t>
  </si>
  <si>
    <t>Demontáž parapetnej dosky drevenej šírky do 300 mm, dĺžky do 1600 mm, -0,003t</t>
  </si>
  <si>
    <t>87</t>
  </si>
  <si>
    <t>"1NP" 4</t>
  </si>
  <si>
    <t>05020906000210</t>
  </si>
  <si>
    <t>Demontáž parapetnej dosky drevenej šírky do 300 mm, dĺžky nad 1600 mm, -0,006t</t>
  </si>
  <si>
    <t>88</t>
  </si>
  <si>
    <t>"1NP" 2</t>
  </si>
  <si>
    <t>05020907000040</t>
  </si>
  <si>
    <t>Vybúranie kovových madiel a zábradlí,  -0,03700t</t>
  </si>
  <si>
    <t>38</t>
  </si>
  <si>
    <t>05020907000041</t>
  </si>
  <si>
    <t>Demontáž oceľového rebríka            -0,053t</t>
  </si>
  <si>
    <t>93</t>
  </si>
  <si>
    <t>36</t>
  </si>
  <si>
    <t>05020907001740</t>
  </si>
  <si>
    <t>Demontáž ostatných doplnkov stavieb s hmotnosťou jednotlivých dielov konštrukcií do 50 kg,  -0,00100t</t>
  </si>
  <si>
    <t>kg</t>
  </si>
  <si>
    <t>110</t>
  </si>
  <si>
    <t>Poznámka k položke:_x000D_
Poznámka k položke:, odstránenie kovových prvkov (kotvenie chýbyjúcich mreží okien, potrubie, vetracie mriežky)</t>
  </si>
  <si>
    <t>0508</t>
  </si>
  <si>
    <t>Doprava vybúraných hmôt</t>
  </si>
  <si>
    <t>05080200020010</t>
  </si>
  <si>
    <t>Odvoz sutiny a vybúraných hmôt na skládku do 1 km</t>
  </si>
  <si>
    <t>t</t>
  </si>
  <si>
    <t>44</t>
  </si>
  <si>
    <t>05080200020020</t>
  </si>
  <si>
    <t>Odvoz sutiny a vybúraných hmôt na skládku za každý ďalší 1 km</t>
  </si>
  <si>
    <t>45</t>
  </si>
  <si>
    <t>Poznámka k položke:_x000D_
2.-6. km - index ceny 5</t>
  </si>
  <si>
    <t>05080388010010</t>
  </si>
  <si>
    <t>Vnútrostavenisková doprava sutiny a vybúraných hmôt do 10 m</t>
  </si>
  <si>
    <t>46</t>
  </si>
  <si>
    <t>05080388010020</t>
  </si>
  <si>
    <t>Vnútrostavenisková doprava sutiny a vybúraných hmôt za každých ďalších 5 m</t>
  </si>
  <si>
    <t>47</t>
  </si>
  <si>
    <t>Poznámka k položke:_x000D_
index ceny 5</t>
  </si>
  <si>
    <t>05080900000012</t>
  </si>
  <si>
    <t>Poplatok za skladovanie - betón, tehly, dlaždice (17 01) ostatné</t>
  </si>
  <si>
    <t>48</t>
  </si>
  <si>
    <t>167</t>
  </si>
  <si>
    <t>05080900000112</t>
  </si>
  <si>
    <t>Poplatok za skladovanie - drevo, sklo, plasty (17 02 ), ostatné</t>
  </si>
  <si>
    <t>-2107531373</t>
  </si>
  <si>
    <t>169</t>
  </si>
  <si>
    <t>05080900000312</t>
  </si>
  <si>
    <t>Poplatok za skladovanie - kovy (meď, bronz, mosadz atď.) (17 04 ), ostatné</t>
  </si>
  <si>
    <t>-1635665422</t>
  </si>
  <si>
    <t>168</t>
  </si>
  <si>
    <t>05080900000512</t>
  </si>
  <si>
    <t>Poplatok za skladovanie - stavebné materiály na báze sadry (17 08 ), ostatné</t>
  </si>
  <si>
    <t>1090354851</t>
  </si>
  <si>
    <t>Betonárske práce</t>
  </si>
  <si>
    <t>1101</t>
  </si>
  <si>
    <t>Základy</t>
  </si>
  <si>
    <t>11010301040010</t>
  </si>
  <si>
    <t>Betón základových dosiek, prostý tr. C 16/20</t>
  </si>
  <si>
    <t>okapový chodník</t>
  </si>
  <si>
    <t>(6,65+24,66+16,78+2,8+4,5+4*0,6)*0,6*0,15</t>
  </si>
  <si>
    <t>11010311010010</t>
  </si>
  <si>
    <t>Debnenie stien základových dosiek, zhotovenie-tradičné</t>
  </si>
  <si>
    <t>(6,65+24,66+16,78+2,8+4,5+4*0,6)*0,3</t>
  </si>
  <si>
    <t>11010311010020</t>
  </si>
  <si>
    <t>Debnenie stien základových dosiek, odstránenie-tradičné</t>
  </si>
  <si>
    <t>1107</t>
  </si>
  <si>
    <t>Stropné a strešné konštrukcie budov (pozemných stavieb)</t>
  </si>
  <si>
    <t>11070113020130</t>
  </si>
  <si>
    <t>Debnenie stropu, zabudované s plechom vlnitým pozinkovaným, výšky vľn do 50 mm hr. 1,3 mm</t>
  </si>
  <si>
    <t>P03+P04</t>
  </si>
  <si>
    <t>"1NP" 0,9*(1,475+0,75)</t>
  </si>
  <si>
    <t>"2NP" 0,9*(1,475+0,75)</t>
  </si>
  <si>
    <t>1199</t>
  </si>
  <si>
    <t>Presun hmôt</t>
  </si>
  <si>
    <t>232</t>
  </si>
  <si>
    <t>11991100011030</t>
  </si>
  <si>
    <t>Presun hmôt (11) pre betonárske práce, výška stavby (budovy) nad 7 do 24 m</t>
  </si>
  <si>
    <t>829189808</t>
  </si>
  <si>
    <t>Murárske práce</t>
  </si>
  <si>
    <t>1202</t>
  </si>
  <si>
    <t>Múry</t>
  </si>
  <si>
    <t>12020202032511</t>
  </si>
  <si>
    <t>Murivo výplňové (m3) z tvárnic porobetónových hr. 250 mm P3-450 PD, na maltu tenkovrstvovú (250x249x599)</t>
  </si>
  <si>
    <t>M02</t>
  </si>
  <si>
    <t>"1NP" 0,25*(1,2*1,2)+0,25*1,23*1,2</t>
  </si>
  <si>
    <t>"strecha" 0,25*0,25*17,66*2</t>
  </si>
  <si>
    <t>1204</t>
  </si>
  <si>
    <t>Priečky, steny</t>
  </si>
  <si>
    <t>12040102050200</t>
  </si>
  <si>
    <t>Priečky z tvárnic pórobetónových hr. 125 mm P2-500 hladkých, na maltu tenkovrstvovú (125x249x599)</t>
  </si>
  <si>
    <t>M01</t>
  </si>
  <si>
    <t>"1NP" 1*2,1+(0,55*2+0,15)*3,02+1,7*3,02</t>
  </si>
  <si>
    <t>"2NP" 0,6*2+08*1+0,9*2,95+(0,55*2+0,15)*2,95</t>
  </si>
  <si>
    <t>12040102050210</t>
  </si>
  <si>
    <t>Priečky z tvárnic porobetónových hr. 150 mm P2-500 hladkých, na maltu tenkovrstvovú (150x249x599)</t>
  </si>
  <si>
    <t>"1NP" (1,6+2,4)*3,02</t>
  </si>
  <si>
    <t>"2NP" 2,44*2,95</t>
  </si>
  <si>
    <t>1223</t>
  </si>
  <si>
    <t>Osadzovanie konštrukcií</t>
  </si>
  <si>
    <t>213</t>
  </si>
  <si>
    <t>12230218000070</t>
  </si>
  <si>
    <t>Osadenie oceľ. zárubní protipož. dverí s obetónov. jednokrídlové do 2,5 m2</t>
  </si>
  <si>
    <t>526014702</t>
  </si>
  <si>
    <t>Poznámka k položke:_x000D_
do átria</t>
  </si>
  <si>
    <t>214</t>
  </si>
  <si>
    <t>M</t>
  </si>
  <si>
    <t>553310009800</t>
  </si>
  <si>
    <t>Zárubňa oceľová CgU šxv 900x1970 mm pre požiarne jednokrídlové dvere, INTERIERDVERE</t>
  </si>
  <si>
    <t>-869698858</t>
  </si>
  <si>
    <t>Poznámka k položke:_x000D_
Pre ostenie hrúbky 140-150mm. Zárubňu je potrebné pri osádzaní zapustiť 30mm pod budúcu hotovú podlahu. Zárubňa je vhodná na zamurovanie, prípadne na vyliatie betónom. Doporučujeme osadiť v povolených toleranciách kolmosti, t.z. +- 2mm/2000mm, aby ste sa vyhli neskorším problémom s osadením dverí.</t>
  </si>
  <si>
    <t>49</t>
  </si>
  <si>
    <t>12230218003060</t>
  </si>
  <si>
    <t>Osadenie oceľovej dverovej zárubne alebo rámu, plochy otvoru do 2,5 m2</t>
  </si>
  <si>
    <t>217</t>
  </si>
  <si>
    <t>553310007100</t>
  </si>
  <si>
    <t>Zárubňa oceľová CgU šxvxhr 600x1970x100 mm P/L</t>
  </si>
  <si>
    <t>505866447</t>
  </si>
  <si>
    <t>1  "1NP</t>
  </si>
  <si>
    <t>215</t>
  </si>
  <si>
    <t>553310007600</t>
  </si>
  <si>
    <t>Zárubňa oceľová CgU šxvxhr 800x1970x100 mm P/L</t>
  </si>
  <si>
    <t>362998992</t>
  </si>
  <si>
    <t>2  "1NP</t>
  </si>
  <si>
    <t>1  "2NP</t>
  </si>
  <si>
    <t>1226</t>
  </si>
  <si>
    <t>Dokončovacie práce</t>
  </si>
  <si>
    <t>189</t>
  </si>
  <si>
    <t>12260325000510</t>
  </si>
  <si>
    <t>Vyčistenie budov pri výške podlaží do 4 m</t>
  </si>
  <si>
    <t>1300560256</t>
  </si>
  <si>
    <t>273,77+219,94</t>
  </si>
  <si>
    <t>1299</t>
  </si>
  <si>
    <t>233</t>
  </si>
  <si>
    <t>12991200011030</t>
  </si>
  <si>
    <t>Presun hmôt (12) pre murárske práce, výška stavby (objektu) nad 7 do 24 m</t>
  </si>
  <si>
    <t>1640984066</t>
  </si>
  <si>
    <t>Omietkárske práce</t>
  </si>
  <si>
    <t>1301</t>
  </si>
  <si>
    <t>Vnútorné povrchy stropov a podhľadov schodiskových konštrukcií</t>
  </si>
  <si>
    <t>51</t>
  </si>
  <si>
    <t>13010209000241</t>
  </si>
  <si>
    <t>Vnútorná omietka stropov vápennocementová, hr. 10 mm</t>
  </si>
  <si>
    <t>Om02</t>
  </si>
  <si>
    <t>"1NP" 3,5*5,75</t>
  </si>
  <si>
    <t>187</t>
  </si>
  <si>
    <t>13011212000121</t>
  </si>
  <si>
    <t>Príprava vnútorného podkladu stropov penetráciou základnou</t>
  </si>
  <si>
    <t>1879021843</t>
  </si>
  <si>
    <t>1303</t>
  </si>
  <si>
    <t>Vnútorné povrchy stien</t>
  </si>
  <si>
    <t>52</t>
  </si>
  <si>
    <t>13030209000241</t>
  </si>
  <si>
    <t>Vnútorná omietka stien vápennocementová, hr. 10 mm</t>
  </si>
  <si>
    <t>OM01</t>
  </si>
  <si>
    <t>"1NP" (3,5+5,75)*2*3,02*0,5+(2,85+4)*2*3,02*0,3+(6,475+3,49)*2*3,02*0,15+(4,445+8)*2*3,02*0,3+(2,075+5,105)*2*3,02*0,5+(16+12,4)*2*3,02*0,5</t>
  </si>
  <si>
    <t>"2NP" (4,6+7,94)*2*2,97*0,5+(6,475+3,55)*2*2,97*0,15+(1,7+2,54)*2*2,97*0,4+(16+12,4)*2*2,97*0,5+(3,425+1,475+0,6)*2*2,97*0,25</t>
  </si>
  <si>
    <t>188</t>
  </si>
  <si>
    <t>13031212000121</t>
  </si>
  <si>
    <t>Príprava vnútorného podkladu stien penetráciou základnou</t>
  </si>
  <si>
    <t>-167981668</t>
  </si>
  <si>
    <t>53</t>
  </si>
  <si>
    <t>13039000008030</t>
  </si>
  <si>
    <t>Omietka jednotlivých malých plôch stien akoukoľvek maltou nad 0, 25 do 1 m2</t>
  </si>
  <si>
    <t>1309</t>
  </si>
  <si>
    <t>Vonkajšie povrchy stien</t>
  </si>
  <si>
    <t>54</t>
  </si>
  <si>
    <t>13090403008030</t>
  </si>
  <si>
    <t>Oprava vonkajších omietok vápenných a vápenocem. stupeň členitosti Ia II -30% štukových</t>
  </si>
  <si>
    <t>55</t>
  </si>
  <si>
    <t>13090910003053</t>
  </si>
  <si>
    <t>Vonkajšia omietka stien pastovitá silikónová roztieraná, hr. 2 mm</t>
  </si>
  <si>
    <t>56</t>
  </si>
  <si>
    <t>13091212000121</t>
  </si>
  <si>
    <t>Príprava vonkajšieho podkladu stien penetráciou základnou</t>
  </si>
  <si>
    <t>191</t>
  </si>
  <si>
    <t>13091290000020</t>
  </si>
  <si>
    <t>Zakrývanie výplní vonkajších otvorov s rámami a zárubňami, zábradlí, oplechovania, atď. zhotovené z lešenia akýmkoľvek spôsobom</t>
  </si>
  <si>
    <t>375342958</t>
  </si>
  <si>
    <t>16,2+112,684</t>
  </si>
  <si>
    <t>1399</t>
  </si>
  <si>
    <t>234</t>
  </si>
  <si>
    <t>13991300011030</t>
  </si>
  <si>
    <t>Presun hmôt (13) pre omietkárske práce, výška stavby (objektu) nad 7 do 24 m</t>
  </si>
  <si>
    <t>-95142771</t>
  </si>
  <si>
    <t>Práce pri kladení mazanín, poterov a podkladných vrstiev</t>
  </si>
  <si>
    <t>1401</t>
  </si>
  <si>
    <t>Mazanina</t>
  </si>
  <si>
    <t>57</t>
  </si>
  <si>
    <t>14010101050010</t>
  </si>
  <si>
    <t>Mazanina z betónu prostého (m3) tr. C 20/25 hr.nad 50 do 80 mm</t>
  </si>
  <si>
    <t>"1NP" (0,9*(1,475+0,75))*(0,07+0,05)  "P03+P04</t>
  </si>
  <si>
    <t>"2NP" (0,9*(1,475+0,75))*(0,07+0,05)  "P03+P04</t>
  </si>
  <si>
    <t>"1NP" 3,9*10,25*0,05  "P05</t>
  </si>
  <si>
    <t>"2NP" 3,9*10,25*0,05  "P05</t>
  </si>
  <si>
    <t>58</t>
  </si>
  <si>
    <t>14010121070020</t>
  </si>
  <si>
    <t>Výstuž mazanín z betónov (z kameniva) a z ľahkých betónov zo zváraných sietí z drôtov typu KARI</t>
  </si>
  <si>
    <t>4,006*0,00526 "Přepočítané koeficientom množstva</t>
  </si>
  <si>
    <t>1402</t>
  </si>
  <si>
    <t>Poter</t>
  </si>
  <si>
    <t>195</t>
  </si>
  <si>
    <t>14020101028020</t>
  </si>
  <si>
    <t>Opravná a vyrovnávacia hmota, vo vonkajších aj vnútorných priestoroch, hr. 5 mm</t>
  </si>
  <si>
    <t>683510114</t>
  </si>
  <si>
    <t>Poznámka k položke:_x000D_
vyrovnávacia vrstva pod hydroizláciu</t>
  </si>
  <si>
    <t>10,25*3,9*2  "terasy 1. NP a 2. NP</t>
  </si>
  <si>
    <t>202</t>
  </si>
  <si>
    <t>14029100001021</t>
  </si>
  <si>
    <t>Zhotovenie okrajovej dilatačnej pásky z PE</t>
  </si>
  <si>
    <t>269219585</t>
  </si>
  <si>
    <t>2*(3,9+10,25+4*(0,4+0,5))  "terasy 1. NP a 2. NP</t>
  </si>
  <si>
    <t>203</t>
  </si>
  <si>
    <t>283320004800</t>
  </si>
  <si>
    <t>Okrajová dilatačná páska PE RSS100/5 mm bez fólie na oddilatovanie poterov od stenových konštrukcií, BAUMIT</t>
  </si>
  <si>
    <t>-170320390</t>
  </si>
  <si>
    <t>1499</t>
  </si>
  <si>
    <t>235</t>
  </si>
  <si>
    <t>14991401011030</t>
  </si>
  <si>
    <t>Presun hmôt (14) pre budovy, mazaniny, potery, násypy, výška stavby (budovy) nad 7 do 24 m</t>
  </si>
  <si>
    <t>210210052</t>
  </si>
  <si>
    <t>61</t>
  </si>
  <si>
    <t>Izolatérske práce</t>
  </si>
  <si>
    <t>6101</t>
  </si>
  <si>
    <t>Proti vode a zemnej vlhkosti</t>
  </si>
  <si>
    <t>196</t>
  </si>
  <si>
    <t>61010101012010</t>
  </si>
  <si>
    <t>-1891741070</t>
  </si>
  <si>
    <t>59</t>
  </si>
  <si>
    <t>61010102020011</t>
  </si>
  <si>
    <t>Zhotovenie izolácie proti zemnej vlhkosti nopovou fóloiu položenou voľne na ploche zvislej</t>
  </si>
  <si>
    <t>50</t>
  </si>
  <si>
    <t>(14+3+4+4,8+3+12,6+4+4,5+6,75+0,5*4)*0,5</t>
  </si>
  <si>
    <t>60</t>
  </si>
  <si>
    <t>283230002700</t>
  </si>
  <si>
    <t>Nopová HDPE fólia výška nopu 8 mm, proti zemnej vlhkosti s radónovou ochranou, pre spodnú stavbu</t>
  </si>
  <si>
    <t>29,325*1,15 "Přepočítané koeficientom množstva</t>
  </si>
  <si>
    <t>6102</t>
  </si>
  <si>
    <t>Hydroizolácia striech</t>
  </si>
  <si>
    <t>61020104050070</t>
  </si>
  <si>
    <t>Zhotovenie povlakovej krytiny striech plochých do 10° PVC-P fóliou upevnenou prikotvením so zvarením spoju</t>
  </si>
  <si>
    <t>"S02" 18*17,5</t>
  </si>
  <si>
    <t>"S03" 5,5*12,7+5,5*2,7</t>
  </si>
  <si>
    <t>62</t>
  </si>
  <si>
    <t>283220002000</t>
  </si>
  <si>
    <t>Hydroizolačná fólia PVC-P, hr. 1,5 mm, š. 1,3 m, izolácia plochých striech</t>
  </si>
  <si>
    <t>63</t>
  </si>
  <si>
    <t>311970002200</t>
  </si>
  <si>
    <t>Turbošrób universal</t>
  </si>
  <si>
    <t>64</t>
  </si>
  <si>
    <t>61020105010040</t>
  </si>
  <si>
    <t>Položenie geotextílie vodorovne alebo zvislo na strechy ploché do 10°</t>
  </si>
  <si>
    <t>65</t>
  </si>
  <si>
    <t>693110001300</t>
  </si>
  <si>
    <t>Geotextília</t>
  </si>
  <si>
    <t>400*1,15 "Přepočítané koeficientom množstva</t>
  </si>
  <si>
    <t>181</t>
  </si>
  <si>
    <t>61020704013232</t>
  </si>
  <si>
    <t>Detaily k PVC-P fóliam zaizolovanie kruhového prestupu 101 – 250 mm</t>
  </si>
  <si>
    <t>885507331</t>
  </si>
  <si>
    <t>182</t>
  </si>
  <si>
    <t>283220001200</t>
  </si>
  <si>
    <t>1549322862</t>
  </si>
  <si>
    <t>5*0,285 'Přepočítané koeficientom množstva</t>
  </si>
  <si>
    <t>173</t>
  </si>
  <si>
    <t>61020704043420</t>
  </si>
  <si>
    <t>Detaily k termoplastom všeobecne, kútový uholník z hrubopoplastovaného plechu RŠ 125 mm, ohyb 90-135°</t>
  </si>
  <si>
    <t>288579029</t>
  </si>
  <si>
    <t>2*12,61+2*1,5+2*3,12+2*17,66+3*0,2</t>
  </si>
  <si>
    <t>174</t>
  </si>
  <si>
    <t>311690001000</t>
  </si>
  <si>
    <t>1791319644</t>
  </si>
  <si>
    <t>183</t>
  </si>
  <si>
    <t>61020704043630</t>
  </si>
  <si>
    <t>Detaily k termoplastom všeobecne, nárožný uholník z hrubopoplast. plechu RŠ 125 mm, ohyb 90-135°</t>
  </si>
  <si>
    <t>928740191</t>
  </si>
  <si>
    <t>184</t>
  </si>
  <si>
    <t>-1131294287</t>
  </si>
  <si>
    <t>171</t>
  </si>
  <si>
    <t>61020704043875</t>
  </si>
  <si>
    <t>Detaily k termoplastom všeobecne, oplechovanie okraja odkvapovou lištou z hrubopolpast. plechu RŠ 140 mm</t>
  </si>
  <si>
    <t>1305099</t>
  </si>
  <si>
    <t>2*3,5+2*15,9   "OP04</t>
  </si>
  <si>
    <t>172</t>
  </si>
  <si>
    <t>881555936</t>
  </si>
  <si>
    <t>6103</t>
  </si>
  <si>
    <t>Tepelná izolácia</t>
  </si>
  <si>
    <t>177</t>
  </si>
  <si>
    <t>61030108035407</t>
  </si>
  <si>
    <t>Okenný a dverový dilatačný profil Plus</t>
  </si>
  <si>
    <t>262820266</t>
  </si>
  <si>
    <t>DlZvslOtv "ostenia</t>
  </si>
  <si>
    <t>3*1,2+1,83+2*1,8+3*4,0+9,0+5,4+2,4+1,15  "okná 1NP nadpražie</t>
  </si>
  <si>
    <t>2,6+3*1,2+3*4,0+0,86+7,26+5,4+2,4  "okná 2NP nadpražie</t>
  </si>
  <si>
    <t>178</t>
  </si>
  <si>
    <t>61030108035412</t>
  </si>
  <si>
    <t>Nadokenný profil s priznanou okapničkou</t>
  </si>
  <si>
    <t>-505133253</t>
  </si>
  <si>
    <t>3*1,2+1,83+2*1,8+3*4,0+9,0+5,4+2,4+1,15  "okná 1NP</t>
  </si>
  <si>
    <t>2,6+3*1,2+3*4,0+0,86+7,26+5,4+2,4   "okná 2NP</t>
  </si>
  <si>
    <t>2*(3,4+9,85)  "nad terasou</t>
  </si>
  <si>
    <t>179</t>
  </si>
  <si>
    <t>61030108035422</t>
  </si>
  <si>
    <t>Rohový profil s integrovanou sieťovinou - flexibilný</t>
  </si>
  <si>
    <t>702692561</t>
  </si>
  <si>
    <t>2*(2*1,3+8*1,8+1,2+2,75+2,2)"okná/dvere 1NP</t>
  </si>
  <si>
    <t>2*(9*1,8+2,75+2,53)"okná 2NP</t>
  </si>
  <si>
    <t>Medzisúčet</t>
  </si>
  <si>
    <t>8*3,6+4*7,5+6,05+4*2,8 "rohy budovy</t>
  </si>
  <si>
    <t>180</t>
  </si>
  <si>
    <t>61030108036130</t>
  </si>
  <si>
    <t>PCI Soklový profil hr. 0,8 mm SP 180 (hliníkový)</t>
  </si>
  <si>
    <t>157309630</t>
  </si>
  <si>
    <t>2*3,5+12,6+4,32+2,72+2,64+0,8+4,8+14,0+10,0+3,35+6,75</t>
  </si>
  <si>
    <t>-2,4 "otvory</t>
  </si>
  <si>
    <t>66</t>
  </si>
  <si>
    <t>61030108039342</t>
  </si>
  <si>
    <t>Kontaktný zatepľovací systém z XPS hr. 50 mm, skrutkovacie kotvy</t>
  </si>
  <si>
    <t>0,5*4*1,2+0,5*0,5</t>
  </si>
  <si>
    <t>67</t>
  </si>
  <si>
    <t>61030108039345</t>
  </si>
  <si>
    <t>Kontaktný zatepľovací systém z XPS hr. 100 mm, skrutkovacie kotvy</t>
  </si>
  <si>
    <t>(1,7+6,4+17,4)*0,5</t>
  </si>
  <si>
    <t>68</t>
  </si>
  <si>
    <t>61030108039349</t>
  </si>
  <si>
    <t>Kontaktný zatepľovací systém z XPS hr. 180 mm, skrutkovacie kotvy</t>
  </si>
  <si>
    <t>18</t>
  </si>
  <si>
    <t>(14+3+4+4,8+3+12,6+4+4,5+6,75)*1,2</t>
  </si>
  <si>
    <t>69</t>
  </si>
  <si>
    <t>61030108039402</t>
  </si>
  <si>
    <t>Kontaktný zatepľovací systém z minerálnej vlny hr. 50 mm, skrutkovacie kotvy</t>
  </si>
  <si>
    <t>9,85*(0,65+0,27+0,27)+(0,5+0,58+0,3+0,6)*3,02+(0,3+0,6)*2,95+10,05*3,65+10,05*4+(0,8+0,3)*2*2,92+0,5*4*3,2+0,5*3,2</t>
  </si>
  <si>
    <t>70</t>
  </si>
  <si>
    <t>61030108039406</t>
  </si>
  <si>
    <t>Kontaktný zatepľovací systém z minerálnej vlny hr. 100 mm, skrutkovacie kotvy</t>
  </si>
  <si>
    <t>(1,7+6,4+17,4)*3+(0,5+0,8)*2,95+0,5*4</t>
  </si>
  <si>
    <t>-(9*1,8)</t>
  </si>
  <si>
    <t>71</t>
  </si>
  <si>
    <t>61030108039411</t>
  </si>
  <si>
    <t>Kontaktný zatepľovací systém z minerálnej vlny hr. 180 mm, skrutkovacie kotvy</t>
  </si>
  <si>
    <t>(3,35+9,95)*3,02+(3,35+9,95)*2,92+10,03*1,3+6,8*6,9+(14+4,8)*7,05+(3+2,85+4+12,6+4+4,45)*3,65+12,1*4,29+17,6*4,3</t>
  </si>
  <si>
    <t>-(4*1,8+2,4*2,75+5,4*1,8+4*1,8+4*1,8+1,2*1,8*2+1,8*1,3*2+1,2*1,2+4*1,8+2,4*2,75+5,4*1,8+4*1,8*2+1,2*1,8*3+2,6*1,8+7,26*1,8+0,86*2,53)</t>
  </si>
  <si>
    <t>61030108039462</t>
  </si>
  <si>
    <t>Kontaktný zatepľovací systém ostenia z minerálnej vlny hr. 30 mm</t>
  </si>
  <si>
    <t>(9+1,8)*2*0,3+((4+1,8)*2*3+(2,4+2,75)*2+(5,4+1,8)+(1,2+1,8)*2*2+(1,8+1,8)*2+(1,8+1,3)*2+(1,2+1,2)*2)*0,38</t>
  </si>
  <si>
    <t>((7,26+1,8)*2+(0,86+2,53)*2+(4+1,8)*2*4+(2,4+2,7)*2+(5,4+1,8)*2+(1,2+1,8)*2*3+(2,6+1,8))*0,38</t>
  </si>
  <si>
    <t>61030108040080</t>
  </si>
  <si>
    <t>Montáž tepelnej izolácie striech plochých do 10° polystyrénom, dvojvrstvová kladenými voľne</t>
  </si>
  <si>
    <t>"S03" 12,61*3,5+4,7*2,64</t>
  </si>
  <si>
    <t>74</t>
  </si>
  <si>
    <t>283720008400</t>
  </si>
  <si>
    <t>Doska EPS 100S hr. 180 mm, na zateplenie podláh a plochých striech</t>
  </si>
  <si>
    <t>56,543*1,05 "Přepočítané koeficientom množstva</t>
  </si>
  <si>
    <t>75</t>
  </si>
  <si>
    <t>283720008201</t>
  </si>
  <si>
    <t>Doska EPS 100S v spáde, na zateplenie podláh a plochých striech</t>
  </si>
  <si>
    <t>Poznámka k položke:_x000D_
Poznámka k položke:, Minimálna objemová hmotnosť: 19,5 kg/m3.</t>
  </si>
  <si>
    <t>7,39130434782609*1,15 "Přepočítané koeficientom množstva</t>
  </si>
  <si>
    <t>61030108040085</t>
  </si>
  <si>
    <t>Montáž TI striech plochých do 10° polystyrénom, rozloženej v troch vrstvách, prikotvením</t>
  </si>
  <si>
    <t>"S02" 17,66*15,9</t>
  </si>
  <si>
    <t>572,81976*1,05 "Přepočítané koeficientom množstva</t>
  </si>
  <si>
    <t>42*1,15 "Přepočítané koeficientom množstva</t>
  </si>
  <si>
    <t>61030108040095</t>
  </si>
  <si>
    <t>Montáž tepelnej izolácie striech plochých do 10° - atikové kliny z polystyrénu</t>
  </si>
  <si>
    <t>"S02" 2*17,66</t>
  </si>
  <si>
    <t>"S03" 12,61*2+3,14*2+2</t>
  </si>
  <si>
    <t>80</t>
  </si>
  <si>
    <t>68,82*0,024 "Přepočítané koeficientom množstva</t>
  </si>
  <si>
    <t>218</t>
  </si>
  <si>
    <t>61030301010200</t>
  </si>
  <si>
    <t>Tesnenie širokých škár v požiarnych deliacich konštrukciách protipožiarnym povlakom El120 a TI hr. 120 mm</t>
  </si>
  <si>
    <t>1238391162</t>
  </si>
  <si>
    <t>0,2*0,425+0,33*0,4  "ZTI cez strop</t>
  </si>
  <si>
    <t>6199</t>
  </si>
  <si>
    <t>229</t>
  </si>
  <si>
    <t>61996101011030</t>
  </si>
  <si>
    <t>Presun hmôt (61) pre izolácie proti vode, stavba (objekt) výšky nad 7 do 24 m</t>
  </si>
  <si>
    <t>-1987068403</t>
  </si>
  <si>
    <t>230</t>
  </si>
  <si>
    <t>61996102011030</t>
  </si>
  <si>
    <t>Presun hmôt (61) pre izolácie-povlakové krytiny, stavba (objekt) výšky nad 7 do 24 m</t>
  </si>
  <si>
    <t>1787658135</t>
  </si>
  <si>
    <t>231</t>
  </si>
  <si>
    <t>61996103011030</t>
  </si>
  <si>
    <t>Presun hmôt (61) pre izolácie tepelné, stavba (objekt) výšky nad 7 do 24 m</t>
  </si>
  <si>
    <t>638516768</t>
  </si>
  <si>
    <t>Montáž tesárskych konštrukcií a drevostavieb</t>
  </si>
  <si>
    <t>6204</t>
  </si>
  <si>
    <t>Strechy</t>
  </si>
  <si>
    <t>152</t>
  </si>
  <si>
    <t>62040504000040</t>
  </si>
  <si>
    <t>Montáž podkladnej konštrukcie z OSB dosiek atike šírky 411 - 620 mm pod klampiarske konštrukcie</t>
  </si>
  <si>
    <t>-1422199903</t>
  </si>
  <si>
    <t>12,6+2*17,66+2*2,64+4,8+4,7</t>
  </si>
  <si>
    <t>153</t>
  </si>
  <si>
    <t>-248735879</t>
  </si>
  <si>
    <t>154</t>
  </si>
  <si>
    <t>607260000400</t>
  </si>
  <si>
    <t>63193891</t>
  </si>
  <si>
    <t>62,7*0,5 'Přepočítané koeficientom množstva</t>
  </si>
  <si>
    <t>6299</t>
  </si>
  <si>
    <t>155</t>
  </si>
  <si>
    <t>62996200011010</t>
  </si>
  <si>
    <t>Presun hmôt (62) pre tesarské konštrukcie a drevostavby, stavba (objekt) výšky do 7 m</t>
  </si>
  <si>
    <t>367130166</t>
  </si>
  <si>
    <t>Klampiarske práce</t>
  </si>
  <si>
    <t>6402</t>
  </si>
  <si>
    <t>Oplechovanie</t>
  </si>
  <si>
    <t>197</t>
  </si>
  <si>
    <t>64020102000140</t>
  </si>
  <si>
    <t>Oplechovanie ríms a ozdobných prvkov z hliníkového Al plechu, r.š. 260 mm</t>
  </si>
  <si>
    <t>-102601396</t>
  </si>
  <si>
    <t>(3,35+9,85)*2  "1NP+2NP odkvapovy profil terás OP01</t>
  </si>
  <si>
    <t>156</t>
  </si>
  <si>
    <t>64020402000041</t>
  </si>
  <si>
    <t>Oplechovanie parapetov z hliníkového farebného Al plechu, vrátane rohov r.š. 250 mm</t>
  </si>
  <si>
    <t>387671718</t>
  </si>
  <si>
    <t>1,2  "PD24</t>
  </si>
  <si>
    <t>170</t>
  </si>
  <si>
    <t>64020402000051</t>
  </si>
  <si>
    <t>Oplechovanie parapetov z hliníkového farebného Al plechu, vrátane rohov r.š. 340 mm</t>
  </si>
  <si>
    <t>1624181275</t>
  </si>
  <si>
    <t>9,0  "PD17</t>
  </si>
  <si>
    <t>157</t>
  </si>
  <si>
    <t>64020402000061</t>
  </si>
  <si>
    <t>Oplechovanie parapetov z hliníkového farebného Al plechu, vrátane rohov r.š. 420 mm</t>
  </si>
  <si>
    <t>-1966204569</t>
  </si>
  <si>
    <t>2*5,4 "PD05</t>
  </si>
  <si>
    <t>1*7,26 "PD04</t>
  </si>
  <si>
    <t>6*4,0 "PD06</t>
  </si>
  <si>
    <t>1*2,6 "PD07</t>
  </si>
  <si>
    <t>2*1,8 "PD09</t>
  </si>
  <si>
    <t>5*1,2 "PD11</t>
  </si>
  <si>
    <t>1*0,78 "PD15</t>
  </si>
  <si>
    <t>158</t>
  </si>
  <si>
    <t>64020504001051</t>
  </si>
  <si>
    <t>Oplechovanie muriva a atík z hliníkového farebného Al plechu, vrátane rohov r.š. 630 mm</t>
  </si>
  <si>
    <t>2081695211</t>
  </si>
  <si>
    <t>12,6+2*17,66+2*2,64+4,8+4,7  "OP02</t>
  </si>
  <si>
    <t>6405</t>
  </si>
  <si>
    <t>Odvodňovacie žľaby</t>
  </si>
  <si>
    <t>159</t>
  </si>
  <si>
    <t>64050102020011</t>
  </si>
  <si>
    <t>Žľaby z hliníkového farebného Al plechu, pododkvapové polkruhové r.š. 250 mm</t>
  </si>
  <si>
    <t>91348659</t>
  </si>
  <si>
    <t>2*3,5+2*16,86  "OP03</t>
  </si>
  <si>
    <t>175</t>
  </si>
  <si>
    <t>64050702010110</t>
  </si>
  <si>
    <t>Montáž kotlíka kónického z hliníkového Al plechu, pre rúry s priemerom do 150 mm</t>
  </si>
  <si>
    <t>942833505</t>
  </si>
  <si>
    <t>1*6 'Přepočítané koeficientom množstva</t>
  </si>
  <si>
    <t>176</t>
  </si>
  <si>
    <t>553440069100</t>
  </si>
  <si>
    <t>-34930676</t>
  </si>
  <si>
    <t>6406</t>
  </si>
  <si>
    <t>Odvodňovacie rúry</t>
  </si>
  <si>
    <t>160</t>
  </si>
  <si>
    <t>64060202000030</t>
  </si>
  <si>
    <t>Zvodové rúry z hliníkového Al plechu, kruhové priemer 120 mm</t>
  </si>
  <si>
    <t>694361985</t>
  </si>
  <si>
    <t>2*3,5+4*7,35  "OP05</t>
  </si>
  <si>
    <t>6499</t>
  </si>
  <si>
    <t>161</t>
  </si>
  <si>
    <t>64996400011010</t>
  </si>
  <si>
    <t>Presun hmôt (64) pre konštrukcie klampiarske, stavba (objekt) výšky do 7 m</t>
  </si>
  <si>
    <t>1768624184</t>
  </si>
  <si>
    <t>Montáž stolárskych konštrukcií</t>
  </si>
  <si>
    <t>6604</t>
  </si>
  <si>
    <t>Okná</t>
  </si>
  <si>
    <t>81</t>
  </si>
  <si>
    <t>66040202021400</t>
  </si>
  <si>
    <t>Montáž okien plastových s hydroizolačnými ISO páskami (exteriérová a interiérová)</t>
  </si>
  <si>
    <t>(2,02+2)*2</t>
  </si>
  <si>
    <t>82</t>
  </si>
  <si>
    <t>611410005201</t>
  </si>
  <si>
    <t>Plastová stena - dvere 2020x1000 mm, okno 1000x1100 mm</t>
  </si>
  <si>
    <t>Poznámka k položke:_x000D_
Poznámka k položke:, jednokrídlové dvere, pravé krídlo, plastový 5-komorový profil, izolačné dvojsklo, okno pevné,</t>
  </si>
  <si>
    <t>83</t>
  </si>
  <si>
    <t>283290006100</t>
  </si>
  <si>
    <t>Tesniaca fólia exteriér, š. 290 mm, dĺ. 30 m, pre tesnenie pripájacej škáry okenného rámu a muriva, polymér</t>
  </si>
  <si>
    <t>84</t>
  </si>
  <si>
    <t>283290006200</t>
  </si>
  <si>
    <t>Tesniaca fólia CX interiér, š. 70 mm, dĺ. 30 m, pre tesnenie pripájacej škáry okenného rámu a muriva, polymér, ALLMEDIA</t>
  </si>
  <si>
    <t>6605</t>
  </si>
  <si>
    <t>Dvere</t>
  </si>
  <si>
    <t>85</t>
  </si>
  <si>
    <t>66050201010310</t>
  </si>
  <si>
    <t>Montáž dverového krídla otočného jednokrídlového poldrážkového vrátane kovania</t>
  </si>
  <si>
    <t>86</t>
  </si>
  <si>
    <t>549150000600</t>
  </si>
  <si>
    <t>Kľučka dverová 2x, 2x rozeta BB, nehrdzavejúca oceľ, povrch nerez brúsený</t>
  </si>
  <si>
    <t>611610000800</t>
  </si>
  <si>
    <t>Dvere vnútorné jednokrídlové, šírka 600-900 mm, výplň papierová voština, povrch CPL laminát M10, mechanicky odolné plné</t>
  </si>
  <si>
    <t>Poznámka k položke:_x000D_
Elegant praktik, CPL laminát - farba biela</t>
  </si>
  <si>
    <t>6606</t>
  </si>
  <si>
    <t>Doplnkové konštrukcie</t>
  </si>
  <si>
    <t>66060600000030</t>
  </si>
  <si>
    <t>Montáž krytov vykurovacieho telesa drevených natretých</t>
  </si>
  <si>
    <t>89</t>
  </si>
  <si>
    <t>14*1,75*0,85+2*1,55*0,85  "DK01</t>
  </si>
  <si>
    <t>554210004701</t>
  </si>
  <si>
    <t>Kryt na radiátor z MDF dl. 1720 mm, v. 820, hl. 200, farba biela matná, z latiek, vidaXL alebo ekvivalent</t>
  </si>
  <si>
    <t>90</t>
  </si>
  <si>
    <t>554210004702</t>
  </si>
  <si>
    <t>Kryt na radiátor z MDF dl. 1520 mm, v. 820, hl. 200, farba biela matná, z latiek, vidaXL alebo ekvivalent</t>
  </si>
  <si>
    <t>91</t>
  </si>
  <si>
    <t>6607</t>
  </si>
  <si>
    <t>Nábytok</t>
  </si>
  <si>
    <t>66070200000007</t>
  </si>
  <si>
    <t>Montáž nábytku</t>
  </si>
  <si>
    <t>-846138585</t>
  </si>
  <si>
    <t>92</t>
  </si>
  <si>
    <t>615620000100</t>
  </si>
  <si>
    <t>Detská lavičková šatňa - zostava 4 skriniek s pevnou lavičkou</t>
  </si>
  <si>
    <t>-1653343564</t>
  </si>
  <si>
    <t>Poznámka k položke:_x000D_
hĺbka sedu lavičky 24-30 cm , hĺbka skrinky 35-40 cm, materiál drevotrieska, zadná stena spevnená, rozmer zostavy: výška do 150 cm, šírka do 140 cm</t>
  </si>
  <si>
    <t>6699</t>
  </si>
  <si>
    <t>166</t>
  </si>
  <si>
    <t>66996600011010</t>
  </si>
  <si>
    <t>Presun hmôt (66) pre konštrukcie stolárske, stavba (objekt) výšky do 7 m</t>
  </si>
  <si>
    <t>1329852432</t>
  </si>
  <si>
    <t>Montáž zámočníckych konštrukcií</t>
  </si>
  <si>
    <t>6704</t>
  </si>
  <si>
    <t>Výplne otvorov</t>
  </si>
  <si>
    <t>67040115000100</t>
  </si>
  <si>
    <t>Montáž okien hliníkových s hydroizolačnými ISO páskami (exteriérová a interiérová)</t>
  </si>
  <si>
    <t>94</t>
  </si>
  <si>
    <t>Poznámka k položke:_x000D_
Poznámka k položke:, PRED VÝROBOU ZAMERAŤ PRIAMO NA STAVBE!</t>
  </si>
  <si>
    <t>(1,2+1,2)*2</t>
  </si>
  <si>
    <t>95</t>
  </si>
  <si>
    <t>283290006300</t>
  </si>
  <si>
    <t>Tesniaca fólia interiér, š. 90 mm, dĺ. 30 m, pre tesnenie pripájacej škáry okenného rámu a muriva, polymér</t>
  </si>
  <si>
    <t>96</t>
  </si>
  <si>
    <t>553410010900</t>
  </si>
  <si>
    <t>Okno hliníkové protipožiarne, jednokrídlové FIX, 1200x1200 mm</t>
  </si>
  <si>
    <t>97</t>
  </si>
  <si>
    <t>Poznámka k položke:_x000D_
Poznámka k položke:, O06 - EI/45A, hliníkový 5-komotový profil, Uf=1,3W/m2K, izolačné protipožiarne trojsklo Ug=0,6 W/m2K, vnútorný parapet hliníkový biely</t>
  </si>
  <si>
    <t>67040216010010</t>
  </si>
  <si>
    <t>Montáž hliníkového dverového krídla otočného jednokrídlového, vrátane kovania</t>
  </si>
  <si>
    <t>98</t>
  </si>
  <si>
    <t>553410032701</t>
  </si>
  <si>
    <t>Dvere hliníkové požiarne 900x1970</t>
  </si>
  <si>
    <t>99</t>
  </si>
  <si>
    <t>Poznámka k položke:_x000D_
Poznámka k položke:, 1ks prave, 1ks ľavé, EW-C/15/C2</t>
  </si>
  <si>
    <t>6712</t>
  </si>
  <si>
    <t>Doplnky</t>
  </si>
  <si>
    <t>67120600000010</t>
  </si>
  <si>
    <t>Montáž rebríkov do muriva s bezpečnostným košom</t>
  </si>
  <si>
    <t>108</t>
  </si>
  <si>
    <t>100</t>
  </si>
  <si>
    <t>553430001701</t>
  </si>
  <si>
    <t>Rebrík na stenu a strechu dĺ. 8700mm</t>
  </si>
  <si>
    <t>109</t>
  </si>
  <si>
    <t>204</t>
  </si>
  <si>
    <t>67110500020010</t>
  </si>
  <si>
    <t>Montáž vrát a vrátok k oploteniu osadzovaných na stĺpiky oceľové, s plochou jednotlivo do 2 m2</t>
  </si>
  <si>
    <t>798832348</t>
  </si>
  <si>
    <t>Poznámka k položke:_x000D_
Z01</t>
  </si>
  <si>
    <t>205</t>
  </si>
  <si>
    <t>67120900005375</t>
  </si>
  <si>
    <t>Výroba doplnku stavebného atypického o hmotnosti od 10,01 do 20,0 kg stupňa zložitosti 5</t>
  </si>
  <si>
    <t>-237618345</t>
  </si>
  <si>
    <t>206</t>
  </si>
  <si>
    <t>67120900005376</t>
  </si>
  <si>
    <t>Úprava zábradlia rezaním, zváraním</t>
  </si>
  <si>
    <t>sub</t>
  </si>
  <si>
    <t>-2102966753</t>
  </si>
  <si>
    <t>6713</t>
  </si>
  <si>
    <t>Zatemňovacie a zvukotlmiace zariadenia</t>
  </si>
  <si>
    <t>101</t>
  </si>
  <si>
    <t>67130244001130</t>
  </si>
  <si>
    <t>Montáž hliníkovej vonkajšej žalúzie do podomietkovej schránky</t>
  </si>
  <si>
    <t>Poznámka k položke:_x000D_
Vonkajšie žalúzie sú elktromotorické, vodiace lišty na ostení, ovládanie vypínačom.</t>
  </si>
  <si>
    <t>102</t>
  </si>
  <si>
    <t>611530059000</t>
  </si>
  <si>
    <t>Žalúzie exteriérové hliníkové, šxl 4000x1800 mm</t>
  </si>
  <si>
    <t>Poznámka k položke:_x000D_
Poznámka k položke:, 3 konzoly, 5 držiakov</t>
  </si>
  <si>
    <t>RZ01</t>
  </si>
  <si>
    <t>"2NP" 3</t>
  </si>
  <si>
    <t>103</t>
  </si>
  <si>
    <t>611530026600</t>
  </si>
  <si>
    <t>Žalúzie exteriérové hliníkové šxl 1500x1800 mm</t>
  </si>
  <si>
    <t>Poznámka k položke:_x000D_
Poznámka k položke:, 3 konzoly, 3 držiaky</t>
  </si>
  <si>
    <t>RZ04</t>
  </si>
  <si>
    <t>"2NP" 1</t>
  </si>
  <si>
    <t>104</t>
  </si>
  <si>
    <t>611530030200</t>
  </si>
  <si>
    <t>Žalúzie exteriérové hliníkové, šxl 1800x1800 mm</t>
  </si>
  <si>
    <t>RZ03</t>
  </si>
  <si>
    <t>105</t>
  </si>
  <si>
    <t>611530012900</t>
  </si>
  <si>
    <t>Žalúzie exteriérové hliníkové, šxl 900x2530 mm</t>
  </si>
  <si>
    <t>Poznámka k položke:_x000D_
Poznámka k položke:, 3 konzoly, 2 držiaky</t>
  </si>
  <si>
    <t>"RZ07 2NP" 1</t>
  </si>
  <si>
    <t>106</t>
  </si>
  <si>
    <t>67130244012000</t>
  </si>
  <si>
    <t>Montáž interierovej žalúzie hliníkovej lamelovej štandardnej</t>
  </si>
  <si>
    <t>IZ01</t>
  </si>
  <si>
    <t>"1NP" 1,25*1,8*3+1,15*1,8</t>
  </si>
  <si>
    <t>107</t>
  </si>
  <si>
    <t>611530074000</t>
  </si>
  <si>
    <t>Žalúzie interiérové hliníkové, šxl 1250x1800 mm</t>
  </si>
  <si>
    <t>Poznámka k položke:_x000D_
Poznámka k položke:, širka lamely 25mm, vrátane vedenia</t>
  </si>
  <si>
    <t>611530074001</t>
  </si>
  <si>
    <t>Žalúzie interiérové hliníkové, šxl 1150x1800 mm</t>
  </si>
  <si>
    <t>6799</t>
  </si>
  <si>
    <t>227</t>
  </si>
  <si>
    <t>67996700011030</t>
  </si>
  <si>
    <t>Presun hmôt (67) pre zámočnícke konštrukcie, stavba (objekt) výšky nad 7 do 24 m</t>
  </si>
  <si>
    <t>-1949158422</t>
  </si>
  <si>
    <t>Montáž sadrokartonových priečok a obkladov</t>
  </si>
  <si>
    <t>6903</t>
  </si>
  <si>
    <t>Obklady</t>
  </si>
  <si>
    <t>69030201017111</t>
  </si>
  <si>
    <t>Obklad steny sadrokartónom, hr.konštrukcie 25 mm,doska RB 12,5 mm</t>
  </si>
  <si>
    <t>Sdk01 - kapotáž potrubia</t>
  </si>
  <si>
    <t>"1NP" 0,3*2*3,02</t>
  </si>
  <si>
    <t>"2NP" 0,2*2,95</t>
  </si>
  <si>
    <t>6999</t>
  </si>
  <si>
    <t>69996900011030</t>
  </si>
  <si>
    <t>Presun hmôt pre sádrokartónové konštrukcie v objektoch výšky od 7 do 24 m</t>
  </si>
  <si>
    <t>Práce pri kladení dlažieb a obkladov</t>
  </si>
  <si>
    <t>7101</t>
  </si>
  <si>
    <t>Dlažby</t>
  </si>
  <si>
    <t>111</t>
  </si>
  <si>
    <t>71010102020140</t>
  </si>
  <si>
    <t>Montáž podláh z dlaždíc keramických do tmelu veľ. 300 x 300 mm</t>
  </si>
  <si>
    <t>116</t>
  </si>
  <si>
    <t>P01</t>
  </si>
  <si>
    <t>"1NP" 8,28+17,18+5,32+1,61</t>
  </si>
  <si>
    <t>"2NP" 1,6*1,7+1,4*0,9+17,17+5,09+2,98</t>
  </si>
  <si>
    <t>112</t>
  </si>
  <si>
    <t>597740000801</t>
  </si>
  <si>
    <t>117</t>
  </si>
  <si>
    <t>61,61*1,15 "Přepočítané koeficientom množstva</t>
  </si>
  <si>
    <t>198</t>
  </si>
  <si>
    <t>71010102021080</t>
  </si>
  <si>
    <t>Montáž podláh z dlaždíc keramických do tmelu flexibilného mrazuvzdorného veľ. 300 x 300 mm</t>
  </si>
  <si>
    <t>358949588</t>
  </si>
  <si>
    <t xml:space="preserve">3,9*10,25*2  "P05   dlažba terás 1.NP a 2.NP  </t>
  </si>
  <si>
    <t>199</t>
  </si>
  <si>
    <t>597740000900</t>
  </si>
  <si>
    <t>1889054264</t>
  </si>
  <si>
    <t>79,95*1,02 'Přepočítané koeficientom množstva</t>
  </si>
  <si>
    <t>200</t>
  </si>
  <si>
    <t>71010301020004</t>
  </si>
  <si>
    <t>Montáž soklíkov z obkladačiek do tmelu veľ. 300 x 80 mm</t>
  </si>
  <si>
    <t>-621551491</t>
  </si>
  <si>
    <t>2*(3,9+10,25+4*(0,4+0,5))</t>
  </si>
  <si>
    <t>201</t>
  </si>
  <si>
    <t>-638927937</t>
  </si>
  <si>
    <t>35,5*0,1 'Přepočítané koeficientom množstva</t>
  </si>
  <si>
    <t>115</t>
  </si>
  <si>
    <t>71010301020060</t>
  </si>
  <si>
    <t>Montáž soklíkov z obkladačiek do tmelu veľ. 100 x 300 mm</t>
  </si>
  <si>
    <t>114</t>
  </si>
  <si>
    <t>KO02</t>
  </si>
  <si>
    <t>"1NP" 0,5+10+3,65+0,3+0,3*4+0,5*4</t>
  </si>
  <si>
    <t>"2NP" 3,47+0,22+10+0,3*2+0,3*4+0,5*4+(3,5+1,475*2)</t>
  </si>
  <si>
    <t>597740000802</t>
  </si>
  <si>
    <t>41,59*0,25 "Přepočítané koeficientom množstva</t>
  </si>
  <si>
    <t>7102</t>
  </si>
  <si>
    <t>71020103020211</t>
  </si>
  <si>
    <t>Montáž obkladov vnútor. stien z obkladačiek kladených do tmelu veľ. 200x250 mm</t>
  </si>
  <si>
    <t>126</t>
  </si>
  <si>
    <t>KP01</t>
  </si>
  <si>
    <t>"1NP" 2,1*2,1+(1,4+0,9)*2*2,1+(2,54+1+0,3+0,8)*2,1+(4,265+4,65+1+0,55+2,5)*2*2,1+2,4*1,2+(1,3+1,275+0,3)*2,1</t>
  </si>
  <si>
    <t>"2NP" 2,1*2,1+(1,4+0,9)*2*2,1-0,7*2+(4,62*2+4,65+0,9*2+2,44*2+0,15)*2,1+2,425*1,2+0,9*2,1+(1,815+1,675)*2,1</t>
  </si>
  <si>
    <t>118</t>
  </si>
  <si>
    <t>597640001600</t>
  </si>
  <si>
    <t>127</t>
  </si>
  <si>
    <t>155,496*1,02 "Přepočítané koeficientom množstva</t>
  </si>
  <si>
    <t>185</t>
  </si>
  <si>
    <t>71020104010031</t>
  </si>
  <si>
    <t>Montáž obkladov vonk. stien  kladených do tmelu</t>
  </si>
  <si>
    <t>1887374928</t>
  </si>
  <si>
    <t>Poznámka k položke:_x000D_
Hornú hranu zatmeliť</t>
  </si>
  <si>
    <t>(14,0+4,8+2,65+2,75+4,35+12,7+4,35+4,35+0,75+6,8+2*0,18)*0,5  "K03</t>
  </si>
  <si>
    <t>186</t>
  </si>
  <si>
    <t>596360000110</t>
  </si>
  <si>
    <t>Vonkajší gresový obklad, imitácia kameňa, povrch štruktúrovaný, farba šedá, mrazuvzdorná, 150x450x9 mm</t>
  </si>
  <si>
    <t>391836412</t>
  </si>
  <si>
    <t>Poznámka k položke:_x000D_
 rektifikácia nie</t>
  </si>
  <si>
    <t>28,93*1,05 'Přepočítané koeficientom množstva</t>
  </si>
  <si>
    <t>209</t>
  </si>
  <si>
    <t>71020190020010</t>
  </si>
  <si>
    <t>Montáž plastových profilov pre obklad do tmelu - roh steny</t>
  </si>
  <si>
    <t>-1899677697</t>
  </si>
  <si>
    <t>Poznámka k položke:_x000D_
obklad s výkou viac ako 2,0 m bez vodorovnej ukončovacej lišty - len špárovať</t>
  </si>
  <si>
    <t>((2+2+4)+14+1+5)*2,1+2*1,15   "1NP  (1,15 je pri oknách)</t>
  </si>
  <si>
    <t>((2+2)+14+1+6)*2,1+2*1,15   "2NP  (1,15 je pri oknách)</t>
  </si>
  <si>
    <t>210</t>
  </si>
  <si>
    <t>283410004401</t>
  </si>
  <si>
    <t>Profil rohový/ukončovací PVC uzatvorený, dĺ. 8/2500 mm</t>
  </si>
  <si>
    <t>-336409712</t>
  </si>
  <si>
    <t>115,9*1,1 'Přepočítané koeficientom množstva</t>
  </si>
  <si>
    <t>7199</t>
  </si>
  <si>
    <t>222</t>
  </si>
  <si>
    <t>71997101011030</t>
  </si>
  <si>
    <t>Presun hmôt (71) pre podlahy z dlaždíc keramických, stavba (objekt) výšky nad 7 do 24 m</t>
  </si>
  <si>
    <t>-1342802289</t>
  </si>
  <si>
    <t>228</t>
  </si>
  <si>
    <t>71997102011030</t>
  </si>
  <si>
    <t>Presun hmôt (71) pre obklady keramické, stavba (objekt) výšky nad 7 do 24 m</t>
  </si>
  <si>
    <t>1241589257</t>
  </si>
  <si>
    <t>Montáž podláh vlysových, parketových a povlakových</t>
  </si>
  <si>
    <t>7503</t>
  </si>
  <si>
    <t>Povlakové</t>
  </si>
  <si>
    <t>120</t>
  </si>
  <si>
    <t>75030105010010</t>
  </si>
  <si>
    <t>Lepenie povlakových podláh z prírodného linolea</t>
  </si>
  <si>
    <t>122</t>
  </si>
  <si>
    <t>P02</t>
  </si>
  <si>
    <t>"1NP" 13,89+29,26+20,12+22,64+124,88+10,47</t>
  </si>
  <si>
    <t>"2NP" 29,14+22,8+123,89</t>
  </si>
  <si>
    <t>284140000800</t>
  </si>
  <si>
    <t>Podlaha linoleum prírodné</t>
  </si>
  <si>
    <t>123</t>
  </si>
  <si>
    <t>397,09*1,05 'Přepočítané koeficientom množstva</t>
  </si>
  <si>
    <t>75030190900044</t>
  </si>
  <si>
    <t>Vyspravenie podkladu nivelačnou stierkou hr. 3 mm</t>
  </si>
  <si>
    <t>124</t>
  </si>
  <si>
    <t>207</t>
  </si>
  <si>
    <t>75030301010010</t>
  </si>
  <si>
    <t>Lepenie podlahových soklov z linolea</t>
  </si>
  <si>
    <t>-1990467079</t>
  </si>
  <si>
    <t>2*((2,9+4,8)+(4,7+8,0+0,3)+(3,5+5,75)+(3,5+5,75)+(6,73+3,48+0,5)+(12,23+16,0+2,3)+(5,1+2,08+0,4))  "1NP</t>
  </si>
  <si>
    <t>-2,4-6*0,9-14*0,8-0,6   "1NP otvory</t>
  </si>
  <si>
    <t>2*((4,6+7,95+0,3)+(6,45+3,55+0,5)+(12,1+16,0+2,3))  "2NP</t>
  </si>
  <si>
    <t>-2,4-12*0,8-0,6   "2NP otvory</t>
  </si>
  <si>
    <t>208</t>
  </si>
  <si>
    <t>284140000600</t>
  </si>
  <si>
    <t xml:space="preserve">Podlaha linoleum prírodné </t>
  </si>
  <si>
    <t>138314227</t>
  </si>
  <si>
    <t>251,34*0,102 'Přepočítané koeficientom množstva</t>
  </si>
  <si>
    <t>7599</t>
  </si>
  <si>
    <t>223</t>
  </si>
  <si>
    <t>75997500011030</t>
  </si>
  <si>
    <t>Presun hmôt (75) pre podlahy vlysové a parketové na stavbách výšky nad 7 do 24 m</t>
  </si>
  <si>
    <t>1155748975</t>
  </si>
  <si>
    <t>Práce maliarske, natieračské, tapetárske, metalizácia</t>
  </si>
  <si>
    <t>8401</t>
  </si>
  <si>
    <t>Nátery</t>
  </si>
  <si>
    <t>84010110030110</t>
  </si>
  <si>
    <t>Nátery oceľ.konštr. polyuretánové stredných B a plnosten. D dvojnás. 2x s emailov..- 140µm</t>
  </si>
  <si>
    <t>130</t>
  </si>
  <si>
    <t>N01</t>
  </si>
  <si>
    <t>"1NP" (0,9+1,97*2)*0,3*2+(0,8+1,97*2)*0,3*6+(0,6+1,97*2)*0,3*3</t>
  </si>
  <si>
    <t>"2NP" (0,8+1,97*2)*0,3*8+(0,6+1,97*2)*0,3*3</t>
  </si>
  <si>
    <t>N03</t>
  </si>
  <si>
    <t>"1NP" (3,7+3,0)*1</t>
  </si>
  <si>
    <t>"2NP" (1,2+2*3,7+1,35+2,3)*1</t>
  </si>
  <si>
    <t>N04</t>
  </si>
  <si>
    <t>"1NP" (9,85+3,3)*(2*(0,06+0,03)*2+9*0,9*0,038)</t>
  </si>
  <si>
    <t>"2NP" (9,85+3,3)*(2*(0,06+0,03)*2)</t>
  </si>
  <si>
    <t>84010190008210</t>
  </si>
  <si>
    <t>Odstránenie starých náterov z oceľových konštrukcií ľahkých C alebo veľmi ľahkých CC obrúsením</t>
  </si>
  <si>
    <t>129</t>
  </si>
  <si>
    <t>B06+B07</t>
  </si>
  <si>
    <t>1NP</t>
  </si>
  <si>
    <t>"zárubne" (0,9+1,97*2)*0,3+(0,6+1,97*2)*0,3*2+(0,8+1,97*2)*0,3*7</t>
  </si>
  <si>
    <t>"zábradlie" (3,7+3,0)*1+(9,85+3,3)*(2*(0,06+0,03)*2+9*0,9*0,038)</t>
  </si>
  <si>
    <t>"zárubne" (0,8+1,97*2)*8*0,3+(0,6+1,97*2)*4*0,3</t>
  </si>
  <si>
    <t>"zábradlie" (1,2+2*3,7+1,35+2,3)*1+(9,85+3,3)*(2*(0,06+0,03)*2)</t>
  </si>
  <si>
    <t>125</t>
  </si>
  <si>
    <t>84010601030030</t>
  </si>
  <si>
    <t>Nátery stolárskych výrobkov olejové dvojnásobné 1x s emailovaním a 1x plným tmelením</t>
  </si>
  <si>
    <t>132</t>
  </si>
  <si>
    <t>N06</t>
  </si>
  <si>
    <t>"1NP" (3,7+3)*0,05*3,14*2</t>
  </si>
  <si>
    <t>"2NP" (1,2+2*3,7+1,35+2,3)*0,05*3,14*2</t>
  </si>
  <si>
    <t>N02</t>
  </si>
  <si>
    <t>"1NP" (1,28+1,1)*2*0,3</t>
  </si>
  <si>
    <t>"2NP" (1,28+1,1)*2*0,3+(1,1+1,1)*2*0,3</t>
  </si>
  <si>
    <t>84010690008010</t>
  </si>
  <si>
    <t>Odstránenie starých náterov zo stolár. výrobkov oškrabaním s obrúsením, okien, portálov a výkladov</t>
  </si>
  <si>
    <t>131</t>
  </si>
  <si>
    <t>B05</t>
  </si>
  <si>
    <t>"1.NP" (1,28+1,1)*2*0,3</t>
  </si>
  <si>
    <t>"2NP" (1,28+1,1)*2*0,3</t>
  </si>
  <si>
    <t>84010801020010</t>
  </si>
  <si>
    <t>Nátery olejové farby bielej omietok stien dvojnásobné 1x s emailovaním</t>
  </si>
  <si>
    <t>133</t>
  </si>
  <si>
    <t>Ml01</t>
  </si>
  <si>
    <t>"1NP" ((3,5+5,75)*2+(3,5+5,75)*2+(6,175+3,49+0,3)*2+(1,7+1,6)+(1,7+1+2,54)+(12,2+2,1+1,7+8,5+2+1,935)*2+(3,605+1,475)*2+(5,105+2,075)*2)*1,5</t>
  </si>
  <si>
    <t>"2NP" ((4,6+7,94)*2+(6,475+3,55)*2+(1,6+1,7)*2+(2,54+1,7)*2+(12,075+16)*2+(3,45+1,475+0,6)*2+(5,105+2,075)*2)*1,5</t>
  </si>
  <si>
    <t>219</t>
  </si>
  <si>
    <t>84010915040031</t>
  </si>
  <si>
    <t>Nástrek škár protipožiarny akrylátový v požiarnych deliacich konštrukciách s protip. spevňujúcej pásky</t>
  </si>
  <si>
    <t>558358580</t>
  </si>
  <si>
    <t>5*(3,14*0,11*0,1)+5*0,25   "ZTI cez strechu</t>
  </si>
  <si>
    <t>(3*(3,14*0,11*0,1)+3*0,25+2*(3,14*0,025*0,1)+2*0,06)+2*(3*(3,14*0,11*0,1)+3*0,25+2*(3,14*0,025*0,1)+2*0,06)  "ZTI cez strop a podlahu 1NP</t>
  </si>
  <si>
    <t>2*(4*(3,14*0,025*0,1)+4*0,06)   "ZTI cez stenu</t>
  </si>
  <si>
    <t>2*(1*(3,14*0,05*0,1)+1*0,06)+2*(1*(3,14*0,1*0,1)+1*0,25)   "EL cez stenu a strop</t>
  </si>
  <si>
    <t>220</t>
  </si>
  <si>
    <t>449410001800</t>
  </si>
  <si>
    <t>Protipožiarna speňujúca páska CP 648-S-50/1 1/2", lxšxv 169x45x4,5 mm</t>
  </si>
  <si>
    <t>-1660646448</t>
  </si>
  <si>
    <t>2+2*(2+4+1)</t>
  </si>
  <si>
    <t>221</t>
  </si>
  <si>
    <t>449410002200</t>
  </si>
  <si>
    <t>Protipožiarna speňujúca páska CP 648-S-110/4", lxšxv 370x45x9 mm</t>
  </si>
  <si>
    <t>1030493260</t>
  </si>
  <si>
    <t>5+3+2*(3+1)</t>
  </si>
  <si>
    <t>8402</t>
  </si>
  <si>
    <t>Maľby</t>
  </si>
  <si>
    <t>128</t>
  </si>
  <si>
    <t>84020121010120</t>
  </si>
  <si>
    <t>Penetrovanie jednonásobné hrubozrnných, savých podkladov výšky do 3,80 m</t>
  </si>
  <si>
    <t>134</t>
  </si>
  <si>
    <t>84020327022273</t>
  </si>
  <si>
    <t>Maľby z maliarskych zmesí, ručne nanášané dvojnásobné základné na podklad hrubozrnný výšky do 3,80 m</t>
  </si>
  <si>
    <t>135</t>
  </si>
  <si>
    <t>20,12+20,12+22,64+8,28+124,88+5,32+10,47</t>
  </si>
  <si>
    <t>29,14+22,8+8,4+123,89+5,09+10,47</t>
  </si>
  <si>
    <t>190</t>
  </si>
  <si>
    <t>84029090008010</t>
  </si>
  <si>
    <t>Zakrývanie otvorov, podláh a zariadení fóliou v miestnostiach alebo na schodisku</t>
  </si>
  <si>
    <t>1687589193</t>
  </si>
  <si>
    <t>16,2+112,684  "otvory zvnútra</t>
  </si>
  <si>
    <t>193</t>
  </si>
  <si>
    <t>84029090008020</t>
  </si>
  <si>
    <t>Zakrývanie podláh a zariadení papierom v miestnostiach alebo na schodisku</t>
  </si>
  <si>
    <t>1917680128</t>
  </si>
  <si>
    <t>8499</t>
  </si>
  <si>
    <t>224</t>
  </si>
  <si>
    <t>84998401011030</t>
  </si>
  <si>
    <t>Presun hmôt (84) pre nátery na stavbách (objektoch) výšky nad 7 do 24 m</t>
  </si>
  <si>
    <t>1413903408</t>
  </si>
  <si>
    <t>236</t>
  </si>
  <si>
    <t>84998402011030</t>
  </si>
  <si>
    <t>Presun hmôt (84) pre maľby na stavbách (objektoch) výšky nad 7 do 24 m</t>
  </si>
  <si>
    <t>-1264129354</t>
  </si>
  <si>
    <t>Zasklievacie práce</t>
  </si>
  <si>
    <t>8602</t>
  </si>
  <si>
    <t>Zábradlia</t>
  </si>
  <si>
    <t>86020108140010</t>
  </si>
  <si>
    <t>Zasklievanie balkónových zábradlí sklom bezpečnostným (bez dodávky skla) s podtmelením na lišty hrúbky do 4 mm</t>
  </si>
  <si>
    <t>138</t>
  </si>
  <si>
    <t>O03- PRED VÝROBOU ZAMERAŤ PRIAMO NA STAVBE!</t>
  </si>
  <si>
    <t>"2NP" 7*1,5*0,7</t>
  </si>
  <si>
    <t>634130001401</t>
  </si>
  <si>
    <t>Bezpečnostné sklo pre zábradlia</t>
  </si>
  <si>
    <t>139</t>
  </si>
  <si>
    <t>7,35*1,1 "Přepočítané koeficientom množstva</t>
  </si>
  <si>
    <t>8604</t>
  </si>
  <si>
    <t>Okná, dvere</t>
  </si>
  <si>
    <t>86040109010010</t>
  </si>
  <si>
    <t>Zasklievanie okien a dverí izolačným dvojsklom s podtmelením na lišty (bez dodania skla) plochy do 1, 5 m2</t>
  </si>
  <si>
    <t>142</t>
  </si>
  <si>
    <t>"O04" 0,65*1,25</t>
  </si>
  <si>
    <t>634130000200</t>
  </si>
  <si>
    <t>Izolačné dvojsklo, plastový dištančný rámik</t>
  </si>
  <si>
    <t>143</t>
  </si>
  <si>
    <t>144</t>
  </si>
  <si>
    <t>"O05" 0,6*0,6</t>
  </si>
  <si>
    <t>553260001401</t>
  </si>
  <si>
    <t>Plastový sendvič</t>
  </si>
  <si>
    <t>145</t>
  </si>
  <si>
    <t>Poznámka k položke:_x000D_
Poznámka k položke:, Určenie: - pre vonkajšie steny chladiarenských objektov - pre priečky v chladiarenských objektoch - pre podhľady stropov chladiarenských objektov. Použitie: -obchodné a priemyselné objekty - kancelárske a administratívne objekty - objekty pre chov zvierat - poľnohospodárske objekty - sociálne objekty a objekty pre služby. Jadro: pevná polyuretánová pena - hustota 40 kg/m3. Dĺžka panelov: 2,5-18m.</t>
  </si>
  <si>
    <t>8699</t>
  </si>
  <si>
    <t>225</t>
  </si>
  <si>
    <t>86998600011030</t>
  </si>
  <si>
    <t>Presun hmôt (86) pre zasklievanie na stavbách (objektoch) výšky nad 7 do 24 m</t>
  </si>
  <si>
    <t>-801440439</t>
  </si>
  <si>
    <t>Zdravotechnicko-inštalačné práce</t>
  </si>
  <si>
    <t>8805</t>
  </si>
  <si>
    <t>Zariaďovacie predmety</t>
  </si>
  <si>
    <t>211</t>
  </si>
  <si>
    <t>88020223060180</t>
  </si>
  <si>
    <t>Montáž hasiaceho prístroja na stenu</t>
  </si>
  <si>
    <t>-181442704</t>
  </si>
  <si>
    <t>2+3</t>
  </si>
  <si>
    <t>212</t>
  </si>
  <si>
    <t>449170000900</t>
  </si>
  <si>
    <t>Prenosný hasiaci prístroj práškový P6Če 6 kg, 21A</t>
  </si>
  <si>
    <t>1992478423</t>
  </si>
  <si>
    <t>Poznámka k položke:_x000D_
Prenosný hasiaci prístroj práškový P6A 6 kg. Overená kvalita, pri množstevných zľavách cena už od 19,19 Eur vrátane DPH!</t>
  </si>
  <si>
    <t>88050142000000</t>
  </si>
  <si>
    <t>Montáž deliacej steny plastovej</t>
  </si>
  <si>
    <t>554950000101</t>
  </si>
  <si>
    <t>Deliaca HPL priečka - detská zástena, 600x1200(1100+100), hr. 11mm</t>
  </si>
  <si>
    <t>Poznámka k položke:_x000D_
kotvenie do steny hliníkovým "U" profilom, kotvenie do podlahy rektif. nožičkou v. 100mm, po obvode zaoblená hrana, rôznofarebné, príp. s detským obrázkovým motívom</t>
  </si>
  <si>
    <t>8899</t>
  </si>
  <si>
    <t>226</t>
  </si>
  <si>
    <t>88998805011030</t>
  </si>
  <si>
    <t>Presun hmôt (88) pre zariaďovacie predmety, stavba (objekt) výšky nad 7 do 24 m</t>
  </si>
  <si>
    <t>-296557491</t>
  </si>
  <si>
    <t>XXX</t>
  </si>
  <si>
    <t>Nezaradené</t>
  </si>
  <si>
    <t>150</t>
  </si>
  <si>
    <t>3305303071</t>
  </si>
  <si>
    <t>Demontáž výťahovej kabíny, dverí a strojovne (výťah na jedlo)</t>
  </si>
  <si>
    <t>147</t>
  </si>
  <si>
    <t>Poznámka k položke:_x000D_
dvojpodlažný, nosnosť výťahu 200 kg, rozmer šachty 0,9x1,2m, elektromotor</t>
  </si>
  <si>
    <t>151</t>
  </si>
  <si>
    <t>HS000000001120</t>
  </si>
  <si>
    <t>Stavebno montážne práce náročnejšie, ucelené, obtiažne, rutinné (Tr. 2) v rozsahu viac ako 8 hodín náročnejšie</t>
  </si>
  <si>
    <t>hod</t>
  </si>
  <si>
    <t>262144</t>
  </si>
  <si>
    <t>148</t>
  </si>
  <si>
    <t>UO01</t>
  </si>
  <si>
    <t>utesnenie otvoru vyplnenie pur penou, prekrytie OSB doskou, v interiéri zakrytie SDK doskou v rozmere, vyspravenie, omietka, maľba - VRÁTANE MATERIÁ</t>
  </si>
  <si>
    <t>P2 - Pavilón 2</t>
  </si>
  <si>
    <t>(19,58*2+16,8*2)*4,4</t>
  </si>
  <si>
    <t>320,144*2 "Přepočítané koeficientom množstva</t>
  </si>
  <si>
    <t>-888911339</t>
  </si>
  <si>
    <t>5,51+17,89+124,76</t>
  </si>
  <si>
    <t>"B27 okapový chodník" 4</t>
  </si>
  <si>
    <t>(0,8*2,0+(0,7+0,35+0,5+3,6+2,515)*3,02+0,9*2,02+1,3*1,1-0,8*2)</t>
  </si>
  <si>
    <t>((1,575*2+3,3)*3,02-0,8*2*3)</t>
  </si>
  <si>
    <t>(6,25+4,15+4,45+5,75+1,75)*3,02-0,8*2*4</t>
  </si>
  <si>
    <t>16,99+4,10+2,72+1,26+3,93+1,1*0,85+10,25*3,9</t>
  </si>
  <si>
    <t>5,5+17,88+19,52+22,57+51,48+25,35+7,6+2,98+8,46</t>
  </si>
  <si>
    <t>"B16" 17,88+5,5</t>
  </si>
  <si>
    <t>05010811003191</t>
  </si>
  <si>
    <t>Otlčenie omietok stien vnútorných vápenných alebo vápennocementových v rozsahu do 100 %,  -0,04600t</t>
  </si>
  <si>
    <t>"B15" (2,5+2,25)*3,02+(5,55+3,36)*2*3,02-0,8*2*2</t>
  </si>
  <si>
    <t>"B17" 8*3*0,3</t>
  </si>
  <si>
    <t>"B26" (17,3+6,65+17,4)*0,3</t>
  </si>
  <si>
    <t>4*2+5,4+4+9+1+2,8+1,2*2</t>
  </si>
  <si>
    <t xml:space="preserve"> 3,3+9,85</t>
  </si>
  <si>
    <t>"B23" (17,3+16,5)*2</t>
  </si>
  <si>
    <t>"1.NP" 9+7</t>
  </si>
  <si>
    <t>1,15*1,8+1,25*1,8</t>
  </si>
  <si>
    <t>0,6*1,97*2+0,8*1,97*7</t>
  </si>
  <si>
    <t>"B19" 0,6*1,25</t>
  </si>
  <si>
    <t>113</t>
  </si>
  <si>
    <t>5  "kryty radiatorov (1,2x1,0m)</t>
  </si>
  <si>
    <t>1  "garníže  (dl. 4,3m)</t>
  </si>
  <si>
    <t>17  "prahy</t>
  </si>
  <si>
    <t>-1558374092</t>
  </si>
  <si>
    <t>406733581</t>
  </si>
  <si>
    <t>-2013411378</t>
  </si>
  <si>
    <t>-737790186</t>
  </si>
  <si>
    <t>-1888571011</t>
  </si>
  <si>
    <t>1544648326</t>
  </si>
  <si>
    <t>2008445886</t>
  </si>
  <si>
    <t>146</t>
  </si>
  <si>
    <t>1432642487</t>
  </si>
  <si>
    <t>(17,6*2+6,8)*0,6*0,15</t>
  </si>
  <si>
    <t>(17,6*2+6,8)*0,3</t>
  </si>
  <si>
    <t>11991100011010</t>
  </si>
  <si>
    <t>Presun hmôt (11) pre betonárske práce, výška stavby (budovy) do 7 m</t>
  </si>
  <si>
    <t>1967908542</t>
  </si>
  <si>
    <t>-1225894121</t>
  </si>
  <si>
    <t>"strecha" 0,25*0,25*16,86*2</t>
  </si>
  <si>
    <t>(0,55*2+0,4)*3,02</t>
  </si>
  <si>
    <t>"M01" 2,44*3,02</t>
  </si>
  <si>
    <t>177641006</t>
  </si>
  <si>
    <t>12991200011010</t>
  </si>
  <si>
    <t>Presun hmôt (12) pre murárske práce, výška stavby (objektu) do 7 m</t>
  </si>
  <si>
    <t>1018757416</t>
  </si>
  <si>
    <t>"Om02" 5,51+17,89</t>
  </si>
  <si>
    <t>1045872511</t>
  </si>
  <si>
    <t>(2,5+2,25)*2*3,02*0,2+(5,55+3,36)*2*3,02*0,2+((12,275+16)*2*3,02-0,4*1,8*2-7,2*1,8-5,4*1,8-2,4*2,7)*0,5</t>
  </si>
  <si>
    <t>-1372007462</t>
  </si>
  <si>
    <t>13031716000210</t>
  </si>
  <si>
    <t>Potiahnutie vnútorných stien sklotextílnou mriežkou s celoplošným prilepením</t>
  </si>
  <si>
    <t>"Om03" 4*3*0,3</t>
  </si>
  <si>
    <t>872364338</t>
  </si>
  <si>
    <t>55,29</t>
  </si>
  <si>
    <t>13991300011010</t>
  </si>
  <si>
    <t>Presun hmôt (13) pre omietkárske práce, výška stavby (objektu) do 7 m</t>
  </si>
  <si>
    <t>962206179</t>
  </si>
  <si>
    <t>-570240244</t>
  </si>
  <si>
    <t>-99657891</t>
  </si>
  <si>
    <t>10,25*3,9  "terasa</t>
  </si>
  <si>
    <t>-96234428</t>
  </si>
  <si>
    <t>3,9+10,25+4*(0,4+0,5)  "dlažba terasa</t>
  </si>
  <si>
    <t>1668228754</t>
  </si>
  <si>
    <t>14991401011010</t>
  </si>
  <si>
    <t>Presun hmôt (14) pre budovy, mazaniny, potery, násypy, výška stavby (objektu) do 7 m</t>
  </si>
  <si>
    <t>-1245115679</t>
  </si>
  <si>
    <t>1866502731</t>
  </si>
  <si>
    <t>(17,58+6,8+17,63)*0,5</t>
  </si>
  <si>
    <t>21,005*1,15 "Přepočítané koeficientom množstva</t>
  </si>
  <si>
    <t>18,7*16,7</t>
  </si>
  <si>
    <t>315*1,15 "Přepočítané koeficientom množstva</t>
  </si>
  <si>
    <t>1988384326</t>
  </si>
  <si>
    <t>-1530212756</t>
  </si>
  <si>
    <t>6*0,285 'Přepočítané koeficientom množstva</t>
  </si>
  <si>
    <t>-133964781</t>
  </si>
  <si>
    <t>2*16,86</t>
  </si>
  <si>
    <t>1902609157</t>
  </si>
  <si>
    <t>162</t>
  </si>
  <si>
    <t>-1488031729</t>
  </si>
  <si>
    <t>163</t>
  </si>
  <si>
    <t>-917987343</t>
  </si>
  <si>
    <t>1345105451</t>
  </si>
  <si>
    <t>2*16,7  "OP04</t>
  </si>
  <si>
    <t>-751156466</t>
  </si>
  <si>
    <t>164</t>
  </si>
  <si>
    <t>254768295</t>
  </si>
  <si>
    <t>1,15+9,0+3*4,0+2,4+5,4+2*1,2+2,8+1,0+2,35  "okná/dvere nadpražia</t>
  </si>
  <si>
    <t>165</t>
  </si>
  <si>
    <t>620891322</t>
  </si>
  <si>
    <t>1,15+9,0+3*4,0+2,4+5,4+2*1,2+2,8+1,0+2,35  "okná</t>
  </si>
  <si>
    <t>3,4+9,85  "nad terasou</t>
  </si>
  <si>
    <t>1684074869</t>
  </si>
  <si>
    <t>2*(10*1,8+2*2,75)"okná/dvere 1NP</t>
  </si>
  <si>
    <t>4*4,4+3*2,7 "rohy budovy</t>
  </si>
  <si>
    <t>-1340166444</t>
  </si>
  <si>
    <t>17,63+6,83+3,0+9,8+14,1</t>
  </si>
  <si>
    <t>0,5*0,5*5</t>
  </si>
  <si>
    <t>16,86*0,5</t>
  </si>
  <si>
    <t>(17,6+6,8+17,63)*1,2+(10,5+3,3)*0,5*2</t>
  </si>
  <si>
    <t>0,86*(9,85+3,3)+3,3*9,5</t>
  </si>
  <si>
    <t>16,86*3,0-2,35*2,75-1*1,8+1,25*1,8*2+2,8*1,8</t>
  </si>
  <si>
    <t>(17,58+16,86+17,63)*3,9+16,86*0,9</t>
  </si>
  <si>
    <t>-(4*1,8*3+5,4*1,8+2,4*2,375+9*1,8+1,15*1,8)</t>
  </si>
  <si>
    <t>((4+1,8)*2*3+(5,4+1,8)*2+(2,4+2,375)*2+(9+1,8)*2+(1,15+1,8)*2)*0,38</t>
  </si>
  <si>
    <t>((2,35+2,75)*2+(1+1,8)*2+(1,25+1,8)*2*2+(2,8+1,8)*2)*0,3</t>
  </si>
  <si>
    <t>61030108040086</t>
  </si>
  <si>
    <t>"S02" 16,86*16,7</t>
  </si>
  <si>
    <t>574,38648*1,05 "Přepočítané koeficientom množstva</t>
  </si>
  <si>
    <t>36,695652173913*1,15 "Přepočítané koeficientom množstva</t>
  </si>
  <si>
    <t>"S02" 2*16,86</t>
  </si>
  <si>
    <t>33,72*0,024 "Přepočítané koeficientom množstva</t>
  </si>
  <si>
    <t>61996101011010</t>
  </si>
  <si>
    <t>Presun hmôt (61) pre izolácie proti vode, stavba (objekt) výšky do 7 m</t>
  </si>
  <si>
    <t>-1196377067</t>
  </si>
  <si>
    <t>61996102011010</t>
  </si>
  <si>
    <t>Presun hmôt (61) pre izolácie-povlakové krytiny, stavba (objekt) výšky do 7 m</t>
  </si>
  <si>
    <t>-1551022539</t>
  </si>
  <si>
    <t>61996103011010</t>
  </si>
  <si>
    <t>Presun hmôt (61) pre izolácie tepelné, stavba (objekt) výšky do 7 m</t>
  </si>
  <si>
    <t>-1980637392</t>
  </si>
  <si>
    <t>1756305809</t>
  </si>
  <si>
    <t>-475581262</t>
  </si>
  <si>
    <t>-1241968531</t>
  </si>
  <si>
    <t>33,72*0,5 'Přepočítané koeficientom množstva</t>
  </si>
  <si>
    <t>-1409030970</t>
  </si>
  <si>
    <t>394206752</t>
  </si>
  <si>
    <t>3,35+9,85  "odkvapovy profil terasy OP01</t>
  </si>
  <si>
    <t>490888494</t>
  </si>
  <si>
    <t>1*2,8  "PD18</t>
  </si>
  <si>
    <t>2*1,2  "PD19</t>
  </si>
  <si>
    <t>1*1,0  "PD20</t>
  </si>
  <si>
    <t>149</t>
  </si>
  <si>
    <t>1236429771</t>
  </si>
  <si>
    <t>1*9,0 "PD03</t>
  </si>
  <si>
    <t>1*5,4 "PD05</t>
  </si>
  <si>
    <t>3*4,0 "PD06</t>
  </si>
  <si>
    <t>1*1,15 "PD12</t>
  </si>
  <si>
    <t>-1050089941</t>
  </si>
  <si>
    <t>2*16,86  "OP02</t>
  </si>
  <si>
    <t>1907410528</t>
  </si>
  <si>
    <t>2*17,0  "OP03</t>
  </si>
  <si>
    <t>-1178225664</t>
  </si>
  <si>
    <t>0,666666666666667*6 'Přepočítané koeficientom množstva</t>
  </si>
  <si>
    <t>-770471981</t>
  </si>
  <si>
    <t>-583444757</t>
  </si>
  <si>
    <t>4*4,2  "OP05</t>
  </si>
  <si>
    <t>-1057389058</t>
  </si>
  <si>
    <t>(2,02+2,3)*2</t>
  </si>
  <si>
    <t>611410005203</t>
  </si>
  <si>
    <t>Plastová stena - dvere 2020x1000 mm, okno 1300x1100 mm</t>
  </si>
  <si>
    <t>7*1,75*0,85  "DK01</t>
  </si>
  <si>
    <t>1435946946</t>
  </si>
  <si>
    <t>-1760562450</t>
  </si>
  <si>
    <t>1472325799</t>
  </si>
  <si>
    <t>Rebrík na stenu a strechu dĺ. 5400mm</t>
  </si>
  <si>
    <t>9156836</t>
  </si>
  <si>
    <t>849046990</t>
  </si>
  <si>
    <t>1571833193</t>
  </si>
  <si>
    <t>"RZ01" 3</t>
  </si>
  <si>
    <t>611530055400</t>
  </si>
  <si>
    <t>Žalúzie exteriérové hliníkové C-80, šxl 3600x1800 mm</t>
  </si>
  <si>
    <t>611530023000</t>
  </si>
  <si>
    <t>Žalúzie exteriérové hliníkové C-80, šxl 1400x1800 mm</t>
  </si>
  <si>
    <t>611530019400</t>
  </si>
  <si>
    <t>Žalúzie exteriérové hliníkové C-80, šxl 1200x1800 mm</t>
  </si>
  <si>
    <t>67996700011010</t>
  </si>
  <si>
    <t>Presun hmôt (67) pre zámočnícke konštrukcie, stavba (objekt) výšky do 7 m</t>
  </si>
  <si>
    <t>869057116</t>
  </si>
  <si>
    <t>69030201011515</t>
  </si>
  <si>
    <t>Montáž SDK obkladu - kapotáže r. š. nad 500 do 1000 mm, 1x hrana s rohovou lištou, jednoduché opláštenie doskami hr. 12,5 mm</t>
  </si>
  <si>
    <t>590110001100</t>
  </si>
  <si>
    <t>Doska sadrokartónová, GKBI vlhkovzdorná hr. 12,5 mm, šxl 1250x2000 mm</t>
  </si>
  <si>
    <t>3,24*1,02 "Přepočítané koeficientom množstva</t>
  </si>
  <si>
    <t>8,24+17,23+1,1*0,85</t>
  </si>
  <si>
    <t>26,405*1,15 "Přepočítané koeficientom množstva</t>
  </si>
  <si>
    <t>536837819</t>
  </si>
  <si>
    <t>3,9*10,25  "P05   dlažba terasy</t>
  </si>
  <si>
    <t>-184663891</t>
  </si>
  <si>
    <t>39,975*1,02 'Přepočítané koeficientom množstva</t>
  </si>
  <si>
    <t>354172064</t>
  </si>
  <si>
    <t>3,9+10,25+4*(0,4+0,5)</t>
  </si>
  <si>
    <t>855184357</t>
  </si>
  <si>
    <t>17,75*0,1 'Přepočítané koeficientom množstva</t>
  </si>
  <si>
    <t>0,5+10+3,65+0,3+0,3*4+0,5*4</t>
  </si>
  <si>
    <t>17,65*0,25 "Přepočítané koeficientom množstva</t>
  </si>
  <si>
    <t>(4,275+4,15+0,55+2,44+1)*2*2,1-4*1,05-0,8*2*2+(2,55+1*2)*2,1+2*2,1+(1,4+0,9)*2*3,02-0,6*2</t>
  </si>
  <si>
    <t>71,19*1,02 "Přepočítané koeficientom množstva</t>
  </si>
  <si>
    <t>-1117083876</t>
  </si>
  <si>
    <t>(17,58+6,8+17,63+2*0,18)*0,5  "K03</t>
  </si>
  <si>
    <t>1108332562</t>
  </si>
  <si>
    <t>21,185*1,05 'Přepočítané koeficientom množstva</t>
  </si>
  <si>
    <t>-184095487</t>
  </si>
  <si>
    <t>(2+(2+2+4)+13)*2,1+2*1,15   " (1,15 je pri oknách)</t>
  </si>
  <si>
    <t>655199048</t>
  </si>
  <si>
    <t>50,6*1,1 'Přepočítané koeficientom množstva</t>
  </si>
  <si>
    <t>71997101011010</t>
  </si>
  <si>
    <t>Presun hmôt (71) pre podlahy z dlaždíc keramických, stavba (objekt) výšky do 7 m</t>
  </si>
  <si>
    <t>418425603</t>
  </si>
  <si>
    <t>71997102011010</t>
  </si>
  <si>
    <t>Presun hmôt (71) pre obklady keramické, stavba (objekt) výšky do 7 m</t>
  </si>
  <si>
    <t>122777899</t>
  </si>
  <si>
    <t>15,23+5,51+17,89+124,76+7,6</t>
  </si>
  <si>
    <t>170,99*1,05 'Přepočítané koeficientom množstva</t>
  </si>
  <si>
    <t>1119050082</t>
  </si>
  <si>
    <t>-1173155621</t>
  </si>
  <si>
    <t>2*((4,59+5,48)+(2,5+2,25)+(5,55+3,36+0,4)+(12,25+16,0+1,6)+(2,58+3,0+0,3))</t>
  </si>
  <si>
    <t>-2,4-2,35-0,85-12*0,8  " otvory</t>
  </si>
  <si>
    <t>194</t>
  </si>
  <si>
    <t>217164957</t>
  </si>
  <si>
    <t>104,52*0,102 'Přepočítané koeficientom množstva</t>
  </si>
  <si>
    <t>75997503011010</t>
  </si>
  <si>
    <t>Presun hmôt (75) pre podlahy povlakové na stavbách (objektoch) výšky do 7 m</t>
  </si>
  <si>
    <t>1391175481</t>
  </si>
  <si>
    <t>(0,8+1,97*2)*0,3*7+(0,6+1,97*2)*0,3*3</t>
  </si>
  <si>
    <t>(9,85+3,3)*(2*(0,06+0,03)*2+9*0,9*0,038)</t>
  </si>
  <si>
    <t>"zárubne" (0,6+1,97*2)*0,3*2+(0,8+1,97*2)*0,3*7</t>
  </si>
  <si>
    <t>"zábradlie" (9,85+3,3)*(2*(0,06+0,03)*2+9*0,9*0,038)</t>
  </si>
  <si>
    <t>((4,6+4,850)*2+(12,275+10)*2+(3+2,575)*2+(3,625+6,475)*2+(2,55+1,7))*1,5</t>
  </si>
  <si>
    <t>-976785021</t>
  </si>
  <si>
    <t>3*(3,14*0,11*0,1)+3*0,25+5*(3,14*0,025*0,1)+5*0,06  "ZTI cez podlahu</t>
  </si>
  <si>
    <t>-201044741</t>
  </si>
  <si>
    <t>4,90196078431373*1,02 'Přepočítané koeficientom množstva</t>
  </si>
  <si>
    <t>2086369692</t>
  </si>
  <si>
    <t>((4,6+4,850)*2+(12,275+10)*2+(3+2,575)*2+(3,625+6,475)*2+(2,55+1,7))*1,5+15,23+124,76+7,6+8,24</t>
  </si>
  <si>
    <t>84020434000041</t>
  </si>
  <si>
    <t>Maľby protiplesňovou farbou dvojnásobné ručne nanášanéna hrubozrnný podklad do výšky 5, 00 m</t>
  </si>
  <si>
    <t>ML02</t>
  </si>
  <si>
    <t>((2,5+2,25)*2+(5,55+3,36)*2+(12,275+10)*2+(6,475+3,625)*2+(2,55+1,7))*1,5</t>
  </si>
  <si>
    <t>(4,276+4,65)*2*1,05</t>
  </si>
  <si>
    <t>15,23+5,51+17,89+124,76+7,6+8,24+17,23</t>
  </si>
  <si>
    <t>-526897654</t>
  </si>
  <si>
    <t>55,29  "otvory zvnútra</t>
  </si>
  <si>
    <t>1410315809</t>
  </si>
  <si>
    <t>84998401011010</t>
  </si>
  <si>
    <t>Presun hmôt (84) pre nátery na stavbách (objektoch) výšky do 7 m</t>
  </si>
  <si>
    <t>1755534419</t>
  </si>
  <si>
    <t>84998402011010</t>
  </si>
  <si>
    <t>Presun hmôt (84) pre maľby na stavbách (objektoch) výšky do 7 m</t>
  </si>
  <si>
    <t>372475215</t>
  </si>
  <si>
    <t>86998600011010</t>
  </si>
  <si>
    <t>Presun hmôt (86) pre zasklievanie na stavbách (objektoch) výšky do 7 m</t>
  </si>
  <si>
    <t>-94915877</t>
  </si>
  <si>
    <t>1132357938</t>
  </si>
  <si>
    <t>-259931153</t>
  </si>
  <si>
    <t>216</t>
  </si>
  <si>
    <t>88998805011010</t>
  </si>
  <si>
    <t>Presun hmôt (88) pre zariaďovacie predmety, stavba (objekt) výšky do 7 m</t>
  </si>
  <si>
    <t>-1430804179</t>
  </si>
  <si>
    <t>119</t>
  </si>
  <si>
    <t>98,06</t>
  </si>
  <si>
    <t>P3 - Pavilón 3</t>
  </si>
  <si>
    <t>"na zateplenie základov" 21</t>
  </si>
  <si>
    <t>(16,5+16+6,2)*7,5+(2+4,2+6+12,6+6+4,8)*3,7+17,4*4</t>
  </si>
  <si>
    <t>491,57*2 "Přepočítané koeficientom množstva</t>
  </si>
  <si>
    <t>1359671052</t>
  </si>
  <si>
    <t>10,8+20,7+14,49+3,97+8,1+111,68+13,98+5,14+13,98  "1NP</t>
  </si>
  <si>
    <t>27,69+123,98+5,48+5,14  "2NP</t>
  </si>
  <si>
    <t>"B27 okapový chodník" 15</t>
  </si>
  <si>
    <t>Poznámka k položke:_x000D_
Poznámka k položke:, vrátane obkladov a inštalácií</t>
  </si>
  <si>
    <t>(0,8*2,02+1,01*3,02+(1,025*2+0,75+2,7)*3,02+1,3*1,1+1*1,1+1,28*1,1+0,8*2,1)*0,125</t>
  </si>
  <si>
    <t>(1*3,02+(1,575*2+1,3+0,8+0,84+0,3)*3,02-0,6*1,97*2-0,8*1,97)*0,15</t>
  </si>
  <si>
    <t>((1+0,3)*2,92)*0,1</t>
  </si>
  <si>
    <t>((2,3*2,92)-0,6*1,97*2+0,8*2,1+1,3*2,92+1,5*2,92-0,8*1,97+(3,65+2,325+0,9*2+0,865)*2,92-0,8-1,97+0,8*2,1+1,25*1,1)*0,125</t>
  </si>
  <si>
    <t>(1,55*2)*0,15</t>
  </si>
  <si>
    <t>05010203000030</t>
  </si>
  <si>
    <t>Búranie muriva alebo vybúranie otvorov plochy nad 4 m2 nadzákladového z tehál pálených, vápenopieskových, cementových na maltu,  -1,90500t</t>
  </si>
  <si>
    <t>"1NP" 0,2*0,25*2+3*0,3*3,02+1,2*0,15*0,25</t>
  </si>
  <si>
    <t>"strecha" 0,25*0,5*3</t>
  </si>
  <si>
    <t>"1.NP" (4,15+6,25+5,75+4,375)*3,02-(0,8*2*3)</t>
  </si>
  <si>
    <t>"2NP" (6,5+4,25+5,75+4,5)*2,92-(0,8*1,97*3)</t>
  </si>
  <si>
    <t>05010406007560</t>
  </si>
  <si>
    <t>Demontáž viazaných konštrukcií krovov so sklonom do 60°, prierez. plochy 120 - 224 cm2,  -0.01400t</t>
  </si>
  <si>
    <t>"B33" 4*7</t>
  </si>
  <si>
    <t>"1NP" 10,25*3,9+11,74+1,59+3,96+2,72+1,08+16,94+1,09+0,9*0,8</t>
  </si>
  <si>
    <t>"2NP" 2,72+1*0,8+1,34+16,9+10,25*3,9+3,87+1,08</t>
  </si>
  <si>
    <t>"1NP" 20,70+14,34+22,79+4,07+42,57+25,35+22,57+19,19+7,6+3,98+7,4+2,92</t>
  </si>
  <si>
    <t>"2NP" 27,22+17,96+22,84+19,76+7,45+5,13+3,31</t>
  </si>
  <si>
    <t>B16</t>
  </si>
  <si>
    <t>"1NP" 14,34+11,74</t>
  </si>
  <si>
    <t>"2NP" 17,96</t>
  </si>
  <si>
    <t>B15</t>
  </si>
  <si>
    <t>"1NP" (5,75+3,6)*2*3,02-(1,2*1,8*2+1,1*1,97+2*1,8)+(1,7+2,54)*2*3,02-1*1,8-0,6*1,97</t>
  </si>
  <si>
    <t>"2NP" ((4,15+6,5)*2,92-5,4*1,8-3,6*1,8)*0,15</t>
  </si>
  <si>
    <t>"1NP" (4,025+3,6)*2*3,02-2*1,8-1,1*1,97-0,6*1,97+(11,67+6,3)*2*3,02-0,8*1,97*6+(4,15+6,15)*2*3,02-4*1,8-5,4*1,8</t>
  </si>
  <si>
    <t>"1NP" (3,6+3)*2*3,02-0,9*1,97*6</t>
  </si>
  <si>
    <t>B17</t>
  </si>
  <si>
    <t>"1NP" 8*0,3*3,02</t>
  </si>
  <si>
    <t>"2NP" 8*0,3*2,92</t>
  </si>
  <si>
    <t>05010813006191</t>
  </si>
  <si>
    <t>Otlčenie omietok šľachtených a pod., vonkajších brizolitových, v rozsahu do 100 %,  -0,05000t</t>
  </si>
  <si>
    <t>"B32" 4,2*1</t>
  </si>
  <si>
    <t>"B26" (24,4+16,5+6,15+6+17,4)*0,3</t>
  </si>
  <si>
    <t>"1NP" 2*2+1,15+1+4*3+5,4+9+1,2*2</t>
  </si>
  <si>
    <t>"2NP" 2,6+1,2*3+4*2+5,4+4+0,86+7,6</t>
  </si>
  <si>
    <t>"B23" 12,6*2+2,64+17,66*2+16,86*2</t>
  </si>
  <si>
    <t>05020553008360</t>
  </si>
  <si>
    <t>Demontáž odpadových rúr štvorcových so stranou od 120 do 150 mm,  -0,00418t</t>
  </si>
  <si>
    <t>B18</t>
  </si>
  <si>
    <t>"1NP" 3,02</t>
  </si>
  <si>
    <t>05020660000005</t>
  </si>
  <si>
    <t>Demontáž krytiny z asfaltových šindľov, do sutiny, sklon strechy do 45°, -0,012t</t>
  </si>
  <si>
    <t>"B33" 3*3,8</t>
  </si>
  <si>
    <t>B08</t>
  </si>
  <si>
    <t>"1NP" (1,2+1,65)*2*2+(1,2+1,8)*2*2</t>
  </si>
  <si>
    <t>240</t>
  </si>
  <si>
    <t>05020706000012</t>
  </si>
  <si>
    <t>Demontáž dverí drevených vchodových, 1 bm obvodu - 0,012t</t>
  </si>
  <si>
    <t>-520101572</t>
  </si>
  <si>
    <t>2*(1,1+2*2,75)+2*(1,1+2*2,1)  "1NP</t>
  </si>
  <si>
    <t>"1.NP" 11+5</t>
  </si>
  <si>
    <t>"2NP" 7+3</t>
  </si>
  <si>
    <t>"2NP" 10</t>
  </si>
  <si>
    <t>"1NP" 1,15*1,5+2*1,8*2</t>
  </si>
  <si>
    <t>"2NP" 1,25*1,8</t>
  </si>
  <si>
    <t>"1.NP" 0,8*1,97*6+0,6*1,97*3</t>
  </si>
  <si>
    <t>"2NP" 0,6*1,97*3+0,8*1,97*6</t>
  </si>
  <si>
    <t>1,5*0,9*6</t>
  </si>
  <si>
    <t>Demontáž drevených doplnkových konštruckií (garníže, kolajnice na rolety, ochranné kryty na radiátory, nábytok, drevené prahy)</t>
  </si>
  <si>
    <t>6+5  "kryty radiatorov (1,2x1,0m)</t>
  </si>
  <si>
    <t>23+16  "prahy</t>
  </si>
  <si>
    <t>-2137462870</t>
  </si>
  <si>
    <t>-383333101</t>
  </si>
  <si>
    <t>714497694</t>
  </si>
  <si>
    <t>-159354074</t>
  </si>
  <si>
    <t>1116554877</t>
  </si>
  <si>
    <t>-1596915277</t>
  </si>
  <si>
    <t>-1694518327</t>
  </si>
  <si>
    <t>1061763511</t>
  </si>
  <si>
    <t>(12,6+2+0,5+0,2*2+24,4+6,5+10,2+7,2)*0,6*0,15</t>
  </si>
  <si>
    <t>(12,6+2+0,5+0,2*2+24,4+6,5+10,2+7,2)*0,3</t>
  </si>
  <si>
    <t>P04</t>
  </si>
  <si>
    <t>245</t>
  </si>
  <si>
    <t>-1307747000</t>
  </si>
  <si>
    <t>"1NP" (1,2*1,8*2)*0,25</t>
  </si>
  <si>
    <t>"1NP" (1,775+0,6+0,55*3)*3,02-0,6*1,97+0,8*1</t>
  </si>
  <si>
    <t>"2NP" 0,55*3*2,92+0,9*3+0,8*1+0,7*2,02</t>
  </si>
  <si>
    <t>"1NP" 2,4*3,02</t>
  </si>
  <si>
    <t>"2NP" 2,44*2,92</t>
  </si>
  <si>
    <t>553310010000</t>
  </si>
  <si>
    <t>Zárubňa oceľová CgU šxv 1100x1970 mm pre požiarne jednokrídlové dvere, INTERIERDVERE</t>
  </si>
  <si>
    <t xml:space="preserve">Poznámka k položke:_x000D_
EW-C 15/C2_x000D_
Pre ostenie hrúbky 140-150mm. Zárubňu je potrebné pri osádzaní zapustiť 30mm pod budúcu hotovú podlahu. Zárubňa je vhodná na zamurovanie, prípadne na vyliatie betónom. Doporučujeme osadiť v povolených toleranciách kolmosti, t.z. +- 2mm/2000mm, aby ste sa vyhli neskorším problémom s osadením dverí. </t>
  </si>
  <si>
    <t>237</t>
  </si>
  <si>
    <t>-544396503</t>
  </si>
  <si>
    <t>238</t>
  </si>
  <si>
    <t>2034702954</t>
  </si>
  <si>
    <t>239</t>
  </si>
  <si>
    <t>-94944623</t>
  </si>
  <si>
    <t>1784538563</t>
  </si>
  <si>
    <t>255,95+219,26</t>
  </si>
  <si>
    <t>246</t>
  </si>
  <si>
    <t>2035128156</t>
  </si>
  <si>
    <t>"1NP" 3,6*5,025+3,6*3,2+3,6*3</t>
  </si>
  <si>
    <t>1694946972</t>
  </si>
  <si>
    <t>"1NP" (3,6+5,75)*2*3,02*0,2+(4,025+3,6)*2*3,02*0,5+(1,6+2,48)*2*3,02*0,5+(3,6+3)*2*3,02*0,8+(1,7+2,54)*2*3,02*0,15</t>
  </si>
  <si>
    <t>((10,2+16)*2*3,02-4*1,8*2-5,4*1,8-2,4*2,7-7,5*1,8)*0,5+(3,85+3,8)*2*3,02*0,25+(7,015+4,6)*2*3,02*0,05</t>
  </si>
  <si>
    <t>"2NP" (4,65+4,4)*2*2,92*0,1+(12,275+16)*2*2,92*0,5+(3,715*1,475)*2*2,92*0,25</t>
  </si>
  <si>
    <t>Om03</t>
  </si>
  <si>
    <t>"1NP"8*3*0,3</t>
  </si>
  <si>
    <t>"2NP"8*3*0,3</t>
  </si>
  <si>
    <t>-686013234</t>
  </si>
  <si>
    <t>"2NP" 8*3*0,3</t>
  </si>
  <si>
    <t>-676213358</t>
  </si>
  <si>
    <t>16,2+118,084</t>
  </si>
  <si>
    <t>247</t>
  </si>
  <si>
    <t>-1101325603</t>
  </si>
  <si>
    <t>"1NP" (0,9*(1,475+0,75))*(0,07+0,05)   "P03+P04</t>
  </si>
  <si>
    <t>"2NP" (0,9*(1,475+0,75))*(0,07+0,05)   "P03+P04</t>
  </si>
  <si>
    <t>1217507112</t>
  </si>
  <si>
    <t>-10229978</t>
  </si>
  <si>
    <t>-1645687017</t>
  </si>
  <si>
    <t>248</t>
  </si>
  <si>
    <t>-2139476502</t>
  </si>
  <si>
    <t>-581022112</t>
  </si>
  <si>
    <t>(14+3+4,15+4+6,25+4,2+12,6+4,15+4,17+1+7)*0,5</t>
  </si>
  <si>
    <t>32,26*1,15 "Přepočítané koeficientom množstva</t>
  </si>
  <si>
    <t>"S03" 5,5*12,7+4,5*2,7</t>
  </si>
  <si>
    <t>49542822</t>
  </si>
  <si>
    <t>2053711026</t>
  </si>
  <si>
    <t>7*0,285 'Přepočítané koeficientom množstva</t>
  </si>
  <si>
    <t>-748358403</t>
  </si>
  <si>
    <t>2*12,60+4*1,62+2*3,12+2*17,66+4*0,2</t>
  </si>
  <si>
    <t>1497077545</t>
  </si>
  <si>
    <t>-1239153711</t>
  </si>
  <si>
    <t>2091148642</t>
  </si>
  <si>
    <t>-379614531</t>
  </si>
  <si>
    <t>2*3,5+2*15,9  "OP04</t>
  </si>
  <si>
    <t>1207639318</t>
  </si>
  <si>
    <t>1040520345</t>
  </si>
  <si>
    <t>1,0+4*1,2+2*2,0+3*4,0+1,14+1,2+9,0+5,4+2,4  "okná/dvere 1NP nadpražie</t>
  </si>
  <si>
    <t>286310417</t>
  </si>
  <si>
    <t>1,0+4*1,2+2*2,0+3*4,0+1,14+1,2+9,0+5,4+2,4  "okná 1NP</t>
  </si>
  <si>
    <t>2,6+3*1,2+3*4,0+0,86+7,26+5,4+2,4  "okná 2NP</t>
  </si>
  <si>
    <t>193150383</t>
  </si>
  <si>
    <t>2*(2*1,3+8*1,8+2*1,2+2,75+2*2,7)"okná/dvere 1NP</t>
  </si>
  <si>
    <t>-2109414100</t>
  </si>
  <si>
    <t>2*3,5+12,6+4,17+4,07+2,64+0,72+6,24+14,0+10,0+3,35+6,75</t>
  </si>
  <si>
    <t>-2,4-1,2 "otvory</t>
  </si>
  <si>
    <t>(17,4+6,15+1,8)*0,5</t>
  </si>
  <si>
    <t>(0,9+4,3+4,28+12,6+4,28+4,17+3+6,24+14+6,75)*1,2</t>
  </si>
  <si>
    <t>(3,35+9,95)*3,02+(3,35+9,95)*2,92+10,03*1,3+6,8*6,9+(14+6,25)*7,05+(3+4,17+4+12,6+4+4,45)*3,65+12,1*4,29+17,6*4,3</t>
  </si>
  <si>
    <t>-(4*1,8+2,4*2,75+5,4*1,8+4*1,8+4*1,8+1,2*1,8*3+1*2+2*1,3*2+1,2*1,8+4*1,8+2,4*2,75+5,4*1,8+4*1,8*2+1,2*1,8*3+2,6*1,8+7,26*1,8+0,86*2,53)</t>
  </si>
  <si>
    <t>((4+1,8)*2+(2,4+2,75)*2+(5,4+1,8)*2+(4+1,8)*2+(4+1,8)*2+(1,2+1,8)*2*3+(1+2)*2+(2+1,3)*2*2+(1,2+1,8)*2)*0,38+(9+1,8)*2*0,3</t>
  </si>
  <si>
    <t>((4+1,8)*2+(2,4+2,75)*2+(5,4+1,8)*2+(4+1,8)*2*2+(1,2+1,8)*2*3+(2,6+1,8)*2+(7,26+1,8)*2+(0,86+2,53)*2)*0,38</t>
  </si>
  <si>
    <t>"S03" 12,61*3,5+3,5*2,64</t>
  </si>
  <si>
    <t>53,375*1,05 "Přepočítané koeficientom množstva</t>
  </si>
  <si>
    <t>6,97718319801244*1,15 "Přepočítané koeficientom množstva</t>
  </si>
  <si>
    <t>"S03" 12,61*2+3,14*2+3,5</t>
  </si>
  <si>
    <t>70,32*0,024 "Přepočítané koeficientom množstva</t>
  </si>
  <si>
    <t>241</t>
  </si>
  <si>
    <t>-1592391804</t>
  </si>
  <si>
    <t>0,33*0,4+0,425*0,3  "ZTI cez strop</t>
  </si>
  <si>
    <t>249</t>
  </si>
  <si>
    <t>609171560</t>
  </si>
  <si>
    <t>250</t>
  </si>
  <si>
    <t>-1895216715</t>
  </si>
  <si>
    <t>251</t>
  </si>
  <si>
    <t>577421372</t>
  </si>
  <si>
    <t>510796595</t>
  </si>
  <si>
    <t>12,6+2*17,66+2*2,64+6,22+6,12</t>
  </si>
  <si>
    <t>-235918342</t>
  </si>
  <si>
    <t>-322590584</t>
  </si>
  <si>
    <t>65,54*0,5 'Přepočítané koeficientom množstva</t>
  </si>
  <si>
    <t>-1639600266</t>
  </si>
  <si>
    <t>-157243595</t>
  </si>
  <si>
    <t>-426943243</t>
  </si>
  <si>
    <t>4*1,2  "PD24</t>
  </si>
  <si>
    <t>472138351</t>
  </si>
  <si>
    <t>1098552379</t>
  </si>
  <si>
    <t>2*2,0 "PD08</t>
  </si>
  <si>
    <t>3*1,2 "PD11</t>
  </si>
  <si>
    <t>1817971180</t>
  </si>
  <si>
    <t>12,6+2*17,66+2*2,64+6,22+6,12  "OP02</t>
  </si>
  <si>
    <t>-687822813</t>
  </si>
  <si>
    <t>183666929</t>
  </si>
  <si>
    <t>1261206275</t>
  </si>
  <si>
    <t>-1395329715</t>
  </si>
  <si>
    <t>-330631281</t>
  </si>
  <si>
    <t>66040202010810</t>
  </si>
  <si>
    <t>Montáž okna plastového na PUR penu</t>
  </si>
  <si>
    <t>(1,3+1,1)*2*3</t>
  </si>
  <si>
    <t>611410001101</t>
  </si>
  <si>
    <t>Plastové okno jednokrídlové FIX, vxš 1100x1300 mm, jednoduché zasklenie,</t>
  </si>
  <si>
    <t>2*(1,8+1,2)*2+(2+2,02)*2</t>
  </si>
  <si>
    <t>Tesniaca fólia CX interiér, š. 70 mm, dĺ. 30 m, pre tesnenie pripájacej škáry okenného rámu a muriva, polymér</t>
  </si>
  <si>
    <t>611410002800</t>
  </si>
  <si>
    <t>Plastové okno jednokrídlové OS, vxš 1800x1200 mm, izolačné dvojsklo, 5 komorový profil</t>
  </si>
  <si>
    <t>Poznámka k položke:_x000D_
Poznámka k položke:, O02, Uf=1,2 W/m2K, Ug=0,6 W/m2K, plastový dištančný rámik, Kľučka, celoobvodové kovanie s mikroventiláciou, vnútorný parapet - plastový biely</t>
  </si>
  <si>
    <t>Poznámka k položke:_x000D_
Poznámka k položke:, jednokrídlové dvere, ľavé krídlo, plastový 5-komorový profil, izolačné dvojsklo, okno pevné,</t>
  </si>
  <si>
    <t>66050202010610</t>
  </si>
  <si>
    <t>Montáž dverí plastových, 1 m obvodu dverí</t>
  </si>
  <si>
    <t>(1,0+2,75)*2*2</t>
  </si>
  <si>
    <t>611670001001</t>
  </si>
  <si>
    <t>Plastové dvere jednokrídlové s nadsvetlíkom 1000x2750 mm</t>
  </si>
  <si>
    <t>Poznámka k položke:_x000D_
Poznámka k položke:, pravé krídlo, plastový 5-komorový profil, izolačné dvojsklo-vzorované, svetlík pevný</t>
  </si>
  <si>
    <t>12*1,75*0,85+3*1,55*0,85  "DK01</t>
  </si>
  <si>
    <t>-320314795</t>
  </si>
  <si>
    <t>1407488679</t>
  </si>
  <si>
    <t>1451004677</t>
  </si>
  <si>
    <t>2*(1,2+1,2)*2</t>
  </si>
  <si>
    <t>Poznámka k položke:_x000D_
Poznámka k položke:, O06, hliníkový 5-komotový profil, Uf=1,3W/m2K, izolačné protipožiarne trojsklo Ug=0,6 W/m2K, vnútorný parapet hliníkový biely,  EI/45A</t>
  </si>
  <si>
    <t>553410032702</t>
  </si>
  <si>
    <t>Dvere hliníkové požiarne 1100x1970</t>
  </si>
  <si>
    <t>Poznámka k položke:_x000D_
Poznámka k položke:, 1ks Prvá, 1KS ľavé, EW-C/15/C2</t>
  </si>
  <si>
    <t>-401585309</t>
  </si>
  <si>
    <t>-854240406</t>
  </si>
  <si>
    <t>-735963449</t>
  </si>
  <si>
    <t>"1NP" 1,25*1,8*1</t>
  </si>
  <si>
    <t>"2NP" 1,15*1,8*5+1,25*1,8*2</t>
  </si>
  <si>
    <t>252</t>
  </si>
  <si>
    <t>1409400539</t>
  </si>
  <si>
    <t>Sdk01</t>
  </si>
  <si>
    <t>"1NP" 3,24</t>
  </si>
  <si>
    <t>"1NP" 1,59+3,97+8,1+17,11+1,08</t>
  </si>
  <si>
    <t>"2NP" 8,4+17,11+5,48+1,08</t>
  </si>
  <si>
    <t>63,92*1,15 "Přepočítané koeficientom množstva</t>
  </si>
  <si>
    <t>1842881632</t>
  </si>
  <si>
    <t>991101955</t>
  </si>
  <si>
    <t>Montáž soklíkov z obkladačiek do tmelu, veľ. 300 x 80 mm</t>
  </si>
  <si>
    <t>1539453568</t>
  </si>
  <si>
    <t>1875375551</t>
  </si>
  <si>
    <t>Montáž soklíkov z obkladačiek do tmelu</t>
  </si>
  <si>
    <t>"1NP" 1,7+2,54+1,2+3,65+10,05+(0,5+0,3)*2*2+1</t>
  </si>
  <si>
    <t>"2NP" 3,65+10,05+(0,6+0,4)*2*2+1+(3,715+1,475)*2</t>
  </si>
  <si>
    <t>52,42*0,25 "Přepočítané koeficientom množstva</t>
  </si>
  <si>
    <t>KO01</t>
  </si>
  <si>
    <t>"1NP" (1,6+0,995)*2*2,1-0,6*1,97+1,25*2,1+2*2,1+(2,54+1,1+0,5)*2,1+(1,2+0,9)*2*2,1-0,6*1,97+(4,265+4,65+0,55+2,4+1)*2*3,02-4*1,05+1,5*1,2</t>
  </si>
  <si>
    <t>(1,775+0,8)*2*2,1-0,6*1,97+1*2,1</t>
  </si>
  <si>
    <t>"2NP" 2*2,1+(1,7+2,54)*2*2,1-0,6*1,97+(1,4+0,9)*2*2,1-0,6*1,97+(4,265+4,65+0,55+1,2+2,5)*2*2,1-4*1+2,7*1,2+(1,355+0,9)*2*1,2-0,6*1,97*1,2</t>
  </si>
  <si>
    <t>207,743*1,02 "Přepočítané koeficientom množstva</t>
  </si>
  <si>
    <t>1325721895</t>
  </si>
  <si>
    <t>(14,23+6,38+1,52+4,17+4,46+12,70+4,46+4,07+0,72+6,7+2*0,18)*0,5  "K03</t>
  </si>
  <si>
    <t>1406142346</t>
  </si>
  <si>
    <t>29,885*1,05 'Přepočítané koeficientom množstva</t>
  </si>
  <si>
    <t>-264866279</t>
  </si>
  <si>
    <t>(2+2+(3+2+4)+13+1+2+2)*2,1+2*1,15   "1NP  (1,15 je pri oknách)</t>
  </si>
  <si>
    <t>((3+2)+13+2)*2,1+2*1,15   "2NP  (1,15 je pri oknách)</t>
  </si>
  <si>
    <t>1437307966</t>
  </si>
  <si>
    <t>111,7*1,1 'Přepočítané koeficientom množstva</t>
  </si>
  <si>
    <t>253</t>
  </si>
  <si>
    <t>-1485489144</t>
  </si>
  <si>
    <t>254</t>
  </si>
  <si>
    <t>696838745</t>
  </si>
  <si>
    <t>"1NP" 10,8+20,7+14,49+22,8+111,68+3,21+13,98+5,9+1,42+5,14</t>
  </si>
  <si>
    <t>"2NP" 123,98+7,58+5,14</t>
  </si>
  <si>
    <t>346,82*1,05 'Přepočítané koeficientom množstva</t>
  </si>
  <si>
    <t>-369717018</t>
  </si>
  <si>
    <t>2*((3,0+3,6)+(3,6+5,75)+(3,6+4,03)+(6,48+3,55+0,5)+(10,2+16,0+1,0)+(1,77+1,84)+(3,73+3,8+1,58)+(3,73+2,05)+(1,78+0,8)+(2,92+1,8))  "1NP</t>
  </si>
  <si>
    <t xml:space="preserve"> -2,4-4*1,1-3*0,9-13*0,8-4*0,6  "1NP otvory</t>
  </si>
  <si>
    <t>2*((12,27+16,0+2,3)+(3,71+2,08+0,4)+(2,92+1,8))  "2NP</t>
  </si>
  <si>
    <t xml:space="preserve"> -2,4-7*0,8-0,6  "2NP otvory</t>
  </si>
  <si>
    <t>552384474</t>
  </si>
  <si>
    <t>226,28*0,102 'Přepočítané koeficientom množstva</t>
  </si>
  <si>
    <t>255</t>
  </si>
  <si>
    <t>75997503011030</t>
  </si>
  <si>
    <t>Presun hmôt (75) pre podlahy povlakové na stavbách (objektoch) výšky nad 7 do 24 m</t>
  </si>
  <si>
    <t>-428116081</t>
  </si>
  <si>
    <t>"1NP" (0,8+1,97*2)*0,3*7+(0,6+1,97*2)*0,3*7</t>
  </si>
  <si>
    <t>"2NP" (0,6+1,97*2)*0,33*5+(0,8+1,97*2)*0,3*6</t>
  </si>
  <si>
    <t>"1NP" 2*3,7*1</t>
  </si>
  <si>
    <t>"2NP" (1,2+2*3,7+1,35+4,5)*1</t>
  </si>
  <si>
    <t>"zárubne" (0,6+1,97*2)*0,3*6+(0,8+1,97*2)*0,3*7</t>
  </si>
  <si>
    <t>"zábradlie" 2*3,7*1+8,782</t>
  </si>
  <si>
    <t>"zárubne" (0,8+1,97*2)*6*0,3+(0,6+1,97*2)*5*0,3</t>
  </si>
  <si>
    <t>"zábradlie" (1,2+2*3,7+1,35+4,5)*1+4,734</t>
  </si>
  <si>
    <t>"1NP" 2*3,7*0,05*3,14*2</t>
  </si>
  <si>
    <t>"2NP" (1,2+2*3,7+1,35+4,5)*0,05*3,14*2</t>
  </si>
  <si>
    <t>"1NP" (1,2+1,1)*3*0,3</t>
  </si>
  <si>
    <t>"2NP" (1,2+1,1)*3*0,3</t>
  </si>
  <si>
    <t>"1.NP" ((1,2+1,1)*2*2+(1,2+0,6)*2)*0,3</t>
  </si>
  <si>
    <t>"2NP" (1,2+1,1)*2*3*0,3</t>
  </si>
  <si>
    <t>"1NP" ((3,6+5,025)*2+(4,025+3,6)*2+(1,6+2,48)*2+(3,6+3)*2+(6,45+3,55)*2+(1,7+1,6)*2+(2,54+1,7)+(10,2+16)*2+(1,775+1,84)*2+(3,8+3,85)*2)*1,5</t>
  </si>
  <si>
    <t>((3,85+2,075)*2+(1,355+0,8)*2+(2,92+1,8)*2+(4,6+7,015)*2)*1,5</t>
  </si>
  <si>
    <t>"2NP" ((4,4+7,015)*2+(4,7+3,55)*2+(1,6+1,7)*2+(2,54+1,7)*2+(12,275+16)*2+(3,715+1,475)*2+(3,715+2,075)*2)*1,5</t>
  </si>
  <si>
    <t>((1,355+0,9)*2+(2,92+1,8)*2)*1,5</t>
  </si>
  <si>
    <t>242</t>
  </si>
  <si>
    <t>-536516631</t>
  </si>
  <si>
    <t>6*(3,14*0,11*0,1)+6*0,25   "ZTI cez strechu</t>
  </si>
  <si>
    <t xml:space="preserve">4*(3,14*0,11*0,1)+4*0,25+(3,14*0,05*0,1)+0,06+(7+9)*(3,14*0,025*0,1)+16*0,06  "ZTI cez podlahu </t>
  </si>
  <si>
    <t>2*(4*(3,14*0,11*0,1)+4*0,25+(3,14*0,05*0,1)+0,06+(7+9)*(3,14*0,025*0,1)+16*0,06)  "ZTI cez strop 1NP</t>
  </si>
  <si>
    <t>2*(1*(3,14*0,025*0,1)+0,06)   "ZTI cez stenu</t>
  </si>
  <si>
    <t>2*(1*(3,14*0,05*0,1)+1*0,06)+2*(1*(3,14*0,1*0,1)+1*0,25)  "EL cez stenu a strop</t>
  </si>
  <si>
    <t>243</t>
  </si>
  <si>
    <t>-883983907</t>
  </si>
  <si>
    <t>1+16+2*(1+16+1+1)</t>
  </si>
  <si>
    <t>244</t>
  </si>
  <si>
    <t>-1070758032</t>
  </si>
  <si>
    <t>6+4+2*(4+1)</t>
  </si>
  <si>
    <t>((3,85+2,075)*2+(1,355+0,8)*2+(2,92+1,8)*2+(4,6+7,015)*2)*1,5+255,95</t>
  </si>
  <si>
    <t>"2NP" ((4,4+7,015)*2+(4,7+3,55)*2+(1,6+1,7)*2+(2,54+1,7)*2+(1,4+0,9)*2+(12,275+16)*2+(3,715+1,475)*2+(3,715+2,075)*2)*1,5</t>
  </si>
  <si>
    <t>((1,355+0,9)*2+(2,92+1,8)*2)*1,5+219,26</t>
  </si>
  <si>
    <t>986236543</t>
  </si>
  <si>
    <t>16,2+118,084  "otvory zvnútra</t>
  </si>
  <si>
    <t>437324517</t>
  </si>
  <si>
    <t>256</t>
  </si>
  <si>
    <t>-1569973635</t>
  </si>
  <si>
    <t>257</t>
  </si>
  <si>
    <t>-83321842</t>
  </si>
  <si>
    <t>258</t>
  </si>
  <si>
    <t>-1847386316</t>
  </si>
  <si>
    <t>280060233</t>
  </si>
  <si>
    <t>-1189198344</t>
  </si>
  <si>
    <t>259</t>
  </si>
  <si>
    <t>191775984</t>
  </si>
  <si>
    <t>DlVdrOtv</t>
  </si>
  <si>
    <t>dĺžka vodorovných špár otvorov</t>
  </si>
  <si>
    <t>38,75</t>
  </si>
  <si>
    <t>91,3</t>
  </si>
  <si>
    <t>ObjPr250</t>
  </si>
  <si>
    <t>plocha nového muriva hr.250</t>
  </si>
  <si>
    <t>7,345</t>
  </si>
  <si>
    <t>PlchKzsMW100</t>
  </si>
  <si>
    <t>plocha zateplenia MW100</t>
  </si>
  <si>
    <t>33,223</t>
  </si>
  <si>
    <t>PlchKzsMW180</t>
  </si>
  <si>
    <t>plocha zateplenia MW180</t>
  </si>
  <si>
    <t>220,872</t>
  </si>
  <si>
    <t>PlchKzsMW30</t>
  </si>
  <si>
    <t>plocha zateplenia MW30</t>
  </si>
  <si>
    <t>13,03</t>
  </si>
  <si>
    <t>PlchKzsXPS180</t>
  </si>
  <si>
    <t>plocha zateplenia XPS 180 nad terénom</t>
  </si>
  <si>
    <t>29,692</t>
  </si>
  <si>
    <t>P4 - Technický pavilón</t>
  </si>
  <si>
    <t>PlchNtrOlej</t>
  </si>
  <si>
    <t>plocha náterov olejových</t>
  </si>
  <si>
    <t>140,895</t>
  </si>
  <si>
    <t>PlchObklInt</t>
  </si>
  <si>
    <t>plocha obkladov v interiéri</t>
  </si>
  <si>
    <t>108,298</t>
  </si>
  <si>
    <t>PlchPr125</t>
  </si>
  <si>
    <t>plocha nových priečok hr.125</t>
  </si>
  <si>
    <t>106,73</t>
  </si>
  <si>
    <t>PlchPr150</t>
  </si>
  <si>
    <t>plocha nových priečok hr.150</t>
  </si>
  <si>
    <t>26,848</t>
  </si>
  <si>
    <t xml:space="preserve">    0509 - Doplňujúce práce</t>
  </si>
  <si>
    <t xml:space="preserve">    1403 - Násyp</t>
  </si>
  <si>
    <t>15 - Montáže prefabrikovaných konštrukcií</t>
  </si>
  <si>
    <t xml:space="preserve">    1501 - Základy</t>
  </si>
  <si>
    <t xml:space="preserve">    1599 - Presun hmôt</t>
  </si>
  <si>
    <t xml:space="preserve">    8801 - Kanalizácia</t>
  </si>
  <si>
    <t>89 - Kurenársko-inštalačné práce</t>
  </si>
  <si>
    <t xml:space="preserve">    8901 - Kotolne</t>
  </si>
  <si>
    <t>50*0,3  "BP01+BP02 výkopy - na viacerých miestach s predpokladom spolu 50 m2</t>
  </si>
  <si>
    <t>(2*31,8+13,8)*0,6*0,5 "na zateplenie základov</t>
  </si>
  <si>
    <t>01040402070110</t>
  </si>
  <si>
    <t>Zásyp sypaninou v uzavretých priestoroch s urovnaním povrchu zásypu</t>
  </si>
  <si>
    <t>-534920158</t>
  </si>
  <si>
    <t>50*0,3  "BP01+BP02 zásyp po výkopoch - na viacerých miestach s predpokladom spolu 50 m2</t>
  </si>
  <si>
    <t>(2*31,8+13,8)*0,42*0,5 "po zateplení základov</t>
  </si>
  <si>
    <t>(2*30,1+13,4)*3,0</t>
  </si>
  <si>
    <t>Poznámka k položke:_x000D_
index ceny 2 - (mesiace)</t>
  </si>
  <si>
    <t>-340347959</t>
  </si>
  <si>
    <t>5,76+147,69+57,99+12,8+4,9+10,05+25,19</t>
  </si>
  <si>
    <t>(6,43+2,63+5,6+2*3,25+5,1+2*4,68+7,25+2*6,48+2,88+6,0+2*1,55+3*4,73+2,88+1,55+2,17+3,31+2,1)*3,0+1,0*2,05+0,85*2,05</t>
  </si>
  <si>
    <t>-(2*0,7*2,0+1,9*1,1+1,0*1,1+1,5*3,0+4*0,9*2,0+1,0*3,0+1,0*2,0)  "otvory</t>
  </si>
  <si>
    <t>(2,0+1,5)*3,0+4*0,9*2,05</t>
  </si>
  <si>
    <t>-2*0,7*2,0  "otvory</t>
  </si>
  <si>
    <t>(2*0,3+1,2)*0,95  "ext.  - elektro budka</t>
  </si>
  <si>
    <t>3*(2*(0,4+0,5)*1,0)+4*0,6*0,5+2*(2*(0,4+1,0)*0,5)  "strecha - nastavce vetrania</t>
  </si>
  <si>
    <t>05010203000060</t>
  </si>
  <si>
    <t>Búranie komínov. muriva z tehál nad strechou na akúkoľvek maltu,  -1,63300t</t>
  </si>
  <si>
    <t>-1044026293</t>
  </si>
  <si>
    <t>(2,35*1,0-3*0,3*0,3)*5,0</t>
  </si>
  <si>
    <t>05010203000080</t>
  </si>
  <si>
    <t>Búranie muriva priečok z plynosilikátu a siporexu hr. do 300mm,  -0,15000t</t>
  </si>
  <si>
    <t>-64102845</t>
  </si>
  <si>
    <t>0,8*2,15+0,15*2,75</t>
  </si>
  <si>
    <t>4,35*3,0</t>
  </si>
  <si>
    <t>05010504000061</t>
  </si>
  <si>
    <t>Búranie podkladov pod dlažby, liatych dlažieb a mazanín,betón alebo liaty asfalt hr.do 100 mm, plochy do 4 m2 -2,20000t</t>
  </si>
  <si>
    <t>-923022168</t>
  </si>
  <si>
    <t>50*0,07 "BP01+BP02 poter - na viacerých miestach s predpokladom spolu 50 m2</t>
  </si>
  <si>
    <t>05010504000071</t>
  </si>
  <si>
    <t>Búranie podkladov pod dlažby, liatych dlažieb a mazanín,betón,liaty asfalt hr.nad 100 mm, plochy do 4 m2 -2,20000t</t>
  </si>
  <si>
    <t>-294327442</t>
  </si>
  <si>
    <t>50*0,2 "BP01+BP02 doska - na viacerých miestach s predpokladom spolu 50 m2</t>
  </si>
  <si>
    <t>(2*31,8+13,8)*0,6*0,15 "okap ch. - na zateplenie základov</t>
  </si>
  <si>
    <t>05010504000290</t>
  </si>
  <si>
    <t>Príplatok za búranie betónovej mazaniny so zváranou sieťou alebo rabicovým pletivom hr. nad 100 mm</t>
  </si>
  <si>
    <t>379975344</t>
  </si>
  <si>
    <t>50*0,2</t>
  </si>
  <si>
    <t>1,56+3,65+1,42+1,35+1,39+15,75+4,14+6,86+8,27+5,42+8,26+5,24+47,64+5,96+27,86</t>
  </si>
  <si>
    <t>7,23+7,96+2,4+7,88+14,86+14,71+9,34+32,45</t>
  </si>
  <si>
    <t>05010603000090</t>
  </si>
  <si>
    <t>Vysekanie kapsy z tehál plochy do 0,10 m2, hl. do 300 mm,  -0,03100t</t>
  </si>
  <si>
    <t>1650816656</t>
  </si>
  <si>
    <t>6 "pre osadenie prekladov nad dvere</t>
  </si>
  <si>
    <t xml:space="preserve">5  "zvetralá omietka - odhad </t>
  </si>
  <si>
    <t>05010814000070</t>
  </si>
  <si>
    <t>Odsekanie a odobratie obkladov stien z obkladačiek vnútorných vrátane podkladovej omietky do 2 m2,  -0,06800t</t>
  </si>
  <si>
    <t>818086665</t>
  </si>
  <si>
    <t>(2*(3,23+1,85)+2*(5,6+4,98)+2,5+2*6,3+2*(2,17+2,5)+2*(1,98+2,1)+2*(3,31+2,5))*0,15  "soklíky</t>
  </si>
  <si>
    <t>(2*(3,33+2,1)+2*(1,85+4,73)+2*(2,88+1,83)+2*(2,88+2,78)+2*(7,23+6,3))*0,15  "soklíky</t>
  </si>
  <si>
    <t>(-1,1-9*1,0-6*0,9-2*1,45-0,7)*0,15  "otvory</t>
  </si>
  <si>
    <t>(6*1,68+2*1,0+2,24+2*0,85-2*0,6+4*1,5+2*0,9+2*0,99+2*0,18)*2,1</t>
  </si>
  <si>
    <t>(4*1,48+4*0,88+3*1,25+2*1,55+2*2,03)*2,1</t>
  </si>
  <si>
    <t>-10*0,7*2,0  "dvere</t>
  </si>
  <si>
    <t>-(3*0,6+1,2)*1,15  " okná</t>
  </si>
  <si>
    <t>05010814000110</t>
  </si>
  <si>
    <t>Odsekanie a odobratie stien z obkladačiek vonkajších nad 2 m2,  -0,08900t</t>
  </si>
  <si>
    <t>(4,0+2,5+3,9+10,0)*0,3+(2*3,0-1,2-1,0)*0,2 "zbytky po obvode+zbytky v átriu</t>
  </si>
  <si>
    <t>05020345016230</t>
  </si>
  <si>
    <t>Demontáž potrubia z oceľových rúrok závitových nad 50 do DN 80,  -0,00858t</t>
  </si>
  <si>
    <t>1809996247</t>
  </si>
  <si>
    <t>05020346055440</t>
  </si>
  <si>
    <t>Demontáž sprchovej kabíny a misy bez výtokových armatúr mís,  -0,02450t</t>
  </si>
  <si>
    <t>súb.</t>
  </si>
  <si>
    <t>-2055545327</t>
  </si>
  <si>
    <t>05020346065420</t>
  </si>
  <si>
    <t>Demontáž drezu jednodielneho bez výtokovej armatúry veľkokuchynskej,  -0,04050t</t>
  </si>
  <si>
    <t>-2123750473</t>
  </si>
  <si>
    <t>05020346085400</t>
  </si>
  <si>
    <t>Demontáž záchoda splachovacieho s nádržou alebo s tlakovým splachovačom,  -0,01933t</t>
  </si>
  <si>
    <t>-1102657725</t>
  </si>
  <si>
    <t>Poznámka k položke:_x000D_
záchody a výlevky</t>
  </si>
  <si>
    <t>05020346105400</t>
  </si>
  <si>
    <t>Demontáž zariadovacích predmetov - umývadlo</t>
  </si>
  <si>
    <t>-716204226</t>
  </si>
  <si>
    <t>05020346115400</t>
  </si>
  <si>
    <t>Demontáž výtokového ventilu nástenných,  -0,00049t</t>
  </si>
  <si>
    <t>82587703</t>
  </si>
  <si>
    <t>05020346115425</t>
  </si>
  <si>
    <t>Demontáž batérie drezovej, umývadlovej nástennej,  -0,0026t</t>
  </si>
  <si>
    <t>-1449281763</t>
  </si>
  <si>
    <t>05020346115443</t>
  </si>
  <si>
    <t>Demontáž batérie vaňovej, sprchovej nástennej,  -0,00225t</t>
  </si>
  <si>
    <t>-1674530623</t>
  </si>
  <si>
    <t>05020346115521</t>
  </si>
  <si>
    <t>Demontáž jednoduchej  zápachovej uzávierky pre zariaďovacie predmety, umývadlá, drezy, práčky  -0,00085t</t>
  </si>
  <si>
    <t>936725523</t>
  </si>
  <si>
    <t>05020346115540</t>
  </si>
  <si>
    <t>Demontáž zápachovej uzávierky pre zariaďovacie predmety, vane, sprchy  -0,00122t</t>
  </si>
  <si>
    <t>-359245109</t>
  </si>
  <si>
    <t>05020347011655</t>
  </si>
  <si>
    <t>Demontáž ventilátora axiálneho do potrubia veľkosť: 500</t>
  </si>
  <si>
    <t>-1595281582</t>
  </si>
  <si>
    <t>05020347023140</t>
  </si>
  <si>
    <t>Demontáž štvorhranného potrubia dĺžky 1000 mm do obvodu 3200 mm</t>
  </si>
  <si>
    <t>-1471221136</t>
  </si>
  <si>
    <t>18,0+16,9+17,3+22,9+2,85</t>
  </si>
  <si>
    <t>05020347023215</t>
  </si>
  <si>
    <t>Demontáž tvarovky do štvorhranného potrubia do obvodu 3200 mm</t>
  </si>
  <si>
    <t>-301229651</t>
  </si>
  <si>
    <t>05020347052165</t>
  </si>
  <si>
    <t>Demontáž malej prívodnej jednotky 3000/355</t>
  </si>
  <si>
    <t>-1217363603</t>
  </si>
  <si>
    <t>05020447027340</t>
  </si>
  <si>
    <t>Demontáž kotla oceľového na kvapalné alebo plynné palivá s výkonom nad 40 do 60 kW,  -0,35625t</t>
  </si>
  <si>
    <t>1971053915</t>
  </si>
  <si>
    <t>05020448025620</t>
  </si>
  <si>
    <t>Demontáž telesa rozdeľovača a zberača nad DN 200 do 300,  -0,20748t</t>
  </si>
  <si>
    <t>730347230</t>
  </si>
  <si>
    <t>05020448035660</t>
  </si>
  <si>
    <t>Demontáž ohrievača zásobníkového stojatého objemu nad 1600 do 2500 l,  -0,72760t</t>
  </si>
  <si>
    <t>728579802</t>
  </si>
  <si>
    <t>05020448035770</t>
  </si>
  <si>
    <t>Demontáž ohrievača zásobníkového, vypustenie vody z ohrievača objemu nad 1600 do 2500 l</t>
  </si>
  <si>
    <t>38250070</t>
  </si>
  <si>
    <t>05020448055640</t>
  </si>
  <si>
    <t>Demontáž nádrže beztlakovej alebo tlakovej, odpojenie od rozvodov potrubia nádrže objemu do 1000 l</t>
  </si>
  <si>
    <t>-855330612</t>
  </si>
  <si>
    <t>05020551008020</t>
  </si>
  <si>
    <t>Demontáž krytiny hladkej strešnej z tabúľ 2000 x 1000 mm, so sklonom do 30st.,  -0,00732t</t>
  </si>
  <si>
    <t>271931530</t>
  </si>
  <si>
    <t>3*0,4*0,5+0,6*0,6+2*0,4*1,0+1,0*2,3 "striešky  nastavcov vetrania a komína</t>
  </si>
  <si>
    <t>14,2+0,78+4*1,2+2*1,4+3*0,6+17,78</t>
  </si>
  <si>
    <t>2*30,35+2*12,9</t>
  </si>
  <si>
    <t>05020552008570</t>
  </si>
  <si>
    <t>Demontáž lemovania komínov na vlnitej alebo hladkej krytine v ploche, so sklonom do 30°  -0,00720t</t>
  </si>
  <si>
    <t>-844273886</t>
  </si>
  <si>
    <t>3*2*(0,4+0,5)+4*0,6+2*2*(0,4+1,0)+2*(1,0+2,3)</t>
  </si>
  <si>
    <t>05020554008110</t>
  </si>
  <si>
    <t>Demontáž ostatných prkov kusových, ventilačný nadstavec so sklonom do 30°, D do 150 mm,  -0,00303t</t>
  </si>
  <si>
    <t>-1095611884</t>
  </si>
  <si>
    <t>05020554008120</t>
  </si>
  <si>
    <t>Demontáž ostatných prkov kusových, ventilačný nadstavec so sklonom do 30° D do 200 mm,  -0,00463t</t>
  </si>
  <si>
    <t>-1138197069</t>
  </si>
  <si>
    <t>2*(1,9+1,1)+2*(1,0+1,1)  "interier</t>
  </si>
  <si>
    <t>21 "vnútorné búrané</t>
  </si>
  <si>
    <t>15 "vnútorné reparované na opätovné zavesenie</t>
  </si>
  <si>
    <t>05020706000151</t>
  </si>
  <si>
    <t>Vybúranie drevených dverových zárubní plochy nad 2 m2,  -0,06700t</t>
  </si>
  <si>
    <t>-1506755436</t>
  </si>
  <si>
    <t>1,6*3,0</t>
  </si>
  <si>
    <t>3*1,4*2,0+2*0,8*2,0</t>
  </si>
  <si>
    <t>05020707000030</t>
  </si>
  <si>
    <t>Vyvesenie kovového dverného krídla do suti plochy do 2 m2</t>
  </si>
  <si>
    <t>2039485153</t>
  </si>
  <si>
    <t>3  "exterier</t>
  </si>
  <si>
    <t>Poznámka k položke:_x000D_
V projekte je 5x vybúrať a otočiť zárubne. Dávam nové.</t>
  </si>
  <si>
    <t>1,0*1,97+4*0,9*1,97+13*0,8*1,97+5*0,6*1,97  "interier</t>
  </si>
  <si>
    <t>05020707000161</t>
  </si>
  <si>
    <t>Vybúranie kovových dverových zárubní plochy nad 2 m2,  -0,06300t</t>
  </si>
  <si>
    <t>-970894610</t>
  </si>
  <si>
    <t>2*1,35*1,97  "interier</t>
  </si>
  <si>
    <t>1,15*2,75+1,0*2,75  "exterier</t>
  </si>
  <si>
    <t>05020710001112</t>
  </si>
  <si>
    <t>Vyvesenie plastového okenného krídla do suti plochy do 1, 5 m2, -0,01400t</t>
  </si>
  <si>
    <t>1463410736</t>
  </si>
  <si>
    <t>05020710001113</t>
  </si>
  <si>
    <t>Vyvesenie plastového okenného krídla do suti plochy nad 1, 5 m2, -0,02000t</t>
  </si>
  <si>
    <t>2106054119</t>
  </si>
  <si>
    <t>05020710001125</t>
  </si>
  <si>
    <t>Vyvesenie plastového dverného krídla do suti plochy do 2 m2, -0,02600t</t>
  </si>
  <si>
    <t>-642646572</t>
  </si>
  <si>
    <t>3 "spojovačka</t>
  </si>
  <si>
    <t>05020710002354</t>
  </si>
  <si>
    <t>Vybúranie plastových rámov okien dvojitých, plochy do 1 m2,  -0,07400t</t>
  </si>
  <si>
    <t>-968470558</t>
  </si>
  <si>
    <t>0,78*0,6+1,2*0,6</t>
  </si>
  <si>
    <t>14*0,3*1,8 "medziokenné rámy</t>
  </si>
  <si>
    <t>05020710002356</t>
  </si>
  <si>
    <t>Vybúranie plastových rámov okien dvojitých, plochy cez 2 do 4 m2,  -0,05200t</t>
  </si>
  <si>
    <t>1721690436</t>
  </si>
  <si>
    <t>1,2*1,8+1,4*2,2</t>
  </si>
  <si>
    <t>8*1,15*1,8+7*1,2*1,8</t>
  </si>
  <si>
    <t>05020710002456</t>
  </si>
  <si>
    <t>Vybúranie plastových dverových zárubní plochy nad 2 m2,  -0,06200t</t>
  </si>
  <si>
    <t>1747488315</t>
  </si>
  <si>
    <t>1,0*2,75+1,15*2,75+1,2*2,75</t>
  </si>
  <si>
    <t>1,4*0,9+1,7*0,9+0,8*0,9</t>
  </si>
  <si>
    <t>10*0,6*0,6 "renovácia dverí</t>
  </si>
  <si>
    <t>13  "prahy</t>
  </si>
  <si>
    <t>1  "roleta (2,0m, dl. 1,4m)</t>
  </si>
  <si>
    <t>10+5+4*1+4*1+10*1+5  "vetracie mriežky, inf. tabulky, držiaky mreží, dvierka elektro</t>
  </si>
  <si>
    <t>Poznámka k položke:_x000D_
Spolu HSV aj PSV</t>
  </si>
  <si>
    <t>Poznámka k položke:_x000D_
Prepočítané koeficientom množstva 5</t>
  </si>
  <si>
    <t>145,269*5 'Přepočítané koeficientom množstva</t>
  </si>
  <si>
    <t>05080300017200</t>
  </si>
  <si>
    <t>Vnútrostaveniskové premiestnenie vybúraných hmôt kotolní vodorovne do 6 m</t>
  </si>
  <si>
    <t>-2141594231</t>
  </si>
  <si>
    <t>05080300025400</t>
  </si>
  <si>
    <t>Vnútrostav. premiestnenie vybúr. hmôt zariaď. predmetov vodorovne do 100 m z budov s výš. do 6 m</t>
  </si>
  <si>
    <t>821305526</t>
  </si>
  <si>
    <t>05080300025600</t>
  </si>
  <si>
    <t>Vnútrostaveniskové premiestnenie vybúraných hmôt strojovní vodorovne 100 m z objektov výšky do 6 m</t>
  </si>
  <si>
    <t>-1969703670</t>
  </si>
  <si>
    <t>-726503355</t>
  </si>
  <si>
    <t>-228543415</t>
  </si>
  <si>
    <t>-1097667425</t>
  </si>
  <si>
    <t>119757360</t>
  </si>
  <si>
    <t>0509</t>
  </si>
  <si>
    <t>Doplňujúce práce</t>
  </si>
  <si>
    <t>05090501026011</t>
  </si>
  <si>
    <t>Jadrové vrty diamantovými korunkami do D 120 mm do stropov - keramických -0,00018t</t>
  </si>
  <si>
    <t>cm</t>
  </si>
  <si>
    <t>533786400</t>
  </si>
  <si>
    <t>2*250  "plynosilikát</t>
  </si>
  <si>
    <t>05090501026013</t>
  </si>
  <si>
    <t>Jadrové vrty diamantovými korunkami do D 140 mm do stropov - keramických -0,00024t</t>
  </si>
  <si>
    <t>452931496</t>
  </si>
  <si>
    <t>5*250 "plynosilikát</t>
  </si>
  <si>
    <t>05090503026011</t>
  </si>
  <si>
    <t>Jadrové vrty diamantovými korunkami do D 120 mm do stropov - železobetónových -0,00027t</t>
  </si>
  <si>
    <t>1594707533</t>
  </si>
  <si>
    <t>2*250</t>
  </si>
  <si>
    <t>05090503026013</t>
  </si>
  <si>
    <t>Jadrové vrty diamantovými korunkami do D 140 mm do stropov - železobetónových -0,00037t</t>
  </si>
  <si>
    <t>-1384277413</t>
  </si>
  <si>
    <t>5*250</t>
  </si>
  <si>
    <t>50*0,2 "OP01+OP02 doska - na viacerých miestach s predpokladom spolu 50 m2</t>
  </si>
  <si>
    <t>(2*31,8+13,8)*0,42*0,15 "okapový chodník</t>
  </si>
  <si>
    <t>(7,1+26,8)*0,2 "okop. chodníky</t>
  </si>
  <si>
    <t>11010321070020</t>
  </si>
  <si>
    <t>Výstuž základových dosiek zo zvár. sietí KARI</t>
  </si>
  <si>
    <t>-1941527781</t>
  </si>
  <si>
    <t>50*4,4*1,05/1000 "OP01+OP02 doska - na viacerých miestach s predpokladom spolu 50 m2</t>
  </si>
  <si>
    <t>2,95*1,76  "P06</t>
  </si>
  <si>
    <t>-886192169</t>
  </si>
  <si>
    <t>(3*1,5*1,8+0,8*1,8+1,4*2,2+0,18*2,7+1,5*1,8+7,95*0,9+1,2*1,8)*0,25 "exterier</t>
  </si>
  <si>
    <t>(4*1,2*0,6)*0,25 "spojovačka</t>
  </si>
  <si>
    <t>0,46*3,0*0,25  "pri KO</t>
  </si>
  <si>
    <t>3*1,8*0,62*0,25 "oporné múriky pre P06</t>
  </si>
  <si>
    <t>2*13,4*0,25*0,25 "atika</t>
  </si>
  <si>
    <t>12020616000101</t>
  </si>
  <si>
    <t>-1958306363</t>
  </si>
  <si>
    <t>12020616000123</t>
  </si>
  <si>
    <t>633500807</t>
  </si>
  <si>
    <t>(2,1+2,95+2*4,43+3,27+2,1+1,1+1,9+4,1+4,58+2,02)*3,0</t>
  </si>
  <si>
    <t>-2*0,9*2,05  "otvory</t>
  </si>
  <si>
    <t>(2*1,0+4*0,9)*2,05  "domurovky otvorov</t>
  </si>
  <si>
    <t>(0,75+5,6+0,23)*3,0+(1,3+2,85)*0,8+(1,3+0,9+2,85)*0,75</t>
  </si>
  <si>
    <t>Zárubňa oceľová pre požiarne jednokrídlové dvere  šxv krídla 1000x1970 mm</t>
  </si>
  <si>
    <t>Poznámka k položke:_x000D_
staré + nové</t>
  </si>
  <si>
    <t>553310007700</t>
  </si>
  <si>
    <t>Zárubňa oceľová CgU šxvxhr 900x1970x100 mm P/L</t>
  </si>
  <si>
    <t>925566540</t>
  </si>
  <si>
    <t>553310007900</t>
  </si>
  <si>
    <t>Zárubňa oceľová CgU šxvxhr 1000x1970x100 mm L</t>
  </si>
  <si>
    <t>-1277753172</t>
  </si>
  <si>
    <t>12230218003070</t>
  </si>
  <si>
    <t>Osadenie oceľovej dverovej zárubne alebo rámu, plochy otvoru nad 2,5 do 4,5 m2</t>
  </si>
  <si>
    <t>-1090856043</t>
  </si>
  <si>
    <t>Poznámka k položke:_x000D_
stará</t>
  </si>
  <si>
    <t>553310008200</t>
  </si>
  <si>
    <t>Zárubňa oceľová CgU šxvxhr 1350x1970x100 mm</t>
  </si>
  <si>
    <t>1645092231</t>
  </si>
  <si>
    <t>84645415</t>
  </si>
  <si>
    <t>-1590078800</t>
  </si>
  <si>
    <t>13010303008210</t>
  </si>
  <si>
    <t>Oprava vnútorných vápenných omietok stropov železobetónových rovných tvárnicových a klenieb, opravovaná plocha nad 5 do 10 %,hladká</t>
  </si>
  <si>
    <t>1421889477</t>
  </si>
  <si>
    <t>30,5*12,9</t>
  </si>
  <si>
    <t>1336828193</t>
  </si>
  <si>
    <t>2*PlchPr125+PlchPr150+ObjPr250/0,25</t>
  </si>
  <si>
    <t>418282481</t>
  </si>
  <si>
    <t>Poznámka k položke:_x000D_
oprava po domurovkách</t>
  </si>
  <si>
    <t>13090209000241</t>
  </si>
  <si>
    <t>Vonkajšia omietka stien vápennocementová jadrová (hrubá), hr. 10 mm</t>
  </si>
  <si>
    <t>595325836</t>
  </si>
  <si>
    <t>ObjPr250/0,25</t>
  </si>
  <si>
    <t>13090403008010</t>
  </si>
  <si>
    <t>Oprava vonkajších omietok vápenných a vápenocem. stupeň členitosti Ia II -10% štukových</t>
  </si>
  <si>
    <t>PlchKzsMW180+PlchKzsMW100+PlchKzsMW30+PlchKzsXPS180</t>
  </si>
  <si>
    <t>PlchKzsMW180+PlchKzsMW100+PlchKzsMW30</t>
  </si>
  <si>
    <t>-515889114</t>
  </si>
  <si>
    <t>(2,5+3*0,9+1,15)*2,75+(4*1,5+2,9+3*1,2+3*0,6+8,75)*1,8+1,4*2,2-(5,3+2,65)*0,9+3*1,15*2,1</t>
  </si>
  <si>
    <t>1984438256</t>
  </si>
  <si>
    <t>14010101040010</t>
  </si>
  <si>
    <t>Mazanina z betónu prostého (m3) tr. C 16/20 hr.nad 50 do 80 mm</t>
  </si>
  <si>
    <t>175088575</t>
  </si>
  <si>
    <t>50*0,07 "OP01+OP02 - oprava na viacerých miestach s predpokladom spolu 50 m2</t>
  </si>
  <si>
    <t>2,95*1,76*0,095  "P06</t>
  </si>
  <si>
    <t>-1452272219</t>
  </si>
  <si>
    <t>2,95*1,76*4,4/1000  "P06</t>
  </si>
  <si>
    <t>1403</t>
  </si>
  <si>
    <t>Násyp</t>
  </si>
  <si>
    <t>14030158002001</t>
  </si>
  <si>
    <t>Násyp zo štrku z  penového skla (sklopenový granulát)</t>
  </si>
  <si>
    <t>-1287086178</t>
  </si>
  <si>
    <t>3*(1,3*0,4*0,15) "pod roznášací základ chlad. jednotky</t>
  </si>
  <si>
    <t>-1722379885</t>
  </si>
  <si>
    <t>Montáže prefabrikovaných konštrukcií</t>
  </si>
  <si>
    <t>1501</t>
  </si>
  <si>
    <t>15010302000210</t>
  </si>
  <si>
    <t>Montáž pätky podpornej pre osadenie nosníkov chladiaceho systému, hmotnosť do 0.05 t</t>
  </si>
  <si>
    <t>2087116340</t>
  </si>
  <si>
    <t>492190001000</t>
  </si>
  <si>
    <t>Pätka podkladná</t>
  </si>
  <si>
    <t>1104965110</t>
  </si>
  <si>
    <t>15010302000220</t>
  </si>
  <si>
    <t>Montáž pätky podpornej pre osadenie nosníkov chladiaceho systému, hmotnosť do 2,0 t</t>
  </si>
  <si>
    <t>1931119109</t>
  </si>
  <si>
    <t>492190001001</t>
  </si>
  <si>
    <t>143715030</t>
  </si>
  <si>
    <t>1599</t>
  </si>
  <si>
    <t>15991500022010</t>
  </si>
  <si>
    <t>Príplatok za presun (15) nad vymedz.najväč.dopr.vzdial., prefabrikov.konštrukcií stavieb, po stav.do 1 km</t>
  </si>
  <si>
    <t>2040095457</t>
  </si>
  <si>
    <t>61010101030120</t>
  </si>
  <si>
    <t>Izolácia proti zemnej vlhkosti, jednozložkovou bitúmenovou zmesou, vodorovná</t>
  </si>
  <si>
    <t>-279753658</t>
  </si>
  <si>
    <t>50 "OP01+OPO02 - na viacerých miestach s predpokladom spolu 50 m2</t>
  </si>
  <si>
    <t>(2*31,0+13,76)*0,5</t>
  </si>
  <si>
    <t>37,88*1,15 'Přepočítané koeficientom množstva</t>
  </si>
  <si>
    <t>1296291338</t>
  </si>
  <si>
    <t>-18983370</t>
  </si>
  <si>
    <t>436,88*1,15 'Přepočítané koeficientom množstva</t>
  </si>
  <si>
    <t>-206504490</t>
  </si>
  <si>
    <t>31,35*13,76+2*13,76*0,2</t>
  </si>
  <si>
    <t>436,88*1,1 'Přepočítané koeficientom množstva</t>
  </si>
  <si>
    <t>623762038</t>
  </si>
  <si>
    <t>1985427663</t>
  </si>
  <si>
    <t>980293362</t>
  </si>
  <si>
    <t>2*13,9</t>
  </si>
  <si>
    <t>138673899</t>
  </si>
  <si>
    <t>1468341578</t>
  </si>
  <si>
    <t>2*13,76</t>
  </si>
  <si>
    <t>363199632</t>
  </si>
  <si>
    <t>-1897180251</t>
  </si>
  <si>
    <t>2*30,38  "OP04</t>
  </si>
  <si>
    <t>-1851950159</t>
  </si>
  <si>
    <t>838966624</t>
  </si>
  <si>
    <t>DlZvslOtv+DlVdrOtv*2</t>
  </si>
  <si>
    <t>-1216171733</t>
  </si>
  <si>
    <t>3*0,6+3*1,2+1,4+4*1,5+2,65+2,9+5,3+8,75  "okná</t>
  </si>
  <si>
    <t>3*0,9+1,15+2,5  "dvere</t>
  </si>
  <si>
    <t>-726159314</t>
  </si>
  <si>
    <t>2*(2*0,9+12*1,8+2,2)"okná</t>
  </si>
  <si>
    <t>2*5*2,75+2*3*2,1"dvere</t>
  </si>
  <si>
    <t>4*4,25 "rohy budovy</t>
  </si>
  <si>
    <t>-1560364006</t>
  </si>
  <si>
    <t>2*31,26+13,76</t>
  </si>
  <si>
    <t>-2,5-0,9-1,15-0,8-1,0 "otvory</t>
  </si>
  <si>
    <t>(2*31,0+13,4-2,5-3*0,9-1,15)*0,43 "nad terénom</t>
  </si>
  <si>
    <t>(2*31,0+13,4)*0,58  "pod terénom</t>
  </si>
  <si>
    <t>13,4*3,02</t>
  </si>
  <si>
    <t>-(1,2+1,15+1,1)*2,1 "otvory</t>
  </si>
  <si>
    <t>2*31,0*3,6+13,4*3,9+13,4*0,9</t>
  </si>
  <si>
    <t>-(2,5+3*0,9+1,15)*2,35-(4*1,5+2,9+3*1,2+3*0,6+8,75)*1,8-1,4*2,2-(5,3+2,65)*0,9  "otvory</t>
  </si>
  <si>
    <t>(16*1,8+4*2,75+2*2,2)*0,2 "ostenia nemenených otvorov</t>
  </si>
  <si>
    <t>(8,75+2,9+2,5+1,4+3*1,2+3*0,6)*0,2 "nadpražia nemenených otvorov</t>
  </si>
  <si>
    <t>Montáž TI striech plochých do 10° polystyrénom, rozloženej v dvoch vrstvách, prikotvením</t>
  </si>
  <si>
    <t>343016267</t>
  </si>
  <si>
    <t>30,38*13,76</t>
  </si>
  <si>
    <t>283720008500</t>
  </si>
  <si>
    <t>-905621658</t>
  </si>
  <si>
    <t>61030108040090</t>
  </si>
  <si>
    <t>Montáž tepelnej izolácie striech plochých do 10° spádovými doskami z polystyrénu v jednej vrstve</t>
  </si>
  <si>
    <t>4832072</t>
  </si>
  <si>
    <t>283760007400</t>
  </si>
  <si>
    <t>1257848799</t>
  </si>
  <si>
    <t>Poznámka k položke:_x000D_
Minimálna objemová hmotnosť: 19,5 kg/m3._x000D_
priemerná hrúbka 0,15 m</t>
  </si>
  <si>
    <t>418,029*0,15 'Přepočítané koeficientom množstva</t>
  </si>
  <si>
    <t>61030108044030</t>
  </si>
  <si>
    <t>Montáž tepelnej izolácie na atiku polystyrénom prikotvením</t>
  </si>
  <si>
    <t>-430066695</t>
  </si>
  <si>
    <t>2*13,76*0,2</t>
  </si>
  <si>
    <t>283720003600</t>
  </si>
  <si>
    <t>9184944</t>
  </si>
  <si>
    <t>5,504*1,02 'Přepočítané koeficientom množstva</t>
  </si>
  <si>
    <t>-1716973509</t>
  </si>
  <si>
    <t>2*2*(1,12*0,75)*0,12  "VZT cez obv. stenu</t>
  </si>
  <si>
    <t>3*(3,14*0,2)*0,12  "VZT cez strechu</t>
  </si>
  <si>
    <t>1477620462</t>
  </si>
  <si>
    <t>-541758795</t>
  </si>
  <si>
    <t>419845264</t>
  </si>
  <si>
    <t>-1023525691</t>
  </si>
  <si>
    <t>2*13,76 "nova atika</t>
  </si>
  <si>
    <t>2*30,38 "nový odkvap</t>
  </si>
  <si>
    <t>-742239374</t>
  </si>
  <si>
    <t>1693342198</t>
  </si>
  <si>
    <t>88,28*0,5 'Přepočítané koeficientom množstva</t>
  </si>
  <si>
    <t>2130351973</t>
  </si>
  <si>
    <t>-112073038</t>
  </si>
  <si>
    <t>4*1,5+5,3+2,65</t>
  </si>
  <si>
    <t>1069161082</t>
  </si>
  <si>
    <t>2,9+3*1,2+1,4+3*0,6+8,75</t>
  </si>
  <si>
    <t>64020504001061</t>
  </si>
  <si>
    <t>Oplechovanie muriva a atík z hliníkového farebného Al plechu, vrátane rohov r.š. 750 mm</t>
  </si>
  <si>
    <t>-1762044518</t>
  </si>
  <si>
    <t>2*13,76  "OP02</t>
  </si>
  <si>
    <t>-1603430561</t>
  </si>
  <si>
    <t>2*30,5  "OP03</t>
  </si>
  <si>
    <t>-1493959479</t>
  </si>
  <si>
    <t>4*3,96  "OP05</t>
  </si>
  <si>
    <t>467254800</t>
  </si>
  <si>
    <t>1265040510</t>
  </si>
  <si>
    <t>2*(1,5+1,8)</t>
  </si>
  <si>
    <t>611410010200</t>
  </si>
  <si>
    <t>Plastové okno OS+O, vxš 1500x1800 mm, izolačné trojsklo, 5 komorový profil</t>
  </si>
  <si>
    <t>551975768</t>
  </si>
  <si>
    <t>Poznámka k položke:_x000D_
plastový dištančný rámik, celoobvodové kovanie s mikroventiláciou, pevný nadsvetlík</t>
  </si>
  <si>
    <t>678585561</t>
  </si>
  <si>
    <t>-1290401247</t>
  </si>
  <si>
    <t>Poznámka k položke:_x000D_
staré a nové</t>
  </si>
  <si>
    <t>Poznámka k položke:_x000D_
nové</t>
  </si>
  <si>
    <t>1175008743</t>
  </si>
  <si>
    <t>Poznámka k položke:_x000D_
Elegant praktik, CPL laminát - biela</t>
  </si>
  <si>
    <t>611810005201</t>
  </si>
  <si>
    <t>Dvierka dvojkrídlové, šírka 1050 mm, výška 1150 mm, s rámom  obložkovým,  DTD doska, povrch fólia</t>
  </si>
  <si>
    <t>-1017939651</t>
  </si>
  <si>
    <t>Poznámka k položke:_x000D_
Zárubňa SAPELI NORMAL praktik - sapelit.</t>
  </si>
  <si>
    <t>1  "D17</t>
  </si>
  <si>
    <t>(0,8+0,9+2*2,75)*2</t>
  </si>
  <si>
    <t>611670001002</t>
  </si>
  <si>
    <t>Plastové dvere jednokrídlové s nadsvetlíkom 700x2750 mm</t>
  </si>
  <si>
    <t>-920319162</t>
  </si>
  <si>
    <t>Poznámka k položke:_x000D_
Poznámka k položke:, pravé krídlo, plastový 5-komorový profil, vetracie otvory v krídle dverí, svetlík sklopný, izolačné dvojsklo vzorované</t>
  </si>
  <si>
    <t>611670001003</t>
  </si>
  <si>
    <t>Plastové dvere jednokrídlové s nadsvetlíkom 800x2750 mm</t>
  </si>
  <si>
    <t>-1650226012</t>
  </si>
  <si>
    <t>Poznámka k položke:_x000D_
Poznámka k položke:, ľavé krídlo, plastový 5-komorový profil,izolačné trojsklo, svetlík pevný, izolačné trojsklo</t>
  </si>
  <si>
    <t>66060400000211</t>
  </si>
  <si>
    <t>Montáž parapetnej dosky plastovej šírky do 300 mm, dĺžky 1000-1600 mm</t>
  </si>
  <si>
    <t>1131214488</t>
  </si>
  <si>
    <t>611560000200</t>
  </si>
  <si>
    <t>1686702453</t>
  </si>
  <si>
    <t>Poznámka k položke:_x000D_
S povrchovou fóliou odolnou voči nárazom, poškriabaniu a oderu, rezané na mieru, celková dĺžka 6m.</t>
  </si>
  <si>
    <t>4*1,5</t>
  </si>
  <si>
    <t>66060400000213</t>
  </si>
  <si>
    <t>Montáž parapetnej dosky plastovej šírky do 300 mm, dĺžky nad 2600 mm</t>
  </si>
  <si>
    <t>1529012434</t>
  </si>
  <si>
    <t>611560000300</t>
  </si>
  <si>
    <t>-1898622438</t>
  </si>
  <si>
    <t>3*2,65</t>
  </si>
  <si>
    <t>4*1,55*0,85   "DK01</t>
  </si>
  <si>
    <t>691308396</t>
  </si>
  <si>
    <t>-497539896</t>
  </si>
  <si>
    <t>3*2*(2,65+0,9)+3*2*(1,5+1,8)</t>
  </si>
  <si>
    <t>-1824988989</t>
  </si>
  <si>
    <t>1702404043</t>
  </si>
  <si>
    <t>553410004801</t>
  </si>
  <si>
    <t>Okno hliníkové protipožiarne, jednokrídlové FIX, 900x2650 mm</t>
  </si>
  <si>
    <t>-1443528551</t>
  </si>
  <si>
    <t>Poznámka k položke:_x000D_
Poznámka k položke:, O09, O10 - EI/45A, hliníkový 5-komotový profil, Uf=1,3W/m2K, izolačné protipožiarne trojsklo Ug=0,6 W/m2K, vnútorný parapet hliníkový biely, vonkajší parapet hliníkový plech 0,6 mm</t>
  </si>
  <si>
    <t>553410007101</t>
  </si>
  <si>
    <t>Okno hliníkové protipožiarne, jednokrídlové FIX, 1800x1500 mm</t>
  </si>
  <si>
    <t>1600652514</t>
  </si>
  <si>
    <t>Poznámka k položke:_x000D_
Poznámka k položke:, O08 - EI/30A, hliníkový 5-komotový profil, Uf=1,3W/m2K, izolačné protipožiarne trojsklo Ug=0,6 W/m2K, vnútorný parapet hliníkový biely, vonkajší parapet hliníkový plech 0,6 mm</t>
  </si>
  <si>
    <t>Dvere hliníkové požiarne 1100x2020</t>
  </si>
  <si>
    <t>Poznámka k položke:_x000D_
Poznámka k položke:, 1ks Prvá, 2ks ľavé, EW-C 15/C2</t>
  </si>
  <si>
    <t>67040218010040</t>
  </si>
  <si>
    <t>Montáž dverí kovových - hliníkových, vchodových, 1 m obvodu dverí</t>
  </si>
  <si>
    <t>46533307</t>
  </si>
  <si>
    <t>(1,05+2,75)*2</t>
  </si>
  <si>
    <t>553410032100</t>
  </si>
  <si>
    <t>Dvere hliníkové jednokrídlové otočné 900x2100 mm</t>
  </si>
  <si>
    <t>-967006220</t>
  </si>
  <si>
    <t>Poznámka k položke:_x000D_
Poznámka k položke:, pravé krídlo, svetlík pevný, izolačné dvojsklo</t>
  </si>
  <si>
    <t>67120900000030</t>
  </si>
  <si>
    <t>Montáž ostatných atypických kovových stavebných doplnkových konštrukcií nad 10 do 20 kg</t>
  </si>
  <si>
    <t>-1539223395</t>
  </si>
  <si>
    <t xml:space="preserve">9*20 "strešná opora VZT </t>
  </si>
  <si>
    <t>535520001301</t>
  </si>
  <si>
    <t>Oceľová konštrukcia - opora VZT na podperných nožičkách, dl. 1,0 m, v. 0,3 m,  RapidRail alebo ekvivalent</t>
  </si>
  <si>
    <t>-1391670767</t>
  </si>
  <si>
    <t>Poznámka k položke:_x000D_
riešiť v súčinnosti s VZT</t>
  </si>
  <si>
    <t>67120900000080</t>
  </si>
  <si>
    <t>Montáž ostatných atypických kovových stavebných doplnkových konštrukcií nad 500 kg</t>
  </si>
  <si>
    <t>-338852498</t>
  </si>
  <si>
    <t>(4*2,84+2*1,3+0,9+2*2,85)*30,1 "SHS160 - 30,1kg/m</t>
  </si>
  <si>
    <t>2*5,8*14,4 "RHS160x80 - 14,4kg/m</t>
  </si>
  <si>
    <t>Súčet  - OK výdajňa jedla</t>
  </si>
  <si>
    <t>134840000101</t>
  </si>
  <si>
    <t>Tyč oceľová hrubá prierezu U 160 mm ozn. 10 000, podľa EN ISO S185</t>
  </si>
  <si>
    <t>-1804004927</t>
  </si>
  <si>
    <t>785,777481526165*0,001 'Přepočítané koeficientom množstva</t>
  </si>
  <si>
    <t>67130144000070</t>
  </si>
  <si>
    <t>Montáž predokennej rolety od šírky 120 cm do 200 cm dĺžky do 160 cm</t>
  </si>
  <si>
    <t>-1213680796</t>
  </si>
  <si>
    <t>611520018200</t>
  </si>
  <si>
    <t>Predokenná roleta plastová, šxl 1500x1300 mm, s priznaným boxom, mechanické ovládanie, farba biela</t>
  </si>
  <si>
    <t>448718123</t>
  </si>
  <si>
    <t>Poznámka k položke:_x000D_
ovládanie šnúrou</t>
  </si>
  <si>
    <t>611520015300</t>
  </si>
  <si>
    <t>Predokenná roleta plastová, šxl 1400x1300 mm, s priznaným boxom, mechanické ovládanie, farba biela</t>
  </si>
  <si>
    <t>-1136979259</t>
  </si>
  <si>
    <t>1350424916</t>
  </si>
  <si>
    <t>71010102025545</t>
  </si>
  <si>
    <t>Montáž podláh z dlaždíc keramických do tmelu veľ. 450 x 450 mm</t>
  </si>
  <si>
    <t>-1039460192</t>
  </si>
  <si>
    <t>2,1*2,8+9,8*6,3-2,0*2,1+8,83*1,45+3,27*1,5+3,27*3,1+2,48*4,73+3,0*4,73+2,5*6,3  "po 1.09</t>
  </si>
  <si>
    <t>4,0*1,9+(2,45+2,1+1,4)*1,1+6,6*5,1-4,1*2,05+1,6*6,5+1,5*2,15+3,0*2,0+3,5*2,0+1,65*4,1  "od 1.10</t>
  </si>
  <si>
    <t>597740003201</t>
  </si>
  <si>
    <t>-1873980999</t>
  </si>
  <si>
    <t>205,726*1,05 'Přepočítané koeficientom množstva</t>
  </si>
  <si>
    <t>71010301020006</t>
  </si>
  <si>
    <t>Montáž soklíkov z obkladačiek do tmelu veľ. 450 x 80 mm</t>
  </si>
  <si>
    <t>2*(2,1+2,8+1,25+8,83+3,27+1,5+3,27+3,1+2,48+4,73+3,0+6,3)+4,73+2,5  "po 1.09</t>
  </si>
  <si>
    <t>2*(4,0+1,9+2,45+1,4+2*1,1+6,6+5,1+1,6+6,5+3,0+2,0+3,5+2,0+1,55)  "od 1.10</t>
  </si>
  <si>
    <t>-1,4-1,2-3*1,0-4*0,9-21*0,8-3*0,6  "otvory</t>
  </si>
  <si>
    <t>597740000200</t>
  </si>
  <si>
    <t>152,29*0,082 'Přepočítané koeficientom množstva</t>
  </si>
  <si>
    <t>71010301020040</t>
  </si>
  <si>
    <t>Montáž soklíkov z obkladačiek do tmelu veľ. 200 x 100 mm</t>
  </si>
  <si>
    <t>-1219495565</t>
  </si>
  <si>
    <t>14,0-3*1,15  "soklík spojovačka</t>
  </si>
  <si>
    <t>597640001200</t>
  </si>
  <si>
    <t>Obkladačky keramické pórovinové jednofarebné hladké lxv 200x100 mm</t>
  </si>
  <si>
    <t>-1234860257</t>
  </si>
  <si>
    <t>10,55*0,102 'Přepočítané koeficientom množstva</t>
  </si>
  <si>
    <t>71020103020070</t>
  </si>
  <si>
    <t>Montáž obkladov vnútor. stien z obkladačiek kladených do tmelu veľ. 300x200 mm</t>
  </si>
  <si>
    <t>1725062191</t>
  </si>
  <si>
    <t>(5,25+2,1+0,9+0,2+0,7+7,0+0,2+4,43)*2,1+8,75*0,9  "1.03, 1.08</t>
  </si>
  <si>
    <t>2*(2,1+1,1+2*1,5+1,25+0,9+3*1,7+1,0+2,25+0,85)*2,1  "1.12, 1.20</t>
  </si>
  <si>
    <t>-0,9*2,05-2*1,2*1,2-8*0,7*2,05-0,6*1,2  "otvory</t>
  </si>
  <si>
    <t>597640000700</t>
  </si>
  <si>
    <t>1851989126</t>
  </si>
  <si>
    <t>108,298*1,02 'Přepočítané koeficientom množstva</t>
  </si>
  <si>
    <t>758638858</t>
  </si>
  <si>
    <t>(2*31,2+13,78)*0,5</t>
  </si>
  <si>
    <t>-(1,8+0,55+0,45+0,1+0,3)*0,5 "dvere</t>
  </si>
  <si>
    <t>-1859338356</t>
  </si>
  <si>
    <t>36,49*1,03 'Přepočítané koeficientom množstva</t>
  </si>
  <si>
    <t>1963263480</t>
  </si>
  <si>
    <t>(8+1+2+(4+2)+(2+2+2))*2,1+15*1,15   " (1,15 je pri oknách a výdajoch)</t>
  </si>
  <si>
    <t>1478015428</t>
  </si>
  <si>
    <t>65,55*1,1 'Přepočítané koeficientom množstva</t>
  </si>
  <si>
    <t>71020303020010</t>
  </si>
  <si>
    <t>Montáž obkladov ostenia z obkladačiek hutných, polohutných do tmelu</t>
  </si>
  <si>
    <t>740267444</t>
  </si>
  <si>
    <t>4*1,15+2*(1,3+2,85) "výdajné okná</t>
  </si>
  <si>
    <t>173822489</t>
  </si>
  <si>
    <t>2,58*0,204 'Přepočítané koeficientom množstva</t>
  </si>
  <si>
    <t>-161435807</t>
  </si>
  <si>
    <t>-937808110</t>
  </si>
  <si>
    <t>-1002091734</t>
  </si>
  <si>
    <t>12,0*12,9-2,23*2,93+4,8*1,66+2,9*2,55</t>
  </si>
  <si>
    <t>408102625</t>
  </si>
  <si>
    <t>163,629*1,03 'Přepočítané koeficientom množstva</t>
  </si>
  <si>
    <t>-1308683907</t>
  </si>
  <si>
    <t>2*((12,9+12,0)+(4,8+1,66)+(2,9+2,55))+3*2*(0,4+0,3)</t>
  </si>
  <si>
    <t>-0,6-2*0,8-0,9-2*1,1-1,4  "otvory</t>
  </si>
  <si>
    <t>-837312101</t>
  </si>
  <si>
    <t>71,12*0,102 'Přepočítané koeficientom množstva</t>
  </si>
  <si>
    <t>75997500011010</t>
  </si>
  <si>
    <t>Presun hmôt (75) pre podlahy vlysové a parketové na stavbách výšky do 7 m</t>
  </si>
  <si>
    <t>-56753398</t>
  </si>
  <si>
    <t>5*(0,6+1,97*2)*0,3+12*(0,8+1,97*2)*0,3+3*(0,9+1,97*2)*0,3+(1,0+1,97*2)*0,3+(1,28+1,97*2)*0,3+(1,35+1,97*2)*0,3  "zárubne staré + nové</t>
  </si>
  <si>
    <t>5*(0,6+1,97*2)*0,3+3*(0,8+1,97*2)*0,3+(1,28+1,97*2)*0,3  "zárubne staré</t>
  </si>
  <si>
    <t>4*0,6*1,97*2+3*0,8*1,97*2+0,9*1,97*2+1,0*1,97*2+1,28*1,97*2+1,35*1,97*2  "dvere staré</t>
  </si>
  <si>
    <t>(2*(12,0+12,9+8,83+1,45+3,27+3,1+2,48+4,73+3,0+4,73)+3*2*(0,4+0,3))*1,5  "1.02, 1.04, 1.06, 1.07, 1.08</t>
  </si>
  <si>
    <t>-(2*1,2+2*1,45+1,35+1,0+8*0,9)*1,5-(5,3+2,65+4*1,5+2,9+1,3+2,85)*0,6  "otvory</t>
  </si>
  <si>
    <t>Nástrek škár protipožiarny akrylátový v požiarnych deliacich konštrukciách s vložením tepelnej izolácie</t>
  </si>
  <si>
    <t>249315816</t>
  </si>
  <si>
    <t>3*(3,14*0,11*0,1)+3*0,25   "ZTI cez strechu</t>
  </si>
  <si>
    <t>2*(1*(3,14*0,065*0,1)+1*(3,14*0,032*0,1)+2*0,06)  "ZTI cez steny</t>
  </si>
  <si>
    <t>2*(6*(3,14*0,035*0,1)+6*0,06)  "UK cez steny</t>
  </si>
  <si>
    <t>2*(2*(3,14*0,12*0,1)+2*0,25)  "EL cez steny</t>
  </si>
  <si>
    <t>665208222</t>
  </si>
  <si>
    <t>2*(6+1)</t>
  </si>
  <si>
    <t>449410001900</t>
  </si>
  <si>
    <t>Protipožiarna speňujúca páska HILTI CP 648-S-63/2", lxšxv 210x45x4,5 mm</t>
  </si>
  <si>
    <t>2100257785</t>
  </si>
  <si>
    <t>2*1</t>
  </si>
  <si>
    <t>-843946282</t>
  </si>
  <si>
    <t>3+2*2</t>
  </si>
  <si>
    <t>2*PlchPr125+PlchPr150+ObjPr250/0,25+30,5*12,9</t>
  </si>
  <si>
    <t>(2*30,5+2*4,8+4*6,6+2*4,1+4*1,5+2*18,4+2*8,85+2*3,27+2*2,2+8*12,9+2*6,5+2*2,55+2*1,9+2*2,25+4*4,73+2*2,8)*3,0  "steny</t>
  </si>
  <si>
    <t>30,5*12,9  "strop</t>
  </si>
  <si>
    <t>-PlchObklInt-PlchNtrOlej "ker. obklady a nátery olejom</t>
  </si>
  <si>
    <t>-4*1,5*1,8-2,9*1,8-3*1,2*1,8-1,4*2,2-3*0,6*1,8-8,75*1,8-5,3*0,9-2,65*0,9-2,5*2,75-3*0,9*2,75-1,15*2,75-3*1,15*2,1 "otvory v obvodovej stene</t>
  </si>
  <si>
    <t>-2*(1,45+1,35+1,0+3*0,9+12*0,8+5*0,6)*2,1-2*(1,3+2,85)*1,45 "otvory interier</t>
  </si>
  <si>
    <t>608253004</t>
  </si>
  <si>
    <t>(1,2+1,15+1,1)*2,1+(2,5+3*0,9+1,15)*2,35+(4*1,5+2,9+3*1,2+3*0,6+8,75)*1,8+1,4*2,2+(5,3+2,65)*0,9  "otvory zvnútra</t>
  </si>
  <si>
    <t>1092996995</t>
  </si>
  <si>
    <t>1488415023</t>
  </si>
  <si>
    <t>-1465283315</t>
  </si>
  <si>
    <t>86040101020010</t>
  </si>
  <si>
    <t>Zasklievanie okien a dverí sklom plochým ťahaným stredným pevných s podtmelením na lišty hrúbky 3 mm</t>
  </si>
  <si>
    <t>1327096111</t>
  </si>
  <si>
    <t>1063264731</t>
  </si>
  <si>
    <t>8801</t>
  </si>
  <si>
    <t>Kanalizácia</t>
  </si>
  <si>
    <t>88010102042396</t>
  </si>
  <si>
    <t>Montáž vetracej hlavice pre HT potrubie DN 125</t>
  </si>
  <si>
    <t>-840611234</t>
  </si>
  <si>
    <t>Poznámka k položke:_x000D_
nad strešnou rovinou</t>
  </si>
  <si>
    <t>429720001300</t>
  </si>
  <si>
    <t>-1042465604</t>
  </si>
  <si>
    <t>1794823574</t>
  </si>
  <si>
    <t>-806455679</t>
  </si>
  <si>
    <t>-1324052425</t>
  </si>
  <si>
    <t>Kurenársko-inštalačné práce</t>
  </si>
  <si>
    <t>8901</t>
  </si>
  <si>
    <t>Kotolne</t>
  </si>
  <si>
    <t>89019090000100</t>
  </si>
  <si>
    <t>Vypúšťanie vody z kotla do kanalizácie čerpadlom o v. pl.kotla do 5 m2</t>
  </si>
  <si>
    <t>1157326553</t>
  </si>
  <si>
    <t>12 "dobetónovanie  a utesnenie otvorov v strope/streche po búracích prácach a demontáži technológie</t>
  </si>
  <si>
    <t>HS000725610811</t>
  </si>
  <si>
    <t>Demontáž a vyvezenie technológie a zariaďovacích predmetov kuchyne</t>
  </si>
  <si>
    <t>-467658849</t>
  </si>
  <si>
    <t>Poznámka k položke:_x000D_
2x kancelársky stôl, 1x oceľový policový regál (2,0x0,6x0,8), 2x plynový  sporák štvorhorákový, teplovzdušná rúra nerezová (0,6x0,6x1,8), 1x nerezový pracovný pult (1,2x0,6x0,85), 1x liatinový stojanový miešací stroj (v 1,2m)</t>
  </si>
  <si>
    <t>89030101008161</t>
  </si>
  <si>
    <t>Oprava rozvodov potrubí z oceľových rúrok zaslepenie kovaním a zavarením</t>
  </si>
  <si>
    <t>sub.</t>
  </si>
  <si>
    <t>28919930</t>
  </si>
  <si>
    <t>Poznámka k položke:_x000D_
rezerva na opravu ležatých rozvodov v mieste defektov po odokrytí podláh</t>
  </si>
  <si>
    <t>P5 - Spojovacia chodba</t>
  </si>
  <si>
    <t>Ing. Erich Kreutz, Botanická 6, Trnava</t>
  </si>
  <si>
    <t xml:space="preserve">    0106 - Premiestnenie</t>
  </si>
  <si>
    <t>22 - Práce na pozemných komunikáciach a letiskách</t>
  </si>
  <si>
    <t xml:space="preserve">    2201 - Podkladné a krycie vrstvy bez spojiva</t>
  </si>
  <si>
    <t xml:space="preserve">    2204 - Kryty dláždené chodníkov komunikácií,rigolov</t>
  </si>
  <si>
    <t xml:space="preserve">    2299 - Presun hmôt</t>
  </si>
  <si>
    <t xml:space="preserve">    6209 - Stropné konštrukcie</t>
  </si>
  <si>
    <t xml:space="preserve">    6602 - Schodiská</t>
  </si>
  <si>
    <t xml:space="preserve">    6705 - Výklady</t>
  </si>
  <si>
    <t xml:space="preserve">    6707 - Zastrešenie</t>
  </si>
  <si>
    <t xml:space="preserve">    6904 - Podhľady</t>
  </si>
  <si>
    <t>-1905004258</t>
  </si>
  <si>
    <t>2*(15,8+12,5)*0,4*0,8+2*(15,6+12,5)*0,5*0,2  "pre základ a okap. chodník</t>
  </si>
  <si>
    <t>0106</t>
  </si>
  <si>
    <t>Premiestnenie</t>
  </si>
  <si>
    <t>01060201011211</t>
  </si>
  <si>
    <t>Vodorovné premiestnenie výkopku horniny tr. 1 až 4 stavebným fúrikom do 10 m v rovine alebo vo svahu do 1:5</t>
  </si>
  <si>
    <t>-1737778511</t>
  </si>
  <si>
    <t>01060201011219</t>
  </si>
  <si>
    <t>Príplatok za k.ď. 10m v rovine alebo vo svahu do 1:5 k vodorov. premiestneniu výkopku stavebným fúrikom horn. tr.1 až 4</t>
  </si>
  <si>
    <t>314004949</t>
  </si>
  <si>
    <t>Poznámka k položke:_x000D_
index ceny 2</t>
  </si>
  <si>
    <t>03030103020010</t>
  </si>
  <si>
    <t>Lešenie ľahké pracovné pomocné s výškou lešeňovej podlahy nad 1,20 do 1,90 m</t>
  </si>
  <si>
    <t>-2043213692</t>
  </si>
  <si>
    <t>(16,4*2+1,23*2)*1  "átrium</t>
  </si>
  <si>
    <t>(2,9+3,3+2*1,5)*1  "pri vstupoch</t>
  </si>
  <si>
    <t>146,73  "vnútri</t>
  </si>
  <si>
    <t>05010207000170</t>
  </si>
  <si>
    <t>Demontáž oplechovania stien plechmi nitovanými,  -0,00900t</t>
  </si>
  <si>
    <t>1775955288</t>
  </si>
  <si>
    <t>2*(16,6+12,5+1,75)*0,3  "pododkvapovy nanitovaný plech</t>
  </si>
  <si>
    <t>1249739096</t>
  </si>
  <si>
    <t>6,15*1,75+6,4*1,75+16,5*2,48+16,35*1,94+2*16,73*1,94  "B10</t>
  </si>
  <si>
    <t>-1149034348</t>
  </si>
  <si>
    <t>(2*17,4+16,5-2,35+6,15+6,4)*0,2</t>
  </si>
  <si>
    <t>05010814002120</t>
  </si>
  <si>
    <t>Demontáž podhľadov tvarovaných plechov,  -0,05500t</t>
  </si>
  <si>
    <t>-171960270</t>
  </si>
  <si>
    <t>(2*(12,6*1,95+21,15*1,95)+2*6,15*1,75)*0,2   "20% podhľadu</t>
  </si>
  <si>
    <t>30,63*0,1 'Přepočítané koeficientom množstva</t>
  </si>
  <si>
    <t>05020340060350</t>
  </si>
  <si>
    <t>Demontáž svietidla - žiarivkové bytové stropné prisadené 2 zdroje s krytom</t>
  </si>
  <si>
    <t>-1956960904</t>
  </si>
  <si>
    <t>265103115</t>
  </si>
  <si>
    <t>4*1,2</t>
  </si>
  <si>
    <t>05020552008200</t>
  </si>
  <si>
    <t>Demontáž odkvapov na strechách s lepenkovou krytinou rš 250 mm,  -0,00260t</t>
  </si>
  <si>
    <t>525226831</t>
  </si>
  <si>
    <t>2*(12,4+16,5)+8,05+7,6+2*1,85</t>
  </si>
  <si>
    <t>05020552008500</t>
  </si>
  <si>
    <t>Demontáž lemovania múrov na plochých strechách vrátane krycieho plechu nadmúroviek rš 500 mm,  -0,00320t</t>
  </si>
  <si>
    <t>203668111</t>
  </si>
  <si>
    <t>2*17,4+16,5+13,4+6,4+6,15+2*2,05+2*0,65</t>
  </si>
  <si>
    <t>05020553008080</t>
  </si>
  <si>
    <t>Demontáž žľabov pododkvapových polkruhových so sklonom do 30st. rš 330 mm,  -0,00330t</t>
  </si>
  <si>
    <t>309892592</t>
  </si>
  <si>
    <t>2*16,5+2*12,4</t>
  </si>
  <si>
    <t>05020553008060</t>
  </si>
  <si>
    <t>Demontáž háka so sklonom žľabu do 30°  -0,00009t</t>
  </si>
  <si>
    <t>1827079486</t>
  </si>
  <si>
    <t>05020553008510</t>
  </si>
  <si>
    <t>Demontáž odpadových rúr kruhových, s priemerom 120 mm,  -0,00285t</t>
  </si>
  <si>
    <t>1910799709</t>
  </si>
  <si>
    <t>2*3,0</t>
  </si>
  <si>
    <t>05020655013301</t>
  </si>
  <si>
    <t>Odstránenie povlakovej krytiny na strechách plochých 10° dvojvrstvovej,  -0,01000t</t>
  </si>
  <si>
    <t>2082781991</t>
  </si>
  <si>
    <t>6,15*2,04+6,4*2,04+2*16,56*2,0+2*16,5*2,0+1,45*0,6+1,65*0,6  "B29</t>
  </si>
  <si>
    <t>05020707000040</t>
  </si>
  <si>
    <t>Vyvesenie kovového dverného krídla do suti plochy nad 2 m2</t>
  </si>
  <si>
    <t>2083651605</t>
  </si>
  <si>
    <t>05020707000110</t>
  </si>
  <si>
    <t>Vybúranie kovových rámov okien jednoduchých plochy nad 4 m2,  -0,03400t</t>
  </si>
  <si>
    <t>-555180625</t>
  </si>
  <si>
    <t>(2*12,5+2*16,6+2*1,8)*3,0</t>
  </si>
  <si>
    <t>05020790000430</t>
  </si>
  <si>
    <t>Vysklievanie okien a dverí skla plochého nad 1 do 3 m2,  -0,01400t</t>
  </si>
  <si>
    <t>192771457</t>
  </si>
  <si>
    <t>(2*16,0-8*0,1+2*12,0-5*0,1)*2,0</t>
  </si>
  <si>
    <t>-240482176</t>
  </si>
  <si>
    <t>Poznámka k položke:_x000D_
"odvoz do ASA - 1.km</t>
  </si>
  <si>
    <t>-1758756422</t>
  </si>
  <si>
    <t>Poznámka k položke:_x000D_
odvoz do ASA- 2.až 6. km _x000D_
index ceny 5</t>
  </si>
  <si>
    <t>1844355682</t>
  </si>
  <si>
    <t>1491860431</t>
  </si>
  <si>
    <t>Poznámka k položke:_x000D_
index ceny 4</t>
  </si>
  <si>
    <t>-1744951676</t>
  </si>
  <si>
    <t>-1042665151</t>
  </si>
  <si>
    <t>899731571</t>
  </si>
  <si>
    <t>05080900000212</t>
  </si>
  <si>
    <t>Poplatok za skladovanie - bitúmenové zmesi, uholný decht, dechtové výrobky (17 03 ), ostatné</t>
  </si>
  <si>
    <t>-58274900</t>
  </si>
  <si>
    <t>1870275815</t>
  </si>
  <si>
    <t>11010101040010</t>
  </si>
  <si>
    <t>Betón základových pásov, prostý tr. C 16/20</t>
  </si>
  <si>
    <t>873545297</t>
  </si>
  <si>
    <t>2*(15,8+12,5)*0,4*0,8</t>
  </si>
  <si>
    <t>-1744012272</t>
  </si>
  <si>
    <t>-374448636</t>
  </si>
  <si>
    <t>-1548206777</t>
  </si>
  <si>
    <t>(7,0+7,7)*3,3-(2*1,2*1,7+2*1,2*0,65+1,8*2,7+1,0*2,7)</t>
  </si>
  <si>
    <t>(4*1,2+2*2*1,7+2*2*0,65)*0,2  "ostenia</t>
  </si>
  <si>
    <t>(2*12,35+2*16,45+2*1,6)*0,22  "nad zasklenými stenami</t>
  </si>
  <si>
    <t>PlchOmt</t>
  </si>
  <si>
    <t>13091212006114</t>
  </si>
  <si>
    <t>Príprava vonkajšieho podkladu stien, Regulátor nasiakavosti</t>
  </si>
  <si>
    <t>942540734</t>
  </si>
  <si>
    <t>683548104</t>
  </si>
  <si>
    <t>2*1,2*1,7+2*1,2*0,65+1,8*2,7+1,0*2,7</t>
  </si>
  <si>
    <t>1606693347</t>
  </si>
  <si>
    <t>Práce na pozemných komunikáciach a letiskách</t>
  </si>
  <si>
    <t>2201</t>
  </si>
  <si>
    <t>Podkladné a krycie vrstvy bez spojiva</t>
  </si>
  <si>
    <t>22010102001130</t>
  </si>
  <si>
    <t>Podklad alebo podsyp zo štrkopiesku s rozprestretím, vlhčením a zhutnením, po zhutnení hr. 150 mm</t>
  </si>
  <si>
    <t>1837643946</t>
  </si>
  <si>
    <t>2*(11,35+15,45)*0,5</t>
  </si>
  <si>
    <t>2204</t>
  </si>
  <si>
    <t>Kryty dláždené chodníkov komunikácií,rigolov</t>
  </si>
  <si>
    <t>22040317010010</t>
  </si>
  <si>
    <t>Položenie dlažby, dlaždice betonové štvorhranné do lôžka z kameniva ťaženého</t>
  </si>
  <si>
    <t>-1580392883</t>
  </si>
  <si>
    <t>592460022900</t>
  </si>
  <si>
    <t>Platňa betónová, rozmer 500x500, sivá</t>
  </si>
  <si>
    <t>57696304</t>
  </si>
  <si>
    <t>26,8*1,01 'Přepočítané koeficientom množstva</t>
  </si>
  <si>
    <t>2299</t>
  </si>
  <si>
    <t>22992201001010</t>
  </si>
  <si>
    <t>Presun hmôt (22) pre pozemné komunikácie a letiská s krytom z kameniva</t>
  </si>
  <si>
    <t>507239976</t>
  </si>
  <si>
    <t>61010102010010</t>
  </si>
  <si>
    <t>Zhotovenie  izolácie proti zemnej vlhkosti vodorovná AIP na sucho</t>
  </si>
  <si>
    <t>-1295662112</t>
  </si>
  <si>
    <t>2*(15,8+12,5)*0,4  "na nové základy</t>
  </si>
  <si>
    <t>6283221000</t>
  </si>
  <si>
    <t>1140753855</t>
  </si>
  <si>
    <t>22,64*1,15 'Přepočítané koeficientom množstva</t>
  </si>
  <si>
    <t>-1119497580</t>
  </si>
  <si>
    <t>6,15*2,04+6,4*2,04+2*16,56*2,0+2*16,5*2,0+1,45*0,6+1,65*0,6  "vodorovné časti</t>
  </si>
  <si>
    <t>(2*17,4+16,5+13,4+6,4+6,15+2*2,05+2*0,65)*0,25 "zvislé časti</t>
  </si>
  <si>
    <t>2038716226</t>
  </si>
  <si>
    <t>2045522162</t>
  </si>
  <si>
    <t xml:space="preserve">Položenie geotextílie vodorovne alebo zvislo na strechy ploché do 10° </t>
  </si>
  <si>
    <t>1898138552</t>
  </si>
  <si>
    <t>-1152160064</t>
  </si>
  <si>
    <t>180,365*1,15 'Přepočítané koeficientom množstva</t>
  </si>
  <si>
    <t>61020504033245</t>
  </si>
  <si>
    <t>Zhotovenie flekov v rohoch na povlakovej krytine z PVC-P fólie</t>
  </si>
  <si>
    <t>-678021697</t>
  </si>
  <si>
    <t>61020704043450</t>
  </si>
  <si>
    <t>Detaily k termoplastom všeobecne, kútový uholník z hrubopoplastovaného plechu RŠ 200 mm, ohyb 90-135°</t>
  </si>
  <si>
    <t>30278508</t>
  </si>
  <si>
    <t>2*17,4+16,5+13,4+6,15+6,4+2*2,05+2*0,65</t>
  </si>
  <si>
    <t>207567263</t>
  </si>
  <si>
    <t>82,65*8 'Přepočítané koeficientom množstva</t>
  </si>
  <si>
    <t>61020704043774</t>
  </si>
  <si>
    <t>Detaily k termoplastom všeobecne, ukončujúci profil na stene, dverách, z hrubopoplast. plechu RŠ 200 mm</t>
  </si>
  <si>
    <t>211565163</t>
  </si>
  <si>
    <t>Poznámka k položke:_x000D_
rovnako ako kútová lišta</t>
  </si>
  <si>
    <t>2*17,4+16,5+13,75+6,15+6,4+2*2,05+2*0,65  "OP04</t>
  </si>
  <si>
    <t>-1459263498</t>
  </si>
  <si>
    <t>61020704043820</t>
  </si>
  <si>
    <t>Detaily k termoplastom všeobecne, oplechovanie okraja odkvapovou záveternou lištou z hrubopolpast. plechu RŠ 165 mm</t>
  </si>
  <si>
    <t>1363199277</t>
  </si>
  <si>
    <t>2*16,45+2*12,35  "átrium</t>
  </si>
  <si>
    <t>2*1,5+7,2+7,6 "nad vstupmi</t>
  </si>
  <si>
    <t>2068679554</t>
  </si>
  <si>
    <t>75,4*8 'Přepočítané koeficientom množstva</t>
  </si>
  <si>
    <t>61030102040055</t>
  </si>
  <si>
    <t>Montáž TI striech plochých do 10° minerálnou vlnou, rozloženej v jednej vrstve, prikotvením</t>
  </si>
  <si>
    <t>-1826168917</t>
  </si>
  <si>
    <t>6,15*2,04+6,4*2,04+2*16,56*2,1+2*16,5*2,1+1,45*0,6+1,65*0,6</t>
  </si>
  <si>
    <t>631440024800</t>
  </si>
  <si>
    <t>1698911734</t>
  </si>
  <si>
    <t>61030102041260</t>
  </si>
  <si>
    <t>Montáž tepelnej izolácie striech plochých do 10° spádovými doskami z minerálnej vlny v jednej vrstve</t>
  </si>
  <si>
    <t>-1003875362</t>
  </si>
  <si>
    <t>631440002700</t>
  </si>
  <si>
    <t>-655765177</t>
  </si>
  <si>
    <t>61030108035770</t>
  </si>
  <si>
    <t>Lišta s odkvapovým nosom (PVC)</t>
  </si>
  <si>
    <t>1343070148</t>
  </si>
  <si>
    <t>4*1,2+1,8+1,0+2*1,55  "otvory</t>
  </si>
  <si>
    <t>2*16,45+2*12,35 "zasklená stena atrium</t>
  </si>
  <si>
    <t>61030108036190</t>
  </si>
  <si>
    <t>Okenný APU profil s integrovanou tkaninou</t>
  </si>
  <si>
    <t>1507792807</t>
  </si>
  <si>
    <t>4*1,2+2*2*1,7+2*2*0,65+4*2,7+1,8*1,0  "okná a dvere pri hl. vstupe</t>
  </si>
  <si>
    <t>2*(1,6+2*2,7)  "dvere pri Pavilone2</t>
  </si>
  <si>
    <t>61030108036200</t>
  </si>
  <si>
    <t>Rohový PVC profil s integrovanou tkaninou 100x100</t>
  </si>
  <si>
    <t>1985948183</t>
  </si>
  <si>
    <t>4*1,7+4*0,65+4*2,7  "ostenia</t>
  </si>
  <si>
    <t>61030108038504</t>
  </si>
  <si>
    <t>Soklový profil pre hr. izolantu 50 mm (hliníkový)</t>
  </si>
  <si>
    <t>-72967079</t>
  </si>
  <si>
    <t>7,0+7,7-(1,8+1,0)</t>
  </si>
  <si>
    <t>-136392286</t>
  </si>
  <si>
    <t>(7,0+7,7)*3,3</t>
  </si>
  <si>
    <t>-(2*1,2*1,7+2*1,2*0,65+1,8*2,7+1,0*2,7)</t>
  </si>
  <si>
    <t>61030108039435</t>
  </si>
  <si>
    <t>Kontaktný zatepľovací systém z minerálnej vlny hr. 80 mm, zatĺkacie kotvy</t>
  </si>
  <si>
    <t>-1242871550</t>
  </si>
  <si>
    <t>1247302372</t>
  </si>
  <si>
    <t>(4*1,2+2*2*1,7+2*2*0,65+2*1,55)*0,2</t>
  </si>
  <si>
    <t>-22873839</t>
  </si>
  <si>
    <t>-933519946</t>
  </si>
  <si>
    <t>-874992886</t>
  </si>
  <si>
    <t>62040315010001</t>
  </si>
  <si>
    <t>Montáž debnenia jednoduchých striech, na kontralaty drevotrieskovými OSB doskami na zráz</t>
  </si>
  <si>
    <t>-769898810</t>
  </si>
  <si>
    <t>Poznámka k položke:_x000D_
Pred uložením OSB skontrolovať stav pôvodného debnenia, v prípad potreby dosky kusovo vymeniť</t>
  </si>
  <si>
    <t>6,15*2,04+6,4*2,04+2*16,56*2,0+2*16,5*2,0+1,45*0,6+1,65*0,6</t>
  </si>
  <si>
    <t>607260000240</t>
  </si>
  <si>
    <t>Doska OSB 3 Superfinish ECO nebrúsené hrxlxš 15x2500x1250 mm</t>
  </si>
  <si>
    <t>-399279186</t>
  </si>
  <si>
    <t>159,72*1,02 'Přepočítané koeficientom množstva</t>
  </si>
  <si>
    <t>62040504000030</t>
  </si>
  <si>
    <t>Montáž podkladnej konštrukcie z OSB dosiek šírky 311 - 410 mm pod klampiarske konštrukcie</t>
  </si>
  <si>
    <t>52713258</t>
  </si>
  <si>
    <t>2*16,5+2*12,5  "átrium</t>
  </si>
  <si>
    <t>7,2+7,65+2*1,5 "nad vstupmi</t>
  </si>
  <si>
    <t>607260000300</t>
  </si>
  <si>
    <t>Doska OSB 3 Superfinish ECO nebrúsené hrxlxš 18x2500x1250 mm</t>
  </si>
  <si>
    <t>918287055</t>
  </si>
  <si>
    <t>75,85*0,41 'Přepočítané koeficientom množstva</t>
  </si>
  <si>
    <t>6209</t>
  </si>
  <si>
    <t>Stropné konštrukcie</t>
  </si>
  <si>
    <t>62090500010020</t>
  </si>
  <si>
    <t>Montáž stropnej konštrukcie z nosníkov plnostenných, prierez. plochy 50-150 cm2</t>
  </si>
  <si>
    <t>1647713103</t>
  </si>
  <si>
    <t>20  "oprava strop. nosnikov - predpoklad 20m</t>
  </si>
  <si>
    <t>6054201690</t>
  </si>
  <si>
    <t xml:space="preserve">Drevený hranol, masív, smrek, nehobľovaný, sušený 14±2%, triedy 3A STN 480055,  bez defektov, hniloby, hrčí </t>
  </si>
  <si>
    <t>203333526</t>
  </si>
  <si>
    <t>20*0,0144 'Přepočítané koeficientom množstva</t>
  </si>
  <si>
    <t>62996200011010.1</t>
  </si>
  <si>
    <t>Presun hmôt pre tesarské konštrukcie a drevostavby, stavba (objekt) výšky do 7 m</t>
  </si>
  <si>
    <t>1347102898</t>
  </si>
  <si>
    <t>-1515082480</t>
  </si>
  <si>
    <t>-1467341166</t>
  </si>
  <si>
    <t>16,4*2+12,3*2  "átrium</t>
  </si>
  <si>
    <t>7,2+4,35 "nad vstupmi</t>
  </si>
  <si>
    <t>-1121218726</t>
  </si>
  <si>
    <t>5534419470</t>
  </si>
  <si>
    <t>Odkvapové systémy -  HLINÍK, kotlík lisovaný 280/100 mm - zváraný</t>
  </si>
  <si>
    <t>-2066757852</t>
  </si>
  <si>
    <t>64060202000020</t>
  </si>
  <si>
    <t>Zvodové rúry z hliníkového Al plechu, kruhové priemer 100 mm</t>
  </si>
  <si>
    <t>818425313</t>
  </si>
  <si>
    <t>8*3,3</t>
  </si>
  <si>
    <t>1492749037</t>
  </si>
  <si>
    <t>6602</t>
  </si>
  <si>
    <t>Schodiská</t>
  </si>
  <si>
    <t>66020401000030</t>
  </si>
  <si>
    <t xml:space="preserve">Montáž madiel drevených atypických z 1 kusa čiastkových, š. do 150 mm   </t>
  </si>
  <si>
    <t>849324434</t>
  </si>
  <si>
    <t xml:space="preserve">2*2*(12,75+16,85)-2*3,2 </t>
  </si>
  <si>
    <t>611930000800</t>
  </si>
  <si>
    <t>Drevené madlo na stenu, d 50 mm, dĺžka 2000 mm, kotvené do stĺpov, nerez, buk</t>
  </si>
  <si>
    <t>-1764570588</t>
  </si>
  <si>
    <t>112*1,01 'Přepočítané koeficientom množstva</t>
  </si>
  <si>
    <t>Montáž dverí plastových, vchodových jednodielnych, so zasklením, za 1 m obvodu dverí</t>
  </si>
  <si>
    <t>288225375</t>
  </si>
  <si>
    <t>2*(2*1,8+2*2,7)</t>
  </si>
  <si>
    <t>286/DVERE D5</t>
  </si>
  <si>
    <t>Plastové dvere vchodové ozn. PS01,PS02  1850/2700</t>
  </si>
  <si>
    <t>-1893940673</t>
  </si>
  <si>
    <t>-1771277861</t>
  </si>
  <si>
    <t>67040200000040</t>
  </si>
  <si>
    <t>Montáž predsadených zasklených stien, s plochou jednotlivo nad 16 m2</t>
  </si>
  <si>
    <t>132217701</t>
  </si>
  <si>
    <t>Poznámka k položke:_x000D_
bližšia špecifikácia výbavy a doplnkov je vo výpise prvkov</t>
  </si>
  <si>
    <t>2*12,34*2,9+2*16,45*2,9  "PS06-PS09</t>
  </si>
  <si>
    <t>286/Okno O5</t>
  </si>
  <si>
    <t>Zostava plastových okien ozn.PS06, PS08  š.12,34m v.2,9m, biele</t>
  </si>
  <si>
    <t>-1987551046</t>
  </si>
  <si>
    <t xml:space="preserve">Poznámka k položke:_x000D_
plastový 5 komorový profil, izolačné 3 sklo, plastový dištančný rámik_x000D_
cena zasklenej steny vyrátaná orientačne - cena 90€/m2 zasklenej steny_x000D_
osadená 1 nadokenná vetracia mriežka dl.900mm _x000D_
</t>
  </si>
  <si>
    <t>286/Okno O6</t>
  </si>
  <si>
    <t>Zostava plastových okien ozn.PS07, PS09  š.16,45m v.2,9m, biele</t>
  </si>
  <si>
    <t>1779309978</t>
  </si>
  <si>
    <t xml:space="preserve">Poznámka k položke:_x000D_
plastový 5 komorový profil, izolačné 3 sklo, plastový dištančný rámik_x000D_
cena zasklenej steny vyrátaná orientačne - cena 90€/m2 zasklenej steny_x000D_
osadená 1 nadokenná vetracia mriežka dl.900mm </t>
  </si>
  <si>
    <t>67040319020010</t>
  </si>
  <si>
    <t>Montáž vrát otočných, osadených do oceľovej konštrukcie, s plochou do 6 m2</t>
  </si>
  <si>
    <t>1156375676</t>
  </si>
  <si>
    <t>553410061100</t>
  </si>
  <si>
    <t>Vráta oceľové zakotvené do steny 620x2050 mm s bránkou</t>
  </si>
  <si>
    <t>-1887266865</t>
  </si>
  <si>
    <t>6705</t>
  </si>
  <si>
    <t>Výklady</t>
  </si>
  <si>
    <t>6707</t>
  </si>
  <si>
    <t>Zastrešenie</t>
  </si>
  <si>
    <t>67070324000410</t>
  </si>
  <si>
    <t>Montáž striešky z kaleného skla s tiahlami</t>
  </si>
  <si>
    <t>1688767044</t>
  </si>
  <si>
    <t>553560016600</t>
  </si>
  <si>
    <t>Strieška 2,0x0,9 m, zastrešenie sklom</t>
  </si>
  <si>
    <t>-715263287</t>
  </si>
  <si>
    <t>67120900000010</t>
  </si>
  <si>
    <t>Montáž ostatných atypických kovových stavebných doplnkových konštrukcií do 5 kg</t>
  </si>
  <si>
    <t>241513967</t>
  </si>
  <si>
    <t>60*0,5 "konzola na uchytenie rozvodov vody a kurenia</t>
  </si>
  <si>
    <t>67120900005235</t>
  </si>
  <si>
    <t>Výroba doplnku stavebného atypického o hmotnosti do 1,0 kg stupňa zložitosti 1</t>
  </si>
  <si>
    <t>-1448018574</t>
  </si>
  <si>
    <t>67120900005255</t>
  </si>
  <si>
    <t>Výroba doplnku stavebného atypického o hmotnosti do 1,0 kg stupňa zložitosti 5</t>
  </si>
  <si>
    <t>25772533</t>
  </si>
  <si>
    <t>42*0,4 "konzolky pre drevené madlá</t>
  </si>
  <si>
    <t>202438825</t>
  </si>
  <si>
    <t>6904</t>
  </si>
  <si>
    <t>Podhľady</t>
  </si>
  <si>
    <t>69040204025025</t>
  </si>
  <si>
    <t>Kazetový podhľad 600 x 600 mm, hrana A, konštrukcia viditeľná, doska biela</t>
  </si>
  <si>
    <t>1028080123</t>
  </si>
  <si>
    <t>5,9*1,65+6,4*1,65+16,3*2,3+16,3*1,9+2*16,8*1,84</t>
  </si>
  <si>
    <t>69996900011010</t>
  </si>
  <si>
    <t>Presun hmôt pre sádrokartónové konštrukcie v objektoch výšky do 7 m</t>
  </si>
  <si>
    <t>-1490466431</t>
  </si>
  <si>
    <t>1109294231</t>
  </si>
  <si>
    <t>597740000700</t>
  </si>
  <si>
    <t>1829525049</t>
  </si>
  <si>
    <t>150,579*1,02 'Přepočítané koeficientom množstva</t>
  </si>
  <si>
    <t>-134808274</t>
  </si>
  <si>
    <t>2*5,9+1,65+2*6,4+1,65+2*16,3+2*16,8</t>
  </si>
  <si>
    <t>-2,7-3*1,15-3*1,0-2*1,8-2,25</t>
  </si>
  <si>
    <t>458899539</t>
  </si>
  <si>
    <t>79,1*0,1 'Přepočítané koeficientom množstva</t>
  </si>
  <si>
    <t>-206663580</t>
  </si>
  <si>
    <t>(7,0-1,7+7,7-0,9)*0,5  "K03</t>
  </si>
  <si>
    <t>512106335</t>
  </si>
  <si>
    <t>6,05*1,05 'Přepočítané koeficientom množstva</t>
  </si>
  <si>
    <t>-1892567329</t>
  </si>
  <si>
    <t>Presun hmôt pre obklady keramické, stavba (objekt) výšky do 7 m</t>
  </si>
  <si>
    <t>-1889098613</t>
  </si>
  <si>
    <t>84010102010110</t>
  </si>
  <si>
    <t>Nátery oceľ.konštr. stredných B a plnostenných D syntetické základné - 35µm</t>
  </si>
  <si>
    <t>2144979804</t>
  </si>
  <si>
    <t>21*(2*0,08+2*0,06)*3,0  "oceľ. stĺpiky viditeľné</t>
  </si>
  <si>
    <t>29*(0,08+2*0,06)*3,0  "oceľ. stĺpiky pri stenách</t>
  </si>
  <si>
    <t>(2*16,6+2*12,5+7,6+8,05)*0,26   "U-nosníky exterierová strana + korodované časti</t>
  </si>
  <si>
    <t>84010102030120</t>
  </si>
  <si>
    <t>Nátery oceľ.konštr. stredných B a plnostenných D syntetické dvojnásobné, 1x s emailovaním - 105µm</t>
  </si>
  <si>
    <t>-900464185</t>
  </si>
  <si>
    <t>84010190008115</t>
  </si>
  <si>
    <t>Odstránenie starých náterov z oceľových konštrukcií stredných "B" plnostenných "D" oceľovou kefou</t>
  </si>
  <si>
    <t>-2050983935</t>
  </si>
  <si>
    <t>1118725619</t>
  </si>
  <si>
    <t>(2*5,9+1,65+2*6,4+1,65+2*16,3+2*16,8)*1,5</t>
  </si>
  <si>
    <t>-(2*1,2+2*9,0+3*1,1+2,7)*0,5-(2,7+3*1,15+3*1,0+2*1,8+2,25)*1,5</t>
  </si>
  <si>
    <t>Súčet "umývateľný náter stien</t>
  </si>
  <si>
    <t>300789378</t>
  </si>
  <si>
    <t>1266025212</t>
  </si>
  <si>
    <t>1862419406</t>
  </si>
  <si>
    <t>DlPlot</t>
  </si>
  <si>
    <t>dĺžka plotu</t>
  </si>
  <si>
    <t>321,6</t>
  </si>
  <si>
    <t>P6 - Spevnené plochy a oplotenie</t>
  </si>
  <si>
    <t>00 - Investičné náklady neobsiahnuté v cenách</t>
  </si>
  <si>
    <t xml:space="preserve">    0005 - Príprava staveniska</t>
  </si>
  <si>
    <t>02 - Práce špeciálneho zakladania</t>
  </si>
  <si>
    <t xml:space="preserve">    0201 - Zlepšovanie základovej pôdy</t>
  </si>
  <si>
    <t xml:space="preserve">    0503 - Odstránenie spevnených plôch  vozoviek a doplňujúcich konštrukcií</t>
  </si>
  <si>
    <t xml:space="preserve">    1502 - Múry</t>
  </si>
  <si>
    <t xml:space="preserve">    1520 - Mestský mobiliár</t>
  </si>
  <si>
    <t xml:space="preserve">    2203 - Podkladné a krycie vrstvy z asfaltových zmesí</t>
  </si>
  <si>
    <t xml:space="preserve">    2225 - Doplňujúce konštrukcie</t>
  </si>
  <si>
    <t xml:space="preserve">    6711 - Oplotenie</t>
  </si>
  <si>
    <t>00</t>
  </si>
  <si>
    <t>Investičné náklady neobsiahnuté v cenách</t>
  </si>
  <si>
    <t>0005</t>
  </si>
  <si>
    <t>Príprava staveniska</t>
  </si>
  <si>
    <t>00050222005022</t>
  </si>
  <si>
    <t>Príprava staveniska - preloženie konštrukcií odstranenie materiálov a konstrukcií</t>
  </si>
  <si>
    <t>eur</t>
  </si>
  <si>
    <t>-747737258</t>
  </si>
  <si>
    <t>2 "odvoz plechových búd</t>
  </si>
  <si>
    <t>01030102010010</t>
  </si>
  <si>
    <t>Výkop nezapaženej jamy v hornine 1-2, do 100 m3</t>
  </si>
  <si>
    <t>-1177559284</t>
  </si>
  <si>
    <t>138*(0,4*0,4*0,8) "zákl. pätky stĺpikov</t>
  </si>
  <si>
    <t>(59,49+329,3)*0,2 "CH04+CH09</t>
  </si>
  <si>
    <t>(98,66+472,93)*0,2 "CH06+CH08</t>
  </si>
  <si>
    <t>135,65*0,2 "CH07</t>
  </si>
  <si>
    <t>54,0*0,2 "CH10</t>
  </si>
  <si>
    <t>(14+10+6+4*1+1+2*2+4+3*1+2*1+2+4*1+7*2+2*1)*0,4*0,4*0,8 "základy - hracie prvky</t>
  </si>
  <si>
    <t>01030201020010</t>
  </si>
  <si>
    <t>Výkop ryhy do šírky 600 mm v horn.3 do 100 m3</t>
  </si>
  <si>
    <t>1087159836</t>
  </si>
  <si>
    <t>2*(2,0*0,3*0,5)  "trativody</t>
  </si>
  <si>
    <t>01040100070020</t>
  </si>
  <si>
    <t>Uloženie sypaniny na skládky nad 100 do 1000 m3</t>
  </si>
  <si>
    <t>-15601633</t>
  </si>
  <si>
    <t>01040100090002</t>
  </si>
  <si>
    <t>Poplatok za skladovanie - zemina a kamenivo (17 05) ostatné</t>
  </si>
  <si>
    <t>-31920093</t>
  </si>
  <si>
    <t>Poznámka k položke:_x000D_
1,2 t / m3</t>
  </si>
  <si>
    <t>256,63*1,2 'Přepočítané koeficientom množstva</t>
  </si>
  <si>
    <t>01040401070210</t>
  </si>
  <si>
    <t>Zásyp pre drény zberné a zvodné hĺbky do 1, 30 m</t>
  </si>
  <si>
    <t>1512895867</t>
  </si>
  <si>
    <t>2*(2,0*0,3*0,2)</t>
  </si>
  <si>
    <t>01060203010240</t>
  </si>
  <si>
    <t>Vodorovné premiestnenie výkopku po spevnenej ceste z horniny tr.1-4, nad 100 do 1000 m3 na vzdialenosť do 3000 m</t>
  </si>
  <si>
    <t>-1970706583</t>
  </si>
  <si>
    <t>01060203010250</t>
  </si>
  <si>
    <t>Vodorovné premiestnenie výkopku po spevnenej ceste z horniny tr.1-4, nad 100 do 1000 m3, príplatok k cene za každých ďalšich a začatých 1000 m</t>
  </si>
  <si>
    <t>1071799895</t>
  </si>
  <si>
    <t>Poznámka k položke:_x000D_
4.-6. kilometer, index ceny = 2</t>
  </si>
  <si>
    <t>01060700070010</t>
  </si>
  <si>
    <t>Nakladanie výkopku tr.1-4 ručne</t>
  </si>
  <si>
    <t>-1883927810</t>
  </si>
  <si>
    <t>(26,64+26,38)*0,2  "ostránenie piesku</t>
  </si>
  <si>
    <t>02</t>
  </si>
  <si>
    <t>Práce špeciálneho zakladania</t>
  </si>
  <si>
    <t>0201</t>
  </si>
  <si>
    <t>Zlepšovanie základovej pôdy</t>
  </si>
  <si>
    <t>02010103010010</t>
  </si>
  <si>
    <t>Výplň odvodňovacieho rebra alebo trativodu do rýh kamenivom hrubým drveným frakcie 4-16 mm</t>
  </si>
  <si>
    <t>756025841</t>
  </si>
  <si>
    <t>2*(2,0*0,3*0,3)  "trativody</t>
  </si>
  <si>
    <t>05010101002200</t>
  </si>
  <si>
    <t>Demontáž základného prefabrik. dosky, pásu alebo pätky z betónu železového, hm. do 5 t ,  -3,48000t</t>
  </si>
  <si>
    <t>138233433</t>
  </si>
  <si>
    <t>DlPlot/2,0  "bloky plotu - prefabrikáty</t>
  </si>
  <si>
    <t>-1744731176</t>
  </si>
  <si>
    <t>(70,98+20,65+74,19+109,94+23,08+5,59+2,27)*0,15  "B21</t>
  </si>
  <si>
    <t>05020341110040</t>
  </si>
  <si>
    <t>Demontáž stožiara osvetľovacieho ostatného oceľového do 10 m</t>
  </si>
  <si>
    <t>418278799</t>
  </si>
  <si>
    <t>05020907002100</t>
  </si>
  <si>
    <t>Rozobratie plotov výšky do 250 cm, z drôteného pletiva alebo z plechu,  -0,01000t</t>
  </si>
  <si>
    <t>-1328925141</t>
  </si>
  <si>
    <t>59,9+100,5+70,6+90,6</t>
  </si>
  <si>
    <t>05020907003070</t>
  </si>
  <si>
    <t>Demontáž prvkov alebo komponentov detského ihriska s betónovou pätkou</t>
  </si>
  <si>
    <t>-1294956989</t>
  </si>
  <si>
    <t>0503</t>
  </si>
  <si>
    <t>Odstránenie spevnených plôch  vozoviek a doplňujúcich konštrukcií</t>
  </si>
  <si>
    <t>05030162012410</t>
  </si>
  <si>
    <t>Odstránenie krytu asfaltového v ploche do 200 m2, hr. nad 50 do 100 mm,  -0,18100t</t>
  </si>
  <si>
    <t>-1457701937</t>
  </si>
  <si>
    <t>Poznámka k položke:_x000D_
s mechabickým očistením obrubníkov</t>
  </si>
  <si>
    <t>252,47+158,69  "B41</t>
  </si>
  <si>
    <t>-715477437</t>
  </si>
  <si>
    <t>-596740226</t>
  </si>
  <si>
    <t>-378887216</t>
  </si>
  <si>
    <t>672314289</t>
  </si>
  <si>
    <t>2134016130</t>
  </si>
  <si>
    <t>11010201050010</t>
  </si>
  <si>
    <t>Betón základových pätiek, prostý tr. C 20/25</t>
  </si>
  <si>
    <t>1607739309</t>
  </si>
  <si>
    <t>138*(0,4*0,4*0,8)  "oplotenie</t>
  </si>
  <si>
    <t>11010211010010</t>
  </si>
  <si>
    <t>Debnenie stien základových pätiek, zhotovenie-tradičné</t>
  </si>
  <si>
    <t>157502246</t>
  </si>
  <si>
    <t>137*(4*0,4*0,1)</t>
  </si>
  <si>
    <t>11010211010020</t>
  </si>
  <si>
    <t>Debnenie stien základových pätiek, odstránenie-tradičné</t>
  </si>
  <si>
    <t>-1325702199</t>
  </si>
  <si>
    <t>-613957042</t>
  </si>
  <si>
    <t>1502</t>
  </si>
  <si>
    <t>15020701001153</t>
  </si>
  <si>
    <t>Osadenie dosiek plotových železobetónových prefabrikovaných do drážok stĺpikov nasucho pri rozmere dosiek 400x40x2450 mm</t>
  </si>
  <si>
    <t>1208398311</t>
  </si>
  <si>
    <t>131*2,45*0,4</t>
  </si>
  <si>
    <t>592330002900</t>
  </si>
  <si>
    <t>Betónový panel lxvxhr 2450x400x40 mm, podhrabová doska pre oplotenie z pletiva</t>
  </si>
  <si>
    <t>145138000</t>
  </si>
  <si>
    <t>1520</t>
  </si>
  <si>
    <t>Mestský mobiliár</t>
  </si>
  <si>
    <t>15200107004122</t>
  </si>
  <si>
    <t>Osadenie parkovej lavičky kotevnými skrutkami bez zabetónovania nôh na pevný podklad</t>
  </si>
  <si>
    <t>-1376133714</t>
  </si>
  <si>
    <t>553560001701</t>
  </si>
  <si>
    <t>Lavička kovová, mobilná, zinkovaná + farebný nástrek, s operadlom, dosky zo smrekového dreva L=1,8m</t>
  </si>
  <si>
    <t>-624826397</t>
  </si>
  <si>
    <t>15200107004123</t>
  </si>
  <si>
    <t>Osadenie sedenia so stolom kotevnými skrutkami bez zabetónovania nôh na pevný podklad</t>
  </si>
  <si>
    <t>733913819</t>
  </si>
  <si>
    <t>553560002501</t>
  </si>
  <si>
    <t>Kruhové sedenie</t>
  </si>
  <si>
    <t>1724015183</t>
  </si>
  <si>
    <t>15200206004211</t>
  </si>
  <si>
    <t>Osadenie odpadkového koša do betonovej pätky</t>
  </si>
  <si>
    <t>462437327</t>
  </si>
  <si>
    <t>553560003801</t>
  </si>
  <si>
    <t>Smetný kôš kovový, so strieškou, zinkovaný + farebný nástrek, obložený drevom. Vnútorná, vyberateľná, pozinkovaná vložka</t>
  </si>
  <si>
    <t>-240008781</t>
  </si>
  <si>
    <t>15200706004312</t>
  </si>
  <si>
    <t>Osadenie stojana na bicykle kotevnými skrutkami bez zabetónovania nôh na pevný podklad</t>
  </si>
  <si>
    <t>-38267966</t>
  </si>
  <si>
    <t>553560009100</t>
  </si>
  <si>
    <t>Stojan na bicykel, oceľový stojan v tvare písmena P zinkovaná rúrka, na ukotvenie</t>
  </si>
  <si>
    <t>-1524030562</t>
  </si>
  <si>
    <t>15200806001120</t>
  </si>
  <si>
    <t>Montáž detských hojdačiek z kovových prvkov skladaných na mieste, kotvené skrutkami na pevný podklad</t>
  </si>
  <si>
    <t>888512760</t>
  </si>
  <si>
    <t>553570016601</t>
  </si>
  <si>
    <t>Hojdačka reťazová, celokovová</t>
  </si>
  <si>
    <t>943368796</t>
  </si>
  <si>
    <t>15200806001150</t>
  </si>
  <si>
    <t>Montáž prevažovadlových hojdačiek z kovových prvkov skladaných na mieste, kotvené skrutkami na pevný podklad</t>
  </si>
  <si>
    <t>703599343</t>
  </si>
  <si>
    <t>553570018801</t>
  </si>
  <si>
    <t>Prevažovacia hojdačka klasik</t>
  </si>
  <si>
    <t>-678945865</t>
  </si>
  <si>
    <t>15200806001180</t>
  </si>
  <si>
    <t>Montáž pružinových hojdačiek z kovových prvkov skladaných na mieste, kotvené skrutkami na pevný podklad</t>
  </si>
  <si>
    <t>1987615399</t>
  </si>
  <si>
    <t>553570023801</t>
  </si>
  <si>
    <t>Pružinová hojdačka MOTORKA</t>
  </si>
  <si>
    <t>1133289193</t>
  </si>
  <si>
    <t>553570023802</t>
  </si>
  <si>
    <t>Pružinová hojdačka DUO</t>
  </si>
  <si>
    <t>-1942163782</t>
  </si>
  <si>
    <t>15200806001520</t>
  </si>
  <si>
    <t>Montáž lanoviek a kolotočov z kovových prvkov skladaných na mieste, kotvené skrutkami na pevný podklad</t>
  </si>
  <si>
    <t>701390179</t>
  </si>
  <si>
    <t>553570022901</t>
  </si>
  <si>
    <t>Kolotoč priemer 2,0 m</t>
  </si>
  <si>
    <t>-1780962201</t>
  </si>
  <si>
    <t>15200807001020</t>
  </si>
  <si>
    <t>Montáž detskej zostavy malej z drevených prvkov skladaných na mieste, kotvené skrutkami na pevný podklad</t>
  </si>
  <si>
    <t>1485580847</t>
  </si>
  <si>
    <t>553570013001</t>
  </si>
  <si>
    <t>1329927192</t>
  </si>
  <si>
    <t>553570013002</t>
  </si>
  <si>
    <t>Kombinovaná zostava MIDI</t>
  </si>
  <si>
    <t>-1208957175</t>
  </si>
  <si>
    <t>15200807001220</t>
  </si>
  <si>
    <t>Montáž pieskoviska z drevených prvkov skladaných na mieste, kotvené skrutkami na pevný podklad</t>
  </si>
  <si>
    <t>2123677348</t>
  </si>
  <si>
    <t>553570025501</t>
  </si>
  <si>
    <t>Pieskovisko 3x3x0,3m + sedenie v rohoch, recyklovaný plast</t>
  </si>
  <si>
    <t>-1983511723</t>
  </si>
  <si>
    <t>581530000101</t>
  </si>
  <si>
    <t>Piesok praný osiaty</t>
  </si>
  <si>
    <t>1088353466</t>
  </si>
  <si>
    <t>6*3,0*3,0*0,2*1,7  "1,7 t/m3</t>
  </si>
  <si>
    <t>15200807001320</t>
  </si>
  <si>
    <t>Montáž lezeckých prvkov malých z drevených prvkov skladaných na mieste, kotvené skrutkami na pevný podklad</t>
  </si>
  <si>
    <t>1588668347</t>
  </si>
  <si>
    <t>553570019600</t>
  </si>
  <si>
    <t>Lezecká stena malá</t>
  </si>
  <si>
    <t>149840130</t>
  </si>
  <si>
    <t>15200807001620</t>
  </si>
  <si>
    <t>Montáž edukatívnych prvkov z drevených prvkov skladaných na mieste, kotvené skrutkami na pevný podklad</t>
  </si>
  <si>
    <t>-2050403658</t>
  </si>
  <si>
    <t>553570026100</t>
  </si>
  <si>
    <t>Piškvorky</t>
  </si>
  <si>
    <t>470268983</t>
  </si>
  <si>
    <t>15200807001720</t>
  </si>
  <si>
    <t>Montáž herných doplnkov z drevených prvkov skladaných na mieste, kotvené skrutkami na pevný podklad</t>
  </si>
  <si>
    <t>-144662441</t>
  </si>
  <si>
    <t>553570027201</t>
  </si>
  <si>
    <t>Pohyblivé schody</t>
  </si>
  <si>
    <t>989033150</t>
  </si>
  <si>
    <t>553570027202</t>
  </si>
  <si>
    <t>Vláčik so strieškou (1+2)</t>
  </si>
  <si>
    <t>-1071199190</t>
  </si>
  <si>
    <t>1921717349</t>
  </si>
  <si>
    <t>22010102002220</t>
  </si>
  <si>
    <t>Podklad alebo kryt pre mlátový chodník z vápencovej drviny fr. 0-4 mm s rozprestretím, vlhčením a zhutnením do hr. 50 mm, plochy nad 200 do 1000 m2</t>
  </si>
  <si>
    <t>-267606294</t>
  </si>
  <si>
    <t>59,49+329,3 "CH04+CH09</t>
  </si>
  <si>
    <t>98,66+472,930 "CH06+CH08</t>
  </si>
  <si>
    <t>22010103000011</t>
  </si>
  <si>
    <t>Spevnená plocha z kameniva drveného so zhutnením frakcie 4-8 mm</t>
  </si>
  <si>
    <t>1743149379</t>
  </si>
  <si>
    <t>135,65*0,1 "CH07</t>
  </si>
  <si>
    <t>22010103011160</t>
  </si>
  <si>
    <t>Podklad alebo kryt z kameniva hrubého drveného veľ. 8-16 mm s rozprestretím a zhutnením hr. 100 mm</t>
  </si>
  <si>
    <t>-1675467198</t>
  </si>
  <si>
    <t>135,65 "CH07</t>
  </si>
  <si>
    <t>22010390001210</t>
  </si>
  <si>
    <t>Recyklácia podkladovej vrstvy za studena na mieste s rozpojením, reprofiláciou a hutnením podkladu hr. 150 mm plochy do 3000 m2</t>
  </si>
  <si>
    <t>-1605867066</t>
  </si>
  <si>
    <t>2203</t>
  </si>
  <si>
    <t>Podkladné a krycie vrstvy z asfaltových zmesí</t>
  </si>
  <si>
    <t>22030640013040</t>
  </si>
  <si>
    <t>Asfaltový betón vrstva obrusná AC 11 O v pruhu š. do 3 m z nemodifik. asfaltu tr. I, po zhutnení hr. 70 mm</t>
  </si>
  <si>
    <t>-385962341</t>
  </si>
  <si>
    <t>252,47+158,69 "CH02</t>
  </si>
  <si>
    <t>22040317010011</t>
  </si>
  <si>
    <t>Položenie dlažby - dlaždice betonové štvorhranné</t>
  </si>
  <si>
    <t>1289310908</t>
  </si>
  <si>
    <t>59,49+329,3   "CH04+CH09</t>
  </si>
  <si>
    <t>592460014500</t>
  </si>
  <si>
    <t>Platňa betónová, rozmer 500x500x50 mm, sivá</t>
  </si>
  <si>
    <t>2108928618</t>
  </si>
  <si>
    <t>388,79*4,4 'Přepočítané koeficientom množstva</t>
  </si>
  <si>
    <t>22040355000030</t>
  </si>
  <si>
    <t>Kladenie gumovej dlažby 500 x 500 x 50 mm do štrkového lôžka</t>
  </si>
  <si>
    <t>-750572209</t>
  </si>
  <si>
    <t>272520002101</t>
  </si>
  <si>
    <t>Dlažba gumová Pin-Hole 500x500x50 mm, farebná</t>
  </si>
  <si>
    <t>-765666279</t>
  </si>
  <si>
    <t>Poznámka k položke:_x000D_
farebné riešenie podľa projektu</t>
  </si>
  <si>
    <t>22040355000330</t>
  </si>
  <si>
    <t>Kladenie gumového ukončovacieho diela (obrubníka) 50 x 200 x 1000 mm na betónové alebo asfaltové podkladové vrstvy</t>
  </si>
  <si>
    <t>1660758185</t>
  </si>
  <si>
    <t>272520005401</t>
  </si>
  <si>
    <t>Obrubník gumovej dlažby - ukončovací diel, 50x200x1000 mm, farebný</t>
  </si>
  <si>
    <t>134069315</t>
  </si>
  <si>
    <t>2225</t>
  </si>
  <si>
    <t>Doplňujúce konštrukcie</t>
  </si>
  <si>
    <t>22250980010120</t>
  </si>
  <si>
    <t>Osadenie chodník. obrubníka betónového stojatého do lôžka z betónu prosteho tr. C 12/15 bez bočnej opory</t>
  </si>
  <si>
    <t>-997144562</t>
  </si>
  <si>
    <t>615*0,5</t>
  </si>
  <si>
    <t>592170002700</t>
  </si>
  <si>
    <t>Obrubník parkový, lxšxv 500x50x200 mm, sivá</t>
  </si>
  <si>
    <t>-545356583</t>
  </si>
  <si>
    <t>307,5*2 'Přepočítané koeficientom množstva</t>
  </si>
  <si>
    <t>32200306010010</t>
  </si>
  <si>
    <t>Zriadenie vrstvy z geotextílie s presahom, so sklonom do 1:5, šírky geotextílie do 3 m</t>
  </si>
  <si>
    <t>181197794</t>
  </si>
  <si>
    <t>59,49+98,66+135,65+472,93+329,3+54,0 "CH04+CH06+CH07+CH08+CH09+CH10</t>
  </si>
  <si>
    <t>22251592008110</t>
  </si>
  <si>
    <t>Očistenie vybúraných obrubníkov, krajníkov, dosiek alebo panelov z akéhokoľvek lôžka</t>
  </si>
  <si>
    <t>-1389667687</t>
  </si>
  <si>
    <t>22992202001010</t>
  </si>
  <si>
    <t>Presun hmôt (22) pre pozemné komunikácie a letiská s krytom monolitickým betónovým</t>
  </si>
  <si>
    <t>720791830</t>
  </si>
  <si>
    <t>6711</t>
  </si>
  <si>
    <t>Oplotenie</t>
  </si>
  <si>
    <t>67110200004150</t>
  </si>
  <si>
    <t>Montáž oplotenia panelového z pletiva na stĺpiky výšky do 2,2 m</t>
  </si>
  <si>
    <t>-1251611686</t>
  </si>
  <si>
    <t>553510024800</t>
  </si>
  <si>
    <t>Panel, veľkosť oka 200x50 mm, vxl 1,4x2,48 m, poplastovaný na pozinkovanej oceli, pre panelový plotový systém</t>
  </si>
  <si>
    <t>426221783</t>
  </si>
  <si>
    <t>321,6*0,411 'Přepočítané koeficientom množstva</t>
  </si>
  <si>
    <t>67110500020110</t>
  </si>
  <si>
    <t>Montáž vrát a vrátok k panelovému oploteniu osadzovaných na stĺpiky oceľové, s plochou jednotlivo do 2 m2</t>
  </si>
  <si>
    <t>872618976</t>
  </si>
  <si>
    <t>553510010540</t>
  </si>
  <si>
    <t>Bránka jednokrídlová, šxv 1,0x1,8 m, úprava Zn+PVC, výplň jokel 25x25 mm, farba RAL</t>
  </si>
  <si>
    <t>-1698762311</t>
  </si>
  <si>
    <t>67110500020130</t>
  </si>
  <si>
    <t>Montáž vrát a vrátok k panelovému oploteniu osadzovaných na stĺpiky oceľové, s plochou jednotlivo nad 4 do 6 m2</t>
  </si>
  <si>
    <t>566868247</t>
  </si>
  <si>
    <t>553510011141</t>
  </si>
  <si>
    <t>Bránka dvojkrídlová, šxv 4,0x1,8 m, úprava Zn+PVC, výplň jokel 25x25 mm, farba RAL</t>
  </si>
  <si>
    <t>505763458</t>
  </si>
  <si>
    <t>67119000001123</t>
  </si>
  <si>
    <t>Osadzovanie stĺpika oceľového plotového výšky nad 2 m do zemnej skrutky</t>
  </si>
  <si>
    <t>-278889407</t>
  </si>
  <si>
    <t>553510030000</t>
  </si>
  <si>
    <t>Stĺpik, výška 2,4 m, 60x40, poplastovaný na pozinkovanej oceli, pre panelový plotový systém (zvárané pletivo poplastované), s čiapočkou PVC</t>
  </si>
  <si>
    <t>-1285413720</t>
  </si>
  <si>
    <t>Poznámka k položke:_x000D_
Doporučená hĺbka ukotvenia stĺpika je závislá na spôsobe jeho kotvenia. Pre betónovú prímurovku min. 200 mm, pre betónové pätky min. 500 mm, pre odskoky treba počítať s dlhším stĺpikom</t>
  </si>
  <si>
    <t>553510030001</t>
  </si>
  <si>
    <t>Stĺpik, výška 2,4 m, 60x60, poplastovaný na pozinkovanej oceli, pre panelový plotový systém (zvárané pletivo poplastované), s čiapočkou PVC</t>
  </si>
  <si>
    <t>-1512050718</t>
  </si>
  <si>
    <t>553510030002</t>
  </si>
  <si>
    <t>Stĺpik, výška 2,4 m, 80x80, poplastovaný na pozinkovanej oceli, pre panelový plotový systém (zvárané pletivo poplastované), s čiapočkou PVC</t>
  </si>
  <si>
    <t>411682133</t>
  </si>
  <si>
    <t>67119000006720</t>
  </si>
  <si>
    <t>Osadenie stĺpika pre pletivové panelové ploty, s výškou nad 2 m</t>
  </si>
  <si>
    <t>-173891513</t>
  </si>
  <si>
    <t>553510033200</t>
  </si>
  <si>
    <t>Vzperná rúrka, d 38 mm, dĺžka 2,6 m, pre panelový plotový systém</t>
  </si>
  <si>
    <t>-537443741</t>
  </si>
  <si>
    <t>67120900001080</t>
  </si>
  <si>
    <t>Osadenie fontánky na pitie kotevnými skrutkami bez zabetónovania na pevný podklad</t>
  </si>
  <si>
    <t>-371743974</t>
  </si>
  <si>
    <t>553560011901</t>
  </si>
  <si>
    <t>Pitná fontána</t>
  </si>
  <si>
    <t>1300005153</t>
  </si>
  <si>
    <t>553560011902</t>
  </si>
  <si>
    <t>Rozprašovací stojan na vodnú paru, nerezový, 8 trysiek</t>
  </si>
  <si>
    <t>-160033318</t>
  </si>
  <si>
    <t>-1806999604</t>
  </si>
  <si>
    <t>P7 - Sadové úpravy</t>
  </si>
  <si>
    <t>Ing. Ďurišová</t>
  </si>
  <si>
    <t xml:space="preserve">    0101 - Prípravné práce</t>
  </si>
  <si>
    <t xml:space="preserve">      D1 - ASANÁCIA - VÝRUB - DREVINY, KRY</t>
  </si>
  <si>
    <t xml:space="preserve">    0108 - Povrchové úpravy terénu</t>
  </si>
  <si>
    <t xml:space="preserve">      D2 - ÚPRAVA ÚZEMIA</t>
  </si>
  <si>
    <t xml:space="preserve">      D3 - TRÁVNIK – REKONŠTRUKCIA - VÝSEV</t>
  </si>
  <si>
    <t xml:space="preserve">      D4 - DREVINY - STROMY - PRESADENIE</t>
  </si>
  <si>
    <t xml:space="preserve">      D5 - DREVINY - STROMY - VÝSADBA</t>
  </si>
  <si>
    <t xml:space="preserve">      D6 - VÝSADBA KROV, trvaliek</t>
  </si>
  <si>
    <t>0101</t>
  </si>
  <si>
    <t>Prípravné práce</t>
  </si>
  <si>
    <t>D1</t>
  </si>
  <si>
    <t>ASANÁCIA - VÝRUB - DREVINY, KRY</t>
  </si>
  <si>
    <t>112101111</t>
  </si>
  <si>
    <t>112101112</t>
  </si>
  <si>
    <t>112101113</t>
  </si>
  <si>
    <t>112101114</t>
  </si>
  <si>
    <t>112101117</t>
  </si>
  <si>
    <t>112201111</t>
  </si>
  <si>
    <t>Odstránenie pňa s odprataním získaného dreva na vzdialenosť do 20 m, so složením na hromady alebo s naložením na dopravný prostriedok, so zasypaním jamy, doplnením zeminy, zhutnením a úpravou terénu v rovine alebo na svahu do 1:5, priemeru pňa na reznej p</t>
  </si>
  <si>
    <t>112201112</t>
  </si>
  <si>
    <t>112201113</t>
  </si>
  <si>
    <t>112201114</t>
  </si>
  <si>
    <t>112201117</t>
  </si>
  <si>
    <t>162401411</t>
  </si>
  <si>
    <t>162401412</t>
  </si>
  <si>
    <t>162401416</t>
  </si>
  <si>
    <t>162501411</t>
  </si>
  <si>
    <t>162501412</t>
  </si>
  <si>
    <t>162501414</t>
  </si>
  <si>
    <t>162601411</t>
  </si>
  <si>
    <t>Vodorovné premiestnenie s naložením na dopravnýprostriedok a dopravou do 3000 m  - PŇOV nad  100 do 300 mm</t>
  </si>
  <si>
    <t>162601412</t>
  </si>
  <si>
    <t>Vodorovné premiestnenie s naložením na dopravnýprostriedok a dopravou do 3000 m  - PŇOV nad   300 do 500 mm</t>
  </si>
  <si>
    <t>162601414</t>
  </si>
  <si>
    <t>Vodorovné premiestnenie s naložením na dopravnýprostriedok a dopravou do 3000 m  - PŇOV nad  700 mm do 900  mm</t>
  </si>
  <si>
    <t>111212111</t>
  </si>
  <si>
    <t>m²</t>
  </si>
  <si>
    <t>1112121113</t>
  </si>
  <si>
    <t>1623015000</t>
  </si>
  <si>
    <t>1848006114.1</t>
  </si>
  <si>
    <t>Odborné ošetrenie existujúcich drevín certifikovaným arboristom - odborný orez a ošetrenie s použitím potrebného technického vybavenia ihličnatých drevín  do priemeru koruny 8 m</t>
  </si>
  <si>
    <t>Pol1</t>
  </si>
  <si>
    <t>Odborné ošetrenie existujúcich drevín certifikovaným arboristom - odborný orez a ošetrenie s použitím potrebného technického vybavenia listnatých stromov do priemeru koruny do 10 m</t>
  </si>
  <si>
    <t>poplatok</t>
  </si>
  <si>
    <t>poplatok za uloženie odpadu na riadanej skládke</t>
  </si>
  <si>
    <t>poplatok.1</t>
  </si>
  <si>
    <t>správny poplatok obci za uloženie odpadu</t>
  </si>
  <si>
    <t>0108</t>
  </si>
  <si>
    <t>Povrchové úpravy terénu</t>
  </si>
  <si>
    <t>D2</t>
  </si>
  <si>
    <t>ÚPRAVA ÚZEMIA</t>
  </si>
  <si>
    <t>Chemické odburinenie pôdy pred založením kultúry alebo trávnika alebo spevnených plôch výmery jednotlivo cez 20 m2 v rovine alebo na svahu do 1:5 postrekom naširoko</t>
  </si>
  <si>
    <t>totálny herbicídny prípravok – napríklad Roundup Biaktiv / 1000 ml /</t>
  </si>
  <si>
    <t>D3</t>
  </si>
  <si>
    <t>TRÁVNIK – REKONŠTRUKCIA - VÝSEV</t>
  </si>
  <si>
    <t>1.1</t>
  </si>
  <si>
    <t>Obrobenie pôdy frézovaním v rovine alebo na svahu do 1:5 -</t>
  </si>
  <si>
    <t>Pol2</t>
  </si>
  <si>
    <t>Plošná  úprava terénu +- 10 cm</t>
  </si>
  <si>
    <t>Obrobenie pôdy hrabaním v rovine alebo na svahu do 1:5 – 2x</t>
  </si>
  <si>
    <t>Obrobenie pôdy valcovaním v rovine alebo na svahu do 1:5 – 2 x</t>
  </si>
  <si>
    <t>Založenie trávnika na pôde vopred pripravenej s pokosením, naložením, odvozom odpadu do 20 km a so zložením parkového výsevom v rovine alebo na svahu do 1:5</t>
  </si>
  <si>
    <t>Trávové osivo pre silnú záťaž, napr. BARENBRUG SportClassic    3 496,9 x 0,035 = 122,4 kg</t>
  </si>
  <si>
    <t>Zaliatie rastlín vodou, plochy jednotlivo nad 20 m2</t>
  </si>
  <si>
    <t>Dovoz vody pre zálievku rastlín na vzdialenosť do 6000 m</t>
  </si>
  <si>
    <t>Pitná voda pre priemysel a služby</t>
  </si>
  <si>
    <t>D4</t>
  </si>
  <si>
    <t>DREVINY - STROMY - PRESADENIE</t>
  </si>
  <si>
    <t>184401111</t>
  </si>
  <si>
    <t>Príprava dreviny na presadenie v rovine alebo na svahu do 1:5 s balom, pri priemere balu do 600 mm 23 ks tují</t>
  </si>
  <si>
    <t>184401111.1</t>
  </si>
  <si>
    <t>Príprava dreviny na presadenie v rovine alebo na svahu do 1:5 s balom, pri priemere balu do 600 mm 4 ks kry listnaté č,51,52,69,70</t>
  </si>
  <si>
    <t>184502111</t>
  </si>
  <si>
    <t>Vyzdvihnutie dreviny na presadenie s balom v rovine alebo na svahu do 1:5 pri priemere balu nad 300 do 400 mm</t>
  </si>
  <si>
    <t>183101215</t>
  </si>
  <si>
    <t>Hĺbenie jamiek pre vysadzovanie rastlín v hornine 1 až 4 s 50 % výmenou pôdy, s prípadným naložením prebytočných výkopkov na dopravný prostriedok, odvozom na vzdialenosť do 20 km a so zložením v rovine alebo na svahu do 1:5 objemu nad 0,125 do 0,4 m3</t>
  </si>
  <si>
    <t>184102113</t>
  </si>
  <si>
    <t>Výsadba dreviny s balom do vopred vyhĺbenej jamky so zaliatím v rovine alebo na svahu do 1:5 pri priemere balu nad 300 do 400mm</t>
  </si>
  <si>
    <t>184801131</t>
  </si>
  <si>
    <t>Ošetrenie vysadených drevín, t.j. odburinenie s nakyprením alebo vypletie, odstránenie poškodených častí dreviny s prípadným zložením odpadu na hromady, naložením na dopravný prostriedok, odvozom do 20 km a so zložením, v rovine alebo na svahu do 1:5</t>
  </si>
  <si>
    <t>185804311</t>
  </si>
  <si>
    <t>1851111</t>
  </si>
  <si>
    <t>Pol3</t>
  </si>
  <si>
    <t>D5</t>
  </si>
  <si>
    <t>DREVINY - STROMY - VÝSADBA</t>
  </si>
  <si>
    <t>1.2</t>
  </si>
  <si>
    <t>Hĺbenie jamiek pre vysadzovanie rastlín v hornine 1 až 4  s 50 % výmenou pôdy , s prípadným naložením prebytočných výkopkov na dopravný prostriedok, odvozom na vzdialenosť do 20 km a so zložením v rovine alebo na svahu do 1:5 objemu nad 0,4 m3 do 1 m3</t>
  </si>
  <si>
    <t>2.1</t>
  </si>
  <si>
    <t>Výsadba dreviny s balom do vopred vyhĺbenej jamky so zaliatím v rovine alebo na svahu do 1:5 pri priemere balu nad 600 do 800 mm</t>
  </si>
  <si>
    <t>3.1</t>
  </si>
  <si>
    <t>osadenie drenážnej hadice 12 x 1,5 m</t>
  </si>
  <si>
    <t>b.m.</t>
  </si>
  <si>
    <t>4.1</t>
  </si>
  <si>
    <t>Zakotvenie dreviny troma a viac kolmi s ochranou proti poškodeniu kmeňa v mieste vzoprenia pri priemere kolov do 100 mm pri dĺžke kolov nad 2 do 3 m</t>
  </si>
  <si>
    <t>Pol4</t>
  </si>
  <si>
    <t>Osadenie kolov</t>
  </si>
  <si>
    <t>5.1</t>
  </si>
  <si>
    <t>Viazací materiál potrebný na ukotvenie drevín</t>
  </si>
  <si>
    <t>sb</t>
  </si>
  <si>
    <t>Drenážna hadica, priemer 65 mm, dĺžka 1,5 m</t>
  </si>
  <si>
    <t>Drevené koly k drevinám ( dĺžka 2.5 m, Ø 6cm, špic )</t>
  </si>
  <si>
    <t>Pol5</t>
  </si>
  <si>
    <t>Drevené polkoly</t>
  </si>
  <si>
    <t>Pol6</t>
  </si>
  <si>
    <t>Substrát pre stromy  12 x 200 l =  2,4 m3</t>
  </si>
  <si>
    <t>Pol7</t>
  </si>
  <si>
    <t>Tabletové hnojivo SILVAMIX    3 ks / strom  36 ks</t>
  </si>
  <si>
    <t>Pol8</t>
  </si>
  <si>
    <t>Zeolit 100 g/strom  12 x 100 g = 1200 g</t>
  </si>
  <si>
    <t>Zaliatie rastlín vodou, plochy jednotlivo nad 20 m2  60 l / strom 12 x 60 = 720 l</t>
  </si>
  <si>
    <t>Fraxinus ornus Mecsek - 14 - 16 cm</t>
  </si>
  <si>
    <t>Catalpa bignonioides  14 - 16 cm</t>
  </si>
  <si>
    <t>Crataegus laevigata Paul Scarlet  14 - 16 cm</t>
  </si>
  <si>
    <t>Pyrus carellyana Chanticleer  14 - 16 cm</t>
  </si>
  <si>
    <t>Magnolia soulangiana 200- 250 cm</t>
  </si>
  <si>
    <t>Ginko biloba Princeton  Sentry   14 - 16 cm</t>
  </si>
  <si>
    <t>D6</t>
  </si>
  <si>
    <t>VÝSADBA KROV, trvaliek</t>
  </si>
  <si>
    <t>1.3</t>
  </si>
  <si>
    <t>Obrobenie pôdy frézovaním v rovine alebo na svahu do 1:5</t>
  </si>
  <si>
    <t>2.2</t>
  </si>
  <si>
    <t>Obrobenie pôdy hrabaním v rovine alebo na svahu do 1:5</t>
  </si>
  <si>
    <t>3.2</t>
  </si>
  <si>
    <t>Plošná úprava terénu s urovnaním povrchu, bez doplnenia ornice, v hornine 1 až 4, pri nerovnostiach terénu nad ± 50 do ± 100 mm v rovine alebo na svahu do 1:5</t>
  </si>
  <si>
    <t>4.2</t>
  </si>
  <si>
    <t>Založenie záhonu pre výsadbu rastlín s urovnaním a s prípadným naložením odpadu na dopravný prostriedok, odvozom do 20 km a so zložením v rovine alebo na svahu do 1:5  v  hornine 1 až 2   , 107,9 + 35,3 = 143,2 m2</t>
  </si>
  <si>
    <t>6.1</t>
  </si>
  <si>
    <t>Hĺbenie jamiek pre vysadzovanie rastlín v hornine 1 až 4 s 50 % výmenou pôdy, s prípadným naložením prebytočných výkopkov na dopravný prostriedok, odvozom na vzdialenosť do 20 km a so zložením v rovine alebo na svahu do 1:5 objemu nad 0,01 do 0,02 m3</t>
  </si>
  <si>
    <t>Pol9</t>
  </si>
  <si>
    <t>Hĺbenie jamiek pre vysadzovanie rastlín v hornine 1 až 4  s 50 % výmenou pôdy, s prípadným naložením prebytočných výkopkov na dopravný prostriedok, odvozom na vzdialenosť do 20 km a so zložením v rovine alebo na svahu do 1:5 objemu nad  0,02 m3 do 0,05 m3</t>
  </si>
  <si>
    <t>7.1</t>
  </si>
  <si>
    <t>Výsadba dreviny s balom do vopred vyhĺbenej jamky so zaliatím v rovine alebo na svahu do 1:5 pri priemere balu od 200 do 300 mm</t>
  </si>
  <si>
    <t>Pol10</t>
  </si>
  <si>
    <t>Záhradnícky substrát    325 x 1 l = 325 l   ,  120 x 2,5 l = 300 l  na výmenu pôdy</t>
  </si>
  <si>
    <t>Pol11</t>
  </si>
  <si>
    <t>Tabletové hnojivo SILVAMIX    1 ks / ker  120 ks</t>
  </si>
  <si>
    <t>8.1</t>
  </si>
  <si>
    <t>Weigela florida Variegata</t>
  </si>
  <si>
    <t>Spiraea cinerea Grefsheim</t>
  </si>
  <si>
    <t>Hibiscus  syriacus</t>
  </si>
  <si>
    <t>Lavandula angustifolia Hidcote</t>
  </si>
  <si>
    <t>12.1</t>
  </si>
  <si>
    <t>Veronica spicata First Love</t>
  </si>
  <si>
    <t>13.1</t>
  </si>
  <si>
    <t>Heuchera Palace purple</t>
  </si>
  <si>
    <t>14.1</t>
  </si>
  <si>
    <t>Alchemilla mollis</t>
  </si>
  <si>
    <t>15.1</t>
  </si>
  <si>
    <t>Carex comans, Amazon Mist</t>
  </si>
  <si>
    <t>16.1</t>
  </si>
  <si>
    <t>Pennisetum alopecuroides ,Hameln,</t>
  </si>
  <si>
    <t>17.1</t>
  </si>
  <si>
    <t>Salvia nemorosa  Schneehugel</t>
  </si>
  <si>
    <t>18.1</t>
  </si>
  <si>
    <t>Echinacea purpurea</t>
  </si>
  <si>
    <t>Položenie mulčovacej textílie v rovine alebo na svahu do 1:5</t>
  </si>
  <si>
    <t>Netk.textília /Čierna 50g/m2 UV stab./</t>
  </si>
  <si>
    <t>Príchytka na pletivo / netkan. Textíliu / 10cm/3cm 300ks/cena za bal.</t>
  </si>
  <si>
    <t>Mulčovanie záhonu štrkom alebo štrkodrvou hrúbky vrstvy do 50 mm v rovine alebo na svahu do 1:5</t>
  </si>
  <si>
    <t>prírodné kamenivoguláče 16 - 34 mm 143,2 m2 x 0,07 = 10 m3 s dovozom do 3 km</t>
  </si>
  <si>
    <t>Zaliatie rastlín vodou, plochy jednotlivo nad 20 m2  445 x 5 l = 2 225 l</t>
  </si>
  <si>
    <t>P8 - Elektro</t>
  </si>
  <si>
    <t xml:space="preserve">HSV - Práce a dodávky HSV   </t>
  </si>
  <si>
    <t xml:space="preserve">    6 - Úpravy povrchov, podlahy, osadenie   </t>
  </si>
  <si>
    <t xml:space="preserve">    9 - Ostatné konštrukcie a práce-búranie   </t>
  </si>
  <si>
    <t xml:space="preserve">M - Práce a dodávky M   </t>
  </si>
  <si>
    <t xml:space="preserve">    21-M - Elektromontáže   </t>
  </si>
  <si>
    <t xml:space="preserve">    22-M - Montáže oznamovacích a zabezpečovacích zariadení   </t>
  </si>
  <si>
    <t xml:space="preserve">    46-M - Zemné práce vykonávané pri externých montážnych prácach   </t>
  </si>
  <si>
    <t xml:space="preserve">HZS - Hodinové zúčtovacie sadzby   </t>
  </si>
  <si>
    <t>HSV</t>
  </si>
  <si>
    <t xml:space="preserve">Práce a dodávky HSV   </t>
  </si>
  <si>
    <t xml:space="preserve">Úpravy povrchov, podlahy, osadenie   </t>
  </si>
  <si>
    <t>612403399</t>
  </si>
  <si>
    <t>Hrubá výplň rýh na stenách akoukoľvek maltou, akejkoľvek šírky ryhy</t>
  </si>
  <si>
    <t>612409991</t>
  </si>
  <si>
    <t>Začistenie omietok (s dodaním hmoty) po drážkach</t>
  </si>
  <si>
    <t xml:space="preserve">Ostatné konštrukcie a práce-búranie   </t>
  </si>
  <si>
    <t>971033151</t>
  </si>
  <si>
    <t>Vybúranie otvoru v murive tehl. priemeru profilu do 60 mm hr. do 450 mm,  -0,00200t</t>
  </si>
  <si>
    <t>971042141</t>
  </si>
  <si>
    <t>Vybúranie otvoru v betónových priečkach a stenách do profilu 60 mm, hr. do 300 mm,  -0,00100t</t>
  </si>
  <si>
    <t>973031616</t>
  </si>
  <si>
    <t>Vysekanie kapsy pre krabice, veľkosti do 100x100x50 mm,</t>
  </si>
  <si>
    <t>974031121</t>
  </si>
  <si>
    <t>Vysekanie rýh v akomkoľvek murive tehlovom na akúkoľvek maltu do hĺbky 30 mm a š. do 30 mm,</t>
  </si>
  <si>
    <t>974031122</t>
  </si>
  <si>
    <t>Vysekanie rýh v akomkoľvek murive tehlovom na akúkoľvek maltu do hĺbky 30 mm a š. do 70 mm,</t>
  </si>
  <si>
    <t>974042532</t>
  </si>
  <si>
    <t>Vysekanie rýh v betónovej dlažbe do hĺbky 50 mm a šírky do 70 mm,  -0,00800t</t>
  </si>
  <si>
    <t>974082921</t>
  </si>
  <si>
    <t>Vysekanie rýh pre vodiče betónových stropov do hĺbky 30 mm a šír. do 30 mm,  -0,00300t</t>
  </si>
  <si>
    <t>979081111</t>
  </si>
  <si>
    <t>979089712</t>
  </si>
  <si>
    <t>Prenájom kontajneru 5 m3</t>
  </si>
  <si>
    <t xml:space="preserve">Práce a dodávky M   </t>
  </si>
  <si>
    <t>21-M</t>
  </si>
  <si>
    <t xml:space="preserve">Elektromontáže   </t>
  </si>
  <si>
    <t>210010015</t>
  </si>
  <si>
    <t>Rúrka ohybná elektroinštalačná z PVC typ 1420 uložená voľne</t>
  </si>
  <si>
    <t>345710009100</t>
  </si>
  <si>
    <t>Rúrka ohybná vlnitá pancierová PVC-U, FXP DN 20</t>
  </si>
  <si>
    <t>210010016</t>
  </si>
  <si>
    <t>Rúrka ohybná elektroinštalačná z PVC typ 1425 uložená voľne</t>
  </si>
  <si>
    <t>345710009200</t>
  </si>
  <si>
    <t>Rúrka ohybná vlnitá pancierová PVC-U, FXP DN 25</t>
  </si>
  <si>
    <t>210010017</t>
  </si>
  <si>
    <t>Rúrka ohybná elektroinštalačná z PVC typ 1432, uložená voľne</t>
  </si>
  <si>
    <t>345710009300</t>
  </si>
  <si>
    <t>Rúrka ohybná vlnitá pancierová PVC-U, FXP DN 32</t>
  </si>
  <si>
    <t>210010019</t>
  </si>
  <si>
    <t>Rúrka ohybná elektroinštalačná z PVC typ 1450, uložená voľne</t>
  </si>
  <si>
    <t>286130073400</t>
  </si>
  <si>
    <t>Chránička dvojplášťová korugovaná KOPOFLEX KF 09050 FA,</t>
  </si>
  <si>
    <t>210010108</t>
  </si>
  <si>
    <t>Lišta elektroinštalačná z PVC 24x22, uložená pevne, vkladacia</t>
  </si>
  <si>
    <t>345750064800</t>
  </si>
  <si>
    <t>210010111</t>
  </si>
  <si>
    <t>Lišta elektroinštalačná z PVC 60x40, uložená pevne, vkladacia</t>
  </si>
  <si>
    <t>345750064400</t>
  </si>
  <si>
    <t>210010301</t>
  </si>
  <si>
    <t>Krabica prístrojová bez zapojenia (1901, KP 68, KZ 3)</t>
  </si>
  <si>
    <t>345410002400</t>
  </si>
  <si>
    <t>210010311</t>
  </si>
  <si>
    <t>Krabica (1902, KO 68) odbočná s viečkom kruhová , bez zapojenia</t>
  </si>
  <si>
    <t>345410002300</t>
  </si>
  <si>
    <t>210010351</t>
  </si>
  <si>
    <t>Krabicová rozvodka z lisovaného izolantu vrátane ukončenia káblov a zapojenia vodičov typ 6455-11 do 4 m</t>
  </si>
  <si>
    <t>345410013100</t>
  </si>
  <si>
    <t>Krabica rozvodná PVC na stenu 6455-12 šxvxh 124x112x50 mm</t>
  </si>
  <si>
    <t>210010374</t>
  </si>
  <si>
    <t>Doska montážna do zateplenia 50-200 mm, typ MDZ KB</t>
  </si>
  <si>
    <t>345410007400</t>
  </si>
  <si>
    <t>210011310</t>
  </si>
  <si>
    <t>Osadenie polyamidovej príchytky HM 8 do tvrdého kameňa, jednoduchého betónu a železobetónu</t>
  </si>
  <si>
    <t>311310003500</t>
  </si>
  <si>
    <t>Hmoždinka natĺkacia EJOT ND-K-8x60 V,</t>
  </si>
  <si>
    <t>210020342</t>
  </si>
  <si>
    <t>Podpierka pre žľab 150/25 mm</t>
  </si>
  <si>
    <t>345750056000</t>
  </si>
  <si>
    <t>Držiak žľabu WSS150 170mm stropný</t>
  </si>
  <si>
    <t>210020501</t>
  </si>
  <si>
    <t>Káblový žľab typ MERKUR otvorený 100/60, vrátane kolien a T kusov</t>
  </si>
  <si>
    <t>345750009400</t>
  </si>
  <si>
    <t>345750047700</t>
  </si>
  <si>
    <t>210100002</t>
  </si>
  <si>
    <t>Ukončenie vodičov v rozvádzač. vrátane zapojenia a vodičovej koncovky do 6 mm2</t>
  </si>
  <si>
    <t>354310018300</t>
  </si>
  <si>
    <t>Káblové oko medené lisovacie CU 6x6 KU-L</t>
  </si>
  <si>
    <t>210100252</t>
  </si>
  <si>
    <t>Ukončenie celoplastových káblov zmrašť. záklopkou alebo páskou do 4 x 25 mm2</t>
  </si>
  <si>
    <t>210100254</t>
  </si>
  <si>
    <t>Ukončenie celoplastových káblov zmrašť. záklopkou alebo páskou do 4 x 95 mm2</t>
  </si>
  <si>
    <t>345810007700</t>
  </si>
  <si>
    <t>Zmršťovacia káblová koncovka VE5527 4x70 - 4x120 mm2</t>
  </si>
  <si>
    <t>210100257</t>
  </si>
  <si>
    <t>Ukončenie celoplastových káblov zmrašť. záklopkou alebo páskou do 4 x 240 mm2</t>
  </si>
  <si>
    <t>343430005600</t>
  </si>
  <si>
    <t>Bužírka zmršťovacia čierna 25,4x12,7 mm, typ ZS254, dĺ. 1 m</t>
  </si>
  <si>
    <t>345810007800</t>
  </si>
  <si>
    <t>Zmršťovacia káblová koncovka VE8035 4x150 - 4x240 mm2</t>
  </si>
  <si>
    <t>210100258</t>
  </si>
  <si>
    <t>Ukončenie celoplastových káblov zmrašť. záklopkou alebo páskou do 5 x 4 mm2</t>
  </si>
  <si>
    <t>210100259</t>
  </si>
  <si>
    <t>Ukončenie celoplastových káblov zmrašť. záklopkou alebo páskou do 5 x 10 mm2</t>
  </si>
  <si>
    <t>210110024</t>
  </si>
  <si>
    <t>Spínač nástenný pre prostredie vonkajšie a mokré, vrátane zapojenia striedavý prep.- radenie 6</t>
  </si>
  <si>
    <t>345330000600</t>
  </si>
  <si>
    <t>210110026</t>
  </si>
  <si>
    <t>Spínač nástenný pre prostredie vonkajšie a mokré, vrátane zapojenia trojpólový 16 A -radenie 3</t>
  </si>
  <si>
    <t>358120001400</t>
  </si>
  <si>
    <t>Spínač vačkový S 16 JP 1103 A6</t>
  </si>
  <si>
    <t>210110027</t>
  </si>
  <si>
    <t>Spínač nástenný pre prostredie vonkajšie a mokré, vrátane zapojenia trojpólový 25 A -radenie 3</t>
  </si>
  <si>
    <t>358120001500</t>
  </si>
  <si>
    <t>Spínač vačkový S 25 JPD 1103 A6 IP65</t>
  </si>
  <si>
    <t>210110041</t>
  </si>
  <si>
    <t>Spínač polozapustený a zapustený vrátane zapojenia jednopólový - radenie 1</t>
  </si>
  <si>
    <t>345320000500</t>
  </si>
  <si>
    <t>345320000800</t>
  </si>
  <si>
    <t>210110042</t>
  </si>
  <si>
    <t>Spínač polozapustený a zapustený vrátane zapojenia dvojpólový - žaluziový</t>
  </si>
  <si>
    <t>345340004100</t>
  </si>
  <si>
    <t>210110043</t>
  </si>
  <si>
    <t>Spínač polozapustený a zapustený vrátane zapojenia sériový prep.stried. - radenie 5</t>
  </si>
  <si>
    <t>345330000100</t>
  </si>
  <si>
    <t>210110044</t>
  </si>
  <si>
    <t>Spínač polozapustený a zapustený vrátane zapojenia dvojitý prep.stried. - radenie 5 B</t>
  </si>
  <si>
    <t>345330001100</t>
  </si>
  <si>
    <t>210110045</t>
  </si>
  <si>
    <t>Spínač polozapustený a zapustený vrátane zapojenia stried.prep.- radenie 6</t>
  </si>
  <si>
    <t>345330000400</t>
  </si>
  <si>
    <t>210110046</t>
  </si>
  <si>
    <t>Spínač polozapustený a zapustený vrátane zapojenia krížový prep.- radenie 7</t>
  </si>
  <si>
    <t>345330000700</t>
  </si>
  <si>
    <t>210111012</t>
  </si>
  <si>
    <t>Domová zásuvka polozapustená alebo zapustená, 10/16 A 250 V 2P + Z 2 x zapojenie</t>
  </si>
  <si>
    <t>345520000200</t>
  </si>
  <si>
    <t>345520000100</t>
  </si>
  <si>
    <t>345520000300</t>
  </si>
  <si>
    <t>210111021</t>
  </si>
  <si>
    <t>Domová zásuvka v krabici obyč. alebo do vlhka, vrátane zapojenia 10/16 A 250 V 2P + Z</t>
  </si>
  <si>
    <t>345510003900</t>
  </si>
  <si>
    <t>210111126</t>
  </si>
  <si>
    <t>Priemyslová zásuvka nástenná 400 V,IP 67, typ IZG 1653 vrátane zapojenia 3P +N+ PE</t>
  </si>
  <si>
    <t>345510003400</t>
  </si>
  <si>
    <t>Zásuvka nástenná 518.1657T 16A/400V/3P+N+PE IP67 šikmá</t>
  </si>
  <si>
    <t>345510003300</t>
  </si>
  <si>
    <t>Zásuvka IZV 1653 16A/400V/5P IP44, zapustená</t>
  </si>
  <si>
    <t>210120102</t>
  </si>
  <si>
    <t>Poistka nožová veľkost 00 do 160A 500 V</t>
  </si>
  <si>
    <t>345210001300</t>
  </si>
  <si>
    <t>Poistka nožová 00 TYP AM 160A</t>
  </si>
  <si>
    <t>210120104</t>
  </si>
  <si>
    <t>Poistka nožová veľkost 2 do 400 A 500 V</t>
  </si>
  <si>
    <t>345290007700</t>
  </si>
  <si>
    <t>Poistková vložka PNA2 250A gG, Un AC 500 V/DC 440 V, veľkosť 2, gG</t>
  </si>
  <si>
    <t>210140471</t>
  </si>
  <si>
    <t>Havarijné tlačítko vrátane zapojenia</t>
  </si>
  <si>
    <t>345310000500</t>
  </si>
  <si>
    <t>Hríbikové tlačítko v plastovej skrinke s aretáciou IP65</t>
  </si>
  <si>
    <t>210190001</t>
  </si>
  <si>
    <t>Montáž plastovej rozvodnice do váhy 20 kg</t>
  </si>
  <si>
    <t>357130012100</t>
  </si>
  <si>
    <t>Rozvádzač plastový R5.51</t>
  </si>
  <si>
    <t>210190003</t>
  </si>
  <si>
    <t>Montáž oceľoplechovej rozvodnice do váhy 100 kg</t>
  </si>
  <si>
    <t>357130011900</t>
  </si>
  <si>
    <t>Rozvádzač RK</t>
  </si>
  <si>
    <t>357130012000</t>
  </si>
  <si>
    <t>Rozvádzač RH</t>
  </si>
  <si>
    <t>210193073</t>
  </si>
  <si>
    <t>Montáž oceľoplechovej rozvodnice do váhy 50 kg</t>
  </si>
  <si>
    <t>357150000310</t>
  </si>
  <si>
    <t>Rozvádzač R1.1</t>
  </si>
  <si>
    <t>357150000320</t>
  </si>
  <si>
    <t>Rozvádzač R1.2</t>
  </si>
  <si>
    <t>357150000330</t>
  </si>
  <si>
    <t>Rozvádzač R2</t>
  </si>
  <si>
    <t>357150000340</t>
  </si>
  <si>
    <t>Rozvádzač R3.1</t>
  </si>
  <si>
    <t>357150000350</t>
  </si>
  <si>
    <t>Rozvádzač R3.2</t>
  </si>
  <si>
    <t>210194003</t>
  </si>
  <si>
    <t>Rozpájacia a istiaca plastová skriňa pilierová - typ SR 3 pre vonkajšie práce</t>
  </si>
  <si>
    <t>357110001400</t>
  </si>
  <si>
    <t>Skriňa rozpájacia a istiaca, plastová, pilierová SR 3 DIN00 VV 3x400A/1x160A P2</t>
  </si>
  <si>
    <t>210194061</t>
  </si>
  <si>
    <t>Rozvádzač RE-P pre vonkajšie práce</t>
  </si>
  <si>
    <t>357140000100</t>
  </si>
  <si>
    <t>Rozvádzač plastový pilierový RE polopriame meranie 160A</t>
  </si>
  <si>
    <t>210201345</t>
  </si>
  <si>
    <t>Zapojenie svietidla  LED,  stropného - nástenného</t>
  </si>
  <si>
    <t>210201346</t>
  </si>
  <si>
    <t>Zapojenie svietidla , LED,  závesného</t>
  </si>
  <si>
    <t>210201510</t>
  </si>
  <si>
    <t>Zapojenie svietidla 1x svetelný zdroj, núdzového, LED - núdzový režim</t>
  </si>
  <si>
    <t>210201610</t>
  </si>
  <si>
    <t>Zapojenie svietidla 1x svetelný zdroj, svetlomet, LED</t>
  </si>
  <si>
    <t>348120000100</t>
  </si>
  <si>
    <t>1.  LED svietidlo 216 PR 3300lm 30W 830 FO 600x600mm IP43 white</t>
  </si>
  <si>
    <t>348120000200</t>
  </si>
  <si>
    <t>3.  LED svietidlo  216 PR 3300lm 30W 840 FO 200x1200mm IP43</t>
  </si>
  <si>
    <t>348120000300</t>
  </si>
  <si>
    <t>2.  LED svietidlo  216 PR 3300lm 30W 840 FO EM 1h 200x1200mm IP43</t>
  </si>
  <si>
    <t>348120000400</t>
  </si>
  <si>
    <t>4.  LED svietidlo 5700 2950lm 27W 830 FO L 1277mm IP66</t>
  </si>
  <si>
    <t>348120000500</t>
  </si>
  <si>
    <t>5.  LED svietidlo 5700 4300lm 36W 830 FO L 1277mm IP66</t>
  </si>
  <si>
    <t>348120000600</t>
  </si>
  <si>
    <t>6.  svietidlo LED-1L14BKN62/PC22/NK 1W 3000* 20W IP54 EM 3h</t>
  </si>
  <si>
    <t>348120000700</t>
  </si>
  <si>
    <t>7.  svietidlo LED-1L14BKN62/PC22 3000* 20W IP54</t>
  </si>
  <si>
    <t>348120000800</t>
  </si>
  <si>
    <t>8.   svietidlo LED-1L16BKN83/PC23 3000* 36W IP54</t>
  </si>
  <si>
    <t>348120000900</t>
  </si>
  <si>
    <t>9.   svietidlo LED-1L16BKN83/PC23/NK 1W 3000* 36W IP54 EM 3h</t>
  </si>
  <si>
    <t>348120001000</t>
  </si>
  <si>
    <t>10.  svietidlo LED-1L16BKN83/PC23/NK 1W 3000* 28W IP54 EM 3h</t>
  </si>
  <si>
    <t>348120001100</t>
  </si>
  <si>
    <t>11.  svietidlo LED-1L16BKN83/PC23 3000* 28W IP54</t>
  </si>
  <si>
    <t>348120001200</t>
  </si>
  <si>
    <t>12.  svietidlo LED-3L53C10KN94/PC24/NK 1W 3000* 53W IP54 EM 3h</t>
  </si>
  <si>
    <t>348120001300</t>
  </si>
  <si>
    <t>13. svietidlo LED-3L53C10KN94/PC24 3000* 53W IP54</t>
  </si>
  <si>
    <t>348120001400</t>
  </si>
  <si>
    <t>348120001500</t>
  </si>
  <si>
    <t>348120001600</t>
  </si>
  <si>
    <t>16. LED reflektor 50W, IP65, so senzorom pohybu</t>
  </si>
  <si>
    <t>348120001700</t>
  </si>
  <si>
    <t>348120001800</t>
  </si>
  <si>
    <t>18. LED reflektor 50W, IP65</t>
  </si>
  <si>
    <t>210201902</t>
  </si>
  <si>
    <t>Montáž svietidla interiérového na stenu do 2 kg</t>
  </si>
  <si>
    <t>210201912</t>
  </si>
  <si>
    <t>Montáž svietidla interiérového na strop do 2 kg</t>
  </si>
  <si>
    <t>210201913</t>
  </si>
  <si>
    <t>Montáž svietidla interiérového na strop do 5 kg</t>
  </si>
  <si>
    <t>210220031</t>
  </si>
  <si>
    <t>Ekvipotenciálna svorkovnica EPS 2 v krabici KT 250 E</t>
  </si>
  <si>
    <t>345410012800</t>
  </si>
  <si>
    <t>345610005100</t>
  </si>
  <si>
    <t>210220040</t>
  </si>
  <si>
    <t>Svorka na potrubie "BERNARD" vrátane pásika Cu</t>
  </si>
  <si>
    <t>354410006200</t>
  </si>
  <si>
    <t>Svorka uzemňovacia Bernard ZSA 16</t>
  </si>
  <si>
    <t>354410066900</t>
  </si>
  <si>
    <t>Páska CU, bleskozvodný a uzemňovací materiál, dĺžka 0,5 m</t>
  </si>
  <si>
    <t>210220041</t>
  </si>
  <si>
    <t>Svorka na potrubie ZS 4</t>
  </si>
  <si>
    <t>354410006201</t>
  </si>
  <si>
    <t>Svorka uzemňovacia ZS 4</t>
  </si>
  <si>
    <t>260</t>
  </si>
  <si>
    <t>210290751</t>
  </si>
  <si>
    <t>Montáž motorického spotrebiča, ventilátora do 1.5 kW, bez zapojenia</t>
  </si>
  <si>
    <t>262</t>
  </si>
  <si>
    <t>383180014200</t>
  </si>
  <si>
    <t>Ventilátor 150MAT 26W s časovačom</t>
  </si>
  <si>
    <t>264</t>
  </si>
  <si>
    <t>210800226</t>
  </si>
  <si>
    <t>Kábel medený uložený pod omietkou CYKY  450/750 V  3x1,5mm2</t>
  </si>
  <si>
    <t>266</t>
  </si>
  <si>
    <t>341110000710</t>
  </si>
  <si>
    <t>Kábel medený CYKY-J 3x1,5 mm2</t>
  </si>
  <si>
    <t>268</t>
  </si>
  <si>
    <t>341110000720</t>
  </si>
  <si>
    <t>Kábel medený CYKY-O 3x1,5 mm2</t>
  </si>
  <si>
    <t>270</t>
  </si>
  <si>
    <t>210800227</t>
  </si>
  <si>
    <t>Kábel medený uložený pod omietkou CYKY  450/750 V  3x2,5mm2</t>
  </si>
  <si>
    <t>272</t>
  </si>
  <si>
    <t>341110000800</t>
  </si>
  <si>
    <t>Kábel medený CYKY-J 3x2,5 mm2</t>
  </si>
  <si>
    <t>274</t>
  </si>
  <si>
    <t>210800229</t>
  </si>
  <si>
    <t>Kábel medený uložený pod omietkou CYKY  450/750 V  3x6mm2</t>
  </si>
  <si>
    <t>276</t>
  </si>
  <si>
    <t>341110001000</t>
  </si>
  <si>
    <t>Kábel medený CYKY 3x6 mm2</t>
  </si>
  <si>
    <t>278</t>
  </si>
  <si>
    <t>210800238</t>
  </si>
  <si>
    <t>Kábel medený uložený pod omietkou CYKY  450/750 V  5x1,5mm2</t>
  </si>
  <si>
    <t>280</t>
  </si>
  <si>
    <t>341110001900</t>
  </si>
  <si>
    <t>Kábel medený CYKY-J 5x1,5 mm2</t>
  </si>
  <si>
    <t>282</t>
  </si>
  <si>
    <t>210800239</t>
  </si>
  <si>
    <t>Kábel medený uložený pod omietkou CYKY  450/750 V  5x2,5mm2</t>
  </si>
  <si>
    <t>284</t>
  </si>
  <si>
    <t>341110002000</t>
  </si>
  <si>
    <t>Kábel medený CYKY-J 5x2,5 mm2</t>
  </si>
  <si>
    <t>286</t>
  </si>
  <si>
    <t>210800241</t>
  </si>
  <si>
    <t>Kábel medený uložený pod omietkou CYKY  450/750 V  5x6mm2</t>
  </si>
  <si>
    <t>288</t>
  </si>
  <si>
    <t>341110002200</t>
  </si>
  <si>
    <t>Kábel medený CYKY 5x6 mm2</t>
  </si>
  <si>
    <t>290</t>
  </si>
  <si>
    <t>210800519</t>
  </si>
  <si>
    <t>Vodič medený uložený pevne H07V-U (CY) 450/750 V  6</t>
  </si>
  <si>
    <t>292</t>
  </si>
  <si>
    <t>341110012300</t>
  </si>
  <si>
    <t>Kábel medený H07V-U 6 mm2 žltozelený</t>
  </si>
  <si>
    <t>294</t>
  </si>
  <si>
    <t>210800520</t>
  </si>
  <si>
    <t>Vodič medený uložený pevne H07V-U (CY) 450/750 V  10</t>
  </si>
  <si>
    <t>296</t>
  </si>
  <si>
    <t>341110012400</t>
  </si>
  <si>
    <t>Kábel medený H07V-U 10 mm2 žltozelený</t>
  </si>
  <si>
    <t>298</t>
  </si>
  <si>
    <t>210802314</t>
  </si>
  <si>
    <t>Kábel medený uložený voľne H05VV-F (CYSY) 300/500 V  5x2,5</t>
  </si>
  <si>
    <t>300</t>
  </si>
  <si>
    <t>341310012300</t>
  </si>
  <si>
    <t>Vodič medený flexibilný H05VV-F 5x2,5 mm2</t>
  </si>
  <si>
    <t>302</t>
  </si>
  <si>
    <t>210802315</t>
  </si>
  <si>
    <t>Kábel medený uložený voľne H05VV-F (CYSY) 300/500 V  5x6</t>
  </si>
  <si>
    <t>304</t>
  </si>
  <si>
    <t>341310012400</t>
  </si>
  <si>
    <t>Vodič medený flexibilný H05VV-F 5x6 mm2</t>
  </si>
  <si>
    <t>306</t>
  </si>
  <si>
    <t>210810060</t>
  </si>
  <si>
    <t>Kábel medený silový uložený pevne 1-CYKY 0,6/1 kV 4x25</t>
  </si>
  <si>
    <t>308</t>
  </si>
  <si>
    <t>341110006100</t>
  </si>
  <si>
    <t>Kábel medený 1-CYKY 4x25 mm2</t>
  </si>
  <si>
    <t>310</t>
  </si>
  <si>
    <t>210810063</t>
  </si>
  <si>
    <t>Kábel medený silový uložený pevne 1-CYKY 0,6/1 kV 4x70</t>
  </si>
  <si>
    <t>312</t>
  </si>
  <si>
    <t>341110006400</t>
  </si>
  <si>
    <t>Kábel medený 1-CYKY 4x70 mm2</t>
  </si>
  <si>
    <t>314</t>
  </si>
  <si>
    <t>22-M</t>
  </si>
  <si>
    <t xml:space="preserve">Montáže oznamovacích a zabezpečovacích zariadení   </t>
  </si>
  <si>
    <t>220061501</t>
  </si>
  <si>
    <t>Montáž(uloženie) do lôžka alebo žľabu návestných káblov TCEKEY, TCEKFE,TCEKFY do 7x2 sjadr.CU 1,0 mm</t>
  </si>
  <si>
    <t>316</t>
  </si>
  <si>
    <t>341210007800</t>
  </si>
  <si>
    <t>Kábel medený signálny TCEKFY C 2x2x1 mm2</t>
  </si>
  <si>
    <t>318</t>
  </si>
  <si>
    <t>220260531</t>
  </si>
  <si>
    <t>Rúrka pre optické káble, ulož.voľne alebo pod omietku do pripravenej drážky</t>
  </si>
  <si>
    <t>320</t>
  </si>
  <si>
    <t>345710001200</t>
  </si>
  <si>
    <t>Mikrotrubička Optro-Duct DB HDPE 7/5,5</t>
  </si>
  <si>
    <t>322</t>
  </si>
  <si>
    <t>220260551</t>
  </si>
  <si>
    <t>Rúrka PVC D 16 ulož.pod omietku, vrátane napoj.krabíc,vývodiek do pripravenej drážky,(bez dodania krabíc)</t>
  </si>
  <si>
    <t>324</t>
  </si>
  <si>
    <t>326</t>
  </si>
  <si>
    <t>220260552</t>
  </si>
  <si>
    <t>Rúrka PVC D 23 ulož.pod omietku, vrátane napoj.krabíc,vývodiek do pripravenej drážky,(bez dodania krabíc)</t>
  </si>
  <si>
    <t>328</t>
  </si>
  <si>
    <t>330</t>
  </si>
  <si>
    <t>220260554</t>
  </si>
  <si>
    <t>Rúrka PVC D 36 ulož.pod omietku, vrátane napoj.krabíc,vývodiek do pripravenej drážky,(bez dodania krabíc)</t>
  </si>
  <si>
    <t>332</t>
  </si>
  <si>
    <t>286130073100</t>
  </si>
  <si>
    <t>Chránička dvojplášťová korugovaná KOPOFLEX KF 09040 EA,</t>
  </si>
  <si>
    <t>334</t>
  </si>
  <si>
    <t>220260555</t>
  </si>
  <si>
    <t>Rúrka PVC D 48 ulož.pod omietku, vrátane napoj.krabíc,vývodiek do pripravenej drážky,(bez dodania krabíc)</t>
  </si>
  <si>
    <t>336</t>
  </si>
  <si>
    <t>338</t>
  </si>
  <si>
    <t>220260731</t>
  </si>
  <si>
    <t>Žľab káblový PVC 25x60, montáž na vopred pripravené upevňovacie body vrátane zakrytovania</t>
  </si>
  <si>
    <t>340</t>
  </si>
  <si>
    <t>345750064600</t>
  </si>
  <si>
    <t>342</t>
  </si>
  <si>
    <t>345750065200</t>
  </si>
  <si>
    <t>344</t>
  </si>
  <si>
    <t>220271011</t>
  </si>
  <si>
    <t>Šnúra silnopr.CYSY, CGSG do 2 x 2,5 voľne uložená,bez ukončenia a zapojenia</t>
  </si>
  <si>
    <t>346</t>
  </si>
  <si>
    <t>341310011300</t>
  </si>
  <si>
    <t>Vodič medený flexibilný H05VV-F 2x2,5 mm2</t>
  </si>
  <si>
    <t>348</t>
  </si>
  <si>
    <t>220280511</t>
  </si>
  <si>
    <t>Kábel SYKFY 5 x 2 x 0,5 mm voľne uložený na káblovú lávku resp. do žľabu</t>
  </si>
  <si>
    <t>350</t>
  </si>
  <si>
    <t>341240001900</t>
  </si>
  <si>
    <t>Káble medený telefónny SYKFY 2x2x0,5 mm2</t>
  </si>
  <si>
    <t>352</t>
  </si>
  <si>
    <t>341240002200</t>
  </si>
  <si>
    <t>Káble medený telefónny SYKFY 5x2x0,5 mm2</t>
  </si>
  <si>
    <t>354</t>
  </si>
  <si>
    <t>220511001</t>
  </si>
  <si>
    <t>Montáž zásuvky 1xRJ45 pod omietku</t>
  </si>
  <si>
    <t>356</t>
  </si>
  <si>
    <t>383150000100</t>
  </si>
  <si>
    <t>358</t>
  </si>
  <si>
    <t>220511002</t>
  </si>
  <si>
    <t>Montáž zásuvky 2xRJ45 pod omietku</t>
  </si>
  <si>
    <t>360</t>
  </si>
  <si>
    <t>383150004900</t>
  </si>
  <si>
    <t>362</t>
  </si>
  <si>
    <t>220511020</t>
  </si>
  <si>
    <t>Zapojenie zásuvky 1xRJ45</t>
  </si>
  <si>
    <t>364</t>
  </si>
  <si>
    <t>220511021</t>
  </si>
  <si>
    <t>Zapojenie zásuvky 2xRJ45</t>
  </si>
  <si>
    <t>366</t>
  </si>
  <si>
    <t>220511031</t>
  </si>
  <si>
    <t>Kábel v rúrkach</t>
  </si>
  <si>
    <t>368</t>
  </si>
  <si>
    <t>341230000800</t>
  </si>
  <si>
    <t>Kábel medený dátový FTP 4x2x0,5 mm2</t>
  </si>
  <si>
    <t>370</t>
  </si>
  <si>
    <t>220512020</t>
  </si>
  <si>
    <t>Montáž stojanového rozvadzača 19",15U,18U, 22U (600x600, 600x800, 800x600, 800x800) - časť A</t>
  </si>
  <si>
    <t>372</t>
  </si>
  <si>
    <t>383180002700</t>
  </si>
  <si>
    <t>Rozvádzač stojanový 12U, 635x600x395 mm (vxšxh),</t>
  </si>
  <si>
    <t>374</t>
  </si>
  <si>
    <t>383180003400</t>
  </si>
  <si>
    <t>Rozvádzač stojanový 15U, 770x600x395 mm (vxšxh),</t>
  </si>
  <si>
    <t>376</t>
  </si>
  <si>
    <t>220512039</t>
  </si>
  <si>
    <t>Montáž police do rozvadzača,perferovaná</t>
  </si>
  <si>
    <t>378</t>
  </si>
  <si>
    <t>383180012700</t>
  </si>
  <si>
    <t>Polica perforovaná 19", 350 mm, 1U, (so zadnými podperami), nosnosť 50 kg</t>
  </si>
  <si>
    <t>380</t>
  </si>
  <si>
    <t>220512046</t>
  </si>
  <si>
    <t>Montáž rozvodného panelu, s prepäťovou ochranou</t>
  </si>
  <si>
    <t>382</t>
  </si>
  <si>
    <t>383180013600</t>
  </si>
  <si>
    <t>Rozvodný panel 19", 8x230V, prepäťová ochrana, filter, 1,3U, 3 m</t>
  </si>
  <si>
    <t>384</t>
  </si>
  <si>
    <t>220512107</t>
  </si>
  <si>
    <t>Montáž tieneného patch panelu, 24xRJ45</t>
  </si>
  <si>
    <t>386</t>
  </si>
  <si>
    <t>383150020500</t>
  </si>
  <si>
    <t>388</t>
  </si>
  <si>
    <t>220512110</t>
  </si>
  <si>
    <t>Zapojenie jedneho portu do patch panelu - 1xRJ45</t>
  </si>
  <si>
    <t>390</t>
  </si>
  <si>
    <t>220512130</t>
  </si>
  <si>
    <t>Značenie zásuviek</t>
  </si>
  <si>
    <t>392</t>
  </si>
  <si>
    <t>220512131</t>
  </si>
  <si>
    <t>Značenie prípojných miest na strane rozvadzača</t>
  </si>
  <si>
    <t>394</t>
  </si>
  <si>
    <t>46-M</t>
  </si>
  <si>
    <t xml:space="preserve">Zemné práce vykonávané pri externých montážnych prácach   </t>
  </si>
  <si>
    <t>460200164</t>
  </si>
  <si>
    <t>Hĺbenie káblovej ryhy ručne 35 cm širokej a 80 cm hlbokej, v zemine triedy 4</t>
  </si>
  <si>
    <t>396</t>
  </si>
  <si>
    <t>460420021</t>
  </si>
  <si>
    <t>Zriadenie, rekonšt. káblového lôžka z piesku bez zakrytia, v ryhe šír. do 65 cm, hrúbky vrstvy 5 cm</t>
  </si>
  <si>
    <t>398</t>
  </si>
  <si>
    <t>583110000100</t>
  </si>
  <si>
    <t>Drva vápencová frakcia 0-4 mm</t>
  </si>
  <si>
    <t>400</t>
  </si>
  <si>
    <t>460490012</t>
  </si>
  <si>
    <t>Rozvinutie a uloženie výstražnej fólie z PVC do ryhy, šírka do 33 cm</t>
  </si>
  <si>
    <t>402</t>
  </si>
  <si>
    <t>283230008000</t>
  </si>
  <si>
    <t>404</t>
  </si>
  <si>
    <t>460560164</t>
  </si>
  <si>
    <t>Ručný zásyp nezap. káblovej ryhy bez zhutn. zeminy, 35 cm širokej, 80 cm hlbokej v zemine tr. 4</t>
  </si>
  <si>
    <t>406</t>
  </si>
  <si>
    <t>HZS</t>
  </si>
  <si>
    <t xml:space="preserve">Hodinové zúčtovacie sadzby   </t>
  </si>
  <si>
    <t>HZS000112</t>
  </si>
  <si>
    <t>Demontáže jestvujúcej elektroinštalácie</t>
  </si>
  <si>
    <t>408</t>
  </si>
  <si>
    <t>HZS000113</t>
  </si>
  <si>
    <t>Kompletizačná činnosť dodávatela</t>
  </si>
  <si>
    <t>410</t>
  </si>
  <si>
    <t>HZS000114</t>
  </si>
  <si>
    <t>Revízie</t>
  </si>
  <si>
    <t>412</t>
  </si>
  <si>
    <t>P9 - Bleskozvod</t>
  </si>
  <si>
    <t>210010372</t>
  </si>
  <si>
    <t>Elektromontážna krabica s viečkom do zateplenia 85-140mm PZO</t>
  </si>
  <si>
    <t>345410007700</t>
  </si>
  <si>
    <t>210220003</t>
  </si>
  <si>
    <t>Skrytý zvod pri zatepľovacom systéme FeZn O 8</t>
  </si>
  <si>
    <t>345710038300</t>
  </si>
  <si>
    <t>Príchytka kovová  pre rúrku z PVC S32</t>
  </si>
  <si>
    <t>210220020</t>
  </si>
  <si>
    <t>Uzemňovacie vedenie v zemi FeZn vrátane izolácie spojov</t>
  </si>
  <si>
    <t>354410058800</t>
  </si>
  <si>
    <t>Pásovina uzemňovacia FeZn 30 x 4 mm</t>
  </si>
  <si>
    <t>210220021</t>
  </si>
  <si>
    <t>Uzemňovacie vedenie v zemi FeZn vrátane izolácie spojov O 10mm</t>
  </si>
  <si>
    <t>354410054800</t>
  </si>
  <si>
    <t>Drôt bleskozvodový FeZn, d 10 mm</t>
  </si>
  <si>
    <t>210220050</t>
  </si>
  <si>
    <t>Označenie zvodov číselnými štítkami</t>
  </si>
  <si>
    <t>354410064800</t>
  </si>
  <si>
    <t>Štítok orientačný na zvody 1 - 18</t>
  </si>
  <si>
    <t>210220101</t>
  </si>
  <si>
    <t>Podpery vedenia FeZn na plochú strechu PV21</t>
  </si>
  <si>
    <t>354410035100</t>
  </si>
  <si>
    <t>Podpera vedenia FeZn na ploché strechy označenie PV 21 betonová</t>
  </si>
  <si>
    <t>210220240</t>
  </si>
  <si>
    <t>Svorka FeZn k uzemňovacej tyči  SJ</t>
  </si>
  <si>
    <t>354410001500</t>
  </si>
  <si>
    <t>Svorka FeZn k uzemňovacej tyči označenie SJ 01</t>
  </si>
  <si>
    <t>210220241</t>
  </si>
  <si>
    <t>Svorka FeZn krížová SK a diagonálna krížová DKS</t>
  </si>
  <si>
    <t>354410002500</t>
  </si>
  <si>
    <t>Svorka FeZn krížová označenie SK</t>
  </si>
  <si>
    <t>210220243</t>
  </si>
  <si>
    <t>Svorka FeZn spojovacia SS</t>
  </si>
  <si>
    <t>354410003400</t>
  </si>
  <si>
    <t>Svorka FeZn spojovacia označenie SS 2 skrutky s príložkou</t>
  </si>
  <si>
    <t>210220245</t>
  </si>
  <si>
    <t>Svorka FeZn pripojovacia SP</t>
  </si>
  <si>
    <t>354410004000</t>
  </si>
  <si>
    <t>Svorka FeZn pripájaca označenie SP 1</t>
  </si>
  <si>
    <t>210220246</t>
  </si>
  <si>
    <t>Svorka FeZn na odkvapový žľab SO</t>
  </si>
  <si>
    <t>354410004200</t>
  </si>
  <si>
    <t>Svorka FeZn odkvapová označenie SO</t>
  </si>
  <si>
    <t>210220247</t>
  </si>
  <si>
    <t>Svorka FeZn skúšobná SZ</t>
  </si>
  <si>
    <t>354410004300</t>
  </si>
  <si>
    <t>Svorka FeZn skúšobná označenie SZ</t>
  </si>
  <si>
    <t>210220252</t>
  </si>
  <si>
    <t>Svorka FeZn odbočovacia spojovacia SR01-02</t>
  </si>
  <si>
    <t>354410000600</t>
  </si>
  <si>
    <t>Svorka FeZn odbočovacia spojovacia označenie SR 02 (M8)</t>
  </si>
  <si>
    <t>210220253</t>
  </si>
  <si>
    <t>Svorka FeZn uzemňovacia SR03</t>
  </si>
  <si>
    <t>354410000900</t>
  </si>
  <si>
    <t>Svorka FeZn uzemňovacia označenie SR 03 A</t>
  </si>
  <si>
    <t>210220306</t>
  </si>
  <si>
    <t>Podstavec betónový k zachytávacej tyči a oddialenému bleskozvodu</t>
  </si>
  <si>
    <t>354410024800</t>
  </si>
  <si>
    <t>Podstavec betónový k zachytávacej tyči FeZn označenie JP a OB 350x350</t>
  </si>
  <si>
    <t>210220800</t>
  </si>
  <si>
    <t>Uzemňovacie vedenie na povrchu  AlMgSi  O 8-10</t>
  </si>
  <si>
    <t>354410064200</t>
  </si>
  <si>
    <t>Drôt bleskozvodový zliatina AlMgSi, d 8 mm, Al</t>
  </si>
  <si>
    <t>210220831</t>
  </si>
  <si>
    <t>Zachytávacia tyč zliatina AlMgSi bez osadenia a s osadením JP10-20</t>
  </si>
  <si>
    <t>354410030600</t>
  </si>
  <si>
    <t>Tyč zachytávacia zliatina AlMgSi označenie JP 30 Al</t>
  </si>
  <si>
    <t>354410030610</t>
  </si>
  <si>
    <t>Tyč zachytávacia zliatina AlMgSi označenie JP 20 Al</t>
  </si>
  <si>
    <t>210220841</t>
  </si>
  <si>
    <t>Ochranná strieška AlMgSi</t>
  </si>
  <si>
    <t>354410025100</t>
  </si>
  <si>
    <t>Strieška FeZn ochranná spodná označenie OS 04</t>
  </si>
  <si>
    <t>HZS000111</t>
  </si>
  <si>
    <t>Stavebno montážne práce - demontáž jestvujúceho bleskozvodu</t>
  </si>
  <si>
    <t>Stavebno montážne práce najnáročnejšie na odbornosť - prehliadky pracoviska a revízie (Tr. 4) v rozsahu viac ako 8 hodín</t>
  </si>
  <si>
    <t>P10 - Vzduchotechnika a chladenie</t>
  </si>
  <si>
    <t>Ing. Milan Čurik</t>
  </si>
  <si>
    <t>D1 - Zariadenie č.1. TVRCH kuchyne so zázemím a jedálne</t>
  </si>
  <si>
    <t xml:space="preserve">    8156-1 - Vetraciajednotka sdoskovým rekuperátorom</t>
  </si>
  <si>
    <t xml:space="preserve">    8156-2 - ReguláciaariadenieVZT zariadení</t>
  </si>
  <si>
    <t xml:space="preserve">    8145-11000 - Kondenzačnájednotka</t>
  </si>
  <si>
    <t xml:space="preserve">    8145-7000 - Príslušenstvo</t>
  </si>
  <si>
    <t xml:space="preserve">    8145-11050 - Súpravaexpanznéhoventilu</t>
  </si>
  <si>
    <t xml:space="preserve">    8156-200 - ODSAVAČE PARY</t>
  </si>
  <si>
    <t xml:space="preserve">    8160-1 - SERVOPOHONY BELIMO</t>
  </si>
  <si>
    <t xml:space="preserve">    8102-16000 - Klapkyregulačné</t>
  </si>
  <si>
    <t xml:space="preserve">    1019-3631 - VENTIL SYSTEMAIR</t>
  </si>
  <si>
    <t xml:space="preserve">    1033-2841 - OHEBNÁ HLINÍKOVÁ HADICE TEPELNĚ IZOLOVANÁ ELEKTRODESIGN</t>
  </si>
  <si>
    <t xml:space="preserve">    1020-1 - ČTYŘHRANNÉ POTRUBÍ SKUPINY I. MATERIÁL POZINKOVANÝ PLECH</t>
  </si>
  <si>
    <t xml:space="preserve">    1020-3450 - ZASLEPENÍ ČTYŘHRANNÉ TROUBY SKUPINY I. ZPOZINKOVANÉHO PLECHU</t>
  </si>
  <si>
    <t xml:space="preserve">    1021-1206 - KRUHOVÉ POTRUBÍ SPIRO</t>
  </si>
  <si>
    <t xml:space="preserve">    1021-3993 - ZASLEPENÍ KRUHOVÉ TROUBY SPIRO</t>
  </si>
  <si>
    <t xml:space="preserve">    8100-6250 - Cupotrubie+závesy+ tepelná izoláciaAF/ArmaflexFs príslušenstvom, vexteriérikryťv lištealeboinakopatr</t>
  </si>
  <si>
    <t xml:space="preserve">    8140-1 - Izolácie tepelné</t>
  </si>
  <si>
    <t>D2 - Zariadenie č.2:PoV sociálnych miestností a skladu odpadu</t>
  </si>
  <si>
    <t xml:space="preserve">    8104-1 - Ventilátorbytový</t>
  </si>
  <si>
    <t xml:space="preserve">    8156-4 - Atreakomponenty</t>
  </si>
  <si>
    <t>D3 - Zariadenie č.3 : TVRšatne a spŕch</t>
  </si>
  <si>
    <t xml:space="preserve">    1019-4807 - TLUMIČHLUKU SYSTEMAIR</t>
  </si>
  <si>
    <t xml:space="preserve">    1033-2692 - OHEBNÁ HLINÍKOVÁ HADICE HLUKOVĚ IZOLOVANÁ ELEKTRODESIGN</t>
  </si>
  <si>
    <t>D4 - Zariadenie č.4:CHL vytypovaných miestností</t>
  </si>
  <si>
    <t xml:space="preserve">    8145-3000 - Vonkajšiajednotka</t>
  </si>
  <si>
    <t xml:space="preserve">    8145-3500 - Vnútornájednotka</t>
  </si>
  <si>
    <t xml:space="preserve">    8100-6200 - DvojicaCupotrubias tep. izoláciouapríslušenstvom</t>
  </si>
  <si>
    <t>D5 - Zariadenie č.5:HV technickej miestnosti</t>
  </si>
  <si>
    <t xml:space="preserve">    1019-93 - VENTILÁTORDOKRUHOVÉHO POTRUBÍ SYSTEMAIR</t>
  </si>
  <si>
    <t xml:space="preserve">    1019-3166 - SPONARYCHLOUPÍNACÍ SYSTEMAIR</t>
  </si>
  <si>
    <t xml:space="preserve">    8107-11 - PLYNULÝ REGULÁTOR OTÁČEK</t>
  </si>
  <si>
    <t xml:space="preserve">    8126-1 - Detekciaplynov</t>
  </si>
  <si>
    <t xml:space="preserve">    1019-2434 - PŘÍSLUŠENSTVÍ VENTILÁTORŮ FILTRAČNÍ KAZETA SYSTEMAIR</t>
  </si>
  <si>
    <t xml:space="preserve">    1019-3618 - PŘÍSLUŠENSTVÍ VENTILÁTORŮ OCHRANNÁ MŘÍŽKA SYSTEMAIR</t>
  </si>
  <si>
    <t>00 - Náklady neobsiahnuté v cenách</t>
  </si>
  <si>
    <t>Zariadenie č.1. TVRCH kuchyne so zázemím a jedálne</t>
  </si>
  <si>
    <t>8156-1</t>
  </si>
  <si>
    <t>Vetraciajednotka sdoskovým rekuperátorom</t>
  </si>
  <si>
    <t>Pol21</t>
  </si>
  <si>
    <t>8100-201</t>
  </si>
  <si>
    <t>Montáž a montážny materiál</t>
  </si>
  <si>
    <t>8156-2</t>
  </si>
  <si>
    <t>ReguláciaariadenieVZT zariadení</t>
  </si>
  <si>
    <t>8156-1170284</t>
  </si>
  <si>
    <t>CPTouchNástenný digitálnyovládač s obrazovkou</t>
  </si>
  <si>
    <t>8156-1170140</t>
  </si>
  <si>
    <t>CP10RTNástenný jednoduchý ovládač</t>
  </si>
  <si>
    <t>1104133995</t>
  </si>
  <si>
    <t>8145-11000</t>
  </si>
  <si>
    <t>Kondenzačnájednotka</t>
  </si>
  <si>
    <t>8145-11008</t>
  </si>
  <si>
    <t>292089349</t>
  </si>
  <si>
    <t>8145-7000</t>
  </si>
  <si>
    <t>Príslušenstvo</t>
  </si>
  <si>
    <t>8145-7035</t>
  </si>
  <si>
    <t>1181556984</t>
  </si>
  <si>
    <t>8145-11050</t>
  </si>
  <si>
    <t>Súpravaexpanznéhoventilu</t>
  </si>
  <si>
    <t>8145-11055</t>
  </si>
  <si>
    <t>8156-200</t>
  </si>
  <si>
    <t>ODSAVAČE PARY</t>
  </si>
  <si>
    <t>Pol22</t>
  </si>
  <si>
    <t>STANDARD-N1500X1200MM</t>
  </si>
  <si>
    <t>Pol23</t>
  </si>
  <si>
    <t>STANDARD-S3250X2400MM</t>
  </si>
  <si>
    <t>1225-20488</t>
  </si>
  <si>
    <t>1225-20609</t>
  </si>
  <si>
    <t>RKT-450x250-S</t>
  </si>
  <si>
    <t>1225-20634</t>
  </si>
  <si>
    <t>RKT-500x400-S</t>
  </si>
  <si>
    <t>1225-20743</t>
  </si>
  <si>
    <t>RKT-900x400-S</t>
  </si>
  <si>
    <t>-242902151</t>
  </si>
  <si>
    <t>8160-1</t>
  </si>
  <si>
    <t>8160-2</t>
  </si>
  <si>
    <t>LM24AAC/DC24V; IP54; 5Nm; pripojovací kábel1m; docca. 1m2; ovl. on-off alebo3-bodové</t>
  </si>
  <si>
    <t>1225-22380</t>
  </si>
  <si>
    <t>1225-22402</t>
  </si>
  <si>
    <t>TH-10-710x1000</t>
  </si>
  <si>
    <t>1225-22392</t>
  </si>
  <si>
    <t>TH-10-1000x500</t>
  </si>
  <si>
    <t>1225-22405</t>
  </si>
  <si>
    <t>TH-10-1000x1000</t>
  </si>
  <si>
    <t>1225-23212</t>
  </si>
  <si>
    <t>Pol24</t>
  </si>
  <si>
    <t>Tlumící vložkahranatá400x200- 150</t>
  </si>
  <si>
    <t>Pol25</t>
  </si>
  <si>
    <t>Tlumící vložkahranatá900x315- 150</t>
  </si>
  <si>
    <t>8102-12000</t>
  </si>
  <si>
    <t>8102-12002</t>
  </si>
  <si>
    <t>KK-N-125-R</t>
  </si>
  <si>
    <t>8102-12003</t>
  </si>
  <si>
    <t>KK-N-140-R</t>
  </si>
  <si>
    <t>8102-12007</t>
  </si>
  <si>
    <t>KK-N-224-R</t>
  </si>
  <si>
    <t>8102-16000</t>
  </si>
  <si>
    <t>Klapkyregulačné</t>
  </si>
  <si>
    <t>8102-16014</t>
  </si>
  <si>
    <t>RK355x200TPI 16-99</t>
  </si>
  <si>
    <t>KS</t>
  </si>
  <si>
    <t>-119944696</t>
  </si>
  <si>
    <t>1225-19318</t>
  </si>
  <si>
    <t>1225-19418</t>
  </si>
  <si>
    <t>RK-400x200-R</t>
  </si>
  <si>
    <t>1225-19525</t>
  </si>
  <si>
    <t>RK-710x200-R</t>
  </si>
  <si>
    <t>8102-11000</t>
  </si>
  <si>
    <t>8102-11001</t>
  </si>
  <si>
    <t>8102-11006</t>
  </si>
  <si>
    <t>8102-11011</t>
  </si>
  <si>
    <t>8102-11050</t>
  </si>
  <si>
    <t>8102-11052</t>
  </si>
  <si>
    <t>8102-11067</t>
  </si>
  <si>
    <t>8102-11074</t>
  </si>
  <si>
    <t>8102-11088</t>
  </si>
  <si>
    <t>1019-3631</t>
  </si>
  <si>
    <t>VENTIL SYSTEMAIR</t>
  </si>
  <si>
    <t>1019-3635</t>
  </si>
  <si>
    <t>1019-3637</t>
  </si>
  <si>
    <t>1033-2841</t>
  </si>
  <si>
    <t>OHEBNÁ HLINÍKOVÁ HADICE TEPELNĚ IZOLOVANÁ ELEKTRODESIGN</t>
  </si>
  <si>
    <t>1033-2860</t>
  </si>
  <si>
    <t>bm</t>
  </si>
  <si>
    <t>1225-22178</t>
  </si>
  <si>
    <t>Pol26</t>
  </si>
  <si>
    <t>HLAVICEVÝFUKOVÁHRANATÁ630 x1000- 1500</t>
  </si>
  <si>
    <t>1020-1</t>
  </si>
  <si>
    <t>ČTYŘHRANNÉ POTRUBÍ SKUPINY I. MATERIÁL POZINKOVANÝ PLECH</t>
  </si>
  <si>
    <t>1020-13</t>
  </si>
  <si>
    <t>doobvodu650100% tvarovek</t>
  </si>
  <si>
    <t>1020-15</t>
  </si>
  <si>
    <t>doobvodu105010% tvarovek</t>
  </si>
  <si>
    <t>1020-29</t>
  </si>
  <si>
    <t>doobvodu150040% tvarovek</t>
  </si>
  <si>
    <t>1020-38</t>
  </si>
  <si>
    <t>doobvodu189020% tvarovek</t>
  </si>
  <si>
    <t>1020-53</t>
  </si>
  <si>
    <t>doobvodu263060% tvarovek</t>
  </si>
  <si>
    <t>1020-63</t>
  </si>
  <si>
    <t>doobvodu350050% tvarovek</t>
  </si>
  <si>
    <t>1020-74</t>
  </si>
  <si>
    <t>doobvodu400050% tvarovek</t>
  </si>
  <si>
    <t>1020-86</t>
  </si>
  <si>
    <t>doobvodu446060% tvarovek</t>
  </si>
  <si>
    <t>-1253145469</t>
  </si>
  <si>
    <t>1020-3450</t>
  </si>
  <si>
    <t>ZASLEPENÍ ČTYŘHRANNÉ TROUBY SKUPINY I. ZPOZINKOVANÉHO PLECHU</t>
  </si>
  <si>
    <t>1020-3452</t>
  </si>
  <si>
    <t>doobvodu1050</t>
  </si>
  <si>
    <t>1020-3453</t>
  </si>
  <si>
    <t>doobvodu1500</t>
  </si>
  <si>
    <t>1813620706</t>
  </si>
  <si>
    <t>1021-1206</t>
  </si>
  <si>
    <t>KRUHOVÉ POTRUBÍ SPIRO</t>
  </si>
  <si>
    <t>1021-1209</t>
  </si>
  <si>
    <t>doprůměru10020% tvarovek</t>
  </si>
  <si>
    <t>1021-1219</t>
  </si>
  <si>
    <t>doprůměru14010% tvarovek</t>
  </si>
  <si>
    <t>1021-1230</t>
  </si>
  <si>
    <t>doprůměru20010% tvarovek</t>
  </si>
  <si>
    <t>1021-1242</t>
  </si>
  <si>
    <t>doprůměru28020% tvarovek</t>
  </si>
  <si>
    <t>1021-1272</t>
  </si>
  <si>
    <t>doprůměru560100% tvarovek</t>
  </si>
  <si>
    <t>-1785083631</t>
  </si>
  <si>
    <t>1021-3993</t>
  </si>
  <si>
    <t>ZASLEPENÍ KRUHOVÉ TROUBY SPIRO</t>
  </si>
  <si>
    <t>1021-3995</t>
  </si>
  <si>
    <t>doprůměru140</t>
  </si>
  <si>
    <t>1021-3996</t>
  </si>
  <si>
    <t>doprůměru200</t>
  </si>
  <si>
    <t>8100-6250</t>
  </si>
  <si>
    <t>Cupotrubie+závesy+ tepelná izoláciaAF/ArmaflexFs príslušenstvom, vexteriérikryťv lištealeboinakopatr</t>
  </si>
  <si>
    <t>8100-6252</t>
  </si>
  <si>
    <t>Cu9,5mm +AF/Armaflex 2</t>
  </si>
  <si>
    <t>8100-6255</t>
  </si>
  <si>
    <t>Cu19,1mm +AF/Armaflex 2</t>
  </si>
  <si>
    <t>8140-1</t>
  </si>
  <si>
    <t>Izolácie tepelné</t>
  </si>
  <si>
    <t>8140-35</t>
  </si>
  <si>
    <t>8140-15</t>
  </si>
  <si>
    <t>8140-50</t>
  </si>
  <si>
    <t>8140-13</t>
  </si>
  <si>
    <t>328550359</t>
  </si>
  <si>
    <t>Zariadenie č.2:PoV sociálnych miestností a skladu odpadu</t>
  </si>
  <si>
    <t>8104-1</t>
  </si>
  <si>
    <t>Ventilátorbytový</t>
  </si>
  <si>
    <t>8104-3</t>
  </si>
  <si>
    <t>DX200T Premier 91014AW</t>
  </si>
  <si>
    <t>1225-2872</t>
  </si>
  <si>
    <t>1225-2873</t>
  </si>
  <si>
    <t>KM-K-100-UR1</t>
  </si>
  <si>
    <t>1225-2874</t>
  </si>
  <si>
    <t>KM-K-125-UR1</t>
  </si>
  <si>
    <t>8156-4</t>
  </si>
  <si>
    <t>Atreakomponenty</t>
  </si>
  <si>
    <t>8156-2800000</t>
  </si>
  <si>
    <t>NOK-P100Nástavec odtoku kondenzátu</t>
  </si>
  <si>
    <t>1021-1208</t>
  </si>
  <si>
    <t>doprůměru10010% tvarovek</t>
  </si>
  <si>
    <t>1021-1220</t>
  </si>
  <si>
    <t>doprůměru14020% tvarovek</t>
  </si>
  <si>
    <t>-1601734476</t>
  </si>
  <si>
    <t>1021-3994</t>
  </si>
  <si>
    <t>doprůměru100</t>
  </si>
  <si>
    <t>-882049225</t>
  </si>
  <si>
    <t>Zariadenie č.3 : TVRšatne a spŕch</t>
  </si>
  <si>
    <t>Pol27</t>
  </si>
  <si>
    <t>8156-2141033</t>
  </si>
  <si>
    <t>SPF-S350x350/160Sanieprechod fasádnys klapkouaservopohonom</t>
  </si>
  <si>
    <t>1019-4807</t>
  </si>
  <si>
    <t>1019-997</t>
  </si>
  <si>
    <t>LDC160-600</t>
  </si>
  <si>
    <t>1225-2876</t>
  </si>
  <si>
    <t>KM-K-160-UR1</t>
  </si>
  <si>
    <t>8102-76000</t>
  </si>
  <si>
    <t>8102-76008</t>
  </si>
  <si>
    <t>1225-13084</t>
  </si>
  <si>
    <t>1225-13225</t>
  </si>
  <si>
    <t>PZAL-630x355-S</t>
  </si>
  <si>
    <t>1033-2692</t>
  </si>
  <si>
    <t>1033-3375</t>
  </si>
  <si>
    <t>1033-2851</t>
  </si>
  <si>
    <t>1020-5</t>
  </si>
  <si>
    <t>doobvodu65020% tvarovek</t>
  </si>
  <si>
    <t>1020-35</t>
  </si>
  <si>
    <t>doobvodu1500100% tvarovek</t>
  </si>
  <si>
    <t>1020-47</t>
  </si>
  <si>
    <t>doobvodu2630rovné</t>
  </si>
  <si>
    <t>-1900041498</t>
  </si>
  <si>
    <t>1020-3455</t>
  </si>
  <si>
    <t>doobvodu2630</t>
  </si>
  <si>
    <t>1493196641</t>
  </si>
  <si>
    <t>1021-1231</t>
  </si>
  <si>
    <t>doprůměru20020% tvarovek</t>
  </si>
  <si>
    <t>-1592007181</t>
  </si>
  <si>
    <t>-55067001</t>
  </si>
  <si>
    <t>Zariadenie č.4:CHL vytypovaných miestností</t>
  </si>
  <si>
    <t>8145-3000</t>
  </si>
  <si>
    <t>Vonkajšiajednotka</t>
  </si>
  <si>
    <t>8145-3096</t>
  </si>
  <si>
    <t>3MXM68</t>
  </si>
  <si>
    <t>8145-3500</t>
  </si>
  <si>
    <t>Vnútornájednotka</t>
  </si>
  <si>
    <t>8145-4452</t>
  </si>
  <si>
    <t>CTXM15Vnútornájednotkanástenná</t>
  </si>
  <si>
    <t>8145-3550</t>
  </si>
  <si>
    <t>FTXM20Vnútornájednotkanástenná</t>
  </si>
  <si>
    <t>8100-6200</t>
  </si>
  <si>
    <t>DvojicaCupotrubias tep. izoláciouapríslušenstvom</t>
  </si>
  <si>
    <t>8100-6201</t>
  </si>
  <si>
    <t>Cu9,5/6,4mm +AF/Armaflex2v exteriérikryťv lište</t>
  </si>
  <si>
    <t>-1119588959</t>
  </si>
  <si>
    <t>8100-6267</t>
  </si>
  <si>
    <t>Vrátaneprepojovaciehokáblumedzi vnút. avonk. jednotkou.</t>
  </si>
  <si>
    <t>kpl</t>
  </si>
  <si>
    <t>Zariadenie č.5:HV technickej miestnosti</t>
  </si>
  <si>
    <t>1019-93</t>
  </si>
  <si>
    <t>1019-100</t>
  </si>
  <si>
    <t>K160 M</t>
  </si>
  <si>
    <t>-1989152656</t>
  </si>
  <si>
    <t>1019-3166</t>
  </si>
  <si>
    <t>1019-914</t>
  </si>
  <si>
    <t>FK160</t>
  </si>
  <si>
    <t>358714190</t>
  </si>
  <si>
    <t>-100373454</t>
  </si>
  <si>
    <t>8107-11</t>
  </si>
  <si>
    <t>PLYNULÝ REGULÁTOR OTÁČEK</t>
  </si>
  <si>
    <t>8107-5314</t>
  </si>
  <si>
    <t>REE1230V, bez TK</t>
  </si>
  <si>
    <t>8126-1</t>
  </si>
  <si>
    <t>Detekciaplynov</t>
  </si>
  <si>
    <t>8126-25</t>
  </si>
  <si>
    <t>1019-2434</t>
  </si>
  <si>
    <t>PŘÍSLUŠENSTVÍ VENTILÁTORŮ FILTRAČNÍ KAZETA SYSTEMAIR</t>
  </si>
  <si>
    <t>1019-1009</t>
  </si>
  <si>
    <t>FGR160s filtrem</t>
  </si>
  <si>
    <t>1019-3618</t>
  </si>
  <si>
    <t>PŘÍSLUŠENSTVÍ VENTILÁTORŮ OCHRANNÁ MŘÍŽKA SYSTEMAIR</t>
  </si>
  <si>
    <t>1019-925</t>
  </si>
  <si>
    <t>SG 160</t>
  </si>
  <si>
    <t>-515197593</t>
  </si>
  <si>
    <t>Náklady neobsiahnuté v cenách</t>
  </si>
  <si>
    <t>00070400007041</t>
  </si>
  <si>
    <t>Doprava 3,60%z dodávky zariadení</t>
  </si>
  <si>
    <t>1093120299</t>
  </si>
  <si>
    <t>88998801016015</t>
  </si>
  <si>
    <t>Presun 0,02/kg: Cena, Hmotnosť</t>
  </si>
  <si>
    <t>2051412644</t>
  </si>
  <si>
    <t>88998801016016</t>
  </si>
  <si>
    <t>PPV 5,00%zmontáže a náterov zariadení</t>
  </si>
  <si>
    <t>-94159540</t>
  </si>
  <si>
    <t>88998801016017</t>
  </si>
  <si>
    <t>Murárske výpomoce 1,60% zmontáže a náterov zariadení</t>
  </si>
  <si>
    <t>-1861373429</t>
  </si>
  <si>
    <t>P11 - Plynoinštalácia</t>
  </si>
  <si>
    <t>Ing. Peter Lešický</t>
  </si>
  <si>
    <t>D1 - Práce a dodávky PSV</t>
  </si>
  <si>
    <t xml:space="preserve">    723 - Zdravotechnika - plynovod</t>
  </si>
  <si>
    <t xml:space="preserve">    783 - Dokončovacie práce - nátery</t>
  </si>
  <si>
    <t>Práce a dodávky PSV</t>
  </si>
  <si>
    <t>723</t>
  </si>
  <si>
    <t>Zdravotechnika - plynovod</t>
  </si>
  <si>
    <t>723120202</t>
  </si>
  <si>
    <t>Potrubie z oceľových rúrok závitových čiernych spájaných zvarovaním - akosť 11 353.0 DN 15 - odvzdušnenie</t>
  </si>
  <si>
    <t>723120205</t>
  </si>
  <si>
    <t>Potrubie z oceľových rúrok závitových čiernych spájaných zvarovaním - akosť 11 353.0 DN 25</t>
  </si>
  <si>
    <t>723120206</t>
  </si>
  <si>
    <t>Potrubie z oceľových rúrok závitových čiernych spájaných zvarovaním - akosť 11 353.0 DN 32</t>
  </si>
  <si>
    <t>723120207</t>
  </si>
  <si>
    <t>Potrubie z oceľových rúrok závitových čiernych spájaných zvarovaním - akosť 11 353.0 DN 40</t>
  </si>
  <si>
    <t>723120212</t>
  </si>
  <si>
    <t>Potrubie z oceľových rúrok závitových čiernych spájaných zvarovaním - akosť 11 353.0 DN 50</t>
  </si>
  <si>
    <t>723120217</t>
  </si>
  <si>
    <t>Potrubie z oceľových rúrok závitových čiernych spájaných zvarovaním - akosť 11 353.0 DN 300</t>
  </si>
  <si>
    <t>723150369</t>
  </si>
  <si>
    <t>Potrubie z oceľových rúrok hladkých čiernych,chránička D 88x4,5</t>
  </si>
  <si>
    <t>5517400910</t>
  </si>
  <si>
    <t>Armatúry a príslušenstvo     guľový Kohút 3/4" plyn</t>
  </si>
  <si>
    <t>5517400911</t>
  </si>
  <si>
    <t>Armatúry a príslušenstvo     guľový Kohút  1" plyn</t>
  </si>
  <si>
    <t>5517444587</t>
  </si>
  <si>
    <t>Armatúry a príslušenstvo     guľový Kohút DN10  K800 na odber vzoriek</t>
  </si>
  <si>
    <t>5517444587.1</t>
  </si>
  <si>
    <t>Armatúry a príslušenstvo     guľový Kohút DN10 K858</t>
  </si>
  <si>
    <t>TEP TU100/100</t>
  </si>
  <si>
    <t>TEPLOMER SKLENÝ STONKOVÝ -20 - +80 °C</t>
  </si>
  <si>
    <t>3885001550</t>
  </si>
  <si>
    <t>Tlakomer D160 312 0-600 kPa 1,6%</t>
  </si>
  <si>
    <t>4223358000</t>
  </si>
  <si>
    <t>Kohút tlakomerový obyčajný M 20x1,5 mm</t>
  </si>
  <si>
    <t>230230016</t>
  </si>
  <si>
    <t>Hlavná tlaková skúška vzduchom 0,6 MPa - STN 38 6413 DN 50</t>
  </si>
  <si>
    <t>998723201</t>
  </si>
  <si>
    <t>Presun hmôt pre vnútorný plynovod v objektoch výšky do 6 m</t>
  </si>
  <si>
    <t>%</t>
  </si>
  <si>
    <t>783</t>
  </si>
  <si>
    <t>Dokončovacie práce - nátery</t>
  </si>
  <si>
    <t>783424340</t>
  </si>
  <si>
    <t>Nátery kov.potr.a armatúr syntet. do DN 100 mm farby bielej dvojnás. 1x email a základný náter</t>
  </si>
  <si>
    <t>783424740</t>
  </si>
  <si>
    <t>Nátery kov.potr.a armatúr syntetické potrubie do DN 100 mm farby žltej  základný</t>
  </si>
  <si>
    <t>ObjZemRyh</t>
  </si>
  <si>
    <t>objem zemyny z výkopov rýh</t>
  </si>
  <si>
    <t>490,82</t>
  </si>
  <si>
    <t>ObjZemVrt</t>
  </si>
  <si>
    <t>objem zeminy vrtu</t>
  </si>
  <si>
    <t>58,498</t>
  </si>
  <si>
    <t>ObjZemŠcht</t>
  </si>
  <si>
    <t xml:space="preserve">armaturna šachta </t>
  </si>
  <si>
    <t>77,729</t>
  </si>
  <si>
    <t>ObjZasyp</t>
  </si>
  <si>
    <t>zásypy</t>
  </si>
  <si>
    <t>380,124</t>
  </si>
  <si>
    <t>P12 - Zdravotechnika</t>
  </si>
  <si>
    <t>HSV - Práce a dodávky HSV</t>
  </si>
  <si>
    <t xml:space="preserve">    1 - Zemné práce</t>
  </si>
  <si>
    <t xml:space="preserve">    2 - Zakladanie</t>
  </si>
  <si>
    <t xml:space="preserve">    4 - Vodorovné konštrukcie</t>
  </si>
  <si>
    <t xml:space="preserve">    8 - Rúrové vedenie</t>
  </si>
  <si>
    <t xml:space="preserve">    12 - Šachty</t>
  </si>
  <si>
    <t xml:space="preserve">    99 - Presun hmôt HSV</t>
  </si>
  <si>
    <t>PSV - Práce a dodávky PSV</t>
  </si>
  <si>
    <t xml:space="preserve">    721 - Zdravotech. vnútorná kanalizácia</t>
  </si>
  <si>
    <t xml:space="preserve">    722 - Zdravotechnika - vnútorný vodovod</t>
  </si>
  <si>
    <t xml:space="preserve">    725 - Zdravotechnika - zariaď. predmety</t>
  </si>
  <si>
    <t xml:space="preserve">    732 - Ústredné kúrenie, strojovne</t>
  </si>
  <si>
    <t>Práce a dodávky HSV</t>
  </si>
  <si>
    <t>131201101.S</t>
  </si>
  <si>
    <t>Výkop nezapaženej jamy v hornine 3, do 100 m3</t>
  </si>
  <si>
    <t>602743817</t>
  </si>
  <si>
    <t>1,8*1,8*2,75+4*(2,75*2,75/2*(1,8+2,75)) "armatúrna šachta</t>
  </si>
  <si>
    <t>131201109.S</t>
  </si>
  <si>
    <t>Hĺbenie nezapažených jám a zárezov. Príplatok za lepivosť horniny 3</t>
  </si>
  <si>
    <t>-915321847</t>
  </si>
  <si>
    <t>132201202</t>
  </si>
  <si>
    <t>Výkop ryhy šírky 600-2000mm horn.3 do 1000 m3</t>
  </si>
  <si>
    <t>285,55*0,9*1,7  "dažďová kanalizácia</t>
  </si>
  <si>
    <t>74,9*0,6*1,2  "vodovod mimo spoločnej ryhy</t>
  </si>
  <si>
    <t>132201209</t>
  </si>
  <si>
    <t>Príplatok k cenám za lepivosť horniny 3</t>
  </si>
  <si>
    <t>134702401</t>
  </si>
  <si>
    <t>Vrt pre vsak. studňu spúšťanú do 4 m2 v horn. 1-4 do 10 m</t>
  </si>
  <si>
    <t>-76424796</t>
  </si>
  <si>
    <t>(3,14*0,9*0,9)*23</t>
  </si>
  <si>
    <t>134702409</t>
  </si>
  <si>
    <t>Príplatok k cene za vývrt v každom ďalšom páse hĺbky 10 m v hĺbke nad 10 m</t>
  </si>
  <si>
    <t>1194442294</t>
  </si>
  <si>
    <t>(3,14*0,9*0,9)*13</t>
  </si>
  <si>
    <t>134702410</t>
  </si>
  <si>
    <t>Zariadenie staveniska - prevádzkové oplotenie výkopu</t>
  </si>
  <si>
    <t>1024</t>
  </si>
  <si>
    <t>300114717</t>
  </si>
  <si>
    <t>151101101</t>
  </si>
  <si>
    <t>Paženie a rozopretie stien rýh pre podzemné vedenie, príložné do 2 m</t>
  </si>
  <si>
    <t>-1309289001</t>
  </si>
  <si>
    <t>2*285,55*1,7  "dažďová kanalizácia</t>
  </si>
  <si>
    <t>151101111</t>
  </si>
  <si>
    <t>Odstránenie paženia rýh pre podzemné vedenie, príložné hĺbky do 2 m</t>
  </si>
  <si>
    <t>-161183658</t>
  </si>
  <si>
    <t>162701105</t>
  </si>
  <si>
    <t>Vodorovné premiestnenie výkopku za sucha, z horniny 1 až 4, na vzdialenosť nad 9000 do 10000 m</t>
  </si>
  <si>
    <t>ObjZemRyh+ObjZemŠcht+ObjZemVrt-ObjZasyp</t>
  </si>
  <si>
    <t>167101101</t>
  </si>
  <si>
    <t>Nakladanie neuľahnutého výkopku z hornín tr.1-4 do 100 m3</t>
  </si>
  <si>
    <t>171201201</t>
  </si>
  <si>
    <t>Uloženie sypaniny na skládky</t>
  </si>
  <si>
    <t>171209002</t>
  </si>
  <si>
    <t>-1546021303</t>
  </si>
  <si>
    <t>228,947*1,6 'Přepočítané koeficientom množstva</t>
  </si>
  <si>
    <t>174101101</t>
  </si>
  <si>
    <t>Zásyp sypaninou so zhutnením jám, šachiet, rýh, zárezov alebo okolo objektov v týchto vykopávkach</t>
  </si>
  <si>
    <t>ObjZemŠcht-1,2*1,2*1,8-1,8*1,8*0,25  "armatútna šachta</t>
  </si>
  <si>
    <t>285,55*0,9*1,05  "dažďová kanalizácia</t>
  </si>
  <si>
    <t>74,9*0,6*0,8  "vodovod mimo spoločnej ryhy</t>
  </si>
  <si>
    <t>174101102</t>
  </si>
  <si>
    <t>Obsyp a tesnenie vodárenskej studne, obsyp so zhutnením z kameniva hrubého drveného 8-16 mm</t>
  </si>
  <si>
    <t>-305588120</t>
  </si>
  <si>
    <t>(3,14*0,9*0,9-3,14*0,58*0,58)*23,0</t>
  </si>
  <si>
    <t>174201102</t>
  </si>
  <si>
    <t>Zásyp sypaninou bez zhutnenia jám, šachiet, rýh, zárezov alebo okolo objektov nad 100 do 1000 m3</t>
  </si>
  <si>
    <t>483299852</t>
  </si>
  <si>
    <t>285,55*(0,9*0,45-3,14*0,075*0,075)  "kanalizácia</t>
  </si>
  <si>
    <t>74,9*(0,6*0,3-3,14*0,016*0,016)  "vodovod mimo spoločnej ryhy</t>
  </si>
  <si>
    <t>583310003300</t>
  </si>
  <si>
    <t>Štrkopiesok frakcia 0-32 mm, STN EN 13242 + A1</t>
  </si>
  <si>
    <t>-1797395169</t>
  </si>
  <si>
    <t>Zakladanie</t>
  </si>
  <si>
    <t>242791112</t>
  </si>
  <si>
    <t>Vrtné a budovacie práce - čerpacia studňa</t>
  </si>
  <si>
    <t>-1164863657</t>
  </si>
  <si>
    <t>286110002800</t>
  </si>
  <si>
    <t>Rúra PVC plnostenná, DN 200, dĺ. 1 m,</t>
  </si>
  <si>
    <t>-1605870710</t>
  </si>
  <si>
    <t>242791113</t>
  </si>
  <si>
    <t>Odpieskovanie studne, čerpacia skúška</t>
  </si>
  <si>
    <t>-2061673262</t>
  </si>
  <si>
    <t>242791114</t>
  </si>
  <si>
    <t>Doprava vrtnej súpravy a zariadení</t>
  </si>
  <si>
    <t>244480056</t>
  </si>
  <si>
    <t>271533001.S</t>
  </si>
  <si>
    <t>Násyp pod základové konštrukcie so zhutnením z  kameniva hrubého drveného fr.32-63 mm</t>
  </si>
  <si>
    <t>-1133898111</t>
  </si>
  <si>
    <t>1,8*1,8*0,1  "armaturna šachta</t>
  </si>
  <si>
    <t>273321411.S</t>
  </si>
  <si>
    <t>Betón základových dosiek, železový (bez výstuže), tr. C 25/30</t>
  </si>
  <si>
    <t>72724384</t>
  </si>
  <si>
    <t>1,8*1,8*0,15  "armatúrna šachta</t>
  </si>
  <si>
    <t>273351215.S</t>
  </si>
  <si>
    <t>Debnenie stien základových dosiek, zhotovenie-dielce</t>
  </si>
  <si>
    <t>-1094707157</t>
  </si>
  <si>
    <t>1,8*4*0,2</t>
  </si>
  <si>
    <t>273351216.S</t>
  </si>
  <si>
    <t>Debnenie stien základových dosiek, odstránenie-dielce</t>
  </si>
  <si>
    <t>1365153643</t>
  </si>
  <si>
    <t>Vodorovné konštrukcie</t>
  </si>
  <si>
    <t>451573111</t>
  </si>
  <si>
    <t>Lôžko pod potrubie, stoky a drobné objekty, v otvorenom výkope z piesku a štrkopiesku do 63 mm</t>
  </si>
  <si>
    <t>155416321</t>
  </si>
  <si>
    <t>285,55*0,9*0,2  "dažďová kanalizácia lôžko</t>
  </si>
  <si>
    <t>451572111</t>
  </si>
  <si>
    <t>Lôžko pod potrubie, stoky a drobné objekty, v otvorenom výkope z kameniva drobného ťaženého 0-4 mm</t>
  </si>
  <si>
    <t>74,9*0,6*0,1  "vodovod mimo spoločnej ryhy lôžko</t>
  </si>
  <si>
    <t>Rúrové vedenie</t>
  </si>
  <si>
    <t>871276002</t>
  </si>
  <si>
    <t>Montáž kanalizačného PVC-U potrubia hladkého viacvrstvového DN 125</t>
  </si>
  <si>
    <t>-360131468</t>
  </si>
  <si>
    <t>2861112000</t>
  </si>
  <si>
    <t>Potrubie kanalizačné hrdlové z PVC 125x3,2</t>
  </si>
  <si>
    <t>871326004</t>
  </si>
  <si>
    <t>Montáž kanalizačného PVC-U potrubia hladkého viacvrstvového DN 150</t>
  </si>
  <si>
    <t>-437838644</t>
  </si>
  <si>
    <t>2861112001</t>
  </si>
  <si>
    <t>Potrubie kanalizačné hrdlové z PVC 150x4,0</t>
  </si>
  <si>
    <t>871356006</t>
  </si>
  <si>
    <t>Montáž kanalizačného PVC-U potrubia hladkého viacvrstvového DN 200</t>
  </si>
  <si>
    <t>1094684653</t>
  </si>
  <si>
    <t>2861112002</t>
  </si>
  <si>
    <t>Potrubie kanalizačné hrdlové z PVC 200x4,9</t>
  </si>
  <si>
    <t>892372111</t>
  </si>
  <si>
    <t>Zabezpečenie koncov potrubia pri tlakových skúškach DN do 300</t>
  </si>
  <si>
    <t>892351000</t>
  </si>
  <si>
    <t>Skúška tesnosti kanalizácie D 150</t>
  </si>
  <si>
    <t>892372111.1</t>
  </si>
  <si>
    <t>Zabezpečenie koncov vodovodného potrubia pri tlakových skúškach DN do 50</t>
  </si>
  <si>
    <t>722171213</t>
  </si>
  <si>
    <t>Potrubie z plastických hmôt HDPE D 32/3,0 mm PN16</t>
  </si>
  <si>
    <t>Šachty</t>
  </si>
  <si>
    <t>894431111</t>
  </si>
  <si>
    <t>Zhotovenie šachiet kanalizačných betónových</t>
  </si>
  <si>
    <t>5833116600</t>
  </si>
  <si>
    <t>Kamenivo ťažené drobné 0-4 B na obsyp a zásyp</t>
  </si>
  <si>
    <t>Armatúrna šachta 1200x1200x1800mm</t>
  </si>
  <si>
    <t>11049161001</t>
  </si>
  <si>
    <t>Filtračná prepážka PE-HD H600 pre betónovú šachtu DN1000</t>
  </si>
  <si>
    <t>11900861001</t>
  </si>
  <si>
    <t>šachtové predĺženie PP DN600/1500 mm</t>
  </si>
  <si>
    <t>11920951160</t>
  </si>
  <si>
    <t>šachtové dno PP DN600/160/GD, prítok a odtok ako voľný koniec rúry, Hvyuž.=250mm</t>
  </si>
  <si>
    <t>11900161001</t>
  </si>
  <si>
    <t>betónový roznášací prstenec pre poklopy DN625</t>
  </si>
  <si>
    <t>11902561001</t>
  </si>
  <si>
    <t>tesnenie pre predĺženie - šachtové dno - betónový prstenec</t>
  </si>
  <si>
    <t>592240002000</t>
  </si>
  <si>
    <t>Skruž výšky 1000 mm 100/100/9 PS pre kanalizačnú šachtu DN 1000 TYP Q.1, hr. steny 90 mm, rozmer 1000x1000x90 mm,  poplastované stupačky</t>
  </si>
  <si>
    <t>Poznámka k položke:_x000D_
PS - kramlové oceľové stupadlo s PE povlakom</t>
  </si>
  <si>
    <t>899104111</t>
  </si>
  <si>
    <t>Osadenie poklopov liatinových a oceľových vrátane rámov hmotn. nad 150 kg</t>
  </si>
  <si>
    <t>552421510</t>
  </si>
  <si>
    <t>Poklop liatinový kanalizačný DN600, B125</t>
  </si>
  <si>
    <t>12+1</t>
  </si>
  <si>
    <t>552410001300</t>
  </si>
  <si>
    <t>Poklop liatinový štvorcový B125 600x600</t>
  </si>
  <si>
    <t>-689673718</t>
  </si>
  <si>
    <t>594350004800</t>
  </si>
  <si>
    <t>Zákrytová doska DN 1000/250, s otvorom DN 600 a liatinovým poklopom B125, železobetónová</t>
  </si>
  <si>
    <t>Presun hmôt HSV</t>
  </si>
  <si>
    <t>998276101</t>
  </si>
  <si>
    <t>Presun hmôt pre rúrové vedenie hĺbené z rúr z plast. hmôt alebo sklolamin. v otvorenom výkope</t>
  </si>
  <si>
    <t>PSV</t>
  </si>
  <si>
    <t>721</t>
  </si>
  <si>
    <t>Zdravotech. vnútorná kanalizácia</t>
  </si>
  <si>
    <t>721170966</t>
  </si>
  <si>
    <t>Oprava odpadového potrubia PE - vsadenie odbočky do potrubia D 100</t>
  </si>
  <si>
    <t>721173202</t>
  </si>
  <si>
    <t>Potrubie plastové HT SYSTÉM PP DN32</t>
  </si>
  <si>
    <t>721173204</t>
  </si>
  <si>
    <t>Potrubie plastové HT SYSTÉM PP DN50</t>
  </si>
  <si>
    <t>721173205</t>
  </si>
  <si>
    <t>Potrubie plastové HT SYSTÉM PP DN70</t>
  </si>
  <si>
    <t>721173206</t>
  </si>
  <si>
    <t>Potrubie plastové HT SYSTÉM PP DN100</t>
  </si>
  <si>
    <t>2861113405</t>
  </si>
  <si>
    <t>Potrubie kanalizačné hrdlové z PVC 110x3,2</t>
  </si>
  <si>
    <t>2861113700</t>
  </si>
  <si>
    <t>721194105</t>
  </si>
  <si>
    <t>Zriadenie prípojky na potrubí vyvedenie a upevnenie odpadových výpustiek D 50x1,8</t>
  </si>
  <si>
    <t>721194109</t>
  </si>
  <si>
    <t>Zriadenie prípojky na potrubí vyvedenie a upevnenie odpadových výpustiek D 110x2,3</t>
  </si>
  <si>
    <t>hl07</t>
  </si>
  <si>
    <t>Podlahový vpust HL310NPrG + HL340N</t>
  </si>
  <si>
    <t>hl01</t>
  </si>
  <si>
    <t>Ventilačná hlavica strešná - plastová DN 100 HL810N</t>
  </si>
  <si>
    <t>hl07.1</t>
  </si>
  <si>
    <t>HL600 - lapač strešných splavenín</t>
  </si>
  <si>
    <t>hl03</t>
  </si>
  <si>
    <t>Zápachová uzávierka HL406 pre práčku</t>
  </si>
  <si>
    <t>hl05</t>
  </si>
  <si>
    <t>Privetrávacia hlavica HL905</t>
  </si>
  <si>
    <t>hl06</t>
  </si>
  <si>
    <t>Zápachová uzávierka – lievik HL21</t>
  </si>
  <si>
    <t>721290111</t>
  </si>
  <si>
    <t>Ostatné - skúška tesnosti kanalizácie v objektoch vodou do DN 125</t>
  </si>
  <si>
    <t>998721204</t>
  </si>
  <si>
    <t>Presun hmôt pre vnútornú kanalizáciu v objektoch výšky do 12 m</t>
  </si>
  <si>
    <t>722</t>
  </si>
  <si>
    <t>Zdravotechnika - vnútorný vodovod</t>
  </si>
  <si>
    <t>722172pc1</t>
  </si>
  <si>
    <t>Potrubie pripojovacie- PLASTHLINÍK DN15</t>
  </si>
  <si>
    <t>722172pc2</t>
  </si>
  <si>
    <t>Potrubie pripojovacie- PLASTHLINÍK DN20</t>
  </si>
  <si>
    <t>722172pc3</t>
  </si>
  <si>
    <t>Potrubie pripojovacie- PLASTHLINÍK DN25</t>
  </si>
  <si>
    <t>722172pc4</t>
  </si>
  <si>
    <t>Potrubie pripojovacie- PLASTHLINÍK DN32</t>
  </si>
  <si>
    <t>722172pc5</t>
  </si>
  <si>
    <t>Potrubie pripojovacie- PLASTHLINÍK DN40</t>
  </si>
  <si>
    <t>722172pc7</t>
  </si>
  <si>
    <t>Potrubie pripojovacie- PLASTHLINÍK DN65</t>
  </si>
  <si>
    <t>mat01</t>
  </si>
  <si>
    <t>Potrubie ocelové pozinkované DN25</t>
  </si>
  <si>
    <t>mat02</t>
  </si>
  <si>
    <t>Potrubie ocelové pozinkované DN32</t>
  </si>
  <si>
    <t>mat03</t>
  </si>
  <si>
    <t>Potrubie ocelové pozinkované DN50</t>
  </si>
  <si>
    <t>722171213.1</t>
  </si>
  <si>
    <t>Potrubie z plastických hmôt HDPE D 63/5,8 mm PN16</t>
  </si>
  <si>
    <t>722181111P1</t>
  </si>
  <si>
    <t>Izolácia potrubia Mirelon DN 15</t>
  </si>
  <si>
    <t>722181111P2</t>
  </si>
  <si>
    <t>Izolácia potrubia Mirelon DN 20</t>
  </si>
  <si>
    <t>722181111P3</t>
  </si>
  <si>
    <t>Izolácia potrubia Mirelon DN 25</t>
  </si>
  <si>
    <t>722181111P4</t>
  </si>
  <si>
    <t>Izolácia potrubia Mirelon DN 32</t>
  </si>
  <si>
    <t>722181111P5</t>
  </si>
  <si>
    <t>Izolácia potrubia Mirelon DN 40</t>
  </si>
  <si>
    <t>722181111P7</t>
  </si>
  <si>
    <t>Izolácia potrubia Mirelon DN 65</t>
  </si>
  <si>
    <t>722190401</t>
  </si>
  <si>
    <t>Vyvedenie a upevnenie výpustky   DN 15</t>
  </si>
  <si>
    <t>551410500pc</t>
  </si>
  <si>
    <t>Ventil rohový T 66 1/2"</t>
  </si>
  <si>
    <t>herz001</t>
  </si>
  <si>
    <t>Armatúry závitové - voda  Regulačný  uzáver HERZ - STRÖMAX 4017 MW  G1/2"</t>
  </si>
  <si>
    <t>herz002</t>
  </si>
  <si>
    <t>Armatúry závitové - voda  Termostat do cirkulácie HERZ  G1/2"</t>
  </si>
  <si>
    <t>4223050600</t>
  </si>
  <si>
    <t>Kohút plniaci a  vypúšťací DN15</t>
  </si>
  <si>
    <t>2863245411</t>
  </si>
  <si>
    <t>5518100280</t>
  </si>
  <si>
    <t>Armatúry závitové - voda  Guľový uzáver voda   1/2"</t>
  </si>
  <si>
    <t>5518452310</t>
  </si>
  <si>
    <t>Armatúry závitové - voda  Guľový uzáver voda   G3/4"</t>
  </si>
  <si>
    <t>5518100281</t>
  </si>
  <si>
    <t>Armatúry závitové - voda  Guľový uzáver voda   1"</t>
  </si>
  <si>
    <t>5518100382</t>
  </si>
  <si>
    <t>Armatúry závitové - voda  Guľový uzáver voda   5/4"</t>
  </si>
  <si>
    <t>5518100383</t>
  </si>
  <si>
    <t>A6rmatúry závitové - voda  Guľový uzáver voda   6/4"</t>
  </si>
  <si>
    <t>5518107412</t>
  </si>
  <si>
    <t>Armatúry závitové - voda  Spätný uzáver voda   6/4"</t>
  </si>
  <si>
    <t>5518104586</t>
  </si>
  <si>
    <t>Armatúry závitové - voda  Guľový uzáver voda   2"</t>
  </si>
  <si>
    <t>722231042</t>
  </si>
  <si>
    <t>Regulačné a poistné armatúry  Poistný ventil pre STUDENÚ VODU  6/4"</t>
  </si>
  <si>
    <t>devi001</t>
  </si>
  <si>
    <t>Samoregulačný termokábel DEVIpipeguard-10</t>
  </si>
  <si>
    <t>devi002</t>
  </si>
  <si>
    <t>Spojovacia súprava</t>
  </si>
  <si>
    <t>devi003</t>
  </si>
  <si>
    <t>AL-páska</t>
  </si>
  <si>
    <t>devi004</t>
  </si>
  <si>
    <t>Zapínací termostat DEVIreg 330</t>
  </si>
  <si>
    <t>722290226</t>
  </si>
  <si>
    <t>Tlaková skúška vodovodného potrubia závitového do DN 50</t>
  </si>
  <si>
    <t>722290234</t>
  </si>
  <si>
    <t>Prepláchnutie a dezinfekcia vodovodného potrubia do DN 80</t>
  </si>
  <si>
    <t>998722204</t>
  </si>
  <si>
    <t>Presun hmôt pre vnútorný vodovod v objektoch  výšky nad 24 do 36 m</t>
  </si>
  <si>
    <t>725</t>
  </si>
  <si>
    <t>Zdravotechnika - zariaď. predmety</t>
  </si>
  <si>
    <t>111.300.00.5</t>
  </si>
  <si>
    <t>Podomietkový montážny prvok pre WC</t>
  </si>
  <si>
    <t>115.760.21.1</t>
  </si>
  <si>
    <t>ovládacie tlačidlo, lesklý chróm</t>
  </si>
  <si>
    <t>5104.6</t>
  </si>
  <si>
    <t>Výlevka s mriežkou, o.č. 5104.6</t>
  </si>
  <si>
    <t>725310926</t>
  </si>
  <si>
    <t>Vyčistenie, pretmelenie alebo pretesnenie lapača tuku</t>
  </si>
  <si>
    <t>-2052750237</t>
  </si>
  <si>
    <t>DOD</t>
  </si>
  <si>
    <t>Manžeta pružná k výlevke</t>
  </si>
  <si>
    <t>3512770042101</t>
  </si>
  <si>
    <t>Nástenná bateria k výlevke,rameno 21 cm</t>
  </si>
  <si>
    <t>3952700042201</t>
  </si>
  <si>
    <t>Výtokové rameno 30 cm k batérii</t>
  </si>
  <si>
    <t>2095.0</t>
  </si>
  <si>
    <t>WC zavesne,hlboke splachovanie, o.č. 2095.0</t>
  </si>
  <si>
    <t>9195.0</t>
  </si>
  <si>
    <t>Doska na sedenie,antibakterialne, o.č. 9195.0</t>
  </si>
  <si>
    <t>laufen1</t>
  </si>
  <si>
    <t>WC zavesné pre deti, hlboké splachovanie</t>
  </si>
  <si>
    <t>laufen2</t>
  </si>
  <si>
    <t>Doska na sedenie, pre deti</t>
  </si>
  <si>
    <t>DOD.1</t>
  </si>
  <si>
    <t>Zvuková izolácia</t>
  </si>
  <si>
    <t>DOD.2</t>
  </si>
  <si>
    <t>Príchytka WC - sada</t>
  </si>
  <si>
    <t>1895.2 104</t>
  </si>
  <si>
    <t>Umyvadlo 60x48cm,hranate, o.č. 1895.2</t>
  </si>
  <si>
    <t>laufen4</t>
  </si>
  <si>
    <t>Umývadlo pre deti 45x41cm</t>
  </si>
  <si>
    <t>1995.1</t>
  </si>
  <si>
    <t>Keramicky kryt na sifon, o.č. 1995.1</t>
  </si>
  <si>
    <t>DOD.3</t>
  </si>
  <si>
    <t>Zápachová uzávierka umývadlová</t>
  </si>
  <si>
    <t>laufen5</t>
  </si>
  <si>
    <t>Umývadlová batéria pre deti s odtokovou garnitúrou</t>
  </si>
  <si>
    <t>75A3031C00</t>
  </si>
  <si>
    <t>Umývadlová batéria s odtokovou garnitúrou</t>
  </si>
  <si>
    <t>DOD.4</t>
  </si>
  <si>
    <t>Sprchovacia vanička 900x900mm</t>
  </si>
  <si>
    <t>DOD.5</t>
  </si>
  <si>
    <t>Zápachová uzávierka sprchová</t>
  </si>
  <si>
    <t>DOD.6</t>
  </si>
  <si>
    <t>Bateria sprcha stenová polohovatelná, držiak sprchy posuvný v abs, s ručnou sprchou, hadicou 150cm a pripojovacím kolínkom baterie termostatická podomietková s jedným výstupom všetko vrátane rohových ventilov</t>
  </si>
  <si>
    <t>Pol19</t>
  </si>
  <si>
    <t>Revízne dvierka 200x200mm</t>
  </si>
  <si>
    <t>Pol20</t>
  </si>
  <si>
    <t>Revízne dvierka 300x300mm</t>
  </si>
  <si>
    <t>hastex001</t>
  </si>
  <si>
    <t>Hydrantový systém D25 s hadicou 30m farba skrine červená</t>
  </si>
  <si>
    <t>998725204</t>
  </si>
  <si>
    <t>Presun hmôt pre zariaďovacie predmety v objektoch výšky nad 24 do 36 m</t>
  </si>
  <si>
    <t>732</t>
  </si>
  <si>
    <t>Ústredné kúrenie, strojovne</t>
  </si>
  <si>
    <t>grundfos001</t>
  </si>
  <si>
    <t>Čerpadlo pre rozvod teplej vody</t>
  </si>
  <si>
    <t>certima001</t>
  </si>
  <si>
    <t>Tlaková nádoba S OBJEMOM 12L s prietočnou armatúrou</t>
  </si>
  <si>
    <t>grundfos002</t>
  </si>
  <si>
    <t>Čerpadlo do studne SQ3 - 65 s príslušenstvom</t>
  </si>
  <si>
    <t>P13 - Meranie a regulácia</t>
  </si>
  <si>
    <t>DT - ROZVÁDZAČ</t>
  </si>
  <si>
    <t>D1 - Montážny materiál</t>
  </si>
  <si>
    <t>HZS - Hodinové zúčtovacie sadzby</t>
  </si>
  <si>
    <t>DT</t>
  </si>
  <si>
    <t>ROZVÁDZAČ</t>
  </si>
  <si>
    <t>Schneider-electric</t>
  </si>
  <si>
    <t>OCELOVÝ ROZVÁDZAČ  600x600x200 S nosnými lištami a krycou doskou</t>
  </si>
  <si>
    <t>OEZ</t>
  </si>
  <si>
    <t>Istič 1 fázový LTN-6B-1 6A</t>
  </si>
  <si>
    <t>OEZ.1</t>
  </si>
  <si>
    <t>Istič 1 fázový LTN-10B-1 10A</t>
  </si>
  <si>
    <t>OEZ.2</t>
  </si>
  <si>
    <t>Istič 1 fázový LTN-16B-1 16A</t>
  </si>
  <si>
    <t>OEZ.3</t>
  </si>
  <si>
    <t>Stykač 1 fázový RSI-20-20 X024 20A</t>
  </si>
  <si>
    <t>MOELLER</t>
  </si>
  <si>
    <t>Hríbové tlačidlo bez aretácie M22-D -R červené</t>
  </si>
  <si>
    <t>MOELLER.1</t>
  </si>
  <si>
    <t>Tlačidlo bez aretácie M22-D-W biele</t>
  </si>
  <si>
    <t>MOELLER.2</t>
  </si>
  <si>
    <t>Prvok LED 230Vac M22-LED230-W Biela</t>
  </si>
  <si>
    <t>MOELLER.3</t>
  </si>
  <si>
    <t>Prvok LED 230Vac M22-LED230-R červená</t>
  </si>
  <si>
    <t>MOELLER.4</t>
  </si>
  <si>
    <t>Upevňovací adaptér M22-A</t>
  </si>
  <si>
    <t>MOELLER.5</t>
  </si>
  <si>
    <t>Kontakt spínací M22-K10</t>
  </si>
  <si>
    <t>MOELLER.6</t>
  </si>
  <si>
    <t>Kontakt rospínací M22-K01</t>
  </si>
  <si>
    <t>MOELLER.7</t>
  </si>
  <si>
    <t>Prvok LED 230Vac M22-LED230-Y Žltá</t>
  </si>
  <si>
    <t>Elektro Bečov</t>
  </si>
  <si>
    <t>Svorka RSA 2,5</t>
  </si>
  <si>
    <t>Elektro Bečov.1</t>
  </si>
  <si>
    <t>Svorka RSA4</t>
  </si>
  <si>
    <t>Elektro Bečov.2</t>
  </si>
  <si>
    <t>Svorka poistková RSP</t>
  </si>
  <si>
    <t>Elektro Bečov.3</t>
  </si>
  <si>
    <t>Svorka koncová RSA L 35</t>
  </si>
  <si>
    <t>Elektro Bečov.4</t>
  </si>
  <si>
    <t>Poistka sklenná 1,0A</t>
  </si>
  <si>
    <t>Zásuvka na DIN lištu 230V</t>
  </si>
  <si>
    <t>Transformátor 230/24 V, 100 VA</t>
  </si>
  <si>
    <t>Húkačka  piezo 24V/5VA</t>
  </si>
  <si>
    <t>SIEMENS</t>
  </si>
  <si>
    <t>Riadiaci modul RVS RVS43.345</t>
  </si>
  <si>
    <t>SIEMENS.1</t>
  </si>
  <si>
    <t>Komunikačný modul RVS OZW 672.04</t>
  </si>
  <si>
    <t>SIEMENS.2</t>
  </si>
  <si>
    <t>Riadiaci modul 24 RCE-0BA8</t>
  </si>
  <si>
    <t>SIEMENS.3</t>
  </si>
  <si>
    <t>Binárne vstupy/výstupy DM8 12/24</t>
  </si>
  <si>
    <t>OEZ.4</t>
  </si>
  <si>
    <t>Relé RPI-08-002-X230-SC</t>
  </si>
  <si>
    <t>SIEMENS.4</t>
  </si>
  <si>
    <t>Teplomer / ÚK QAD 36.552/109</t>
  </si>
  <si>
    <t>SIEMENS.5</t>
  </si>
  <si>
    <t>Teplomer /TPV QAZ 36.552/109</t>
  </si>
  <si>
    <t>Regmet</t>
  </si>
  <si>
    <t>Zaplavenie SZ4</t>
  </si>
  <si>
    <t>LEXMED</t>
  </si>
  <si>
    <t>Únik CO / detektor</t>
  </si>
  <si>
    <t>LEXMED.1</t>
  </si>
  <si>
    <t>Únik horľavých plynov / detektor</t>
  </si>
  <si>
    <t>Prehriatie kotolne Typ 61113</t>
  </si>
  <si>
    <t>Servopohon SQS 35.50</t>
  </si>
  <si>
    <t>Montážny materiál</t>
  </si>
  <si>
    <t>SEZ</t>
  </si>
  <si>
    <t>svorková skrinka</t>
  </si>
  <si>
    <t>MOELLER.8</t>
  </si>
  <si>
    <t>Tlačidlo núdzového odstav. M22-PV/KC02/IY</t>
  </si>
  <si>
    <t>ZIN s.r.o.</t>
  </si>
  <si>
    <t>Pásovina FeZn 30x4</t>
  </si>
  <si>
    <t>ZIN s.r.o..1</t>
  </si>
  <si>
    <t>Uzemňovacia svorka SR03</t>
  </si>
  <si>
    <t>IES</t>
  </si>
  <si>
    <t>Plastový žľab LV80x40</t>
  </si>
  <si>
    <t>IES.1</t>
  </si>
  <si>
    <t>Plastový žľab LV120x40</t>
  </si>
  <si>
    <t>Ochranná rurka plast /25</t>
  </si>
  <si>
    <t>Ostatný materiál: Montážne lišty DIN 35, hrebeňové žľaby, prepojovacie vodiče CYA, samolepiace štítky, spojovací materiál, hutný konštrukčný materiál 50kg, pancierové  trubky, žlaby, plastické viazacie pásky apod.</t>
  </si>
  <si>
    <t>Výroba rozvádzača</t>
  </si>
  <si>
    <t>Inštalácia rozvádzača</t>
  </si>
  <si>
    <t>Cestovné a iné náklady</t>
  </si>
  <si>
    <t>Programovanie</t>
  </si>
  <si>
    <t>Pol12</t>
  </si>
  <si>
    <t>Oživenie</t>
  </si>
  <si>
    <t>Pol13</t>
  </si>
  <si>
    <t>Pol14</t>
  </si>
  <si>
    <t>Projektová dokumentácia</t>
  </si>
  <si>
    <t>Pol15</t>
  </si>
  <si>
    <t>Demontáž nefunkčných zariadení</t>
  </si>
  <si>
    <t>Pol16</t>
  </si>
  <si>
    <t>Zaškolenie</t>
  </si>
  <si>
    <t>Hodinové zúčtovacie sadzby</t>
  </si>
  <si>
    <t>-750977214</t>
  </si>
  <si>
    <t>P14 - Vykurovanie</t>
  </si>
  <si>
    <t xml:space="preserve">PSV - Práce a dodávky PSV   </t>
  </si>
  <si>
    <t xml:space="preserve">    713 - Izolácie tepelné   </t>
  </si>
  <si>
    <t xml:space="preserve">    731 - Ústredné kúrenie - kotolne   </t>
  </si>
  <si>
    <t xml:space="preserve">    732 - Ústredné kúrenie - strojovne   </t>
  </si>
  <si>
    <t xml:space="preserve">    733 - Ústredné kúrenie - rozvodné potrubie   </t>
  </si>
  <si>
    <t xml:space="preserve">    734 - Ústredné kúrenie - armatúry   </t>
  </si>
  <si>
    <t xml:space="preserve">    735 - Ústredné kúrenie - vykurovacie telesá   </t>
  </si>
  <si>
    <t xml:space="preserve">    767 - Konštrukcie doplnkové kovové   </t>
  </si>
  <si>
    <t xml:space="preserve">    783 - Nátery   </t>
  </si>
  <si>
    <t xml:space="preserve">Práce a dodávky PSV   </t>
  </si>
  <si>
    <t>713</t>
  </si>
  <si>
    <t xml:space="preserve">Izolácie tepelné   </t>
  </si>
  <si>
    <t>713482121</t>
  </si>
  <si>
    <t>Montáž trubíc z PE, hr.15-20 mm,vnút.priemer do 38 mm</t>
  </si>
  <si>
    <t>283310004500</t>
  </si>
  <si>
    <t>Tepelná izolácia potrubia  15x20mm</t>
  </si>
  <si>
    <t>283310004600</t>
  </si>
  <si>
    <t>Tepelná izolácia potrubia  18x20mm</t>
  </si>
  <si>
    <t>283310004700</t>
  </si>
  <si>
    <t>Tepelná izolácia potrubia  22x20mm</t>
  </si>
  <si>
    <t>283310004800</t>
  </si>
  <si>
    <t>Tepelná izolácia potrubia  28x20mm</t>
  </si>
  <si>
    <t>283310004900</t>
  </si>
  <si>
    <t>Tepelná izolácia potrubia  35x20mm</t>
  </si>
  <si>
    <t>713482152</t>
  </si>
  <si>
    <t>Montáž trubíc z EPDM, hr.38-50,vnút.priemer 39-73 mm</t>
  </si>
  <si>
    <t>484630006800</t>
  </si>
  <si>
    <t>Tepelná izolácia potrubia 800, 48x40mm</t>
  </si>
  <si>
    <t>998713201</t>
  </si>
  <si>
    <t>Presun hmôt pre izolácie tepelné v objektoch výšky do 6 m</t>
  </si>
  <si>
    <t>731</t>
  </si>
  <si>
    <t xml:space="preserve">Ústredné kúrenie - kotolne   </t>
  </si>
  <si>
    <t>731261000</t>
  </si>
  <si>
    <t>Montáž plynového kotla nástenného</t>
  </si>
  <si>
    <t>484120019200</t>
  </si>
  <si>
    <t>Nástenný kondenzačný kotol výkon 10-48kW</t>
  </si>
  <si>
    <t>731361101</t>
  </si>
  <si>
    <t>Montáž komína</t>
  </si>
  <si>
    <t>484120019300</t>
  </si>
  <si>
    <t>Spalinová sada DN125/80</t>
  </si>
  <si>
    <t>484120019301</t>
  </si>
  <si>
    <t>Kontrolný kus priamy DN125</t>
  </si>
  <si>
    <t>484120019303</t>
  </si>
  <si>
    <t>Komínová rúra DN125/80-2000mm</t>
  </si>
  <si>
    <t>4842500</t>
  </si>
  <si>
    <t>Neutralizačne zariadenie kondenzátu</t>
  </si>
  <si>
    <t>998731201</t>
  </si>
  <si>
    <t>Presun hmôt pre kotolne umiestnené vo výške (hĺbke) do 6 m</t>
  </si>
  <si>
    <t xml:space="preserve">Ústredné kúrenie - strojovne   </t>
  </si>
  <si>
    <t>732219220</t>
  </si>
  <si>
    <t>Montáž zásobníkového ohrievača vody pre ohrev pitnej vody v spojení s kotlami objem 500 l</t>
  </si>
  <si>
    <t>484380002600</t>
  </si>
  <si>
    <t>Zásobníkový ohrievač vody, objem 500 litrov</t>
  </si>
  <si>
    <t>732111401</t>
  </si>
  <si>
    <t>Montáž modulárneho rozdeľovača/zberača</t>
  </si>
  <si>
    <t>484650000100</t>
  </si>
  <si>
    <t>Modulárny rozdeľovač DN40, pre 4 okruhy</t>
  </si>
  <si>
    <t>484650038601</t>
  </si>
  <si>
    <t>Upevnenie na stenu pre rozdeľovač</t>
  </si>
  <si>
    <t>731291070</t>
  </si>
  <si>
    <t>Montáž rýchlomontážnej sady s 3-cestným zmiešavačom DN 25</t>
  </si>
  <si>
    <t>484810007700</t>
  </si>
  <si>
    <t>Rýchlomontážna sada so zmiešavačom DN25</t>
  </si>
  <si>
    <t>731291070.1</t>
  </si>
  <si>
    <t>Montáž rýchlomontážnej sady s 3-cestným zmiešavačom DN 32</t>
  </si>
  <si>
    <t>484810007700.1</t>
  </si>
  <si>
    <t>Rýchlomontážna sada so zmiešavačom DN32</t>
  </si>
  <si>
    <t>732331042</t>
  </si>
  <si>
    <t>Montáž expanznej nádoby tlak 6 barov s membránou 80 l</t>
  </si>
  <si>
    <t>484630006500</t>
  </si>
  <si>
    <t>Tlaková expanzná nádoba, objem 80 litrov</t>
  </si>
  <si>
    <t>732331040</t>
  </si>
  <si>
    <t>Montáž expanznej nádoby tlak 6 barov s membránou 12 l</t>
  </si>
  <si>
    <t>48463000615</t>
  </si>
  <si>
    <t>Tlaková expanzná nádoba, objem 12 litrov</t>
  </si>
  <si>
    <t>484630006501</t>
  </si>
  <si>
    <t>Guľový kohút so zaistením MK3/4"</t>
  </si>
  <si>
    <t>7323310421</t>
  </si>
  <si>
    <t>Montáž odelovacieho doskového výmeníka tepla</t>
  </si>
  <si>
    <t>4844701600</t>
  </si>
  <si>
    <t>Doskový výmenník min. výkon 98kW(75/55-70/50), tlaková strata primárna strana 20 kPa, sekundárna strana 8 kPa</t>
  </si>
  <si>
    <t>7323310152</t>
  </si>
  <si>
    <t>Montáž úpravne vody</t>
  </si>
  <si>
    <t>551210048000</t>
  </si>
  <si>
    <t>Úpravňa vody do 6m3</t>
  </si>
  <si>
    <t>998732201</t>
  </si>
  <si>
    <t>Presun hmôt pre strojovne v objektoch výšky do 6 m</t>
  </si>
  <si>
    <t>733</t>
  </si>
  <si>
    <t xml:space="preserve">Ústredné kúrenie - rozvodné potrubie   </t>
  </si>
  <si>
    <t>733111107</t>
  </si>
  <si>
    <t>Potrubie z rúrok závitových oceľových bezšvových bežných nízkotlakových DN 40</t>
  </si>
  <si>
    <t>733113113</t>
  </si>
  <si>
    <t>Príplatok k cene za zhotovenie prípojky DN 15</t>
  </si>
  <si>
    <t>733151113</t>
  </si>
  <si>
    <t>Potrubie z medených rúrok tvrdých spájaných lisovaním D 15/1,0 mm</t>
  </si>
  <si>
    <t>733151116</t>
  </si>
  <si>
    <t>Potrubie z medených rúrok tvrdých spájaných lisovaním D 18/1,0 mm</t>
  </si>
  <si>
    <t>733151119</t>
  </si>
  <si>
    <t>Potrubie z medených rúrok tvrdých spájaných lisovaním D 22/1,0 mm</t>
  </si>
  <si>
    <t>733151122</t>
  </si>
  <si>
    <t>Potrubie z medených rúrok tvrdých spájaných lisovaním D 28/1,0 mm</t>
  </si>
  <si>
    <t>733151125</t>
  </si>
  <si>
    <t>Potrubie z medených rúrok tvrdých spájaných lisovaním D 35/1,5 mm</t>
  </si>
  <si>
    <t>733191924</t>
  </si>
  <si>
    <t>Záslepka na jestvujúci ocelový rozvod DN15</t>
  </si>
  <si>
    <t>733190107</t>
  </si>
  <si>
    <t>Tlaková skúška potrubia z oceľových rúrok závitových</t>
  </si>
  <si>
    <t>733191201</t>
  </si>
  <si>
    <t>Tlaková skúška medeného potrubia do D 35 mm</t>
  </si>
  <si>
    <t>998733201</t>
  </si>
  <si>
    <t>Presun hmôt pre rozvody potrubia v objektoch výšky do 6 m</t>
  </si>
  <si>
    <t>734</t>
  </si>
  <si>
    <t xml:space="preserve">Ústredné kúrenie - armatúry   </t>
  </si>
  <si>
    <t>734200821</t>
  </si>
  <si>
    <t>Demontáž armatúry závitovej s dvomi závitmi do G 1/2 -0,00045t</t>
  </si>
  <si>
    <t>734200822</t>
  </si>
  <si>
    <t>Demontáž armatúry závitovej s dvomi závitmi nad 1/2 do G 1,  -0,00110t</t>
  </si>
  <si>
    <t>734209101</t>
  </si>
  <si>
    <t>Montáž závitovej armatúry s 1 závitom do G 1/2</t>
  </si>
  <si>
    <t>551240000300</t>
  </si>
  <si>
    <t>Vypúšťací ventil 1/2"</t>
  </si>
  <si>
    <t>551240000301</t>
  </si>
  <si>
    <t>Automatický odvzdušňovací ventil  1/2"</t>
  </si>
  <si>
    <t>734209112</t>
  </si>
  <si>
    <t>Montáž závitovej armatúry s 2 závitmi do G 1/2</t>
  </si>
  <si>
    <t>551240000400</t>
  </si>
  <si>
    <t>Pripojovacie šróbenie, 1/2"</t>
  </si>
  <si>
    <t>734209116</t>
  </si>
  <si>
    <t>Montáž závitovej armatúry s 2 závitmi G 5/4</t>
  </si>
  <si>
    <t>551240000100</t>
  </si>
  <si>
    <t>Guľový kohút 5/4"</t>
  </si>
  <si>
    <t>734209117</t>
  </si>
  <si>
    <t>Montáž závitovej armatúry s 2 závitmi G 6/4</t>
  </si>
  <si>
    <t>551240000200</t>
  </si>
  <si>
    <t>Guľový kohút 6/4"</t>
  </si>
  <si>
    <t>551240000201</t>
  </si>
  <si>
    <t>Filter 6/4"</t>
  </si>
  <si>
    <t>551240000202</t>
  </si>
  <si>
    <t>Spätná klapka 6/4"</t>
  </si>
  <si>
    <t>734223208</t>
  </si>
  <si>
    <t>Montáž termostatickej hlavice kvapalinovej jednoduchej</t>
  </si>
  <si>
    <t>551280002000</t>
  </si>
  <si>
    <t>Termostatická hlavica</t>
  </si>
  <si>
    <t>551240000100.1</t>
  </si>
  <si>
    <t>Vyvažovací ventil DN20 s vyp.</t>
  </si>
  <si>
    <t>734209115</t>
  </si>
  <si>
    <t>Montáž závitovej armatúry s 2 závitmi G 1</t>
  </si>
  <si>
    <t>551240000100.2</t>
  </si>
  <si>
    <t>Guľový kohút 1"</t>
  </si>
  <si>
    <t>551240000400.1</t>
  </si>
  <si>
    <t>Vyvažovací ventil DN25 s vyp.</t>
  </si>
  <si>
    <t>734494213</t>
  </si>
  <si>
    <t>Ostatné meracie armatúry, návarok s rúrkovým závitom akosť mat. 22 353.0 G 1/2</t>
  </si>
  <si>
    <t>998734201</t>
  </si>
  <si>
    <t>Presun hmôt pre armatúry v objektoch výšky do 6 m</t>
  </si>
  <si>
    <t>735</t>
  </si>
  <si>
    <t xml:space="preserve">Ústredné kúrenie - vykurovacie telesá   </t>
  </si>
  <si>
    <t>731100801</t>
  </si>
  <si>
    <t>Demontáž vykurovacieho telesa</t>
  </si>
  <si>
    <t>Poznámka k položke:_x000D_
60 sa obnovuje pre následnú spätnú montáž</t>
  </si>
  <si>
    <t>735000912</t>
  </si>
  <si>
    <t>Vyregulovanie dvojregulačného ventilu s termostatickým ovládaním</t>
  </si>
  <si>
    <t>735154030</t>
  </si>
  <si>
    <t>Spätná montáž vykurovacieho telesa</t>
  </si>
  <si>
    <t>-380758607</t>
  </si>
  <si>
    <t>735154040</t>
  </si>
  <si>
    <t>Montáž vykurovacieho telesa panelového jednoradového 600 mm/ dĺžky 400-600 mm</t>
  </si>
  <si>
    <t>484530013000</t>
  </si>
  <si>
    <t>Vykurovacie teleso panelové  11VKP 600x0500</t>
  </si>
  <si>
    <t>735154041</t>
  </si>
  <si>
    <t>Montáž vykurovacieho telesa panelového jednoradového 600 mm/ dĺžky 700-900 mm</t>
  </si>
  <si>
    <t>484530013200</t>
  </si>
  <si>
    <t>Vykurovacie teleso panelové  11VKP 600x0700</t>
  </si>
  <si>
    <t>735154042</t>
  </si>
  <si>
    <t>Montáž vykurovacieho telesa panelového jednoradového 600 mm/ dĺžky 1000-1200 mm</t>
  </si>
  <si>
    <t>484530013500</t>
  </si>
  <si>
    <t>Vykurovacie teleso panelové  11VKP 600x1000</t>
  </si>
  <si>
    <t>735154043</t>
  </si>
  <si>
    <t>Montáž vykurovacieho telesa panelového jednoradového 600 mm/ dĺžky 1400-1800 mm</t>
  </si>
  <si>
    <t>484530013800</t>
  </si>
  <si>
    <t>Vykurovacie teleso panelové  11VKP 600x1400</t>
  </si>
  <si>
    <t>735154141</t>
  </si>
  <si>
    <t>Montáž vykurovacieho telesa panelového dvojradového výšky 600 mm/ dĺžky 700-900 mm</t>
  </si>
  <si>
    <t>484530021300</t>
  </si>
  <si>
    <t>Vykurovacie teleso panelové  21VKP 600x0800</t>
  </si>
  <si>
    <t>735154142</t>
  </si>
  <si>
    <t>Montáž vykurovacieho telesa panelového dvojradového výšky 600 mm/ dĺžky 1000-1200 mm</t>
  </si>
  <si>
    <t>484530021500</t>
  </si>
  <si>
    <t>Vykurovacie teleso panelové  21VKP 600x1000</t>
  </si>
  <si>
    <t>735154143</t>
  </si>
  <si>
    <t>Montáž vykurovacieho telesa panelového dvojradového výšky 600 mm/ dĺžky 1400-1800 mm</t>
  </si>
  <si>
    <t>484530021900</t>
  </si>
  <si>
    <t>Vykurovacie teleso panelové  21VKP 600x1500</t>
  </si>
  <si>
    <t>735158110</t>
  </si>
  <si>
    <t>Vykurovacie telesá panelové, tlaková skúška telesa vodou jednoradového</t>
  </si>
  <si>
    <t>735158120</t>
  </si>
  <si>
    <t>Vykurovacie telesá panelové, tlaková skúška telesa vodou dvojradového</t>
  </si>
  <si>
    <t>998735201</t>
  </si>
  <si>
    <t>Presun hmôt pre vykurovacie telesá v objektoch výšky do 6 m</t>
  </si>
  <si>
    <t>767</t>
  </si>
  <si>
    <t xml:space="preserve">Konštrukcie doplnkové kovové   </t>
  </si>
  <si>
    <t>767995101</t>
  </si>
  <si>
    <t>484630006700</t>
  </si>
  <si>
    <t>Doplnkové kovové konštrukcie</t>
  </si>
  <si>
    <t>998767201</t>
  </si>
  <si>
    <t>Presun hmôt pre kovové stavebné doplnkové konštrukcie v objektoch výšky do 6 m</t>
  </si>
  <si>
    <t xml:space="preserve">Nátery   </t>
  </si>
  <si>
    <t>783102812</t>
  </si>
  <si>
    <t>-1548798956</t>
  </si>
  <si>
    <t>50*2*25*(0,2*0,6)</t>
  </si>
  <si>
    <t>783313230</t>
  </si>
  <si>
    <t>Nátery vykur.telies olejové oceľových radiátorov doskových dvojnás. 1x email - 105µm</t>
  </si>
  <si>
    <t>1484626476</t>
  </si>
  <si>
    <t>783424140</t>
  </si>
  <si>
    <t>Nátery kov.potr.a armatúr syntet. potrubie do DN 50 mm dvojnás. so základným náterom - 105µm</t>
  </si>
  <si>
    <t>Uvedenie kotla do prevádzky</t>
  </si>
  <si>
    <t>Vykurovacia skúška</t>
  </si>
  <si>
    <t>Vyregulovanie vykurovacej sústavy</t>
  </si>
  <si>
    <t>-703713810</t>
  </si>
  <si>
    <t>P15 - Vybavenie kuchyne</t>
  </si>
  <si>
    <t>D1 - Chodba 1</t>
  </si>
  <si>
    <t>D2 - Sklad odpadu</t>
  </si>
  <si>
    <t>D3 - Upratovanie</t>
  </si>
  <si>
    <t>D4 - Sklad obalov</t>
  </si>
  <si>
    <t>D5 - Sklad DKP</t>
  </si>
  <si>
    <t>D6 - Sklad chémie</t>
  </si>
  <si>
    <t>D7 - Denný sklad</t>
  </si>
  <si>
    <t>D8 - Chladený sklad</t>
  </si>
  <si>
    <t>D9 - Suchý sklad</t>
  </si>
  <si>
    <t>D10 - Hrubá príprava zeleniny</t>
  </si>
  <si>
    <t>D11 - Varňa</t>
  </si>
  <si>
    <t xml:space="preserve">    D12 - Výtlk vajec</t>
  </si>
  <si>
    <t xml:space="preserve">    D13 - Múčna príprava</t>
  </si>
  <si>
    <t xml:space="preserve">    D14 - Čistá príprava mäsa</t>
  </si>
  <si>
    <t xml:space="preserve">    D15 - Čistá príprava zeleniny</t>
  </si>
  <si>
    <t xml:space="preserve">    D16 - Studená kuchyňa</t>
  </si>
  <si>
    <t xml:space="preserve">    D17 - Výdaj jedál</t>
  </si>
  <si>
    <t xml:space="preserve">    D18 - Umývanie bieleho riadu</t>
  </si>
  <si>
    <t xml:space="preserve">    D19 - Umývanie čierneho riadu</t>
  </si>
  <si>
    <t xml:space="preserve">    D20 - Varný blok</t>
  </si>
  <si>
    <t>Chodba 1</t>
  </si>
  <si>
    <t>Pol18</t>
  </si>
  <si>
    <t>Váha plošinová do 300 kg</t>
  </si>
  <si>
    <t>Poznámka k položke:_x000D_
váživosť 300 kg, dielik 100 g, úradne overená_x000D_
vážiaca plocha 450x600 mm, prevádzka na akumulátor_x000D_
určené pre obchodné váženie_x000D_
lakovaná konštrukcia s nerezovou vážiacou doskou_x000D_
dĺžka prevádzky na AKU 90 hod, funkcia automatického úsporného režimu_x000D_
displeja pri nečinnosti,_x000D_
počítací režim, režim sčítania, displej LCD 20 mm, komunikácia/prenos_x000D_
dát RS-232_x000D_
prevádzková teplota: 0°C » +40°C, umiestnenie na podlahu/stolík_x000D_
rozmer: 450x980x770_x000D_
napätie:(230 V 1- 50/60 Hz)</t>
  </si>
  <si>
    <t>Pol28</t>
  </si>
  <si>
    <t>Dopravný vozík s 1 policou DV-1</t>
  </si>
  <si>
    <t>Sklad odpadu</t>
  </si>
  <si>
    <t>Pol29</t>
  </si>
  <si>
    <t>Pol30</t>
  </si>
  <si>
    <t>Vodná ostrekovacia pištoľ komplet 3 m Heavy Duty</t>
  </si>
  <si>
    <t>Poznámka k položke:_x000D_
hadica komplet DN13, 25 bar max. pracovný tlak, prietok 5 bar, s_x000D_
pištoľou na umývanie, rýchlospojkami a mosadznou koncovkou_x000D_
3/4",vrátane držiaka na hadice a zmiešavacej batérie_x000D_
nastaviteľná tryska, regulácia prietoku, blokácia spúšte_x000D_
vyrobená s mosadze_x000D_
dĺžka: 3 m</t>
  </si>
  <si>
    <t>Pol31</t>
  </si>
  <si>
    <t>Chladiaca skriňa UR 400</t>
  </si>
  <si>
    <t>Poznámka k položke:_x000D_
biele prevedenie, počet políc 4, teplota -2/+8°C, ventilované_x000D_
chladenie, digitálny termostat, automatické odmrazovanie, výškovo_x000D_
nastaviteľné rošty, zabudovaný zámok, možnosť zmeny otvárania dverí_x000D_
Hrubý objem 340/čistý objem 265_x000D_
rozmer:603x595x1855mm_x000D_
príkon:185W</t>
  </si>
  <si>
    <t>Upratovanie</t>
  </si>
  <si>
    <t>Pol32</t>
  </si>
  <si>
    <t>Regál skladový 100 x 40</t>
  </si>
  <si>
    <t>Poznámka k položke:_x000D_
5x polica, nosnosť police: 170 kg, prevedenie: lakovaný kov_x000D_
dodávané v demontovanom stave_x000D_
rozmer:1000x400x1970</t>
  </si>
  <si>
    <t>Pol33</t>
  </si>
  <si>
    <t>Vešiak na metly</t>
  </si>
  <si>
    <t>Poznámka k položke:_x000D_
dĺžka 700 mm + polica hĺbka 350 mm</t>
  </si>
  <si>
    <t>Pol33a</t>
  </si>
  <si>
    <t>Keramická výlevka- dodávka stavby</t>
  </si>
  <si>
    <t>576578214</t>
  </si>
  <si>
    <t>Sklad obalov</t>
  </si>
  <si>
    <t>Pol34</t>
  </si>
  <si>
    <t>Paleta plastová EXPORT</t>
  </si>
  <si>
    <t>Poznámka k položke:_x000D_
Stohovateľná plastová paleta s 6mm vysokými okrajmi. Vhodná ako_x000D_
exportná paleta do krajín, ktoré neakceptujú neošetrené drevené_x000D_
palety. Odoláva teplotám od -30 ° C do +40 ° C._x000D_
Nosnosť 800 kg_x000D_
Perforovaný povrch, stohovateľná</t>
  </si>
  <si>
    <t>Sklad DKP</t>
  </si>
  <si>
    <t>Pol35</t>
  </si>
  <si>
    <t>Regálová zostava</t>
  </si>
  <si>
    <t>Poznámka k položke:_x000D_
4 políc, 2 stojiny_x000D_
rozmer:1398x577x1700</t>
  </si>
  <si>
    <t>Poznámka k položke:_x000D_
4 police, 2 stojiny</t>
  </si>
  <si>
    <t>Sklad chémie</t>
  </si>
  <si>
    <t>Poznámka k položke:_x000D_
4 police, 2 stojiny_x000D_
rozmer:1130x577x1700</t>
  </si>
  <si>
    <t>D7</t>
  </si>
  <si>
    <t>Denný sklad</t>
  </si>
  <si>
    <t>Poznámka k položke:_x000D_
biele prevedenie, počet políc 4, teplota -2/+8°C, ventilované_x000D_
chladenie, digitálny termostat, automatické odmrazovanie, výškovo_x000D_
nastaviteľné rošty, zabudovaný zámok, možnosť zmeny otvárania dverí_x000D_
Hrubý objem 340/čistý objem 265_x000D_
rozmer:603x595x1855mm_x000D_
príkon:185W_x000D_
napätie:(230 V 1- 50/60 Hz)</t>
  </si>
  <si>
    <t>Pol36</t>
  </si>
  <si>
    <t>Regálová zostava 1750x577x1700 4pol</t>
  </si>
  <si>
    <t>D8</t>
  </si>
  <si>
    <t>Chladený sklad</t>
  </si>
  <si>
    <t>Pol37</t>
  </si>
  <si>
    <t>Chladiaca skriňa UR 600</t>
  </si>
  <si>
    <t>Poznámka k položke:_x000D_
biele prevedenie, počet políc 4, teplota 0/+10°C, teplota okolia do_x000D_
32°C, ventilované chladenie, digitálny termostat, automatické_x000D_
odmrazovanie, výškovo nastaviteľné rošty, zabudovaný zámok, možnosť_x000D_
vložiť aj prepravku_x000D_
Hrubý objem 570/čistý objem 476_x000D_
rozmer:780x700x1895mm_x000D_
príkon:200W_x000D_
napätie:(230 V 1- 50/60 Hz)</t>
  </si>
  <si>
    <t>Pol38</t>
  </si>
  <si>
    <t>Mraziaci box biely VESTFROST SB 300</t>
  </si>
  <si>
    <t>Poznámka k položke:_x000D_
en. trieda A+, čistý objem 284 l, termostat, teplota -17/-24 °C,_x000D_
funkcia super mrazenie, osvetlenie, zabudovaný zámok, deliaca_x000D_
prekážka, odtok vody, mraziaca kapacita 22 kg /24h, kontrolná dióda:_x000D_
prívod el. energie, vizuálny alarm, určené pre použitie v domácnosti_x000D_
rozmer:1260x695x850_x000D_
napätie:230 V/ 50 Hz)</t>
  </si>
  <si>
    <t>D9</t>
  </si>
  <si>
    <t>Suchý sklad</t>
  </si>
  <si>
    <t>Poznámka k položke:_x000D_
Stohovateľná plastová paleta s 6mm vysokými okrajmi. Vhodná ako_x000D_
exportná paleta do krajín, ktoré neakceptujú neošetrené drevené_x000D_
palety. Odoláva teplotám od -30 ° C do +40 ° C._x000D_
Nosnosť 800 kg_x000D_
Perforovaný povrch, stohovateľná_x000D_
rozmer 1200x800x150</t>
  </si>
  <si>
    <t>Poznámka k položke:_x000D_
4 police, 2 stojiny,_x000D_
rozmer:1573x577x1700</t>
  </si>
  <si>
    <t>Pol39</t>
  </si>
  <si>
    <t>Pracovný stôl jednoduchý s policou PSJ-2</t>
  </si>
  <si>
    <t>Poznámka k položke:_x000D_
nerez, hrúbka prac. dosky 40 mm, zadný lem 40 mm_x000D_
rozmer:1200x700x850</t>
  </si>
  <si>
    <t>Pol40</t>
  </si>
  <si>
    <t>Váha obchodná T28 - stolová</t>
  </si>
  <si>
    <t>Poznámka k položke:_x000D_
-rozmer: 235x240x130mm(šxhxv), rozmer plošiny: 230x190mm_x000D_
minimálna váživosť: 20g, maximálna váživosť: 6kg_x000D_
dvojrozsahová - vážiaci dielik: - od 20g do 3kg = 1g, - od 3kg do 6kg=2g_x000D_
displej: obojstranný, nulovanie, tara_x000D_
základné príslušenstvo: -adaptér -akumulátor_x000D_
rozmer: 235x240x130</t>
  </si>
  <si>
    <t>D10</t>
  </si>
  <si>
    <t>Hrubá príprava zeleniny</t>
  </si>
  <si>
    <t>Pol41</t>
  </si>
  <si>
    <t>Celonerezový drez lisovaný s policou CNDL-2P</t>
  </si>
  <si>
    <t>Poznámka k položke:_x000D_
rozmer vane 960x510x315, vaňa lisovaná, zadný lem 40 mm odpad ako_x000D_
pre DOC_x000D_
rozmer:1200x700x850</t>
  </si>
  <si>
    <t>Pol42</t>
  </si>
  <si>
    <t>Sprcha s batériou zo stolu s ramienkom DOC 3</t>
  </si>
  <si>
    <t>Poznámka k položke:_x000D_
nerezová tlaková hadica, vyrovnávacia pružina, tlaková sprcha s_x000D_
pákovým ovládaním_x000D_
úchyt na stenu, úchyt sprchy, batéria, filter + spätná klapka_x000D_
výška 1100 mm</t>
  </si>
  <si>
    <t>Pol43</t>
  </si>
  <si>
    <t>Sifón k oplachovej sprche</t>
  </si>
  <si>
    <t>Poznámka k položke:_x000D_
sifón drez T733/I DN50/40 zápachový_x000D_
výpusť drez 6/4"T 739/</t>
  </si>
  <si>
    <t>Pol44</t>
  </si>
  <si>
    <t>Nástenný drez s kolenovou batériou NDkB</t>
  </si>
  <si>
    <t>Poznámka k položke:_x000D_
+ sifón, + 2 ks - prívodová hadička TV, SV 3/8"-1/2", dĺžka 500 mm,_x000D_
zadný lem 30mm, zadná výstuha plocháč 5x20_x000D_
rozmer:400x400x235</t>
  </si>
  <si>
    <t>Pol45</t>
  </si>
  <si>
    <t>Kontajner s kolieskami 100 L</t>
  </si>
  <si>
    <t>Poznámka k položke:_x000D_
- zelený vrchnák</t>
  </si>
  <si>
    <t>Pol46</t>
  </si>
  <si>
    <t>Murovaný sokel 1300x800 dodávka stavby</t>
  </si>
  <si>
    <t>Pol47</t>
  </si>
  <si>
    <t>Škrabka zemiakov - Nerez ŠKBZ 6</t>
  </si>
  <si>
    <t>Poznámka k položke:_x000D_
výkon 100 kg/1hod._x000D_
príkon 0,4 kW,400 V_x000D_
570x670x750_x000D_
napätie:(400 V 3N-50/60 Hz)</t>
  </si>
  <si>
    <t>Pol48</t>
  </si>
  <si>
    <t>Lapač šupiek a škrobu LS 2N</t>
  </si>
  <si>
    <t>Poznámka k položke:_x000D_
nerez, pre typ 6,priemer 320 mm, výška: 270 mm</t>
  </si>
  <si>
    <t>Pol49</t>
  </si>
  <si>
    <t>Podlahová vpusť PD</t>
  </si>
  <si>
    <t>Poznámka k položke:_x000D_
s protizápachovou uzávierkou_x000D_
min.výška 130 mm do dĺžky vpuste 1000 mm na každý ďalší meter dĺžky_x000D_
plus 10 mm na výšku_x000D_
odpad v strede osi vane, priemer 110mm_x000D_
CP769/2017_x000D_
rozmer:300x300x150</t>
  </si>
  <si>
    <t>Pol50</t>
  </si>
  <si>
    <t>Pojazdný drez na zeleninu</t>
  </si>
  <si>
    <t>Poznámka k položke:_x000D_
rozmer vane: 600x450x300</t>
  </si>
  <si>
    <t>D11</t>
  </si>
  <si>
    <t>Varňa</t>
  </si>
  <si>
    <t>D12</t>
  </si>
  <si>
    <t>Výtlk vajec</t>
  </si>
  <si>
    <t>Pol51</t>
  </si>
  <si>
    <t>Umývací stôl nerezový veľký USNV-1</t>
  </si>
  <si>
    <t>Poznámka k položke:_x000D_
rozmer vane 265x325 vľavo zadný a pravý lem 40 mm DOMEROK_x000D_
bez krytovania_x000D_
rozmer:2000x700x900</t>
  </si>
  <si>
    <t>Pol52</t>
  </si>
  <si>
    <t>Batéria AP3</t>
  </si>
  <si>
    <t>Pol53</t>
  </si>
  <si>
    <t>Sifón DREZ T 733 DN50/40 nerez</t>
  </si>
  <si>
    <t>Poznámka k položke:_x000D_
DN50/40 nerez mriežka k DOC, k drezu</t>
  </si>
  <si>
    <t>Pol54</t>
  </si>
  <si>
    <t>Chladnička LIEBHERR Tsl 1414</t>
  </si>
  <si>
    <t>Poznámka k položke:_x000D_
Objem brutto127 l , Úžitkový objem122 l, Čistý obsah chladiacej_x000D_
časti 107 l_x000D_
Mraziaca časť 15 l , Spôsob chladenia: statické, Klimatická trieda_x000D_
2SN-ST, CoolPlus: áno, comfort A+._x000D_
Systém chladenia v chladiacej časti: statický , Systém chladenia v_x000D_
mraziacej časti: statický , Spôsob odmrazovania v chladiacej časti:_x000D_
automatický_x000D_
Vybavenie chladiacej časti: Comfort, Vnútorné osvetlenie chladiacej_x000D_
časti: bočné svetlo_x000D_
2 sklenné police , 1 je výškovo nadstaviteľná,_x000D_
Materiál dverných poličiek: sklo s umelohmotnym rámom , Počet_x000D_
dverných poličiek: 3_x000D_
Zásobník na vajíčka, Miska na ovocie/zeleninu, Dvere/veko:_x000D_
strieborné_x000D_
Povrchová úprava bokov: strieborná, umiestnenie dverí: vpravo, možno_x000D_
zameniť_x000D_
Nastaviteľné nožičky:2, Chladivo: R 600a, Hlučnosť: 41 dB, Čistý_x000D_
obsah mraziacej časti: 15 l_x000D_
rozmer:501x620x850_x000D_
príkon:177 kWh/rok_x000D_
napätie:(230 V 1- 50/60 Hz)</t>
  </si>
  <si>
    <t>Pol55</t>
  </si>
  <si>
    <t>Nástenná skrinka NS-1</t>
  </si>
  <si>
    <t>Poznámka k položke:_x000D_
bez zadného krytu_x000D_
polica je výškovo prestaviteľná</t>
  </si>
  <si>
    <t>D13</t>
  </si>
  <si>
    <t>Múčna príprava</t>
  </si>
  <si>
    <t>Pol56</t>
  </si>
  <si>
    <t>Pracovný stôl zásuvkový PSZS-3</t>
  </si>
  <si>
    <t>Poznámka k položke:_x000D_
prevedenie nerez - spodná polica , 3 x zásuvka_x000D_
rozmer:2000x700x900, zadný lem 40 mm, pracovná doska buková</t>
  </si>
  <si>
    <t>Pol57</t>
  </si>
  <si>
    <t>Pracovná doska buková</t>
  </si>
  <si>
    <t>Poznámka k položke:_x000D_
rozmer:2000x700,zadný lem 40 mm</t>
  </si>
  <si>
    <t>Poznámka k položke:_x000D_
bez zadného krytu,polica je výškovo prestaviteľná,prevedenie nerez._x000D_
rozmer:1000x350x700</t>
  </si>
  <si>
    <t>Poznámka k položke:_x000D_
-rozmer: 235x240x130mm(šxhxv), rozmer plošiny: 230x190mm_x000D_
minimálna váživosť: 20g, maximálna váživosť: 6kg_x000D_
dvojrozsahová - vážiaci dielik: - od 20g do 3kg = 1g, - od 3kg do 6kg_x000D_
= 2g_x000D_
displej: obojstranný, nulovanie, tara_x000D_
základné príslušenstvo: -adaptér -akumulátor_x000D_
rozmer: 235x240x130_x000D_
príkon: 3W</t>
  </si>
  <si>
    <t>Poznámka k položke:_x000D_
nerez, hrúbka prac. dosky 40 mm, na kolieskach, bez zadného lemu_x000D_
rozmer:1500x700x850,pracovná doska buková</t>
  </si>
  <si>
    <t>Poznámka k položke:_x000D_
rozmer:1500x700</t>
  </si>
  <si>
    <t>Pol58</t>
  </si>
  <si>
    <t>Celonerezový drez lisovaný s policou CNDL-1P</t>
  </si>
  <si>
    <t>Poznámka k položke:_x000D_
rozmer vane 500x500x300,_x000D_
rozmer:700x700x900, zadný lem 40 mm</t>
  </si>
  <si>
    <t>Pol59</t>
  </si>
  <si>
    <t>Nádoba na odpad</t>
  </si>
  <si>
    <t>D14</t>
  </si>
  <si>
    <t>Čistá príprava mäsa</t>
  </si>
  <si>
    <t>Pol60</t>
  </si>
  <si>
    <t>Pracovný stôl jednoduchý PSJ-1</t>
  </si>
  <si>
    <t>Poznámka k položke:_x000D_
nerez, hrúbka prac. dosky 40 mm, zadný lem 40 mm_x000D_
rozmer:1900x700x900, pod stôl chladiaca skriňa vpravo</t>
  </si>
  <si>
    <t>Pol61</t>
  </si>
  <si>
    <t>Doska plast. 50x30x15 červená</t>
  </si>
  <si>
    <t>Pol62</t>
  </si>
  <si>
    <t>Mlynček na mäso - dvojzloženie</t>
  </si>
  <si>
    <t>Poznámka k položke:_x000D_
telo-leštený hlinníkový odliatok, pracovné časti a násypka nerezové_x000D_
odnímateľná hlava, tlačný kolík z plastu_x000D_
hlavný vypínač , produkcia 300 kg/h, miska na produkt_x000D_
priemer dosky 81mm, doska s otvormi 4,5mm a 8mm_x000D_
rozmer: 450x290x480_x000D_
príkon: 1,1 kW_x000D_
napätie:(230 V 1- 50 Hz)</t>
  </si>
  <si>
    <t>Pol63</t>
  </si>
  <si>
    <t>Mäsoklát MK-7</t>
  </si>
  <si>
    <t>Poznámka k položke:_x000D_
obojstranný bukový, nohy zapustené!_x000D_
rozmer:700x700x300/850</t>
  </si>
  <si>
    <t>Pol64</t>
  </si>
  <si>
    <t>Policová zostava PZ-4</t>
  </si>
  <si>
    <t>Poznámka k položke:_x000D_
výška zostavy 1700 mm Domerok_x000D_
4 police_x000D_
bez krytovania_x000D_
rozmer:800x600x1700</t>
  </si>
  <si>
    <t>Pol65</t>
  </si>
  <si>
    <t>Univerzálny miešací a šľahací stroj RE 22 N</t>
  </si>
  <si>
    <t>Poznámka k položke:_x000D_
voliteľné 3 rýchlosti, veľkosť kotlíka 30 alebo 60 l_x000D_
dokonalé premiesenie nádoby bez jej rotácie_x000D_
motorické zdvíhanie,mechanický koncový spínač_x000D_
odnímateľná nerezová nádoba, základné príslušenstvo: 60 ltr. kotlík,_x000D_
hák, miešač, metla,transp.vozík, nosný kruh_x000D_
nerezový kryt pracovného priestoru_x000D_
rozmer:570x1070x1140_x000D_
príkon:2,8 kW_x000D_
napätie:(400 V 3N-50/60 Hz)</t>
  </si>
  <si>
    <t>Pol66</t>
  </si>
  <si>
    <t>Redukčná sada 30 l</t>
  </si>
  <si>
    <t>Poznámka k položke:_x000D_
kapacita 30l_x000D_
redukčný nosič_x000D_
príslušenstvo - hák, miešač, metla, kotlík 30l</t>
  </si>
  <si>
    <t>Pol67</t>
  </si>
  <si>
    <t>Prípojný strojček na rezanie a strúhanie RUs 22</t>
  </si>
  <si>
    <t>Poznámka k položke:_x000D_
výkon: zemiaky 250kg/h. kapusta 200kg/h._x000D_
mrkva strúhanie: 80 kg/h._x000D_
príslušenstvo: 3 x rezací kotúč, 1 x strúhací kotúč_x000D_
3 x strúhací plech_x000D_
290x265x365</t>
  </si>
  <si>
    <t>Pol68</t>
  </si>
  <si>
    <t>Prípojný strojček na mletie maku RMm</t>
  </si>
  <si>
    <t>Poznámka k položke:_x000D_
výkon 12 kg/hod_x000D_
140x185x290 v_x000D_
Hmotnosť: 3 kg</t>
  </si>
  <si>
    <t>Pol69</t>
  </si>
  <si>
    <t>Prípojná mäsovka RMa 27 k RE 22 N</t>
  </si>
  <si>
    <t>Poznámka k položke:_x000D_
výkon cca 200 kg, príslušenstvo: háčik, nôž, krížový nôž, stierací_x000D_
nôž, 2x prietlačná doska,krúžok, tlačidlo_x000D_
jemné mletie: 220 - 250 kg/hod, držka: 300kg/hod, mäso na guláš:_x000D_
450kg/hod_x000D_
250x385x365 v</t>
  </si>
  <si>
    <t>D15</t>
  </si>
  <si>
    <t>Čistá príprava zeleniny</t>
  </si>
  <si>
    <t>Pol70</t>
  </si>
  <si>
    <t>Stôl chladiaci trojdverový</t>
  </si>
  <si>
    <t>Poznámka k položke:_x000D_
elektronická riadiaca jednotka, ventilované chladenie, 3x dvere,_x000D_
chladiaci agregát dolu,_x000D_
chladivo: R134a_x000D_
nerez pracovná doska, 3x rošt_x000D_
teplota chladeného priestoru +2 až +10°C_x000D_
rozmer:1365x700x850_x000D_
0,44kW_x000D_
napätie:(230 V 1- 50/60 Hz)</t>
  </si>
  <si>
    <t>Pol71</t>
  </si>
  <si>
    <t>Krájač zeleniny CL 50</t>
  </si>
  <si>
    <t>Poznámka k položke:_x000D_
hodinový výkon 120-250kg/h, 375 ot./min., odporúčaná kapacita 20-300_x000D_
jedál, hmotnosť 20kg, magnetická bezpečnostná poistka, brzdový systém_x000D_
motora, automatický reštart pri zaklopení prítlačnej páky, materiál:_x000D_
polykarbonát, nerez, zliatina, spĺňa hygienické predpisy. Odporúčaná_x000D_
sada diskov 1933/2005._x000D_
rozmer:350x320x590_x000D_
príkon:550W_x000D_
napätie:(230 V 1- 50/60 Hz)</t>
  </si>
  <si>
    <t>Pol72</t>
  </si>
  <si>
    <t>Sada 5 diskov k CL 50, CL 52, CL 55,CL 60, R 502, R 652</t>
  </si>
  <si>
    <t>Poznámka k položke:_x000D_
obsahuje: plátkovač 2 mm, strúhač 2 mm, krájač rezancov 4x4 mm,_x000D_
krájač kociek 10x10x10 mm (skladá sa z dvoch diskov, ktoré sa dajú_x000D_
použiť každý samostatne)</t>
  </si>
  <si>
    <t>Pol73</t>
  </si>
  <si>
    <t>Doska plast. 50x30 / 1,5 zelená</t>
  </si>
  <si>
    <t>Poznámka k položke:_x000D_
rozmer vane 500x500x300,_x000D_
rozmer:700x700x900</t>
  </si>
  <si>
    <t>D16</t>
  </si>
  <si>
    <t>Studená kuchyňa</t>
  </si>
  <si>
    <t>Pol74</t>
  </si>
  <si>
    <t>Pracovný stôl špeciálny PSŠ-1</t>
  </si>
  <si>
    <t>Poznámka k položke:_x000D_
nerez, hrúbka prac. dosky 40 mm, DOMEROK_x000D_
so spodnou policou a 3 zásuvkami vľavo, zadný lem 40 mm_x000D_
rozmer:1500x700x900</t>
  </si>
  <si>
    <t>Pol75</t>
  </si>
  <si>
    <t>Doska plast. 50x30 / 1,5 modrá</t>
  </si>
  <si>
    <t>Pol76</t>
  </si>
  <si>
    <t>Kuter 3,5 l</t>
  </si>
  <si>
    <t>Poznámka k položke:_x000D_
celonerezové prevedenie_x000D_
objem nádoby 3,5 litra_x000D_
ovládanie 24 V,start,stop,pulz_x000D_
polykarbonátové veko,ostrý nôž v cene stroja_x000D_
vhodný pre sekanie, šľahanie a hnetanie_x000D_
možnosť doobjednať dierovaný a zubatý nôž_x000D_
na výber: 230 V / 400 V, 1400 ot./min_x000D_
Rozmer:240x240x400_x000D_
Príkon:0,55 kW</t>
  </si>
  <si>
    <t>D17</t>
  </si>
  <si>
    <t>Výdaj jedál</t>
  </si>
  <si>
    <t>Pol77</t>
  </si>
  <si>
    <t>Pracovný stôl špeciálny PSŠ-2</t>
  </si>
  <si>
    <t>Poznámka k položke:_x000D_
nerez, hrúbka prac. dosky 40 mm Domerok_x000D_
2 x polica, posuvné dvierka_x000D_
rozmer:1100x600x900,bez zadného lemu</t>
  </si>
  <si>
    <t>Pol78</t>
  </si>
  <si>
    <t>Elektrická ohrievacia stolička ES</t>
  </si>
  <si>
    <t>Poznámka k položke:_x000D_
rozmer:580x580x400_x000D_
príkon: 6 kW_x000D_
napätie: 400 V3 N</t>
  </si>
  <si>
    <t>Pol79</t>
  </si>
  <si>
    <t>Elektrický ohrievací stôl na taniere - režón EOS</t>
  </si>
  <si>
    <t>Poznámka k položke:_x000D_
príkon: 2-3 kW, 400 V+ 1k zásuvka pre VOV_x000D_
rozmer:1200x600x900</t>
  </si>
  <si>
    <t>Pol80</t>
  </si>
  <si>
    <t>Nerezový parapet s dvomi L- kami</t>
  </si>
  <si>
    <t>Poznámka k položke:_x000D_
CP 233/2019 DOMEROK_x000D_
rozmer:1000x250x40</t>
  </si>
  <si>
    <t>Pol82</t>
  </si>
  <si>
    <t>Ohrievací výdajný vozík VOV 2-T</t>
  </si>
  <si>
    <t>Poznámka k položke:_x000D_
veľkosť vane 3x 1/1 GN, delená vaňa, vane lisované, pojazdný, suché_x000D_
špirály_x000D_
samostatný ohrev každej vane_x000D_
príkon: 3 kW_x000D_
rozmer:1215x630x900_x000D_
napätie:(230 V 1- 50/60 Hz)</t>
  </si>
  <si>
    <t>Pol83</t>
  </si>
  <si>
    <t>Servírovací vozík SV</t>
  </si>
  <si>
    <t>Poznámka k položke:_x000D_
nerez, 2 x polica</t>
  </si>
  <si>
    <t>D18</t>
  </si>
  <si>
    <t>Umývanie bieleho riadu</t>
  </si>
  <si>
    <t>Poznámka k položke:_x000D_
nerez, hrúbka prac. dosky 40 mm, bez zadného lemu DOMEROK_x000D_
rozmer:1500x700x880, Ľavé bočné krytovanie</t>
  </si>
  <si>
    <t>Pol84</t>
  </si>
  <si>
    <t>Krytovanie obyčajné</t>
  </si>
  <si>
    <t>Poznámka k položke:_x000D_
ľavé bočné krytovanie</t>
  </si>
  <si>
    <t>Pol85</t>
  </si>
  <si>
    <t>Sťahovacia roleta-dodávka investora</t>
  </si>
  <si>
    <t>Poznámka k položke:_x000D_
nerezové prevedenie, objem 50l, s vekom, pojazdná</t>
  </si>
  <si>
    <t>Pol86</t>
  </si>
  <si>
    <t>Vstupný stôl umývací</t>
  </si>
  <si>
    <t>Poznámka k položke:_x000D_
zvýšený zadný lem 300 mm, vaňa 600x450mm, vpravo spodná polica_x000D_
odpad ako pre DOC_x000D_
rozmer:1300x760x880</t>
  </si>
  <si>
    <t>Pol87</t>
  </si>
  <si>
    <t>Umývačka riadu zdvihová jednoplášťová PC09 s RCD</t>
  </si>
  <si>
    <t>Poznámka k položke:_x000D_
vyhotovenie nerez AISI 304, automatický aj manuálny štart cyklu,_x000D_
vytiahnuteľný držiak na koše, multifiltračný systém (vaňový filter a_x000D_
filter nasávania čerpadla), predpríprava na dávkovač umývacieho_x000D_
prostriedku_x000D_
rozmer koša 500x500 mm, výška zásuvu 440 mm, umytie: 48 košov/hod,_x000D_
zabudovaný dávkovač oplachového prostriedku, napojenie na teplú vodu,_x000D_
spotreba 2,8l/koš, výbava: 2 koše na taniere, 1 kombinovaný, 1 kôš_x000D_
na príbory_x000D_
rozmer:624x740x1460_x000D_
príkon:10,1 kW_x000D_
napätie:(400 V 3N-50/60 Hz)</t>
  </si>
  <si>
    <t>Pol88</t>
  </si>
  <si>
    <t>Pripojenie na studenú vodu pre PC09 a PC12</t>
  </si>
  <si>
    <t>Poznámka k položke:_x000D_
BOILER 14 kW</t>
  </si>
  <si>
    <t>Pol89</t>
  </si>
  <si>
    <t>Dávkovač umývacieho prostriedku</t>
  </si>
  <si>
    <t>Poznámka k položke:_x000D_
Odsávač pár 1000x 2100 dodávka VZT</t>
  </si>
  <si>
    <t>Pol90</t>
  </si>
  <si>
    <t>Výstupný stôl s policou</t>
  </si>
  <si>
    <t>Poznámka k položke:_x000D_
spodná polica, , zadný lem 40 mm_x000D_
rozmer:1300x760x880</t>
  </si>
  <si>
    <t>Pol91</t>
  </si>
  <si>
    <t>Zmäkčovač vody automatický AL 12</t>
  </si>
  <si>
    <t>Poznámka k položke:_x000D_
objem 12l, max. odporúčaný prietok: 1400 l/h, vstupná teplota vody_x000D_
8-25°C, vrátane 50 kg soli, elektronická riadiaca LCD jednotka s_x000D_
opticko-akustickou signalizáciou nedostatku soli, regenerácia_x000D_
tabletovou soľou, nastavenie regenerácie na dni v týždni/týždne,_x000D_
automatický program dezinfekcie živice, zabudovaný by-pass mixer_x000D_
Strana 8 z 11_x000D_
MŠ Spojná 6, Trnava - rekonštrukcia objektu_x000D_
parametre vstupnej vody: tlak: min. 2 bary, max. 8 barov / teplota_x000D_
min. 8°C, max 25°C_x000D_
rozmer:285x400x550_x000D_
príkon:4W_x000D_
napätie:(230 V 1- 50/60 Hz)</t>
  </si>
  <si>
    <t>Poznámka k položke:_x000D_
výška zostavy 1700 mm, 4 police, bez krytovania DOMEROK</t>
  </si>
  <si>
    <t>D19</t>
  </si>
  <si>
    <t>Umývanie čierneho riadu</t>
  </si>
  <si>
    <t>Poznámka k položke:_x000D_
rozmer vane 960x510x315, vaňa lisovaná_x000D_
rozmer:1200x700x880, zadný lem 40 mm, odpad ako pre DOC</t>
  </si>
  <si>
    <t>Pol92</t>
  </si>
  <si>
    <t>Kombinovaná výlevka celonerezová KVC-1rozmer 500x700x1200</t>
  </si>
  <si>
    <t>Poznámka k položke:_x000D_
s umývadlom_x000D_
1x drez 400x400x250_x000D_
1x drez GN 1/2 - 150 mm</t>
  </si>
  <si>
    <t>D20</t>
  </si>
  <si>
    <t>Varný blok</t>
  </si>
  <si>
    <t>Pol93</t>
  </si>
  <si>
    <t>Poznámka k položke:_x000D_
elektrický konvektomat bojlerové vyvíjanie pary, ICS - interactive_x000D_
cooking system zahŕňajúci recepty, ich históriu, ingrediencie,postup_x000D_
a automatický varný program, manuálny systém s troma modelmi:_x000D_
konvekčné 30-300°C, para 30-130°C, kombinácia konvekčné + para_x000D_
30-300°C, možnosť programovania a uloženia varných metód až v 15_x000D_
sekvenciách s možnosťou dať každému programu meno, obrázok a_x000D_
informácie o recepte, 10" dotyková plne farebná obrazovka, Lainox_x000D_
Cloud - wifi pripojenie na uloženie nastavení, softvéru, sťahovanie_x000D_
HACCP a nových receptov, automatické "jednodotykové varenie",_x000D_
scroller plus gombík pre potvrdenie zvolených funkcií,_x000D_
samodiagnostika, autoreverse - automatické otáčky ventilátora, Delta_x000D_
T systém, automatická kondenzácia pary,možnosť vybrať si zo 6_x000D_
rýchlostí ventilátora pričom prvé tri rýchlosti automaticky redukujú_x000D_
príkon ohrevu - pre špeciálne varné metódy, možnosť použiť striedavú_x000D_
rýchlosť, kontrola teploty produktu prostredníctvom 4 bodov sondy,_x000D_
halogénové osvetlenie, USB pripojenie,servis program, Ecospeed -_x000D_
založená na type a množstve produktu, kde naboo kontroluje správnu_x000D_
teplotu a príkon podľa produktu, Ecovapor - zaručuje úsporu vody a_x000D_
energie, vzhľadom na kontrolu pary vo varnej komore, Turbovapor -_x000D_
systém automaticky produkuje ideálne množstvo pary na produkty ako_x000D_
vaječné cestoviny, špargľa, mangold...ktoré sú bohaté na vlákninu,_x000D_
dvojité sklo dverí, otvárateľné vnútorné sklo pre ľahkú údržbu, IPX5_x000D_
ochrana, rozteč zásuvov 70mm, počet jedál 80/150, maximálny výkon_x000D_
generátora pary, maximálna účinnosť energie, pripojenie, funkcia_x000D_
varenie rôznych druhov potravín naraz - kde program vám určí kedy_x000D_
máte vložiť, ktorý druh potravín aby boli hotové v rovnakom čase,_x000D_
možnosť varenia vo vákuu, možnosť grilovania s kombináciou údenia,_x000D_
novinkou je možnosť dusenia a varenia v konvektomate_x000D_
základná výbava: automatický umývací systém - 1 umývací prostriedok v_x000D_
cene, automatický odvápňovací systém - 1 odvápňovací prostriedok v_x000D_
cene, viacbodová základná sonda 3mm, zabudovaná ručná sprcha, wifi,_x000D_
USB prípojka._x000D_
Voliteľné príslušensto za príplatok: tukový filter, opačné otváranie_x000D_
dverí,_x000D_
rozmer:930x825x1040_x000D_
príkon:16kW_x000D_
napätie:(400 V 3N-50/60 Hz)</t>
  </si>
  <si>
    <t>Pol94</t>
  </si>
  <si>
    <t>Tukový filter NFX01</t>
  </si>
  <si>
    <t>Poznámka k položke:_x000D_
pre konvektomaty NABOO, SAPIENS</t>
  </si>
  <si>
    <t>Pol95</t>
  </si>
  <si>
    <t>Podstavec pod konvektomat - jednoradový pre GN PPK-1</t>
  </si>
  <si>
    <t>Poznámka k položke:_x000D_
podľa požiadaviek zákazníka</t>
  </si>
  <si>
    <t>Pol96</t>
  </si>
  <si>
    <t>Odsávač pár nad konvektomat a sporák- dodávka VZT rozmer 3000x1100</t>
  </si>
  <si>
    <t>Pol97</t>
  </si>
  <si>
    <t>Otvorený podstavec AISI 304</t>
  </si>
  <si>
    <t>Poznámka k položke:_x000D_
rozmer:400x665x620</t>
  </si>
  <si>
    <t>Pol98</t>
  </si>
  <si>
    <t>Neutrálna pracovná plocha NEN74</t>
  </si>
  <si>
    <t>Poznámka k položke:_x000D_
AISI 304 Horná doska lisovaná z 1 ks hrúbka dosky 1,5 mm_x000D_
rozmer:400x730x250</t>
  </si>
  <si>
    <t>Pol99</t>
  </si>
  <si>
    <t>Plynový šporák 6 x horák</t>
  </si>
  <si>
    <t>Poznámka k položke:_x000D_
šesťhorákový bez podstavca_x000D_
6 x horák 6 kW_x000D_
objem:0,24 m3_x000D_
rozmer:1200x730x250_x000D_
výkon plynu:36 Kw</t>
  </si>
  <si>
    <t>Poznámka k položke:_x000D_
rozmer:1200x665x620</t>
  </si>
  <si>
    <t>Pol100</t>
  </si>
  <si>
    <t>Tál hladký</t>
  </si>
  <si>
    <t>Pol101</t>
  </si>
  <si>
    <t>Napúšťacia batéria pre šporák NX9CAT</t>
  </si>
  <si>
    <t>Poznámka k položke:_x000D_
pochrómovaná mosadzná batéria</t>
  </si>
  <si>
    <t>Pol102</t>
  </si>
  <si>
    <t>Policová zostava PZ-4K</t>
  </si>
  <si>
    <t>Poznámka k položke:_x000D_
výška zostavy 1700 mm_x000D_
4 police_x000D_
krytované_x000D_
rozmer:1600x440x1700</t>
  </si>
  <si>
    <t>Pol103</t>
  </si>
  <si>
    <t>Pol104</t>
  </si>
  <si>
    <t>Sklopná panvica plynová 60 L NBR78GI</t>
  </si>
  <si>
    <t>Poznámka k položke:_x000D_
dno DUPLEX, kapacita 60 lit._x000D_
manuálne sklápanie,_x000D_
rozmer:800x730x870_x000D_
napätie:(230 V 1- 50/60 Hz)_x000D_
výkon plynu:14 kW</t>
  </si>
  <si>
    <t>Poznámka k položke:_x000D_
s protizápachovou uzávierkou_x000D_
rozmer:2250x500x150_x000D_
CP254/2019_x000D_
rozmer:2250x500x150</t>
  </si>
  <si>
    <t>Pol105</t>
  </si>
  <si>
    <t>Plynový kotol guľatý 80 L NPI78G8V</t>
  </si>
  <si>
    <t>Poznámka k položke:_x000D_
s nepriamym ohrevom, dvojplášťový, dno z Cr.Ni. ocele 316L, steny_x000D_
kotla z Cr.Ni. ocele 304, výpustný ventil s autom. kondenzom pary ,_x000D_
výpustný filter,regulovanie teploty, zabudovaná zmiešavacia batéria,_x000D_
výpustný ventil 2" medium: voda,_x000D_
rozmer:800x730x870_x000D_
výkon plynu:17kW</t>
  </si>
  <si>
    <t>Pol106</t>
  </si>
  <si>
    <t>Plynový kotol guľatý 50 L NPI76G5V</t>
  </si>
  <si>
    <t>Poznámka k položke:_x000D_
s nepriamym ohrevom, dvojplášťový, automatický kondenzát výpuste_x000D_
pary, výpustný ventil,_x000D_
medium: voda_x000D_
rozmer:600x730x870_x000D_
výkon plynu:10,5kW</t>
  </si>
  <si>
    <t>Pol107</t>
  </si>
  <si>
    <t>Odsávač pár nad kotlami a panvicou rozmer 3000x1000 dodávka VZT</t>
  </si>
  <si>
    <t>Poznámka k položke:_x000D_
prevedenie nerez, hrúbka prac. dosky 40 mm, spodná polica , 3 x_x000D_
zásuvka DOMEROK_x000D_
rozmer:1700x600x870 bez zadného lemu</t>
  </si>
  <si>
    <t>Pol108</t>
  </si>
  <si>
    <t>Príborník</t>
  </si>
  <si>
    <t>Poznámka k položke:_x000D_
nerez, 2 x posuvné dvierka_x000D_
rozmer:1200x600x1800_x000D_
Gastronádoby k VOP</t>
  </si>
  <si>
    <t>Pol109</t>
  </si>
  <si>
    <t>Gastronádoba s držadlami 1/1 200 mm</t>
  </si>
  <si>
    <t>Poznámka k položke:_x000D_
nerez, vnútorný: 505x300x200, objem: 27,8 l_x000D_
Rozmer:530x325x200</t>
  </si>
  <si>
    <t>Pol110</t>
  </si>
  <si>
    <t>Gastronádoba s držadlami 1/1 150 mm</t>
  </si>
  <si>
    <t>Poznámka k položke:_x000D_
nerez, vnútorný: 505x300x150, objem: 20 l_x000D_
Rozmer:530x325x150</t>
  </si>
  <si>
    <t>Pol111</t>
  </si>
  <si>
    <t>Gastronádoba s držadlami 1/2 200 m</t>
  </si>
  <si>
    <t>Poznámka k položke:_x000D_
nerez, vnútorný: 300x240x200, objem:12 l_x000D_
Rozmer:325x265x200_x000D_
Gastronádoby ku konvektomatu</t>
  </si>
  <si>
    <t>Pol112</t>
  </si>
  <si>
    <t>Gastronádoba 1/1 65 mm</t>
  </si>
  <si>
    <t>Poznámka k položke:_x000D_
nerez, vnútorný rozmer: 505x300x65, objem: 8,8 l_x000D_
rozmer:530x325x65</t>
  </si>
  <si>
    <t>Pol113</t>
  </si>
  <si>
    <t>Gastronádoba Smaltovaná 1/1 65 mm</t>
  </si>
  <si>
    <t>Poznámka k položke:_x000D_
smaltovaná, vnútorný: 505x300x65_x000D_
objem: 8,8 l_x000D_
Rozmer:530x325x65</t>
  </si>
  <si>
    <t>Pol114</t>
  </si>
  <si>
    <t>Gastronádoba GVO 1/1 100 mm</t>
  </si>
  <si>
    <t>Poznámka k položke:_x000D_
nerez, dierovaná_x000D_
objem 13,7 l_x000D_
Rozmer:530x325x100</t>
  </si>
  <si>
    <t>Pol115</t>
  </si>
  <si>
    <t>Gastronádoba 1/1 150 mm</t>
  </si>
  <si>
    <t>Poznámka k položke:_x000D_
nerez, vnútorný: 505x300x150, objem: 20 l_x000D_
rozmer:530x325x150</t>
  </si>
  <si>
    <t>Pol116</t>
  </si>
  <si>
    <t>Gastronádoba 1/1 200 mm</t>
  </si>
  <si>
    <t>Poznámka k položke:_x000D_
nerez, vnútorný: 505x300x200, objem: 27,8 l_x000D_
rozmer:530x325x200</t>
  </si>
  <si>
    <t>Pol117</t>
  </si>
  <si>
    <t>Gastronádoba GVO 1/1 65 mm</t>
  </si>
  <si>
    <t>Poznámka k položke:_x000D_
nerez, dierovaná, 505x300x65, objem: 8,8 l</t>
  </si>
  <si>
    <t>Pol118</t>
  </si>
  <si>
    <t>Doprava, montáž, revízne správy</t>
  </si>
  <si>
    <t>Poznámka k položke:_x000D_
Strana 11 z 11</t>
  </si>
  <si>
    <t>P16 - HACCP</t>
  </si>
  <si>
    <t>D1 - Zavedenie systémov HACCP celkom</t>
  </si>
  <si>
    <t>D2 - Celkom materiál</t>
  </si>
  <si>
    <t>D3 - Celkom montáž</t>
  </si>
  <si>
    <t>D4 - Celkom software</t>
  </si>
  <si>
    <t>D5 - Projektová dokumentácia skutočného vyhotovenia</t>
  </si>
  <si>
    <t>D6 - Celkom ručné a prenosová meradlá</t>
  </si>
  <si>
    <t>D7 - Celkom PC</t>
  </si>
  <si>
    <t>Zavedenie systémov HACCP celkom</t>
  </si>
  <si>
    <t>POR</t>
  </si>
  <si>
    <t>Vstupné šetrenie, prevádzkový poriadok</t>
  </si>
  <si>
    <t>HGS</t>
  </si>
  <si>
    <t>Počítačový program HASAP Gastro software, alebo ekvivalent</t>
  </si>
  <si>
    <t>HGS1</t>
  </si>
  <si>
    <t>inštalácia</t>
  </si>
  <si>
    <t>952376064</t>
  </si>
  <si>
    <t>HGS2</t>
  </si>
  <si>
    <t>licencie</t>
  </si>
  <si>
    <t>-368909682</t>
  </si>
  <si>
    <t>HGS3</t>
  </si>
  <si>
    <t>sprievodné programové úpravy</t>
  </si>
  <si>
    <t>-258700323</t>
  </si>
  <si>
    <t>Zavedenie systémov HACCP, definicía SW programu, tréning zamestnancov</t>
  </si>
  <si>
    <t>MET-PL</t>
  </si>
  <si>
    <t>Metrologický plán</t>
  </si>
  <si>
    <t>AUD-DO</t>
  </si>
  <si>
    <t>Audit do 3 mesiacov od predania - dopracovanie dokumentácie</t>
  </si>
  <si>
    <t>Celkom materiál</t>
  </si>
  <si>
    <t>QTV</t>
  </si>
  <si>
    <t>Priestorové čidlo teploty a vlhkosti</t>
  </si>
  <si>
    <t>QTB</t>
  </si>
  <si>
    <t>Priestorové čidlo, -55…125°C, vodotesný do chladiacich boxov</t>
  </si>
  <si>
    <t>R1</t>
  </si>
  <si>
    <t>Prevodník pT100</t>
  </si>
  <si>
    <t>M2</t>
  </si>
  <si>
    <t>Montážna skriňa na stenu s watchdogom</t>
  </si>
  <si>
    <t>IKR</t>
  </si>
  <si>
    <t>Zásuvka na stene pre pripojenie k internému komunikačnému rozhraniu</t>
  </si>
  <si>
    <t>TG8</t>
  </si>
  <si>
    <t>Teplotné čidlo pT100 -55….200°C</t>
  </si>
  <si>
    <t>TR5</t>
  </si>
  <si>
    <t>Teplotné čidlo pT100 -55….400°C</t>
  </si>
  <si>
    <t>Z1000</t>
  </si>
  <si>
    <t>Napájaci zdroj 15V/1A</t>
  </si>
  <si>
    <t>RE</t>
  </si>
  <si>
    <t>Prevodník RS485/Ethernet</t>
  </si>
  <si>
    <t>QR22</t>
  </si>
  <si>
    <t>TQ kombinovaný adaptér 1 teplomer+2DI+2DO (alebo T+3DI), ethernet prevodník nebo USB</t>
  </si>
  <si>
    <t>JR</t>
  </si>
  <si>
    <t>Jazýčkové relé</t>
  </si>
  <si>
    <t>Celkom montáž</t>
  </si>
  <si>
    <t>TVI</t>
  </si>
  <si>
    <t>Montáž čidla teploty a vlhkosti</t>
  </si>
  <si>
    <t>TBI</t>
  </si>
  <si>
    <t>Montáž čidla  -55…125oC, do chladiacich boxov</t>
  </si>
  <si>
    <t>SI</t>
  </si>
  <si>
    <t>Montáž  PT sondy do zariadení</t>
  </si>
  <si>
    <t>R1I</t>
  </si>
  <si>
    <t>Montáž  prevodníka do zariadení</t>
  </si>
  <si>
    <t>M2I</t>
  </si>
  <si>
    <t>Montáž skrine</t>
  </si>
  <si>
    <t>IKRI</t>
  </si>
  <si>
    <t>Montáž zásuvky, konektoru a káblu pre IKR</t>
  </si>
  <si>
    <t>RI</t>
  </si>
  <si>
    <t>Inštalácia komunikačného prevodníka</t>
  </si>
  <si>
    <t>TQI</t>
  </si>
  <si>
    <t>Montáž teplotného čidla pro TQ</t>
  </si>
  <si>
    <t>JRI</t>
  </si>
  <si>
    <t>Inštalácia externého kontaktu (jaz. relé, pom. relé)</t>
  </si>
  <si>
    <t>Celkom software</t>
  </si>
  <si>
    <t>MON-QM</t>
  </si>
  <si>
    <t>QMO-SO</t>
  </si>
  <si>
    <t>LQI</t>
  </si>
  <si>
    <t>Licencia pre pripojenie čidlá priestor, prevodníky</t>
  </si>
  <si>
    <t>LAI</t>
  </si>
  <si>
    <t>Licencia pre pripojenie analogového vstupu</t>
  </si>
  <si>
    <t>LDI</t>
  </si>
  <si>
    <t>Licencia pre pripojenie digitálneho vstupu</t>
  </si>
  <si>
    <t>SWI</t>
  </si>
  <si>
    <t>Inštalácia software, nastavenie, oživenie</t>
  </si>
  <si>
    <t>Projektová dokumentácia skutočného vyhotovenia</t>
  </si>
  <si>
    <t>PRO-VY</t>
  </si>
  <si>
    <t>Celkom ručné a prenosová meradlá</t>
  </si>
  <si>
    <t>DIG-230</t>
  </si>
  <si>
    <t>Digitálny vpichový teplomer s alarmom - -40 až 230°C</t>
  </si>
  <si>
    <t>SAD-HA</t>
  </si>
  <si>
    <t>Sada pre záznam procesov HACCP</t>
  </si>
  <si>
    <t>Celkom PC</t>
  </si>
  <si>
    <t>PRA-TL</t>
  </si>
  <si>
    <t>Pracovná stanica PC, 24"LCD, laserová tlačiareň</t>
  </si>
  <si>
    <t>GSM-US</t>
  </si>
  <si>
    <t>GSM/GPRS adaptér, USB</t>
  </si>
  <si>
    <t>ZOZNAM FIGÚR</t>
  </si>
  <si>
    <t>Výmera</t>
  </si>
  <si>
    <t xml:space="preserve"> P1</t>
  </si>
  <si>
    <t>Použitie figúry:</t>
  </si>
  <si>
    <t xml:space="preserve"> P2</t>
  </si>
  <si>
    <t xml:space="preserve"> P3</t>
  </si>
  <si>
    <t xml:space="preserve"> P4</t>
  </si>
  <si>
    <t xml:space="preserve"> P5</t>
  </si>
  <si>
    <t>PlchKzsMW50</t>
  </si>
  <si>
    <t>plocha vonkajších omietok</t>
  </si>
  <si>
    <t xml:space="preserve"> P6</t>
  </si>
  <si>
    <t>vykopEXT</t>
  </si>
  <si>
    <t>vonku</t>
  </si>
  <si>
    <t>vykopINT</t>
  </si>
  <si>
    <t>vnútri</t>
  </si>
  <si>
    <t xml:space="preserve"> P12</t>
  </si>
  <si>
    <t>PlchZaklDsk</t>
  </si>
  <si>
    <t>pôdorysná plocha základovej dosky</t>
  </si>
  <si>
    <t>191121_upr_marec</t>
  </si>
  <si>
    <t>Okrajová dilatačná páska PE RSS100/5 mm bez fólie na oddilatovanie poterov od stenových konštrukci</t>
  </si>
  <si>
    <t>Izolácie proti zemnej vlhkosti a povrchovej vode AQUAFIN 2K na ploche vodorovnej alebo ekvivalent</t>
  </si>
  <si>
    <t>Hydroizolačná fólia PVC-P FATRAFOL 804, hr. 2 mm, š. 1,2 m, izolácia balkónov, strešných detailov, farba sivá, FATRA IZOLFA alebo ekvivalent</t>
  </si>
  <si>
    <t>Rozperný nit d 6x30 mm do betónu, hliníkov</t>
  </si>
  <si>
    <t>Rozperný nit d 6x30 mm do betónu, hliníkový,</t>
  </si>
  <si>
    <t>Rozperný nit d 6x30 mm do betónu, hliníkový</t>
  </si>
  <si>
    <t>Doska OSB 3 Superfinish ECO nebrúsené hrxlxš 22x2500x1250 mm</t>
  </si>
  <si>
    <t>Dlaždice keramické s protišmykovým povrchom 300x300, min. hrúbka 9,5 mm, protišmykovosť minimálne R10, trieda odolnosti V</t>
  </si>
  <si>
    <t>Dlaždice keramické protišmykové lxv 300x300 mm, min. hrúbka 9,5 mm, protišmykovosť minimálne R10, trieda odolnosti V</t>
  </si>
  <si>
    <t>Dlaždice keramické 300x300, farba šedá, min. hrúbka 9,5 mm, protišmykovosť minimálne R10, trieda odolnosti V</t>
  </si>
  <si>
    <t>Obkladačky keramické  200×250, hr. min. 6 mm, glazované, rektifikované, trieda kvality I, zmena rozmeru možná po dohode so stavebníkom</t>
  </si>
  <si>
    <t>Podlaha linoleum 100% prírodné</t>
  </si>
  <si>
    <t xml:space="preserve">Podlaha linoleum 100% prírodné </t>
  </si>
  <si>
    <t>Izolácie proti zemnej vlhkosti a povrchovej vode  na ploche vodorovnej</t>
  </si>
  <si>
    <t>Doska OSB 3 Superfinish ECO nebrúsené hrxlxš 22x2500x1250 mm,</t>
  </si>
  <si>
    <t>Kotlík lisovaný hliník natur HKL 33/120, rozmer 330/120 mm zváraný, KJGalebo ekvivalent</t>
  </si>
  <si>
    <t>Kotlík lisovaný hliník natur HKL 33/120, rozmer 330/120 mm zváraný, KJG alebo ekvivalent</t>
  </si>
  <si>
    <t>Dlaždice keramické 300x300, min. hrúbka 9,5 mm, protišmykovosť minimálne R10, trieda odolnosti V</t>
  </si>
  <si>
    <t>Obkladačky keramické hr. min. 6 mm, glazované, rektifikované, trieda kvality I, zmena rozmeru možná po dohode so stavebníkom</t>
  </si>
  <si>
    <t>Izolácie proti zemnej vlhkosti a povrchovej vode na ploche vodorovnej</t>
  </si>
  <si>
    <t>Rozperný nitd 6x30 mm do betónu, hliníkový</t>
  </si>
  <si>
    <t>Prekladový trámec YTONG šírky 125 mm, výšky 124 mm, dĺžky 1150 mm alebo ekvivalent</t>
  </si>
  <si>
    <t>Prekladový trámec YTONG šírky 150 mm, výšky 124 mm, dĺžky 1500 mm alebo ekvivalent</t>
  </si>
  <si>
    <t>Doska EPS 100S hr. 200 mm, na zateplenie podláh a plochých striech</t>
  </si>
  <si>
    <t>Spádová doska zo sivého EPS 100S pre vyspádovanie plochých striech</t>
  </si>
  <si>
    <t>Fasádna izolačná doska EPS 70F hr. 50 mm</t>
  </si>
  <si>
    <t>Parapetná doska plastová, šírka 200 mm, komôrková vnútorná, zlatý dub, mramor, mahagon, svetlý buk, orech</t>
  </si>
  <si>
    <t>Parapetná doska plastová, šírka 250 mm, komôrková vnútorná, zlatý dub, mramor, mahagon, svetlý buk, orec</t>
  </si>
  <si>
    <t>Dlaždice keramické s protišmykovým povrchom 450x450,  min. hrúbka 9,5 mm, protišmykovosť minimálne R11 (75,7 m2 - m.č. 1.03 a 1.08), R10 (140 312 m2)</t>
  </si>
  <si>
    <t>Dlaždice keramické, sokel k dlaždice keramické s protišmykovým povrchom 450x450,  min. hrúbka 9,5 mm, protišmykovosť R10</t>
  </si>
  <si>
    <t>Obkladačky keramické glazované jednofarebné hladké lxv 300x200x8 mm, rektifikované, trieda kvality I, matné</t>
  </si>
  <si>
    <t>Obkladačky keramické glazované jednofarebné hladké lxv 300x200x8 mm, rektifikované, trieda kvality I</t>
  </si>
  <si>
    <t>Hlavica vetracia HT DN 125 - PP systém pre rozvod vnútorného odpadu</t>
  </si>
  <si>
    <t>Asfaltovaný pás pre spodné vrstvy hydroizolačných systémov V 60 S 35</t>
  </si>
  <si>
    <t>Doska 100x1200x2000 mm izolácia z kamennej vlny vhodná pre zateplenie plochých striec</t>
  </si>
  <si>
    <t>Doska MPE 60x600x1000 mm, čadičová minerálna izolácia pre šikmé strechy, nezaťažené stropy, priečk</t>
  </si>
  <si>
    <t>Dlaždice keramické s protišmykovým povrchom lxvxhr 450x450x11 mm, min. hrúbka 9,5 mm, protišmykovosť minimálne R11</t>
  </si>
  <si>
    <t>Dlaždice keramické s protišmykovým povrchom lxvxhr 450x450x11 mm, jednofarebné, min. hrúbka 9,5 mm, protišmykovosť minimálne R11</t>
  </si>
  <si>
    <t>Poznámka k položke:
Drevená zostava určená pre verejné ihriská. Prvky vhodné na vonkajšie použitie, drevená konštrukcia impregnovaná, ošetrená proti plesniam, škodcom a podobne, kovové časti ošetrené vypaľovanou práškovou farbou, bez ostrých hrán, so zaoblenými rohmi a dôkladne opracovanými zvarmi a spojmi. Certifikácia podľa európskej normy STN EN 1176 a vstupný inšpekčný certifikát podľa zákona NR SR č. 371/2019 Z.z. Kombinovaná zostava s tunelom obsahuje: 3x veža, 1×šmykľavka, lezecká stena s lanom, 1×drevený rebrík, zábradlia, bezpečnostné držadlá, odolné strechy veží . Pod zostavu bude dopadová plocha 9200×7050 mm. Veková kategória 3+, Maximálna pádová výška 1250 mm</t>
  </si>
  <si>
    <t>Zostava s tunelom kombinovaná</t>
  </si>
  <si>
    <t>Poznámka k položke:
Drevená zostava určená pre verejné ihriská. Prvky vhodné na vonkajšie použitie, drevená konštrukcia impregnovaná, ošetrená proti plesniam, škodcom a podobne, kovové časti ošetrené vypaľovanou práškovou farbou, bez ostrých hrán, so zaoblenými rohmi a dôkladne opracovanými zvarmi a spojmi. Certifikácia podľa európskej normy STN EN 1176 a vstupný inšpekčný certifikát podľa zákona NR SR č. 371/2019 Z.z. Kombinovaná zostava s tunelom obsahuje: 2x veža, 1×šmykľavka, 1×drevené schody, zábradlia, bezpečnostné držadlá,  Pod zostavu bude dopadová plocha 7700×6050 mm. Veková kategória 0-8 rokov, Maximálna pádová výška 960 mm</t>
  </si>
  <si>
    <t>Poznámka k položke:_x000D_
farebné riešenie podľa projektu (kombinácia červená a modrá, alternatívne červená a zelená)</t>
  </si>
  <si>
    <t>Poznámka k položke:
výrobok kompletne z nerezového chemicky odolného materiálu s hrúbkou plechu min. 1,2 mm, výška tela fontánky s výškou 500 mm. Kotvenie je zabezpečené nerezovou prírubou do betonovej pätky, prívod vody so závitom 1/2", odvodnenie do trativodu</t>
  </si>
  <si>
    <t>Poznámka k položke:
Nerezová leská dutá tyč výšky 2,0 m nad zemou, tyč v spodnej časti opatrená nerezovou platňou so štyrmi otvormi pre rozoberateĺné osadenie, na tyči upevnených 8 trysiek na tvorbu vodnej hmly, spdoná tryska vo výške 500 mm od terénu, rozvod vody v rozprašovacom stojane v hygienickom prevedení pre možné požitie rozprášenej vody.</t>
  </si>
  <si>
    <r>
      <rPr>
        <b/>
        <sz val="9"/>
        <color rgb="FFFF0000"/>
        <rFont val="Arial CE"/>
      </rPr>
      <t xml:space="preserve">Neoceňovať! </t>
    </r>
    <r>
      <rPr>
        <sz val="9"/>
        <color rgb="FFFF0000"/>
        <rFont val="Arial CE"/>
      </rPr>
      <t>Vyrúbanie stromu s rozrezaním a odstránením konárov a kmeňa do vzdialenosti 20 m, so zložením na hromady alebo naložením na dopravný prostriedok v rovine alebo na svahu do 1:5 listnatého, priemeru kmeňa na reznej ploche pňa do 200 mm</t>
    </r>
  </si>
  <si>
    <r>
      <rPr>
        <b/>
        <sz val="9"/>
        <color rgb="FFFF0000"/>
        <rFont val="Arial CE"/>
      </rPr>
      <t xml:space="preserve">Neoceňovať! </t>
    </r>
    <r>
      <rPr>
        <sz val="9"/>
        <color rgb="FFFF0000"/>
        <rFont val="Arial CE"/>
      </rPr>
      <t>Vyrúbanie stromu s rozrezaním a odstránením konárov a kmeňa do vzdialenosti 20 m, so zložením na hromady alebo naložením na dopravný prostriedok v rovine alebo na svahu do 1:5 listnatého, priemeru kmeňa na reznej ploche pňa nad 200 do 300 mm</t>
    </r>
  </si>
  <si>
    <r>
      <rPr>
        <b/>
        <sz val="9"/>
        <color rgb="FFFF0000"/>
        <rFont val="Arial CE"/>
      </rPr>
      <t>Neoceňovať!</t>
    </r>
    <r>
      <rPr>
        <sz val="9"/>
        <color rgb="FFFF0000"/>
        <rFont val="Arial CE"/>
      </rPr>
      <t xml:space="preserve"> Vyrúbanie stromu s rozrezaním a odstránením konárov a kmeňa do vzdialenosti 20 m, so zložením na hromady alebo naložením na dopravný prostriedok v rovine alebo na svahu do 1:5 listnatého, priemeru kmeňa na reznej ploche pňa nad 300 do 400 mm</t>
    </r>
  </si>
  <si>
    <r>
      <rPr>
        <b/>
        <sz val="9"/>
        <color rgb="FFFF0000"/>
        <rFont val="Arial CE"/>
        <charset val="238"/>
      </rPr>
      <t>Neoceňovať!</t>
    </r>
    <r>
      <rPr>
        <sz val="9"/>
        <color rgb="FFFF0000"/>
        <rFont val="Arial CE"/>
      </rPr>
      <t xml:space="preserve"> Vyrúbanie stromu s rozrezaním a odstránením konárov a kmeňa do vzdialenosti 20 m, so zložením na hromady alebo naložením na dopravný prostriedok v rovine alebo na svahu do 1:5 listnatého, priemeru kmeňa na reznej ploche pňa nad 400 do 500 mm</t>
    </r>
  </si>
  <si>
    <r>
      <rPr>
        <b/>
        <sz val="9"/>
        <color rgb="FFFF0000"/>
        <rFont val="Arial CE"/>
        <charset val="238"/>
      </rPr>
      <t xml:space="preserve">Neoceňovať! </t>
    </r>
    <r>
      <rPr>
        <sz val="9"/>
        <color rgb="FFFF0000"/>
        <rFont val="Arial CE"/>
      </rPr>
      <t>Vyrúbanie stromu s rozrezaním a odstránením konárov a kmeňa do vzdialenosti 20 m, so zložením na hromady alebo naložením na dopravný prostriedok v rovine alebo na svahu do 1:5 listnatého, priemeru kmeňa na reznej ploche pňa nad 700 do 800 mm</t>
    </r>
  </si>
  <si>
    <r>
      <rPr>
        <b/>
        <sz val="9"/>
        <color rgb="FFFF0000"/>
        <rFont val="Arial CE"/>
        <charset val="238"/>
      </rPr>
      <t>Neoceňovať!</t>
    </r>
    <r>
      <rPr>
        <sz val="9"/>
        <color rgb="FFFF0000"/>
        <rFont val="Arial CE"/>
      </rPr>
      <t xml:space="preserve"> Vodorovné premiestnenie s naložením na dopravnýprostriedok a dopravou do 3000 m  - KONÁROV nad  100 do 300 mm</t>
    </r>
  </si>
  <si>
    <r>
      <rPr>
        <b/>
        <sz val="9"/>
        <color rgb="FFFF0000"/>
        <rFont val="Arial CE"/>
        <charset val="238"/>
      </rPr>
      <t>Neoceňovať</t>
    </r>
    <r>
      <rPr>
        <sz val="9"/>
        <color rgb="FFFF0000"/>
        <rFont val="Arial CE"/>
      </rPr>
      <t>! Vodorovné premiestnenie s naložením na dopravnýprostriedok a dopravou do 3000 m  - KONÁROV nad   300 do 500 mm</t>
    </r>
  </si>
  <si>
    <r>
      <rPr>
        <b/>
        <sz val="9"/>
        <color rgb="FFFF0000"/>
        <rFont val="Arial CE"/>
        <charset val="238"/>
      </rPr>
      <t>Neoceňovať!</t>
    </r>
    <r>
      <rPr>
        <sz val="9"/>
        <color rgb="FFFF0000"/>
        <rFont val="Arial CE"/>
      </rPr>
      <t xml:space="preserve"> Vodorovné premiestnenie s naložením na dopravnýprostriedok a dopravou do 3000 m  - KONÁROV nad  700 mm do 900  mm</t>
    </r>
  </si>
  <si>
    <r>
      <rPr>
        <b/>
        <sz val="9"/>
        <color rgb="FFFF0000"/>
        <rFont val="Arial CE"/>
        <charset val="238"/>
      </rPr>
      <t>Neoceňovať!</t>
    </r>
    <r>
      <rPr>
        <sz val="9"/>
        <color rgb="FFFF0000"/>
        <rFont val="Arial CE"/>
      </rPr>
      <t xml:space="preserve"> Vodorovné premiestnenie s naložením na dopravnýprostriedok a dopravou do 3000 m  - KMEŇOV nad  100 do 300 mm</t>
    </r>
  </si>
  <si>
    <r>
      <rPr>
        <b/>
        <sz val="9"/>
        <color rgb="FFFF0000"/>
        <rFont val="Arial CE"/>
        <charset val="238"/>
      </rPr>
      <t>Neoceňovať!</t>
    </r>
    <r>
      <rPr>
        <sz val="9"/>
        <color rgb="FFFF0000"/>
        <rFont val="Arial CE"/>
      </rPr>
      <t xml:space="preserve"> Vodorovné premiestnenie s naložením na dopravnýprostriedok a dopravou do 3000 m  - KMEŇOV nad   300 do 500 mm</t>
    </r>
  </si>
  <si>
    <r>
      <rPr>
        <b/>
        <sz val="9"/>
        <color rgb="FFFF0000"/>
        <rFont val="Arial CE"/>
        <charset val="238"/>
      </rPr>
      <t>Neoceňovať!</t>
    </r>
    <r>
      <rPr>
        <sz val="9"/>
        <color rgb="FFFF0000"/>
        <rFont val="Arial CE"/>
      </rPr>
      <t xml:space="preserve"> Vodorovné premiestnenie s naložením na dopravnýprostriedok a dopravou do 3000 m  - KMEŇOV nad  700 mm do 900  mm</t>
    </r>
  </si>
  <si>
    <r>
      <rPr>
        <b/>
        <sz val="9"/>
        <color rgb="FFFF0000"/>
        <rFont val="Arial CE"/>
        <charset val="238"/>
      </rPr>
      <t>Neoceňovať!</t>
    </r>
    <r>
      <rPr>
        <sz val="9"/>
        <color rgb="FFFF0000"/>
        <rFont val="Arial CE"/>
      </rPr>
      <t xml:space="preserve"> Odstránenie nevhodných drevín priemeru kmeňa do 100 mm s odprataním vyťaženej drevnej hmoty na vzdialenosť do 50 m so zložením na hromady, alebo naložením na dopravný prostriedok výšky do 1 m s odstránením pňa v rovine alebo na svahu do 1:5</t>
    </r>
  </si>
  <si>
    <r>
      <rPr>
        <b/>
        <sz val="9"/>
        <color rgb="FFFF0000"/>
        <rFont val="Arial CE"/>
        <charset val="238"/>
      </rPr>
      <t>Neoceňovať!</t>
    </r>
    <r>
      <rPr>
        <sz val="9"/>
        <color rgb="FFFF0000"/>
        <rFont val="Arial CE"/>
      </rPr>
      <t xml:space="preserve"> Odstránenie nevhodných drevín priemeru kmeňa do 100 mm s odprataním vyťaženej drevnej hmoty na vzdialenosť do 50 m so zložením na hromady, alebo naložením na dopravný prostriedok výšky nad 1 m s odstránením pňa v rovine alebo na svahu do 1:5</t>
    </r>
  </si>
  <si>
    <r>
      <rPr>
        <b/>
        <sz val="9"/>
        <color rgb="FFFF0000"/>
        <rFont val="Arial CE"/>
        <charset val="238"/>
      </rPr>
      <t>Neoceňovať!</t>
    </r>
    <r>
      <rPr>
        <sz val="9"/>
        <color rgb="FFFF0000"/>
        <rFont val="Arial CE"/>
      </rPr>
      <t xml:space="preserve"> Vodorovné premiestnenie vyklčovaných drevín do priemeru kmeňa 100 mm na vzdialenosť do 3 000 m</t>
    </r>
  </si>
  <si>
    <t>Chránička dvojplášťová korugovaná KOPOFLEX KF 09050 FA,alebo ekvivalent</t>
  </si>
  <si>
    <t>Lišta hranatá z PVC, LHD 20X20 mm, KOPOS alebo ekvivalent</t>
  </si>
  <si>
    <t>Lišta hranatá z PVC, LH 60X40 mm</t>
  </si>
  <si>
    <t>Krabica univerzálna z PVC pod omietku KU 68-1901,Dxh 73x42 mm, KOPOS alebo ekvivalent</t>
  </si>
  <si>
    <t>Krabica prístrojová rozvodná z PVC pod omietku KPR 68, Dxh 73x66 mm, KOPOS alebo ekvivalent</t>
  </si>
  <si>
    <t>Krabica do zateplenia z PP, MDZ KB, šxvxh 120x120x200 mm, KOPOS alebo ekvivalent</t>
  </si>
  <si>
    <t>Žlab káblový 100x50 mm</t>
  </si>
  <si>
    <t>Spojka pre káblový žla</t>
  </si>
  <si>
    <t>Prepínač schodiskový Plexo55 radenie 6,alebo ekvivalent</t>
  </si>
  <si>
    <t>Vypínač Valena life č.1 alebo ekvivalent</t>
  </si>
  <si>
    <t>Vypínač  Valena life č.1 IP44 alebo ekvivalent</t>
  </si>
  <si>
    <t>Spínač  Valena life žaluziový alebo ekvivalent</t>
  </si>
  <si>
    <t>Prepínač  Valena life č.5 alebo ekvivalent</t>
  </si>
  <si>
    <t>Prepínač  Valena life č.5B  6+6, alebo ekvivalent alebo ekvivalent</t>
  </si>
  <si>
    <t>Prepínač  Valena life č.6 alebo ekvivalent</t>
  </si>
  <si>
    <t>Prepínač  Valena life č.7 alebo ekvivalent</t>
  </si>
  <si>
    <t>Zásuvka  Valena life IP20 alebo ekvivalent</t>
  </si>
  <si>
    <t>Zásuvka  Valena life IP44 alebo ekvivalent</t>
  </si>
  <si>
    <t>Zásuvka  Valena life s prepäťovou ochranou IP20 alebo ekvivalent</t>
  </si>
  <si>
    <t>Jednozásuvka Plexo55 alebo ekvivalent</t>
  </si>
  <si>
    <t>14. INFINITY II AC IF2ACS/2W/B1/SA/AT/WH, IF2/FOL piktogram 27 alebo ekvivalent</t>
  </si>
  <si>
    <t>15.  INFINITY II BWS IF2BWS/2W/B1/SA/AT/WH, IF2/FOL piktogram 27 alebo ekvivalent</t>
  </si>
  <si>
    <t>17. LED svietidlo nástenné FIUMICINO 98148 alebo ekvivalent</t>
  </si>
  <si>
    <t>Krabica rozvodná PVC s viečkom KT 250 šxvxh 255x205x68 mm, KOPOS alebo ekvivalent</t>
  </si>
  <si>
    <t>Svorkovnica ekvipotencionálna EPS 2, KOPOS alebo ekvivalent</t>
  </si>
  <si>
    <t>Lišta hranatá z PVC, LHD 20X20 mm</t>
  </si>
  <si>
    <t>Lišta hranatá z PVC, LHD 40X40 mm</t>
  </si>
  <si>
    <t>Zásuvka dátová RJ45 Cat 5e FTP,  Valena life alebo ekvivalent</t>
  </si>
  <si>
    <t>Zásuvka datová, 2xRJ45/u, Cat.5e, Valena life alebo ekvivalent</t>
  </si>
  <si>
    <t>Patch panel 24xRJ45/s, Cat.5e</t>
  </si>
  <si>
    <t>Výstražná fóla PE, šxhr 300x0,1 mm, dĺ. 250 m, farba červená</t>
  </si>
  <si>
    <t xml:space="preserve">Krabica do zateplenia z PC-ABS s viečkom R.8145, hĺbka 85-140 mm </t>
  </si>
  <si>
    <t xml:space="preserve">    1225-20488 - REGULAČNÉ KLAPKY  -RK /tesná, ovládaniepreservopohon/</t>
  </si>
  <si>
    <t xml:space="preserve">    1225-22380 - TLMIČEHLUKU  -TH /šírkavložky10/</t>
  </si>
  <si>
    <t xml:space="preserve">    1225-23212 - TLMIACE VLOŽKY  -TV /hranatá/</t>
  </si>
  <si>
    <t xml:space="preserve">    8102-12000 - KLAPKADO POTRUBÍ KRUHOVÁ  -KK-N-R /pripojeniesnádstavcom, ovládanieručné/</t>
  </si>
  <si>
    <t xml:space="preserve">    1225-19318 - REGULAČNÉ KLAPKY  -RK /netesná, ovládanieručné/</t>
  </si>
  <si>
    <t xml:space="preserve">    8102-11000 - VÝUSTKY NAŠTVORHRANNÉ POTRUBIE   NOVA-A /hliníková, jednoradová, upínanie pružinami, regulaciaR1,</t>
  </si>
  <si>
    <t xml:space="preserve">    8102-11050 - VÝUSTKY NAŠTVORHRANNÉ POTRUBIE   NOVA-A /hliníková, dvojradová, upínanie pružinami, regulaciaR1, </t>
  </si>
  <si>
    <t xml:space="preserve">    1225-22178 - VÝFUKOVÁ HLAVICE  -VH /hranatá/</t>
  </si>
  <si>
    <t xml:space="preserve">    1225-2872 - KRYCIE MRIEŽKY  -KM /kruhová, rámikdopotrubia/</t>
  </si>
  <si>
    <t xml:space="preserve">    8102-76000 - DVEROVÉ MRIEŽKY  -NOVA-Dupínanie skrutkami, krátky upínací rámik</t>
  </si>
  <si>
    <t xml:space="preserve">    1225-13084 - PROTIDAŽĎOVÉ ŽALUZIE HLINÍKOVÉ  -PZAL /sositom/</t>
  </si>
  <si>
    <t>REGULAČNÉ KLAPKY  -RK /tesná, ovládaniepreservopohon/</t>
  </si>
  <si>
    <t>TLMIČEHLUKU  -TH /šírkavložky10/</t>
  </si>
  <si>
    <t>TLMIACE VLOŽKY  -TV /hranatá/</t>
  </si>
  <si>
    <t>KLAPKADO POTRUBÍ KRUHOVÁ  -KK-N-R /pripojeniesnádstavcom, ovládanieručné/</t>
  </si>
  <si>
    <t>REGULAČNÉ KLAPKY  -RK /netesná, ovládanieručné/</t>
  </si>
  <si>
    <t xml:space="preserve">VÝUSTKY NAŠTVORHRANNÉ POTRUBIE   NOVA-A /hliníková, dvojradová, upínanie pružinami, regulaciaR1, </t>
  </si>
  <si>
    <t>VÝFUKOVÁ HLAVICE  -VH /hranatá/</t>
  </si>
  <si>
    <t>KRYCIE MRIEŽKY  -KM /kruhová, rámikdopotrubia/</t>
  </si>
  <si>
    <t>PROTIDAŽĎOVÉ ŽALUZIE HLINÍKOVÉ  -PZAL /sositom/</t>
  </si>
  <si>
    <t>VÝUSTKY NAŠTVORHRANNÉ POTRUBIE  /hliníková, jednoradová, upínanie pružinami, regulaciaR1,</t>
  </si>
  <si>
    <t>DUPLEX10100BASIC-V alebo ekvivalent</t>
  </si>
  <si>
    <t>ERQ140AV1s plynuloureguláciou výkonu alebo ekvivalent</t>
  </si>
  <si>
    <t>EKEQFCBA regulácia kondenzačnej jednotky 0-10V(0-100%výkonu) alebo ekvivalent</t>
  </si>
  <si>
    <t>DAIKIN EKEXV140 alebo ekvivalent</t>
  </si>
  <si>
    <t>SERVOPOHONY</t>
  </si>
  <si>
    <t>IMOS NOVA-A-1-2-225x75-R1-UR-H alebo ekvivalent</t>
  </si>
  <si>
    <t>IMOS NOVA-A-1-2-325x125-R1-UR-H alebo ekvivalent</t>
  </si>
  <si>
    <t>IMOS NOVA-A-1-2-425x125-R1-UR-H alebo ekvivalent</t>
  </si>
  <si>
    <t>NOVA-A-2-2-225x125-R1-UR-H- alebo ekvivalent</t>
  </si>
  <si>
    <t>NOVA-A-2-2-525x125-R1-UR-H- alebo ekvivalent</t>
  </si>
  <si>
    <t>NOVA-A-2-2-625x125-R1-UR-H- alebo ekvivalent</t>
  </si>
  <si>
    <t>NOVA-A-2-2-1025x125-R1-UR-H- alebo ekvivalent</t>
  </si>
  <si>
    <t>VENTIL SYSTEMAIR  alebo ekvivalent</t>
  </si>
  <si>
    <t>BALANCEE100odvodní plast.  alebo ekvivalent</t>
  </si>
  <si>
    <t>BALANCEE160odvodní plast.  alebo ekvivalent</t>
  </si>
  <si>
    <t>TERMOFLEXMI 457 tepelně izol.hadice  alebo ekvivalent</t>
  </si>
  <si>
    <t>KRUHOVÉ POTRUBÍ</t>
  </si>
  <si>
    <t>ZASLEPENÍ KRUHOVÉ TROUBY</t>
  </si>
  <si>
    <t>K-flexAlCladST 25mm vrátaneAl Cladpásky100mm  alebo ekvivalent</t>
  </si>
  <si>
    <t>K-flexHduct metal30mm samolepiaces metalickou fóliou  alebo ekvivalent</t>
  </si>
  <si>
    <t>K-flexHduct 20mm + K-flexHduct metal20mm Vrchnúvrstvunalepiť tak, abyspojespodnejavrchnej vrstvynebolinadsebou. alebo ekvivalent</t>
  </si>
  <si>
    <t>K-flexHduct metal20mm samolepiaces metalickou fóliou  alebo ekvivalent</t>
  </si>
  <si>
    <t>DUPLEX380ECV5.RD5.CF  alebo ekvivalent</t>
  </si>
  <si>
    <t>TLUMIČHLUKU SYSTEMAIR  alebo ekvivalent</t>
  </si>
  <si>
    <t>NOVA-A-2-2-525x125-R1-UR-H  alebo ekvivalent</t>
  </si>
  <si>
    <t>DVEROVÉ MRIEŽKY  Dupínanie skrutkami, krátky upínací rámik</t>
  </si>
  <si>
    <t>NOVA-D-1-425x325-UR1  alebo ekvivalent</t>
  </si>
  <si>
    <t>OHEBNÁ HLINÍKOVÁ HADICE HLUKOVĚ IZOLOVANÁ</t>
  </si>
  <si>
    <t>SONOFLEXMI 160 zvukově izol.hadice  alebo ekvivalent</t>
  </si>
  <si>
    <t>OHEBNÁ HLINÍKOVÁ HADICE TEPELNĚ IZOLOVANÁ</t>
  </si>
  <si>
    <t>TERMOFLEXMI 160 tepelně izol.hadice  alebo ekvivalent</t>
  </si>
  <si>
    <t>K-flexHduct 20mm + K-flexHduct metal20mm Vrchnúvrstvunalepiť tak, abyspojespodnejavrchnej vrstvynebolinadsebou.  alebo ekvivalent</t>
  </si>
  <si>
    <t>VENTILÁTORDOKRUHOVÉHO POTRUBÍ</t>
  </si>
  <si>
    <t>SPONARYCHLOUPÍNACÍ</t>
  </si>
  <si>
    <t>Gaba2S25/REDetektor chladív (halogénderivátyuhľovodíkov)  alebo ekvivalent</t>
  </si>
  <si>
    <t>Prefabrikát   vyrovnávací prstenec 625/100/90/120</t>
  </si>
  <si>
    <t xml:space="preserve"> .1</t>
  </si>
  <si>
    <t>Prefabrikát   DN 1000 - skruž DN1000/250 mm</t>
  </si>
  <si>
    <t xml:space="preserve"> .2</t>
  </si>
  <si>
    <t>Prefabrikát   DN 1000 - skruž DN1000/500 mm</t>
  </si>
  <si>
    <t xml:space="preserve"> .3</t>
  </si>
  <si>
    <t>Prefabrikát   kónus 1000-625/600/120 s PS</t>
  </si>
  <si>
    <t xml:space="preserve"> .4</t>
  </si>
  <si>
    <t>Prefabrikát   - šachtové dno DN 1000</t>
  </si>
  <si>
    <t xml:space="preserve"> .5</t>
  </si>
  <si>
    <t>Sanitárna technika – trojcestný termostatický ventil R156 GIACOMINI DN25  alebo ekvivalent</t>
  </si>
  <si>
    <t>Gulička- dodávka stavby (v P12-ZTI)</t>
  </si>
  <si>
    <t xml:space="preserve"> Chladnička LIEBHERR Tsl 1414 alebo ekvivalent</t>
  </si>
  <si>
    <t>Murovaná priečka-rozmer 2600x150-dodávka stavba (P-4)</t>
  </si>
  <si>
    <t>Qmonitor - software  alebo ekvivalent</t>
  </si>
  <si>
    <t>MonWeb (webové rozhranie pre  SW QMonitor)  alebo ekvivalent</t>
  </si>
  <si>
    <t>Elektrický konvektomat Naboo 10x GN1/1 alebo ekvivalent</t>
  </si>
  <si>
    <t>Ekvivalent / výrobok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</si>
</sst>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u/>
      <sz val="11"/>
      <color theme="10"/>
      <name val="Calibri"/>
      <scheme val="minor"/>
    </font>
    <font>
      <sz val="9"/>
      <color rgb="FFFF0000"/>
      <name val="Arial CE"/>
    </font>
    <font>
      <b/>
      <sz val="9"/>
      <color rgb="FFFF0000"/>
      <name val="Arial CE"/>
    </font>
    <font>
      <sz val="9"/>
      <color rgb="FFFF0000"/>
      <name val="Arial CE"/>
      <charset val="238"/>
    </font>
    <font>
      <b/>
      <sz val="9"/>
      <color rgb="FFFF0000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theme="5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307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top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3" fillId="5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30" fillId="0" borderId="19" xfId="0" applyNumberFormat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166" fontId="30" fillId="0" borderId="20" xfId="0" applyNumberFormat="1" applyFont="1" applyBorder="1" applyAlignment="1">
      <alignment vertical="center"/>
    </xf>
    <xf numFmtId="4" fontId="30" fillId="0" borderId="21" xfId="0" applyNumberFormat="1" applyFont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5" borderId="0" xfId="0" applyFont="1" applyFill="1" applyAlignment="1">
      <alignment horizontal="left" vertical="center"/>
    </xf>
    <xf numFmtId="0" fontId="23" fillId="5" borderId="0" xfId="0" applyFont="1" applyFill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7" fontId="25" fillId="0" borderId="0" xfId="0" applyNumberFormat="1" applyFont="1" applyAlignment="1"/>
    <xf numFmtId="166" fontId="34" fillId="0" borderId="12" xfId="0" applyNumberFormat="1" applyFont="1" applyBorder="1" applyAlignment="1"/>
    <xf numFmtId="166" fontId="34" fillId="0" borderId="13" xfId="0" applyNumberFormat="1" applyFont="1" applyBorder="1" applyAlignment="1"/>
    <xf numFmtId="167" fontId="35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167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167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167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49" fontId="23" fillId="0" borderId="22" xfId="0" applyNumberFormat="1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167" fontId="23" fillId="0" borderId="22" xfId="0" applyNumberFormat="1" applyFont="1" applyBorder="1" applyAlignment="1" applyProtection="1">
      <alignment vertical="center"/>
      <protection locked="0"/>
    </xf>
    <xf numFmtId="167" fontId="23" fillId="3" borderId="22" xfId="0" applyNumberFormat="1" applyFont="1" applyFill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  <protection locked="0"/>
    </xf>
    <xf numFmtId="0" fontId="24" fillId="3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>
      <alignment horizontal="center" vertical="center"/>
    </xf>
    <xf numFmtId="166" fontId="24" fillId="0" borderId="0" xfId="0" applyNumberFormat="1" applyFont="1" applyBorder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167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37" fillId="0" borderId="0" xfId="0" applyFont="1" applyAlignment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8" fillId="0" borderId="22" xfId="0" applyFont="1" applyBorder="1" applyAlignment="1" applyProtection="1">
      <alignment horizontal="center" vertical="center"/>
      <protection locked="0"/>
    </xf>
    <xf numFmtId="49" fontId="38" fillId="0" borderId="22" xfId="0" applyNumberFormat="1" applyFont="1" applyBorder="1" applyAlignment="1" applyProtection="1">
      <alignment horizontal="left" vertical="center" wrapText="1"/>
      <protection locked="0"/>
    </xf>
    <xf numFmtId="0" fontId="38" fillId="0" borderId="22" xfId="0" applyFont="1" applyBorder="1" applyAlignment="1" applyProtection="1">
      <alignment horizontal="left" vertical="center" wrapText="1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167" fontId="38" fillId="0" borderId="22" xfId="0" applyNumberFormat="1" applyFont="1" applyBorder="1" applyAlignment="1" applyProtection="1">
      <alignment vertical="center"/>
      <protection locked="0"/>
    </xf>
    <xf numFmtId="167" fontId="38" fillId="3" borderId="22" xfId="0" applyNumberFormat="1" applyFont="1" applyFill="1" applyBorder="1" applyAlignment="1" applyProtection="1">
      <alignment vertical="center"/>
      <protection locked="0"/>
    </xf>
    <xf numFmtId="0" fontId="39" fillId="0" borderId="22" xfId="0" applyFont="1" applyBorder="1" applyAlignment="1" applyProtection="1">
      <alignment vertical="center"/>
      <protection locked="0"/>
    </xf>
    <xf numFmtId="0" fontId="39" fillId="0" borderId="3" xfId="0" applyFont="1" applyBorder="1" applyAlignment="1">
      <alignment vertical="center"/>
    </xf>
    <xf numFmtId="0" fontId="38" fillId="3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0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0" fontId="8" fillId="0" borderId="19" xfId="0" applyFont="1" applyBorder="1" applyAlignment="1"/>
    <xf numFmtId="0" fontId="8" fillId="0" borderId="20" xfId="0" applyFont="1" applyBorder="1" applyAlignment="1"/>
    <xf numFmtId="166" fontId="8" fillId="0" borderId="20" xfId="0" applyNumberFormat="1" applyFont="1" applyBorder="1" applyAlignment="1"/>
    <xf numFmtId="166" fontId="8" fillId="0" borderId="21" xfId="0" applyNumberFormat="1" applyFont="1" applyBorder="1" applyAlignment="1"/>
    <xf numFmtId="0" fontId="38" fillId="3" borderId="19" xfId="0" applyFont="1" applyFill="1" applyBorder="1" applyAlignment="1" applyProtection="1">
      <alignment horizontal="left" vertical="center"/>
      <protection locked="0"/>
    </xf>
    <xf numFmtId="0" fontId="38" fillId="0" borderId="20" xfId="0" applyFont="1" applyBorder="1" applyAlignment="1">
      <alignment horizontal="center" vertical="center"/>
    </xf>
    <xf numFmtId="166" fontId="24" fillId="0" borderId="20" xfId="0" applyNumberFormat="1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  <xf numFmtId="0" fontId="24" fillId="3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0" fillId="0" borderId="16" xfId="0" applyFont="1" applyBorder="1" applyAlignment="1">
      <alignment horizontal="left" vertical="center" wrapText="1"/>
    </xf>
    <xf numFmtId="0" fontId="40" fillId="0" borderId="22" xfId="0" applyFont="1" applyBorder="1" applyAlignment="1">
      <alignment horizontal="left" vertical="center" wrapText="1"/>
    </xf>
    <xf numFmtId="0" fontId="40" fillId="0" borderId="22" xfId="0" applyFont="1" applyBorder="1" applyAlignment="1">
      <alignment horizontal="left" vertical="center"/>
    </xf>
    <xf numFmtId="167" fontId="40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0" fontId="35" fillId="0" borderId="0" xfId="0" applyFont="1" applyAlignment="1">
      <alignment horizontal="left" vertical="center"/>
    </xf>
    <xf numFmtId="14" fontId="2" fillId="3" borderId="0" xfId="0" applyNumberFormat="1" applyFont="1" applyFill="1" applyAlignment="1" applyProtection="1">
      <alignment horizontal="left" vertical="center"/>
      <protection locked="0"/>
    </xf>
    <xf numFmtId="0" fontId="39" fillId="0" borderId="18" xfId="0" applyFont="1" applyBorder="1" applyAlignment="1" applyProtection="1">
      <alignment vertical="center"/>
      <protection locked="0"/>
    </xf>
    <xf numFmtId="0" fontId="38" fillId="0" borderId="17" xfId="0" applyFont="1" applyBorder="1" applyAlignment="1" applyProtection="1">
      <alignment horizontal="center" vertical="center"/>
      <protection locked="0"/>
    </xf>
    <xf numFmtId="0" fontId="36" fillId="0" borderId="17" xfId="0" applyFont="1" applyBorder="1" applyAlignment="1">
      <alignment horizontal="left" vertical="center"/>
    </xf>
    <xf numFmtId="49" fontId="38" fillId="0" borderId="17" xfId="0" applyNumberFormat="1" applyFont="1" applyBorder="1" applyAlignment="1" applyProtection="1">
      <alignment horizontal="left" vertical="center" wrapText="1"/>
      <protection locked="0"/>
    </xf>
    <xf numFmtId="0" fontId="37" fillId="0" borderId="17" xfId="0" applyFont="1" applyBorder="1" applyAlignment="1">
      <alignment vertical="center" wrapText="1"/>
    </xf>
    <xf numFmtId="0" fontId="38" fillId="0" borderId="17" xfId="0" applyFont="1" applyBorder="1" applyAlignment="1" applyProtection="1">
      <alignment horizontal="center" vertical="center" wrapText="1"/>
      <protection locked="0"/>
    </xf>
    <xf numFmtId="167" fontId="38" fillId="0" borderId="17" xfId="0" applyNumberFormat="1" applyFont="1" applyBorder="1" applyAlignment="1" applyProtection="1">
      <alignment vertical="center"/>
      <protection locked="0"/>
    </xf>
    <xf numFmtId="167" fontId="38" fillId="0" borderId="17" xfId="0" applyNumberFormat="1" applyFont="1" applyFill="1" applyBorder="1" applyAlignment="1" applyProtection="1">
      <alignment vertical="center"/>
      <protection locked="0"/>
    </xf>
    <xf numFmtId="0" fontId="38" fillId="0" borderId="0" xfId="0" applyFont="1" applyBorder="1" applyAlignment="1" applyProtection="1">
      <alignment horizontal="center" vertical="center"/>
      <protection locked="0"/>
    </xf>
    <xf numFmtId="49" fontId="38" fillId="0" borderId="0" xfId="0" applyNumberFormat="1" applyFont="1" applyBorder="1" applyAlignment="1" applyProtection="1">
      <alignment horizontal="left" vertical="center" wrapText="1"/>
      <protection locked="0"/>
    </xf>
    <xf numFmtId="0" fontId="38" fillId="0" borderId="0" xfId="0" applyFont="1" applyBorder="1" applyAlignment="1" applyProtection="1">
      <alignment horizontal="center" vertical="center" wrapText="1"/>
      <protection locked="0"/>
    </xf>
    <xf numFmtId="167" fontId="38" fillId="0" borderId="0" xfId="0" applyNumberFormat="1" applyFont="1" applyBorder="1" applyAlignment="1" applyProtection="1">
      <alignment vertical="center"/>
      <protection locked="0"/>
    </xf>
    <xf numFmtId="0" fontId="39" fillId="0" borderId="0" xfId="0" applyFont="1" applyBorder="1" applyAlignment="1" applyProtection="1">
      <alignment vertical="center"/>
      <protection locked="0"/>
    </xf>
    <xf numFmtId="0" fontId="37" fillId="0" borderId="12" xfId="0" applyFont="1" applyBorder="1" applyAlignment="1">
      <alignment vertical="center" wrapText="1"/>
    </xf>
    <xf numFmtId="167" fontId="38" fillId="0" borderId="12" xfId="0" applyNumberFormat="1" applyFont="1" applyFill="1" applyBorder="1" applyAlignment="1" applyProtection="1">
      <alignment vertical="center"/>
      <protection locked="0"/>
    </xf>
    <xf numFmtId="0" fontId="42" fillId="0" borderId="22" xfId="0" applyFont="1" applyBorder="1" applyAlignment="1" applyProtection="1">
      <alignment horizontal="center" vertical="center"/>
      <protection locked="0"/>
    </xf>
    <xf numFmtId="49" fontId="42" fillId="0" borderId="22" xfId="0" applyNumberFormat="1" applyFont="1" applyBorder="1" applyAlignment="1" applyProtection="1">
      <alignment horizontal="left" vertical="center" wrapText="1"/>
      <protection locked="0"/>
    </xf>
    <xf numFmtId="0" fontId="42" fillId="0" borderId="22" xfId="0" applyFont="1" applyBorder="1" applyAlignment="1" applyProtection="1">
      <alignment horizontal="left" vertical="center" wrapText="1"/>
      <protection locked="0"/>
    </xf>
    <xf numFmtId="0" fontId="42" fillId="0" borderId="22" xfId="0" applyFont="1" applyBorder="1" applyAlignment="1" applyProtection="1">
      <alignment horizontal="center" vertical="center" wrapText="1"/>
      <protection locked="0"/>
    </xf>
    <xf numFmtId="167" fontId="42" fillId="0" borderId="22" xfId="0" applyNumberFormat="1" applyFont="1" applyBorder="1" applyAlignment="1" applyProtection="1">
      <alignment vertical="center"/>
      <protection locked="0"/>
    </xf>
    <xf numFmtId="0" fontId="44" fillId="0" borderId="22" xfId="0" applyFont="1" applyBorder="1" applyAlignment="1" applyProtection="1">
      <alignment horizontal="left" vertical="center" wrapText="1"/>
      <protection locked="0"/>
    </xf>
    <xf numFmtId="0" fontId="23" fillId="6" borderId="22" xfId="0" applyFont="1" applyFill="1" applyBorder="1" applyAlignment="1" applyProtection="1">
      <alignment horizontal="center" vertical="center"/>
      <protection locked="0"/>
    </xf>
    <xf numFmtId="49" fontId="23" fillId="6" borderId="22" xfId="0" applyNumberFormat="1" applyFont="1" applyFill="1" applyBorder="1" applyAlignment="1" applyProtection="1">
      <alignment horizontal="left" vertical="center" wrapText="1"/>
      <protection locked="0"/>
    </xf>
    <xf numFmtId="0" fontId="23" fillId="6" borderId="22" xfId="0" applyFont="1" applyFill="1" applyBorder="1" applyAlignment="1" applyProtection="1">
      <alignment horizontal="left" vertical="center" wrapText="1"/>
      <protection locked="0"/>
    </xf>
    <xf numFmtId="0" fontId="23" fillId="6" borderId="22" xfId="0" applyFont="1" applyFill="1" applyBorder="1" applyAlignment="1" applyProtection="1">
      <alignment horizontal="center" vertical="center" wrapText="1"/>
      <protection locked="0"/>
    </xf>
    <xf numFmtId="167" fontId="23" fillId="6" borderId="22" xfId="0" applyNumberFormat="1" applyFont="1" applyFill="1" applyBorder="1" applyAlignment="1" applyProtection="1">
      <alignment vertical="center"/>
      <protection locked="0"/>
    </xf>
    <xf numFmtId="0" fontId="38" fillId="6" borderId="22" xfId="0" applyFont="1" applyFill="1" applyBorder="1" applyAlignment="1" applyProtection="1">
      <alignment horizontal="center" vertical="center"/>
      <protection locked="0"/>
    </xf>
    <xf numFmtId="49" fontId="38" fillId="6" borderId="22" xfId="0" applyNumberFormat="1" applyFont="1" applyFill="1" applyBorder="1" applyAlignment="1" applyProtection="1">
      <alignment horizontal="left" vertical="center" wrapText="1"/>
      <protection locked="0"/>
    </xf>
    <xf numFmtId="0" fontId="38" fillId="6" borderId="22" xfId="0" applyFont="1" applyFill="1" applyBorder="1" applyAlignment="1" applyProtection="1">
      <alignment horizontal="left" vertical="center" wrapText="1"/>
      <protection locked="0"/>
    </xf>
    <xf numFmtId="0" fontId="38" fillId="6" borderId="22" xfId="0" applyFont="1" applyFill="1" applyBorder="1" applyAlignment="1" applyProtection="1">
      <alignment horizontal="center" vertical="center" wrapText="1"/>
      <protection locked="0"/>
    </xf>
    <xf numFmtId="167" fontId="38" fillId="6" borderId="22" xfId="0" applyNumberFormat="1" applyFont="1" applyFill="1" applyBorder="1" applyAlignment="1" applyProtection="1">
      <alignment vertical="center"/>
      <protection locked="0"/>
    </xf>
    <xf numFmtId="4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4" fontId="25" fillId="0" borderId="0" xfId="0" applyNumberFormat="1" applyFont="1" applyAlignment="1">
      <alignment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" fontId="19" fillId="0" borderId="0" xfId="0" applyNumberFormat="1" applyFont="1" applyAlignment="1">
      <alignment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0" fillId="0" borderId="0" xfId="0"/>
    <xf numFmtId="0" fontId="23" fillId="5" borderId="7" xfId="0" applyFont="1" applyFill="1" applyBorder="1" applyAlignment="1">
      <alignment horizontal="right" vertical="center"/>
    </xf>
    <xf numFmtId="0" fontId="23" fillId="5" borderId="7" xfId="0" applyFont="1" applyFill="1" applyBorder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left" vertical="center"/>
    </xf>
    <xf numFmtId="0" fontId="28" fillId="0" borderId="0" xfId="0" applyFont="1" applyAlignment="1">
      <alignment horizontal="left" vertical="center" wrapText="1"/>
    </xf>
    <xf numFmtId="4" fontId="25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8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3" fillId="5" borderId="6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12"/>
  <sheetViews>
    <sheetView showGridLines="0" topLeftCell="A97" zoomScale="70" zoomScaleNormal="70" workbookViewId="0"/>
  </sheetViews>
  <sheetFormatPr defaultRowHeight="10.5"/>
  <cols>
    <col min="1" max="1" width="8.28515625" style="1" customWidth="1"/>
    <col min="2" max="2" width="1.7109375" style="1" customWidth="1"/>
    <col min="3" max="3" width="4.140625" style="1" customWidth="1"/>
    <col min="4" max="33" width="2.7109375" style="1" customWidth="1"/>
    <col min="34" max="34" width="3.28515625" style="1" customWidth="1"/>
    <col min="35" max="35" width="31.7109375" style="1" customWidth="1"/>
    <col min="36" max="37" width="2.42578125" style="1" customWidth="1"/>
    <col min="38" max="38" width="8.28515625" style="1" customWidth="1"/>
    <col min="39" max="39" width="3.28515625" style="1" customWidth="1"/>
    <col min="40" max="40" width="13.28515625" style="1" customWidth="1"/>
    <col min="41" max="41" width="7.42578125" style="1" customWidth="1"/>
    <col min="42" max="42" width="4.140625" style="1" customWidth="1"/>
    <col min="43" max="43" width="15.7109375" style="1" hidden="1" customWidth="1"/>
    <col min="44" max="44" width="13.7109375" style="1" customWidth="1"/>
    <col min="45" max="47" width="25.85546875" style="1" hidden="1" customWidth="1"/>
    <col min="48" max="49" width="21.7109375" style="1" hidden="1" customWidth="1"/>
    <col min="50" max="51" width="25" style="1" hidden="1" customWidth="1"/>
    <col min="52" max="52" width="21.7109375" style="1" hidden="1" customWidth="1"/>
    <col min="53" max="53" width="19.140625" style="1" hidden="1" customWidth="1"/>
    <col min="54" max="54" width="25" style="1" hidden="1" customWidth="1"/>
    <col min="55" max="55" width="21.7109375" style="1" hidden="1" customWidth="1"/>
    <col min="56" max="56" width="19.140625" style="1" hidden="1" customWidth="1"/>
    <col min="57" max="57" width="66.42578125" style="1" customWidth="1"/>
    <col min="71" max="91" width="9.28515625" style="1" hidden="1"/>
  </cols>
  <sheetData>
    <row r="1" spans="1:74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4</v>
      </c>
      <c r="BV1" s="17" t="s">
        <v>5</v>
      </c>
    </row>
    <row r="2" spans="1:74" s="1" customFormat="1" ht="37" customHeight="1">
      <c r="AR2" s="278" t="s">
        <v>6</v>
      </c>
      <c r="AS2" s="279"/>
      <c r="AT2" s="279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S2" s="18" t="s">
        <v>7</v>
      </c>
      <c r="BT2" s="18" t="s">
        <v>8</v>
      </c>
    </row>
    <row r="3" spans="1:74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7</v>
      </c>
      <c r="BT3" s="18" t="s">
        <v>8</v>
      </c>
    </row>
    <row r="4" spans="1:74" s="1" customFormat="1" ht="24.9" customHeight="1">
      <c r="B4" s="21"/>
      <c r="D4" s="22" t="s">
        <v>9</v>
      </c>
      <c r="AR4" s="21"/>
      <c r="AS4" s="23" t="s">
        <v>10</v>
      </c>
      <c r="BE4" s="24" t="s">
        <v>11</v>
      </c>
      <c r="BS4" s="18" t="s">
        <v>7</v>
      </c>
    </row>
    <row r="5" spans="1:74" s="1" customFormat="1" ht="11.95" customHeight="1">
      <c r="B5" s="21"/>
      <c r="D5" s="25" t="s">
        <v>12</v>
      </c>
      <c r="K5" s="292" t="s">
        <v>5400</v>
      </c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R5" s="21"/>
      <c r="BE5" s="289" t="s">
        <v>14</v>
      </c>
      <c r="BS5" s="18" t="s">
        <v>7</v>
      </c>
    </row>
    <row r="6" spans="1:74" s="1" customFormat="1" ht="37" customHeight="1">
      <c r="B6" s="21"/>
      <c r="D6" s="27" t="s">
        <v>15</v>
      </c>
      <c r="K6" s="293" t="s">
        <v>16</v>
      </c>
      <c r="L6" s="279"/>
      <c r="M6" s="279"/>
      <c r="N6" s="279"/>
      <c r="O6" s="279"/>
      <c r="P6" s="279"/>
      <c r="Q6" s="279"/>
      <c r="R6" s="279"/>
      <c r="S6" s="279"/>
      <c r="T6" s="279"/>
      <c r="U6" s="279"/>
      <c r="V6" s="279"/>
      <c r="W6" s="279"/>
      <c r="X6" s="279"/>
      <c r="Y6" s="279"/>
      <c r="Z6" s="279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R6" s="21"/>
      <c r="BE6" s="290"/>
      <c r="BS6" s="18" t="s">
        <v>7</v>
      </c>
    </row>
    <row r="7" spans="1:74" s="1" customFormat="1" ht="11.95" customHeight="1">
      <c r="B7" s="21"/>
      <c r="D7" s="28" t="s">
        <v>17</v>
      </c>
      <c r="K7" s="26" t="s">
        <v>18</v>
      </c>
      <c r="AK7" s="28" t="s">
        <v>19</v>
      </c>
      <c r="AN7" s="26" t="s">
        <v>20</v>
      </c>
      <c r="AR7" s="21"/>
      <c r="BE7" s="290"/>
      <c r="BS7" s="18" t="s">
        <v>7</v>
      </c>
    </row>
    <row r="8" spans="1:74" s="1" customFormat="1" ht="11.95" customHeight="1">
      <c r="B8" s="21"/>
      <c r="D8" s="28" t="s">
        <v>21</v>
      </c>
      <c r="K8" s="26" t="s">
        <v>22</v>
      </c>
      <c r="AK8" s="28" t="s">
        <v>23</v>
      </c>
      <c r="AN8" s="232">
        <v>44274</v>
      </c>
      <c r="AR8" s="21"/>
      <c r="BE8" s="290"/>
      <c r="BS8" s="18" t="s">
        <v>7</v>
      </c>
    </row>
    <row r="9" spans="1:74" s="1" customFormat="1" ht="29.3" customHeight="1">
      <c r="B9" s="21"/>
      <c r="D9" s="25" t="s">
        <v>24</v>
      </c>
      <c r="K9" s="30" t="s">
        <v>25</v>
      </c>
      <c r="AK9" s="25" t="s">
        <v>26</v>
      </c>
      <c r="AN9" s="30" t="s">
        <v>27</v>
      </c>
      <c r="AR9" s="21"/>
      <c r="BE9" s="290"/>
      <c r="BS9" s="18" t="s">
        <v>7</v>
      </c>
    </row>
    <row r="10" spans="1:74" s="1" customFormat="1" ht="11.95" customHeight="1">
      <c r="B10" s="21"/>
      <c r="D10" s="28" t="s">
        <v>28</v>
      </c>
      <c r="AK10" s="28" t="s">
        <v>29</v>
      </c>
      <c r="AN10" s="26" t="s">
        <v>1</v>
      </c>
      <c r="AR10" s="21"/>
      <c r="BE10" s="290"/>
      <c r="BS10" s="18" t="s">
        <v>7</v>
      </c>
    </row>
    <row r="11" spans="1:74" s="1" customFormat="1" ht="18.649999999999999" customHeight="1">
      <c r="B11" s="21"/>
      <c r="E11" s="26" t="s">
        <v>30</v>
      </c>
      <c r="AK11" s="28" t="s">
        <v>31</v>
      </c>
      <c r="AN11" s="26" t="s">
        <v>1</v>
      </c>
      <c r="AR11" s="21"/>
      <c r="BE11" s="290"/>
      <c r="BS11" s="18" t="s">
        <v>7</v>
      </c>
    </row>
    <row r="12" spans="1:74" s="1" customFormat="1" ht="6.9" customHeight="1">
      <c r="B12" s="21"/>
      <c r="AR12" s="21"/>
      <c r="BE12" s="290"/>
      <c r="BS12" s="18" t="s">
        <v>7</v>
      </c>
    </row>
    <row r="13" spans="1:74" s="1" customFormat="1" ht="11.95" customHeight="1">
      <c r="B13" s="21"/>
      <c r="D13" s="28" t="s">
        <v>32</v>
      </c>
      <c r="AK13" s="28" t="s">
        <v>29</v>
      </c>
      <c r="AN13" s="31" t="s">
        <v>33</v>
      </c>
      <c r="AR13" s="21"/>
      <c r="BE13" s="290"/>
      <c r="BS13" s="18" t="s">
        <v>7</v>
      </c>
    </row>
    <row r="14" spans="1:74" ht="12.45">
      <c r="B14" s="21"/>
      <c r="E14" s="294" t="s">
        <v>33</v>
      </c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8" t="s">
        <v>31</v>
      </c>
      <c r="AN14" s="31" t="s">
        <v>33</v>
      </c>
      <c r="AR14" s="21"/>
      <c r="BE14" s="290"/>
      <c r="BS14" s="18" t="s">
        <v>7</v>
      </c>
    </row>
    <row r="15" spans="1:74" s="1" customFormat="1" ht="6.9" customHeight="1">
      <c r="B15" s="21"/>
      <c r="AR15" s="21"/>
      <c r="BE15" s="290"/>
      <c r="BS15" s="18" t="s">
        <v>4</v>
      </c>
    </row>
    <row r="16" spans="1:74" s="1" customFormat="1" ht="11.95" customHeight="1">
      <c r="B16" s="21"/>
      <c r="D16" s="28" t="s">
        <v>34</v>
      </c>
      <c r="AK16" s="28" t="s">
        <v>29</v>
      </c>
      <c r="AN16" s="26" t="s">
        <v>1</v>
      </c>
      <c r="AR16" s="21"/>
      <c r="BE16" s="290"/>
      <c r="BS16" s="18" t="s">
        <v>4</v>
      </c>
    </row>
    <row r="17" spans="1:71" s="1" customFormat="1" ht="18.649999999999999" customHeight="1">
      <c r="B17" s="21"/>
      <c r="E17" s="26" t="s">
        <v>35</v>
      </c>
      <c r="AK17" s="28" t="s">
        <v>31</v>
      </c>
      <c r="AN17" s="26" t="s">
        <v>1</v>
      </c>
      <c r="AR17" s="21"/>
      <c r="BE17" s="290"/>
      <c r="BS17" s="18" t="s">
        <v>3</v>
      </c>
    </row>
    <row r="18" spans="1:71" s="1" customFormat="1" ht="6.9" customHeight="1">
      <c r="B18" s="21"/>
      <c r="AR18" s="21"/>
      <c r="BE18" s="290"/>
      <c r="BS18" s="18" t="s">
        <v>36</v>
      </c>
    </row>
    <row r="19" spans="1:71" s="1" customFormat="1" ht="11.95" customHeight="1">
      <c r="B19" s="21"/>
      <c r="D19" s="28" t="s">
        <v>37</v>
      </c>
      <c r="AK19" s="28" t="s">
        <v>29</v>
      </c>
      <c r="AN19" s="26" t="s">
        <v>1</v>
      </c>
      <c r="AR19" s="21"/>
      <c r="BE19" s="290"/>
      <c r="BS19" s="18" t="s">
        <v>36</v>
      </c>
    </row>
    <row r="20" spans="1:71" s="1" customFormat="1" ht="18.649999999999999" customHeight="1">
      <c r="B20" s="21"/>
      <c r="E20" s="26" t="s">
        <v>38</v>
      </c>
      <c r="AK20" s="28" t="s">
        <v>31</v>
      </c>
      <c r="AN20" s="26" t="s">
        <v>1</v>
      </c>
      <c r="AR20" s="21"/>
      <c r="BE20" s="290"/>
      <c r="BS20" s="18" t="s">
        <v>3</v>
      </c>
    </row>
    <row r="21" spans="1:71" s="1" customFormat="1" ht="6.9" customHeight="1">
      <c r="B21" s="21"/>
      <c r="AR21" s="21"/>
      <c r="BE21" s="290"/>
    </row>
    <row r="22" spans="1:71" s="1" customFormat="1" ht="11.95" customHeight="1">
      <c r="B22" s="21"/>
      <c r="D22" s="28" t="s">
        <v>39</v>
      </c>
      <c r="AR22" s="21"/>
      <c r="BE22" s="290"/>
    </row>
    <row r="23" spans="1:71" s="1" customFormat="1" ht="16.55" customHeight="1">
      <c r="B23" s="21"/>
      <c r="E23" s="296" t="s">
        <v>1</v>
      </c>
      <c r="F23" s="296"/>
      <c r="G23" s="296"/>
      <c r="H23" s="296"/>
      <c r="I23" s="296"/>
      <c r="J23" s="296"/>
      <c r="K23" s="296"/>
      <c r="L23" s="296"/>
      <c r="M23" s="296"/>
      <c r="N23" s="296"/>
      <c r="O23" s="296"/>
      <c r="P23" s="296"/>
      <c r="Q23" s="296"/>
      <c r="R23" s="296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296"/>
      <c r="AH23" s="296"/>
      <c r="AI23" s="296"/>
      <c r="AJ23" s="296"/>
      <c r="AK23" s="296"/>
      <c r="AL23" s="296"/>
      <c r="AM23" s="296"/>
      <c r="AN23" s="296"/>
      <c r="AR23" s="21"/>
      <c r="BE23" s="290"/>
    </row>
    <row r="24" spans="1:71" s="1" customFormat="1" ht="6.9" customHeight="1">
      <c r="B24" s="21"/>
      <c r="AR24" s="21"/>
      <c r="BE24" s="290"/>
    </row>
    <row r="25" spans="1:71" s="1" customFormat="1" ht="6.9" customHeight="1">
      <c r="B25" s="21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R25" s="21"/>
      <c r="BE25" s="290"/>
    </row>
    <row r="26" spans="1:71" s="2" customFormat="1" ht="25.85" customHeight="1">
      <c r="A26" s="34"/>
      <c r="B26" s="35"/>
      <c r="C26" s="34"/>
      <c r="D26" s="36" t="s">
        <v>40</v>
      </c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297">
        <f>ROUND(AG94,2)</f>
        <v>0</v>
      </c>
      <c r="AL26" s="298"/>
      <c r="AM26" s="298"/>
      <c r="AN26" s="298"/>
      <c r="AO26" s="298"/>
      <c r="AP26" s="34"/>
      <c r="AQ26" s="34"/>
      <c r="AR26" s="35"/>
      <c r="BE26" s="290"/>
    </row>
    <row r="27" spans="1:71" s="2" customFormat="1" ht="6.9" customHeight="1">
      <c r="A27" s="34"/>
      <c r="B27" s="35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5"/>
      <c r="BE27" s="290"/>
    </row>
    <row r="28" spans="1:71" s="2" customFormat="1" ht="12.45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299" t="s">
        <v>41</v>
      </c>
      <c r="M28" s="299"/>
      <c r="N28" s="299"/>
      <c r="O28" s="299"/>
      <c r="P28" s="299"/>
      <c r="Q28" s="34"/>
      <c r="R28" s="34"/>
      <c r="S28" s="34"/>
      <c r="T28" s="34"/>
      <c r="U28" s="34"/>
      <c r="V28" s="34"/>
      <c r="W28" s="299" t="s">
        <v>42</v>
      </c>
      <c r="X28" s="299"/>
      <c r="Y28" s="299"/>
      <c r="Z28" s="299"/>
      <c r="AA28" s="299"/>
      <c r="AB28" s="299"/>
      <c r="AC28" s="299"/>
      <c r="AD28" s="299"/>
      <c r="AE28" s="299"/>
      <c r="AF28" s="34"/>
      <c r="AG28" s="34"/>
      <c r="AH28" s="34"/>
      <c r="AI28" s="34"/>
      <c r="AJ28" s="34"/>
      <c r="AK28" s="299" t="s">
        <v>43</v>
      </c>
      <c r="AL28" s="299"/>
      <c r="AM28" s="299"/>
      <c r="AN28" s="299"/>
      <c r="AO28" s="299"/>
      <c r="AP28" s="34"/>
      <c r="AQ28" s="34"/>
      <c r="AR28" s="35"/>
      <c r="BE28" s="290"/>
    </row>
    <row r="29" spans="1:71" s="3" customFormat="1" ht="14.4" customHeight="1">
      <c r="B29" s="39"/>
      <c r="D29" s="28" t="s">
        <v>44</v>
      </c>
      <c r="F29" s="28" t="s">
        <v>45</v>
      </c>
      <c r="L29" s="271">
        <v>0.2</v>
      </c>
      <c r="M29" s="272"/>
      <c r="N29" s="272"/>
      <c r="O29" s="272"/>
      <c r="P29" s="272"/>
      <c r="W29" s="273">
        <f>ROUND(AZ94, 2)</f>
        <v>0</v>
      </c>
      <c r="X29" s="272"/>
      <c r="Y29" s="272"/>
      <c r="Z29" s="272"/>
      <c r="AA29" s="272"/>
      <c r="AB29" s="272"/>
      <c r="AC29" s="272"/>
      <c r="AD29" s="272"/>
      <c r="AE29" s="272"/>
      <c r="AK29" s="273">
        <f>ROUND(AV94, 2)</f>
        <v>0</v>
      </c>
      <c r="AL29" s="272"/>
      <c r="AM29" s="272"/>
      <c r="AN29" s="272"/>
      <c r="AO29" s="272"/>
      <c r="AR29" s="39"/>
      <c r="BE29" s="291"/>
    </row>
    <row r="30" spans="1:71" s="3" customFormat="1" ht="14.4" customHeight="1">
      <c r="B30" s="39"/>
      <c r="F30" s="28" t="s">
        <v>46</v>
      </c>
      <c r="L30" s="271">
        <v>0.2</v>
      </c>
      <c r="M30" s="272"/>
      <c r="N30" s="272"/>
      <c r="O30" s="272"/>
      <c r="P30" s="272"/>
      <c r="W30" s="273">
        <f>ROUND(BA94, 2)</f>
        <v>0</v>
      </c>
      <c r="X30" s="272"/>
      <c r="Y30" s="272"/>
      <c r="Z30" s="272"/>
      <c r="AA30" s="272"/>
      <c r="AB30" s="272"/>
      <c r="AC30" s="272"/>
      <c r="AD30" s="272"/>
      <c r="AE30" s="272"/>
      <c r="AK30" s="273">
        <f>ROUND(AW94, 2)</f>
        <v>0</v>
      </c>
      <c r="AL30" s="272"/>
      <c r="AM30" s="272"/>
      <c r="AN30" s="272"/>
      <c r="AO30" s="272"/>
      <c r="AR30" s="39"/>
      <c r="BE30" s="291"/>
    </row>
    <row r="31" spans="1:71" s="3" customFormat="1" ht="14.4" hidden="1" customHeight="1">
      <c r="B31" s="39"/>
      <c r="F31" s="28" t="s">
        <v>47</v>
      </c>
      <c r="L31" s="271">
        <v>0.2</v>
      </c>
      <c r="M31" s="272"/>
      <c r="N31" s="272"/>
      <c r="O31" s="272"/>
      <c r="P31" s="272"/>
      <c r="W31" s="273">
        <f>ROUND(BB94, 2)</f>
        <v>0</v>
      </c>
      <c r="X31" s="272"/>
      <c r="Y31" s="272"/>
      <c r="Z31" s="272"/>
      <c r="AA31" s="272"/>
      <c r="AB31" s="272"/>
      <c r="AC31" s="272"/>
      <c r="AD31" s="272"/>
      <c r="AE31" s="272"/>
      <c r="AK31" s="273">
        <v>0</v>
      </c>
      <c r="AL31" s="272"/>
      <c r="AM31" s="272"/>
      <c r="AN31" s="272"/>
      <c r="AO31" s="272"/>
      <c r="AR31" s="39"/>
      <c r="BE31" s="291"/>
    </row>
    <row r="32" spans="1:71" s="3" customFormat="1" ht="14.4" hidden="1" customHeight="1">
      <c r="B32" s="39"/>
      <c r="F32" s="28" t="s">
        <v>48</v>
      </c>
      <c r="L32" s="271">
        <v>0.2</v>
      </c>
      <c r="M32" s="272"/>
      <c r="N32" s="272"/>
      <c r="O32" s="272"/>
      <c r="P32" s="272"/>
      <c r="W32" s="273">
        <f>ROUND(BC94, 2)</f>
        <v>0</v>
      </c>
      <c r="X32" s="272"/>
      <c r="Y32" s="272"/>
      <c r="Z32" s="272"/>
      <c r="AA32" s="272"/>
      <c r="AB32" s="272"/>
      <c r="AC32" s="272"/>
      <c r="AD32" s="272"/>
      <c r="AE32" s="272"/>
      <c r="AK32" s="273">
        <v>0</v>
      </c>
      <c r="AL32" s="272"/>
      <c r="AM32" s="272"/>
      <c r="AN32" s="272"/>
      <c r="AO32" s="272"/>
      <c r="AR32" s="39"/>
      <c r="BE32" s="291"/>
    </row>
    <row r="33" spans="1:57" s="3" customFormat="1" ht="14.4" hidden="1" customHeight="1">
      <c r="B33" s="39"/>
      <c r="F33" s="28" t="s">
        <v>49</v>
      </c>
      <c r="L33" s="271">
        <v>0</v>
      </c>
      <c r="M33" s="272"/>
      <c r="N33" s="272"/>
      <c r="O33" s="272"/>
      <c r="P33" s="272"/>
      <c r="W33" s="273">
        <f>ROUND(BD94, 2)</f>
        <v>0</v>
      </c>
      <c r="X33" s="272"/>
      <c r="Y33" s="272"/>
      <c r="Z33" s="272"/>
      <c r="AA33" s="272"/>
      <c r="AB33" s="272"/>
      <c r="AC33" s="272"/>
      <c r="AD33" s="272"/>
      <c r="AE33" s="272"/>
      <c r="AK33" s="273">
        <v>0</v>
      </c>
      <c r="AL33" s="272"/>
      <c r="AM33" s="272"/>
      <c r="AN33" s="272"/>
      <c r="AO33" s="272"/>
      <c r="AR33" s="39"/>
      <c r="BE33" s="291"/>
    </row>
    <row r="34" spans="1:57" s="2" customFormat="1" ht="6.9" customHeight="1">
      <c r="A34" s="34"/>
      <c r="B34" s="35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5"/>
      <c r="BE34" s="290"/>
    </row>
    <row r="35" spans="1:57" s="2" customFormat="1" ht="25.85" customHeight="1">
      <c r="A35" s="34"/>
      <c r="B35" s="35"/>
      <c r="C35" s="40"/>
      <c r="D35" s="41" t="s">
        <v>50</v>
      </c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3" t="s">
        <v>51</v>
      </c>
      <c r="U35" s="42"/>
      <c r="V35" s="42"/>
      <c r="W35" s="42"/>
      <c r="X35" s="277" t="s">
        <v>52</v>
      </c>
      <c r="Y35" s="275"/>
      <c r="Z35" s="275"/>
      <c r="AA35" s="275"/>
      <c r="AB35" s="275"/>
      <c r="AC35" s="42"/>
      <c r="AD35" s="42"/>
      <c r="AE35" s="42"/>
      <c r="AF35" s="42"/>
      <c r="AG35" s="42"/>
      <c r="AH35" s="42"/>
      <c r="AI35" s="42"/>
      <c r="AJ35" s="42"/>
      <c r="AK35" s="274">
        <f>SUM(AK26:AK33)</f>
        <v>0</v>
      </c>
      <c r="AL35" s="275"/>
      <c r="AM35" s="275"/>
      <c r="AN35" s="275"/>
      <c r="AO35" s="276"/>
      <c r="AP35" s="40"/>
      <c r="AQ35" s="40"/>
      <c r="AR35" s="35"/>
      <c r="BE35" s="34"/>
    </row>
    <row r="36" spans="1:57" s="2" customFormat="1" ht="6.9" customHeight="1">
      <c r="A36" s="34"/>
      <c r="B36" s="35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5"/>
      <c r="BE36" s="34"/>
    </row>
    <row r="37" spans="1:57" s="2" customFormat="1" ht="14.4" customHeight="1">
      <c r="A37" s="34"/>
      <c r="B37" s="35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5"/>
      <c r="BE37" s="34"/>
    </row>
    <row r="38" spans="1:57" s="1" customFormat="1" ht="14.4" customHeight="1">
      <c r="B38" s="21"/>
      <c r="AR38" s="21"/>
    </row>
    <row r="39" spans="1:57" s="1" customFormat="1" ht="14.4" customHeight="1">
      <c r="B39" s="21"/>
      <c r="AR39" s="21"/>
    </row>
    <row r="40" spans="1:57" s="1" customFormat="1" ht="14.4" customHeight="1">
      <c r="B40" s="21"/>
      <c r="AR40" s="21"/>
    </row>
    <row r="41" spans="1:57" s="1" customFormat="1" ht="14.4" customHeight="1">
      <c r="B41" s="21"/>
      <c r="AR41" s="21"/>
    </row>
    <row r="42" spans="1:57" s="1" customFormat="1" ht="14.4" customHeight="1">
      <c r="B42" s="21"/>
      <c r="AR42" s="21"/>
    </row>
    <row r="43" spans="1:57" s="1" customFormat="1" ht="14.4" customHeight="1">
      <c r="B43" s="21"/>
      <c r="AR43" s="21"/>
    </row>
    <row r="44" spans="1:57" s="1" customFormat="1" ht="14.4" customHeight="1">
      <c r="B44" s="21"/>
      <c r="AR44" s="21"/>
    </row>
    <row r="45" spans="1:57" s="1" customFormat="1" ht="14.4" customHeight="1">
      <c r="B45" s="21"/>
      <c r="AR45" s="21"/>
    </row>
    <row r="46" spans="1:57" s="1" customFormat="1" ht="14.4" customHeight="1">
      <c r="B46" s="21"/>
      <c r="AR46" s="21"/>
    </row>
    <row r="47" spans="1:57" s="1" customFormat="1" ht="14.4" customHeight="1">
      <c r="B47" s="21"/>
      <c r="AR47" s="21"/>
    </row>
    <row r="48" spans="1:57" s="1" customFormat="1" ht="14.4" customHeight="1">
      <c r="B48" s="21"/>
      <c r="AR48" s="21"/>
    </row>
    <row r="49" spans="1:57" s="2" customFormat="1" ht="14.4" customHeight="1">
      <c r="B49" s="44"/>
      <c r="D49" s="45" t="s">
        <v>53</v>
      </c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5" t="s">
        <v>54</v>
      </c>
      <c r="AI49" s="46"/>
      <c r="AJ49" s="46"/>
      <c r="AK49" s="46"/>
      <c r="AL49" s="46"/>
      <c r="AM49" s="46"/>
      <c r="AN49" s="46"/>
      <c r="AO49" s="46"/>
      <c r="AR49" s="44"/>
    </row>
    <row r="50" spans="1:57">
      <c r="B50" s="21"/>
      <c r="AR50" s="21"/>
    </row>
    <row r="51" spans="1:57">
      <c r="B51" s="21"/>
      <c r="AR51" s="21"/>
    </row>
    <row r="52" spans="1:57">
      <c r="B52" s="21"/>
      <c r="AR52" s="21"/>
    </row>
    <row r="53" spans="1:57">
      <c r="B53" s="21"/>
      <c r="AR53" s="21"/>
    </row>
    <row r="54" spans="1:57">
      <c r="B54" s="21"/>
      <c r="AR54" s="21"/>
    </row>
    <row r="55" spans="1:57">
      <c r="B55" s="21"/>
      <c r="AR55" s="21"/>
    </row>
    <row r="56" spans="1:57">
      <c r="B56" s="21"/>
      <c r="AR56" s="21"/>
    </row>
    <row r="57" spans="1:57">
      <c r="B57" s="21"/>
      <c r="AR57" s="21"/>
    </row>
    <row r="58" spans="1:57">
      <c r="B58" s="21"/>
      <c r="AR58" s="21"/>
    </row>
    <row r="59" spans="1:57">
      <c r="B59" s="21"/>
      <c r="AR59" s="21"/>
    </row>
    <row r="60" spans="1:57" s="2" customFormat="1" ht="12.45">
      <c r="A60" s="34"/>
      <c r="B60" s="35"/>
      <c r="C60" s="34"/>
      <c r="D60" s="47" t="s">
        <v>55</v>
      </c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47" t="s">
        <v>56</v>
      </c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47" t="s">
        <v>55</v>
      </c>
      <c r="AI60" s="37"/>
      <c r="AJ60" s="37"/>
      <c r="AK60" s="37"/>
      <c r="AL60" s="37"/>
      <c r="AM60" s="47" t="s">
        <v>56</v>
      </c>
      <c r="AN60" s="37"/>
      <c r="AO60" s="37"/>
      <c r="AP60" s="34"/>
      <c r="AQ60" s="34"/>
      <c r="AR60" s="35"/>
      <c r="BE60" s="34"/>
    </row>
    <row r="61" spans="1:57">
      <c r="B61" s="21"/>
      <c r="AR61" s="21"/>
    </row>
    <row r="62" spans="1:57">
      <c r="B62" s="21"/>
      <c r="AR62" s="21"/>
    </row>
    <row r="63" spans="1:57">
      <c r="B63" s="21"/>
      <c r="AR63" s="21"/>
    </row>
    <row r="64" spans="1:57" s="2" customFormat="1" ht="13.1">
      <c r="A64" s="34"/>
      <c r="B64" s="35"/>
      <c r="C64" s="34"/>
      <c r="D64" s="45" t="s">
        <v>57</v>
      </c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5" t="s">
        <v>58</v>
      </c>
      <c r="AI64" s="48"/>
      <c r="AJ64" s="48"/>
      <c r="AK64" s="48"/>
      <c r="AL64" s="48"/>
      <c r="AM64" s="48"/>
      <c r="AN64" s="48"/>
      <c r="AO64" s="48"/>
      <c r="AP64" s="34"/>
      <c r="AQ64" s="34"/>
      <c r="AR64" s="35"/>
      <c r="BE64" s="34"/>
    </row>
    <row r="65" spans="1:57">
      <c r="B65" s="21"/>
      <c r="AR65" s="21"/>
    </row>
    <row r="66" spans="1:57">
      <c r="B66" s="21"/>
      <c r="AR66" s="21"/>
    </row>
    <row r="67" spans="1:57">
      <c r="B67" s="21"/>
      <c r="AR67" s="21"/>
    </row>
    <row r="68" spans="1:57">
      <c r="B68" s="21"/>
      <c r="AR68" s="21"/>
    </row>
    <row r="69" spans="1:57">
      <c r="B69" s="21"/>
      <c r="AR69" s="21"/>
    </row>
    <row r="70" spans="1:57">
      <c r="B70" s="21"/>
      <c r="AR70" s="21"/>
    </row>
    <row r="71" spans="1:57">
      <c r="B71" s="21"/>
      <c r="AR71" s="21"/>
    </row>
    <row r="72" spans="1:57">
      <c r="B72" s="21"/>
      <c r="AR72" s="21"/>
    </row>
    <row r="73" spans="1:57">
      <c r="B73" s="21"/>
      <c r="AR73" s="21"/>
    </row>
    <row r="74" spans="1:57">
      <c r="B74" s="21"/>
      <c r="AR74" s="21"/>
    </row>
    <row r="75" spans="1:57" s="2" customFormat="1" ht="12.45">
      <c r="A75" s="34"/>
      <c r="B75" s="35"/>
      <c r="C75" s="34"/>
      <c r="D75" s="47" t="s">
        <v>55</v>
      </c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47" t="s">
        <v>56</v>
      </c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47" t="s">
        <v>55</v>
      </c>
      <c r="AI75" s="37"/>
      <c r="AJ75" s="37"/>
      <c r="AK75" s="37"/>
      <c r="AL75" s="37"/>
      <c r="AM75" s="47" t="s">
        <v>56</v>
      </c>
      <c r="AN75" s="37"/>
      <c r="AO75" s="37"/>
      <c r="AP75" s="34"/>
      <c r="AQ75" s="34"/>
      <c r="AR75" s="35"/>
      <c r="BE75" s="34"/>
    </row>
    <row r="76" spans="1:57" s="2" customFormat="1">
      <c r="A76" s="34"/>
      <c r="B76" s="35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5"/>
      <c r="BE76" s="34"/>
    </row>
    <row r="77" spans="1:57" s="2" customFormat="1" ht="6.9" customHeight="1">
      <c r="A77" s="34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35"/>
      <c r="BE77" s="34"/>
    </row>
    <row r="81" spans="1:91" s="2" customFormat="1" ht="6.9" customHeight="1">
      <c r="A81" s="34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35"/>
      <c r="BE81" s="34"/>
    </row>
    <row r="82" spans="1:91" s="2" customFormat="1" ht="24.9" customHeight="1">
      <c r="A82" s="34"/>
      <c r="B82" s="35"/>
      <c r="C82" s="22" t="s">
        <v>59</v>
      </c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5"/>
      <c r="BE82" s="34"/>
    </row>
    <row r="83" spans="1:91" s="2" customFormat="1" ht="6.9" customHeight="1">
      <c r="A83" s="34"/>
      <c r="B83" s="3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5"/>
      <c r="BE83" s="34"/>
    </row>
    <row r="84" spans="1:91" s="4" customFormat="1" ht="11.95" customHeight="1">
      <c r="B84" s="53"/>
      <c r="C84" s="28" t="s">
        <v>12</v>
      </c>
      <c r="L84" s="4" t="str">
        <f>K5</f>
        <v>191121_upr_marec</v>
      </c>
      <c r="AR84" s="53"/>
    </row>
    <row r="85" spans="1:91" s="5" customFormat="1" ht="37" customHeight="1">
      <c r="B85" s="54"/>
      <c r="C85" s="55" t="s">
        <v>15</v>
      </c>
      <c r="L85" s="300" t="str">
        <f>K6</f>
        <v>MŠ Spojná 6 - rekonštrukcia objektu</v>
      </c>
      <c r="M85" s="301"/>
      <c r="N85" s="301"/>
      <c r="O85" s="301"/>
      <c r="P85" s="301"/>
      <c r="Q85" s="301"/>
      <c r="R85" s="301"/>
      <c r="S85" s="301"/>
      <c r="T85" s="301"/>
      <c r="U85" s="301"/>
      <c r="V85" s="301"/>
      <c r="W85" s="301"/>
      <c r="X85" s="301"/>
      <c r="Y85" s="301"/>
      <c r="Z85" s="301"/>
      <c r="AA85" s="301"/>
      <c r="AB85" s="301"/>
      <c r="AC85" s="301"/>
      <c r="AD85" s="301"/>
      <c r="AE85" s="301"/>
      <c r="AF85" s="301"/>
      <c r="AG85" s="301"/>
      <c r="AH85" s="301"/>
      <c r="AI85" s="301"/>
      <c r="AJ85" s="301"/>
      <c r="AK85" s="301"/>
      <c r="AL85" s="301"/>
      <c r="AM85" s="301"/>
      <c r="AN85" s="301"/>
      <c r="AO85" s="301"/>
      <c r="AR85" s="54"/>
    </row>
    <row r="86" spans="1:91" s="2" customFormat="1" ht="6.9" customHeight="1">
      <c r="A86" s="34"/>
      <c r="B86" s="35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5"/>
      <c r="BE86" s="34"/>
    </row>
    <row r="87" spans="1:91" s="2" customFormat="1" ht="11.95" customHeight="1">
      <c r="A87" s="34"/>
      <c r="B87" s="35"/>
      <c r="C87" s="28" t="s">
        <v>21</v>
      </c>
      <c r="D87" s="34"/>
      <c r="E87" s="34"/>
      <c r="F87" s="34"/>
      <c r="G87" s="34"/>
      <c r="H87" s="34"/>
      <c r="I87" s="34"/>
      <c r="J87" s="34"/>
      <c r="K87" s="34"/>
      <c r="L87" s="56" t="str">
        <f>IF(K8="","",K8)</f>
        <v>Spojná 6, 917 01 Trnava</v>
      </c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28" t="s">
        <v>23</v>
      </c>
      <c r="AJ87" s="34"/>
      <c r="AK87" s="34"/>
      <c r="AL87" s="34"/>
      <c r="AM87" s="282">
        <f>IF(AN8= "","",AN8)</f>
        <v>44274</v>
      </c>
      <c r="AN87" s="282"/>
      <c r="AO87" s="34"/>
      <c r="AP87" s="34"/>
      <c r="AQ87" s="34"/>
      <c r="AR87" s="35"/>
      <c r="BE87" s="34"/>
    </row>
    <row r="88" spans="1:91" s="2" customFormat="1" ht="6.9" customHeight="1">
      <c r="A88" s="34"/>
      <c r="B88" s="35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5"/>
      <c r="BE88" s="34"/>
    </row>
    <row r="89" spans="1:91" s="2" customFormat="1" ht="15.25" customHeight="1">
      <c r="A89" s="34"/>
      <c r="B89" s="35"/>
      <c r="C89" s="28" t="s">
        <v>28</v>
      </c>
      <c r="D89" s="34"/>
      <c r="E89" s="34"/>
      <c r="F89" s="34"/>
      <c r="G89" s="34"/>
      <c r="H89" s="34"/>
      <c r="I89" s="34"/>
      <c r="J89" s="34"/>
      <c r="K89" s="34"/>
      <c r="L89" s="4" t="str">
        <f>IF(E11= "","",E11)</f>
        <v xml:space="preserve"> </v>
      </c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28" t="s">
        <v>34</v>
      </c>
      <c r="AJ89" s="34"/>
      <c r="AK89" s="34"/>
      <c r="AL89" s="34"/>
      <c r="AM89" s="283" t="str">
        <f>IF(E17="","",E17)</f>
        <v>RENAK, s.r.o.</v>
      </c>
      <c r="AN89" s="284"/>
      <c r="AO89" s="284"/>
      <c r="AP89" s="284"/>
      <c r="AQ89" s="34"/>
      <c r="AR89" s="35"/>
      <c r="AS89" s="267" t="s">
        <v>60</v>
      </c>
      <c r="AT89" s="268"/>
      <c r="AU89" s="58"/>
      <c r="AV89" s="58"/>
      <c r="AW89" s="58"/>
      <c r="AX89" s="58"/>
      <c r="AY89" s="58"/>
      <c r="AZ89" s="58"/>
      <c r="BA89" s="58"/>
      <c r="BB89" s="58"/>
      <c r="BC89" s="58"/>
      <c r="BD89" s="59"/>
      <c r="BE89" s="34"/>
    </row>
    <row r="90" spans="1:91" s="2" customFormat="1" ht="15.25" customHeight="1">
      <c r="A90" s="34"/>
      <c r="B90" s="35"/>
      <c r="C90" s="28" t="s">
        <v>32</v>
      </c>
      <c r="D90" s="34"/>
      <c r="E90" s="34"/>
      <c r="F90" s="34"/>
      <c r="G90" s="34"/>
      <c r="H90" s="34"/>
      <c r="I90" s="34"/>
      <c r="J90" s="34"/>
      <c r="K90" s="34"/>
      <c r="L90" s="4" t="str">
        <f>IF(E14= "Vyplň údaj","",E14)</f>
        <v/>
      </c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28" t="s">
        <v>37</v>
      </c>
      <c r="AJ90" s="34"/>
      <c r="AK90" s="34"/>
      <c r="AL90" s="34"/>
      <c r="AM90" s="283" t="str">
        <f>IF(E20="","",E20)</f>
        <v>Ing. Erich Kreutz</v>
      </c>
      <c r="AN90" s="284"/>
      <c r="AO90" s="284"/>
      <c r="AP90" s="284"/>
      <c r="AQ90" s="34"/>
      <c r="AR90" s="35"/>
      <c r="AS90" s="269"/>
      <c r="AT90" s="270"/>
      <c r="AU90" s="60"/>
      <c r="AV90" s="60"/>
      <c r="AW90" s="60"/>
      <c r="AX90" s="60"/>
      <c r="AY90" s="60"/>
      <c r="AZ90" s="60"/>
      <c r="BA90" s="60"/>
      <c r="BB90" s="60"/>
      <c r="BC90" s="60"/>
      <c r="BD90" s="61"/>
      <c r="BE90" s="34"/>
    </row>
    <row r="91" spans="1:91" s="2" customFormat="1" ht="11" customHeight="1">
      <c r="A91" s="34"/>
      <c r="B91" s="35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5"/>
      <c r="AS91" s="269"/>
      <c r="AT91" s="270"/>
      <c r="AU91" s="60"/>
      <c r="AV91" s="60"/>
      <c r="AW91" s="60"/>
      <c r="AX91" s="60"/>
      <c r="AY91" s="60"/>
      <c r="AZ91" s="60"/>
      <c r="BA91" s="60"/>
      <c r="BB91" s="60"/>
      <c r="BC91" s="60"/>
      <c r="BD91" s="61"/>
      <c r="BE91" s="34"/>
    </row>
    <row r="92" spans="1:91" s="2" customFormat="1" ht="29.3" customHeight="1">
      <c r="A92" s="34"/>
      <c r="B92" s="35"/>
      <c r="C92" s="302" t="s">
        <v>61</v>
      </c>
      <c r="D92" s="281"/>
      <c r="E92" s="281"/>
      <c r="F92" s="281"/>
      <c r="G92" s="281"/>
      <c r="H92" s="62"/>
      <c r="I92" s="285" t="s">
        <v>62</v>
      </c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  <c r="AA92" s="281"/>
      <c r="AB92" s="281"/>
      <c r="AC92" s="281"/>
      <c r="AD92" s="281"/>
      <c r="AE92" s="281"/>
      <c r="AF92" s="281"/>
      <c r="AG92" s="280" t="s">
        <v>63</v>
      </c>
      <c r="AH92" s="281"/>
      <c r="AI92" s="281"/>
      <c r="AJ92" s="281"/>
      <c r="AK92" s="281"/>
      <c r="AL92" s="281"/>
      <c r="AM92" s="281"/>
      <c r="AN92" s="285" t="s">
        <v>64</v>
      </c>
      <c r="AO92" s="281"/>
      <c r="AP92" s="286"/>
      <c r="AQ92" s="63" t="s">
        <v>65</v>
      </c>
      <c r="AR92" s="35"/>
      <c r="AS92" s="64" t="s">
        <v>66</v>
      </c>
      <c r="AT92" s="65" t="s">
        <v>67</v>
      </c>
      <c r="AU92" s="65" t="s">
        <v>68</v>
      </c>
      <c r="AV92" s="65" t="s">
        <v>69</v>
      </c>
      <c r="AW92" s="65" t="s">
        <v>70</v>
      </c>
      <c r="AX92" s="65" t="s">
        <v>71</v>
      </c>
      <c r="AY92" s="65" t="s">
        <v>72</v>
      </c>
      <c r="AZ92" s="65" t="s">
        <v>73</v>
      </c>
      <c r="BA92" s="65" t="s">
        <v>74</v>
      </c>
      <c r="BB92" s="65" t="s">
        <v>75</v>
      </c>
      <c r="BC92" s="65" t="s">
        <v>76</v>
      </c>
      <c r="BD92" s="66" t="s">
        <v>77</v>
      </c>
      <c r="BE92" s="34"/>
    </row>
    <row r="93" spans="1:91" s="2" customFormat="1" ht="11" customHeight="1">
      <c r="A93" s="34"/>
      <c r="B93" s="35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5"/>
      <c r="AS93" s="67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9"/>
      <c r="BE93" s="34"/>
    </row>
    <row r="94" spans="1:91" s="6" customFormat="1" ht="32.4" customHeight="1">
      <c r="B94" s="70"/>
      <c r="C94" s="71" t="s">
        <v>78</v>
      </c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288">
        <f>ROUND(SUM(AG95:AG110),2)</f>
        <v>0</v>
      </c>
      <c r="AH94" s="288"/>
      <c r="AI94" s="288"/>
      <c r="AJ94" s="288"/>
      <c r="AK94" s="288"/>
      <c r="AL94" s="288"/>
      <c r="AM94" s="288"/>
      <c r="AN94" s="266">
        <f t="shared" ref="AN94:AN110" si="0">SUM(AG94,AT94)</f>
        <v>0</v>
      </c>
      <c r="AO94" s="266"/>
      <c r="AP94" s="266"/>
      <c r="AQ94" s="74" t="s">
        <v>1</v>
      </c>
      <c r="AR94" s="70"/>
      <c r="AS94" s="75">
        <f>ROUND(SUM(AS95:AS110),2)</f>
        <v>0</v>
      </c>
      <c r="AT94" s="76">
        <f t="shared" ref="AT94:AT110" si="1">ROUND(SUM(AV94:AW94),2)</f>
        <v>0</v>
      </c>
      <c r="AU94" s="77">
        <f>ROUND(SUM(AU95:AU110),5)</f>
        <v>0</v>
      </c>
      <c r="AV94" s="76">
        <f>ROUND(AZ94*L29,2)</f>
        <v>0</v>
      </c>
      <c r="AW94" s="76">
        <f>ROUND(BA94*L30,2)</f>
        <v>0</v>
      </c>
      <c r="AX94" s="76">
        <f>ROUND(BB94*L29,2)</f>
        <v>0</v>
      </c>
      <c r="AY94" s="76">
        <f>ROUND(BC94*L30,2)</f>
        <v>0</v>
      </c>
      <c r="AZ94" s="76">
        <f>ROUND(SUM(AZ95:AZ110),2)</f>
        <v>0</v>
      </c>
      <c r="BA94" s="76">
        <f>ROUND(SUM(BA95:BA110),2)</f>
        <v>0</v>
      </c>
      <c r="BB94" s="76">
        <f>ROUND(SUM(BB95:BB110),2)</f>
        <v>0</v>
      </c>
      <c r="BC94" s="76">
        <f>ROUND(SUM(BC95:BC110),2)</f>
        <v>0</v>
      </c>
      <c r="BD94" s="78">
        <f>ROUND(SUM(BD95:BD110),2)</f>
        <v>0</v>
      </c>
      <c r="BS94" s="79" t="s">
        <v>79</v>
      </c>
      <c r="BT94" s="79" t="s">
        <v>80</v>
      </c>
      <c r="BU94" s="80" t="s">
        <v>81</v>
      </c>
      <c r="BV94" s="79" t="s">
        <v>82</v>
      </c>
      <c r="BW94" s="79" t="s">
        <v>5</v>
      </c>
      <c r="BX94" s="79" t="s">
        <v>83</v>
      </c>
      <c r="CL94" s="79" t="s">
        <v>18</v>
      </c>
    </row>
    <row r="95" spans="1:91" s="7" customFormat="1" ht="16.55" customHeight="1">
      <c r="A95" s="81" t="s">
        <v>84</v>
      </c>
      <c r="B95" s="82"/>
      <c r="C95" s="83"/>
      <c r="D95" s="287" t="s">
        <v>85</v>
      </c>
      <c r="E95" s="287"/>
      <c r="F95" s="287"/>
      <c r="G95" s="287"/>
      <c r="H95" s="287"/>
      <c r="I95" s="84"/>
      <c r="J95" s="287" t="s">
        <v>86</v>
      </c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  <c r="V95" s="287"/>
      <c r="W95" s="287"/>
      <c r="X95" s="287"/>
      <c r="Y95" s="287"/>
      <c r="Z95" s="287"/>
      <c r="AA95" s="287"/>
      <c r="AB95" s="287"/>
      <c r="AC95" s="287"/>
      <c r="AD95" s="287"/>
      <c r="AE95" s="287"/>
      <c r="AF95" s="287"/>
      <c r="AG95" s="264">
        <f>'P1 - Pavilón 1'!J30</f>
        <v>0</v>
      </c>
      <c r="AH95" s="265"/>
      <c r="AI95" s="265"/>
      <c r="AJ95" s="265"/>
      <c r="AK95" s="265"/>
      <c r="AL95" s="265"/>
      <c r="AM95" s="265"/>
      <c r="AN95" s="264">
        <f t="shared" si="0"/>
        <v>0</v>
      </c>
      <c r="AO95" s="265"/>
      <c r="AP95" s="265"/>
      <c r="AQ95" s="85" t="s">
        <v>87</v>
      </c>
      <c r="AR95" s="82"/>
      <c r="AS95" s="86">
        <v>0</v>
      </c>
      <c r="AT95" s="87">
        <f t="shared" si="1"/>
        <v>0</v>
      </c>
      <c r="AU95" s="88">
        <f>'P1 - Pavilón 1'!P190</f>
        <v>0</v>
      </c>
      <c r="AV95" s="87">
        <f>'P1 - Pavilón 1'!J33</f>
        <v>0</v>
      </c>
      <c r="AW95" s="87">
        <f>'P1 - Pavilón 1'!J34</f>
        <v>0</v>
      </c>
      <c r="AX95" s="87">
        <f>'P1 - Pavilón 1'!J35</f>
        <v>0</v>
      </c>
      <c r="AY95" s="87">
        <f>'P1 - Pavilón 1'!J36</f>
        <v>0</v>
      </c>
      <c r="AZ95" s="87">
        <f>'P1 - Pavilón 1'!F33</f>
        <v>0</v>
      </c>
      <c r="BA95" s="87">
        <f>'P1 - Pavilón 1'!F34</f>
        <v>0</v>
      </c>
      <c r="BB95" s="87">
        <f>'P1 - Pavilón 1'!F35</f>
        <v>0</v>
      </c>
      <c r="BC95" s="87">
        <f>'P1 - Pavilón 1'!F36</f>
        <v>0</v>
      </c>
      <c r="BD95" s="89">
        <f>'P1 - Pavilón 1'!F37</f>
        <v>0</v>
      </c>
      <c r="BT95" s="90" t="s">
        <v>88</v>
      </c>
      <c r="BV95" s="90" t="s">
        <v>82</v>
      </c>
      <c r="BW95" s="90" t="s">
        <v>89</v>
      </c>
      <c r="BX95" s="90" t="s">
        <v>5</v>
      </c>
      <c r="CL95" s="90" t="s">
        <v>90</v>
      </c>
      <c r="CM95" s="90" t="s">
        <v>80</v>
      </c>
    </row>
    <row r="96" spans="1:91" s="7" customFormat="1" ht="16.55" customHeight="1">
      <c r="A96" s="81" t="s">
        <v>84</v>
      </c>
      <c r="B96" s="82"/>
      <c r="C96" s="83"/>
      <c r="D96" s="287" t="s">
        <v>91</v>
      </c>
      <c r="E96" s="287"/>
      <c r="F96" s="287"/>
      <c r="G96" s="287"/>
      <c r="H96" s="287"/>
      <c r="I96" s="84"/>
      <c r="J96" s="287" t="s">
        <v>92</v>
      </c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  <c r="V96" s="287"/>
      <c r="W96" s="287"/>
      <c r="X96" s="287"/>
      <c r="Y96" s="287"/>
      <c r="Z96" s="287"/>
      <c r="AA96" s="287"/>
      <c r="AB96" s="287"/>
      <c r="AC96" s="287"/>
      <c r="AD96" s="287"/>
      <c r="AE96" s="287"/>
      <c r="AF96" s="287"/>
      <c r="AG96" s="264">
        <f>'P2 - Pavilón 2'!J30</f>
        <v>0</v>
      </c>
      <c r="AH96" s="265"/>
      <c r="AI96" s="265"/>
      <c r="AJ96" s="265"/>
      <c r="AK96" s="265"/>
      <c r="AL96" s="265"/>
      <c r="AM96" s="265"/>
      <c r="AN96" s="264">
        <f t="shared" si="0"/>
        <v>0</v>
      </c>
      <c r="AO96" s="265"/>
      <c r="AP96" s="265"/>
      <c r="AQ96" s="85" t="s">
        <v>87</v>
      </c>
      <c r="AR96" s="82"/>
      <c r="AS96" s="86">
        <v>0</v>
      </c>
      <c r="AT96" s="87">
        <f t="shared" si="1"/>
        <v>0</v>
      </c>
      <c r="AU96" s="88">
        <f>'P2 - Pavilón 2'!P186</f>
        <v>0</v>
      </c>
      <c r="AV96" s="87">
        <f>'P2 - Pavilón 2'!J33</f>
        <v>0</v>
      </c>
      <c r="AW96" s="87">
        <f>'P2 - Pavilón 2'!J34</f>
        <v>0</v>
      </c>
      <c r="AX96" s="87">
        <f>'P2 - Pavilón 2'!J35</f>
        <v>0</v>
      </c>
      <c r="AY96" s="87">
        <f>'P2 - Pavilón 2'!J36</f>
        <v>0</v>
      </c>
      <c r="AZ96" s="87">
        <f>'P2 - Pavilón 2'!F33</f>
        <v>0</v>
      </c>
      <c r="BA96" s="87">
        <f>'P2 - Pavilón 2'!F34</f>
        <v>0</v>
      </c>
      <c r="BB96" s="87">
        <f>'P2 - Pavilón 2'!F35</f>
        <v>0</v>
      </c>
      <c r="BC96" s="87">
        <f>'P2 - Pavilón 2'!F36</f>
        <v>0</v>
      </c>
      <c r="BD96" s="89">
        <f>'P2 - Pavilón 2'!F37</f>
        <v>0</v>
      </c>
      <c r="BT96" s="90" t="s">
        <v>88</v>
      </c>
      <c r="BV96" s="90" t="s">
        <v>82</v>
      </c>
      <c r="BW96" s="90" t="s">
        <v>93</v>
      </c>
      <c r="BX96" s="90" t="s">
        <v>5</v>
      </c>
      <c r="CL96" s="90" t="s">
        <v>90</v>
      </c>
      <c r="CM96" s="90" t="s">
        <v>80</v>
      </c>
    </row>
    <row r="97" spans="1:91" s="7" customFormat="1" ht="16.55" customHeight="1">
      <c r="A97" s="81" t="s">
        <v>84</v>
      </c>
      <c r="B97" s="82"/>
      <c r="C97" s="83"/>
      <c r="D97" s="287" t="s">
        <v>94</v>
      </c>
      <c r="E97" s="287"/>
      <c r="F97" s="287"/>
      <c r="G97" s="287"/>
      <c r="H97" s="287"/>
      <c r="I97" s="84"/>
      <c r="J97" s="287" t="s">
        <v>95</v>
      </c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287"/>
      <c r="W97" s="287"/>
      <c r="X97" s="287"/>
      <c r="Y97" s="287"/>
      <c r="Z97" s="287"/>
      <c r="AA97" s="287"/>
      <c r="AB97" s="287"/>
      <c r="AC97" s="287"/>
      <c r="AD97" s="287"/>
      <c r="AE97" s="287"/>
      <c r="AF97" s="287"/>
      <c r="AG97" s="264">
        <f>'P3 - Pavilón 3'!J30</f>
        <v>0</v>
      </c>
      <c r="AH97" s="265"/>
      <c r="AI97" s="265"/>
      <c r="AJ97" s="265"/>
      <c r="AK97" s="265"/>
      <c r="AL97" s="265"/>
      <c r="AM97" s="265"/>
      <c r="AN97" s="264">
        <f t="shared" si="0"/>
        <v>0</v>
      </c>
      <c r="AO97" s="265"/>
      <c r="AP97" s="265"/>
      <c r="AQ97" s="85" t="s">
        <v>87</v>
      </c>
      <c r="AR97" s="82"/>
      <c r="AS97" s="86">
        <v>0</v>
      </c>
      <c r="AT97" s="87">
        <f t="shared" si="1"/>
        <v>0</v>
      </c>
      <c r="AU97" s="88">
        <f>'P3 - Pavilón 3'!P190</f>
        <v>0</v>
      </c>
      <c r="AV97" s="87">
        <f>'P3 - Pavilón 3'!J33</f>
        <v>0</v>
      </c>
      <c r="AW97" s="87">
        <f>'P3 - Pavilón 3'!J34</f>
        <v>0</v>
      </c>
      <c r="AX97" s="87">
        <f>'P3 - Pavilón 3'!J35</f>
        <v>0</v>
      </c>
      <c r="AY97" s="87">
        <f>'P3 - Pavilón 3'!J36</f>
        <v>0</v>
      </c>
      <c r="AZ97" s="87">
        <f>'P3 - Pavilón 3'!F33</f>
        <v>0</v>
      </c>
      <c r="BA97" s="87">
        <f>'P3 - Pavilón 3'!F34</f>
        <v>0</v>
      </c>
      <c r="BB97" s="87">
        <f>'P3 - Pavilón 3'!F35</f>
        <v>0</v>
      </c>
      <c r="BC97" s="87">
        <f>'P3 - Pavilón 3'!F36</f>
        <v>0</v>
      </c>
      <c r="BD97" s="89">
        <f>'P3 - Pavilón 3'!F37</f>
        <v>0</v>
      </c>
      <c r="BT97" s="90" t="s">
        <v>88</v>
      </c>
      <c r="BV97" s="90" t="s">
        <v>82</v>
      </c>
      <c r="BW97" s="90" t="s">
        <v>96</v>
      </c>
      <c r="BX97" s="90" t="s">
        <v>5</v>
      </c>
      <c r="CL97" s="90" t="s">
        <v>90</v>
      </c>
      <c r="CM97" s="90" t="s">
        <v>80</v>
      </c>
    </row>
    <row r="98" spans="1:91" s="7" customFormat="1" ht="16.55" customHeight="1">
      <c r="A98" s="81" t="s">
        <v>84</v>
      </c>
      <c r="B98" s="82"/>
      <c r="C98" s="83"/>
      <c r="D98" s="287" t="s">
        <v>97</v>
      </c>
      <c r="E98" s="287"/>
      <c r="F98" s="287"/>
      <c r="G98" s="287"/>
      <c r="H98" s="287"/>
      <c r="I98" s="84"/>
      <c r="J98" s="287" t="s">
        <v>98</v>
      </c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287"/>
      <c r="W98" s="287"/>
      <c r="X98" s="287"/>
      <c r="Y98" s="287"/>
      <c r="Z98" s="287"/>
      <c r="AA98" s="287"/>
      <c r="AB98" s="287"/>
      <c r="AC98" s="287"/>
      <c r="AD98" s="287"/>
      <c r="AE98" s="287"/>
      <c r="AF98" s="287"/>
      <c r="AG98" s="264">
        <f>'P4 - Technický pavilón'!J30</f>
        <v>0</v>
      </c>
      <c r="AH98" s="265"/>
      <c r="AI98" s="265"/>
      <c r="AJ98" s="265"/>
      <c r="AK98" s="265"/>
      <c r="AL98" s="265"/>
      <c r="AM98" s="265"/>
      <c r="AN98" s="264">
        <f t="shared" si="0"/>
        <v>0</v>
      </c>
      <c r="AO98" s="265"/>
      <c r="AP98" s="265"/>
      <c r="AQ98" s="85" t="s">
        <v>87</v>
      </c>
      <c r="AR98" s="82"/>
      <c r="AS98" s="86">
        <v>0</v>
      </c>
      <c r="AT98" s="87">
        <f t="shared" si="1"/>
        <v>0</v>
      </c>
      <c r="AU98" s="88">
        <f>'P4 - Technický pavilón'!P191</f>
        <v>0</v>
      </c>
      <c r="AV98" s="87">
        <f>'P4 - Technický pavilón'!J33</f>
        <v>0</v>
      </c>
      <c r="AW98" s="87">
        <f>'P4 - Technický pavilón'!J34</f>
        <v>0</v>
      </c>
      <c r="AX98" s="87">
        <f>'P4 - Technický pavilón'!J35</f>
        <v>0</v>
      </c>
      <c r="AY98" s="87">
        <f>'P4 - Technický pavilón'!J36</f>
        <v>0</v>
      </c>
      <c r="AZ98" s="87">
        <f>'P4 - Technický pavilón'!F33</f>
        <v>0</v>
      </c>
      <c r="BA98" s="87">
        <f>'P4 - Technický pavilón'!F34</f>
        <v>0</v>
      </c>
      <c r="BB98" s="87">
        <f>'P4 - Technický pavilón'!F35</f>
        <v>0</v>
      </c>
      <c r="BC98" s="87">
        <f>'P4 - Technický pavilón'!F36</f>
        <v>0</v>
      </c>
      <c r="BD98" s="89">
        <f>'P4 - Technický pavilón'!F37</f>
        <v>0</v>
      </c>
      <c r="BT98" s="90" t="s">
        <v>88</v>
      </c>
      <c r="BV98" s="90" t="s">
        <v>82</v>
      </c>
      <c r="BW98" s="90" t="s">
        <v>99</v>
      </c>
      <c r="BX98" s="90" t="s">
        <v>5</v>
      </c>
      <c r="CL98" s="90" t="s">
        <v>90</v>
      </c>
      <c r="CM98" s="90" t="s">
        <v>80</v>
      </c>
    </row>
    <row r="99" spans="1:91" s="7" customFormat="1" ht="16.55" customHeight="1">
      <c r="A99" s="81" t="s">
        <v>84</v>
      </c>
      <c r="B99" s="82"/>
      <c r="C99" s="83"/>
      <c r="D99" s="287" t="s">
        <v>100</v>
      </c>
      <c r="E99" s="287"/>
      <c r="F99" s="287"/>
      <c r="G99" s="287"/>
      <c r="H99" s="287"/>
      <c r="I99" s="84"/>
      <c r="J99" s="287" t="s">
        <v>101</v>
      </c>
      <c r="K99" s="287"/>
      <c r="L99" s="287"/>
      <c r="M99" s="287"/>
      <c r="N99" s="287"/>
      <c r="O99" s="287"/>
      <c r="P99" s="287"/>
      <c r="Q99" s="287"/>
      <c r="R99" s="287"/>
      <c r="S99" s="287"/>
      <c r="T99" s="287"/>
      <c r="U99" s="287"/>
      <c r="V99" s="287"/>
      <c r="W99" s="287"/>
      <c r="X99" s="287"/>
      <c r="Y99" s="287"/>
      <c r="Z99" s="287"/>
      <c r="AA99" s="287"/>
      <c r="AB99" s="287"/>
      <c r="AC99" s="287"/>
      <c r="AD99" s="287"/>
      <c r="AE99" s="287"/>
      <c r="AF99" s="287"/>
      <c r="AG99" s="264">
        <f>'P5 - Spojovacia chodba'!J30</f>
        <v>0</v>
      </c>
      <c r="AH99" s="265"/>
      <c r="AI99" s="265"/>
      <c r="AJ99" s="265"/>
      <c r="AK99" s="265"/>
      <c r="AL99" s="265"/>
      <c r="AM99" s="265"/>
      <c r="AN99" s="264">
        <f t="shared" si="0"/>
        <v>0</v>
      </c>
      <c r="AO99" s="265"/>
      <c r="AP99" s="265"/>
      <c r="AQ99" s="85" t="s">
        <v>87</v>
      </c>
      <c r="AR99" s="82"/>
      <c r="AS99" s="86">
        <v>0</v>
      </c>
      <c r="AT99" s="87">
        <f t="shared" si="1"/>
        <v>0</v>
      </c>
      <c r="AU99" s="88">
        <f>'P5 - Spojovacia chodba'!P172</f>
        <v>0</v>
      </c>
      <c r="AV99" s="87">
        <f>'P5 - Spojovacia chodba'!J33</f>
        <v>0</v>
      </c>
      <c r="AW99" s="87">
        <f>'P5 - Spojovacia chodba'!J34</f>
        <v>0</v>
      </c>
      <c r="AX99" s="87">
        <f>'P5 - Spojovacia chodba'!J35</f>
        <v>0</v>
      </c>
      <c r="AY99" s="87">
        <f>'P5 - Spojovacia chodba'!J36</f>
        <v>0</v>
      </c>
      <c r="AZ99" s="87">
        <f>'P5 - Spojovacia chodba'!F33</f>
        <v>0</v>
      </c>
      <c r="BA99" s="87">
        <f>'P5 - Spojovacia chodba'!F34</f>
        <v>0</v>
      </c>
      <c r="BB99" s="87">
        <f>'P5 - Spojovacia chodba'!F35</f>
        <v>0</v>
      </c>
      <c r="BC99" s="87">
        <f>'P5 - Spojovacia chodba'!F36</f>
        <v>0</v>
      </c>
      <c r="BD99" s="89">
        <f>'P5 - Spojovacia chodba'!F37</f>
        <v>0</v>
      </c>
      <c r="BT99" s="90" t="s">
        <v>88</v>
      </c>
      <c r="BV99" s="90" t="s">
        <v>82</v>
      </c>
      <c r="BW99" s="90" t="s">
        <v>102</v>
      </c>
      <c r="BX99" s="90" t="s">
        <v>5</v>
      </c>
      <c r="CL99" s="90" t="s">
        <v>18</v>
      </c>
      <c r="CM99" s="90" t="s">
        <v>80</v>
      </c>
    </row>
    <row r="100" spans="1:91" s="7" customFormat="1" ht="16.55" customHeight="1">
      <c r="A100" s="81" t="s">
        <v>84</v>
      </c>
      <c r="B100" s="82"/>
      <c r="C100" s="83"/>
      <c r="D100" s="287" t="s">
        <v>103</v>
      </c>
      <c r="E100" s="287"/>
      <c r="F100" s="287"/>
      <c r="G100" s="287"/>
      <c r="H100" s="287"/>
      <c r="I100" s="84"/>
      <c r="J100" s="287" t="s">
        <v>104</v>
      </c>
      <c r="K100" s="287"/>
      <c r="L100" s="287"/>
      <c r="M100" s="287"/>
      <c r="N100" s="287"/>
      <c r="O100" s="287"/>
      <c r="P100" s="287"/>
      <c r="Q100" s="287"/>
      <c r="R100" s="287"/>
      <c r="S100" s="287"/>
      <c r="T100" s="287"/>
      <c r="U100" s="287"/>
      <c r="V100" s="287"/>
      <c r="W100" s="287"/>
      <c r="X100" s="287"/>
      <c r="Y100" s="287"/>
      <c r="Z100" s="287"/>
      <c r="AA100" s="287"/>
      <c r="AB100" s="287"/>
      <c r="AC100" s="287"/>
      <c r="AD100" s="287"/>
      <c r="AE100" s="287"/>
      <c r="AF100" s="287"/>
      <c r="AG100" s="264">
        <f>'P6 - Spevnené plochy a op...'!J30</f>
        <v>0</v>
      </c>
      <c r="AH100" s="265"/>
      <c r="AI100" s="265"/>
      <c r="AJ100" s="265"/>
      <c r="AK100" s="265"/>
      <c r="AL100" s="265"/>
      <c r="AM100" s="265"/>
      <c r="AN100" s="264">
        <f t="shared" si="0"/>
        <v>0</v>
      </c>
      <c r="AO100" s="265"/>
      <c r="AP100" s="265"/>
      <c r="AQ100" s="85" t="s">
        <v>87</v>
      </c>
      <c r="AR100" s="82"/>
      <c r="AS100" s="86">
        <v>0</v>
      </c>
      <c r="AT100" s="87">
        <f t="shared" si="1"/>
        <v>0</v>
      </c>
      <c r="AU100" s="88">
        <f>'P6 - Spevnené plochy a op...'!P147</f>
        <v>0</v>
      </c>
      <c r="AV100" s="87">
        <f>'P6 - Spevnené plochy a op...'!J33</f>
        <v>0</v>
      </c>
      <c r="AW100" s="87">
        <f>'P6 - Spevnené plochy a op...'!J34</f>
        <v>0</v>
      </c>
      <c r="AX100" s="87">
        <f>'P6 - Spevnené plochy a op...'!J35</f>
        <v>0</v>
      </c>
      <c r="AY100" s="87">
        <f>'P6 - Spevnené plochy a op...'!J36</f>
        <v>0</v>
      </c>
      <c r="AZ100" s="87">
        <f>'P6 - Spevnené plochy a op...'!F33</f>
        <v>0</v>
      </c>
      <c r="BA100" s="87">
        <f>'P6 - Spevnené plochy a op...'!F34</f>
        <v>0</v>
      </c>
      <c r="BB100" s="87">
        <f>'P6 - Spevnené plochy a op...'!F35</f>
        <v>0</v>
      </c>
      <c r="BC100" s="87">
        <f>'P6 - Spevnené plochy a op...'!F36</f>
        <v>0</v>
      </c>
      <c r="BD100" s="89">
        <f>'P6 - Spevnené plochy a op...'!F37</f>
        <v>0</v>
      </c>
      <c r="BT100" s="90" t="s">
        <v>88</v>
      </c>
      <c r="BV100" s="90" t="s">
        <v>82</v>
      </c>
      <c r="BW100" s="90" t="s">
        <v>105</v>
      </c>
      <c r="BX100" s="90" t="s">
        <v>5</v>
      </c>
      <c r="CL100" s="90" t="s">
        <v>18</v>
      </c>
      <c r="CM100" s="90" t="s">
        <v>80</v>
      </c>
    </row>
    <row r="101" spans="1:91" s="7" customFormat="1" ht="16.55" customHeight="1">
      <c r="A101" s="81" t="s">
        <v>84</v>
      </c>
      <c r="B101" s="82"/>
      <c r="C101" s="83"/>
      <c r="D101" s="287" t="s">
        <v>106</v>
      </c>
      <c r="E101" s="287"/>
      <c r="F101" s="287"/>
      <c r="G101" s="287"/>
      <c r="H101" s="287"/>
      <c r="I101" s="84"/>
      <c r="J101" s="287" t="s">
        <v>107</v>
      </c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287"/>
      <c r="AA101" s="287"/>
      <c r="AB101" s="287"/>
      <c r="AC101" s="287"/>
      <c r="AD101" s="287"/>
      <c r="AE101" s="287"/>
      <c r="AF101" s="287"/>
      <c r="AG101" s="264">
        <f>'P7 - Sadové úpravy'!J30</f>
        <v>0</v>
      </c>
      <c r="AH101" s="265"/>
      <c r="AI101" s="265"/>
      <c r="AJ101" s="265"/>
      <c r="AK101" s="265"/>
      <c r="AL101" s="265"/>
      <c r="AM101" s="265"/>
      <c r="AN101" s="264">
        <f t="shared" si="0"/>
        <v>0</v>
      </c>
      <c r="AO101" s="265"/>
      <c r="AP101" s="265"/>
      <c r="AQ101" s="85" t="s">
        <v>87</v>
      </c>
      <c r="AR101" s="82"/>
      <c r="AS101" s="86">
        <v>0</v>
      </c>
      <c r="AT101" s="87">
        <f t="shared" si="1"/>
        <v>0</v>
      </c>
      <c r="AU101" s="88">
        <f>'P7 - Sadové úpravy'!P125</f>
        <v>0</v>
      </c>
      <c r="AV101" s="87">
        <f>'P7 - Sadové úpravy'!J33</f>
        <v>0</v>
      </c>
      <c r="AW101" s="87">
        <f>'P7 - Sadové úpravy'!J34</f>
        <v>0</v>
      </c>
      <c r="AX101" s="87">
        <f>'P7 - Sadové úpravy'!J35</f>
        <v>0</v>
      </c>
      <c r="AY101" s="87">
        <f>'P7 - Sadové úpravy'!J36</f>
        <v>0</v>
      </c>
      <c r="AZ101" s="87">
        <f>'P7 - Sadové úpravy'!F33</f>
        <v>0</v>
      </c>
      <c r="BA101" s="87">
        <f>'P7 - Sadové úpravy'!F34</f>
        <v>0</v>
      </c>
      <c r="BB101" s="87">
        <f>'P7 - Sadové úpravy'!F35</f>
        <v>0</v>
      </c>
      <c r="BC101" s="87">
        <f>'P7 - Sadové úpravy'!F36</f>
        <v>0</v>
      </c>
      <c r="BD101" s="89">
        <f>'P7 - Sadové úpravy'!F37</f>
        <v>0</v>
      </c>
      <c r="BT101" s="90" t="s">
        <v>88</v>
      </c>
      <c r="BV101" s="90" t="s">
        <v>82</v>
      </c>
      <c r="BW101" s="90" t="s">
        <v>108</v>
      </c>
      <c r="BX101" s="90" t="s">
        <v>5</v>
      </c>
      <c r="CL101" s="90" t="s">
        <v>1</v>
      </c>
      <c r="CM101" s="90" t="s">
        <v>80</v>
      </c>
    </row>
    <row r="102" spans="1:91" s="7" customFormat="1" ht="16.55" customHeight="1">
      <c r="A102" s="81" t="s">
        <v>84</v>
      </c>
      <c r="B102" s="82"/>
      <c r="C102" s="83"/>
      <c r="D102" s="287" t="s">
        <v>109</v>
      </c>
      <c r="E102" s="287"/>
      <c r="F102" s="287"/>
      <c r="G102" s="287"/>
      <c r="H102" s="287"/>
      <c r="I102" s="84"/>
      <c r="J102" s="287" t="s">
        <v>110</v>
      </c>
      <c r="K102" s="287"/>
      <c r="L102" s="287"/>
      <c r="M102" s="287"/>
      <c r="N102" s="287"/>
      <c r="O102" s="287"/>
      <c r="P102" s="287"/>
      <c r="Q102" s="287"/>
      <c r="R102" s="287"/>
      <c r="S102" s="287"/>
      <c r="T102" s="287"/>
      <c r="U102" s="287"/>
      <c r="V102" s="287"/>
      <c r="W102" s="287"/>
      <c r="X102" s="287"/>
      <c r="Y102" s="287"/>
      <c r="Z102" s="287"/>
      <c r="AA102" s="287"/>
      <c r="AB102" s="287"/>
      <c r="AC102" s="287"/>
      <c r="AD102" s="287"/>
      <c r="AE102" s="287"/>
      <c r="AF102" s="287"/>
      <c r="AG102" s="264">
        <f>'P8 - Elektro'!J30</f>
        <v>0</v>
      </c>
      <c r="AH102" s="265"/>
      <c r="AI102" s="265"/>
      <c r="AJ102" s="265"/>
      <c r="AK102" s="265"/>
      <c r="AL102" s="265"/>
      <c r="AM102" s="265"/>
      <c r="AN102" s="264">
        <f t="shared" si="0"/>
        <v>0</v>
      </c>
      <c r="AO102" s="265"/>
      <c r="AP102" s="265"/>
      <c r="AQ102" s="85" t="s">
        <v>87</v>
      </c>
      <c r="AR102" s="82"/>
      <c r="AS102" s="86">
        <v>0</v>
      </c>
      <c r="AT102" s="87">
        <f t="shared" si="1"/>
        <v>0</v>
      </c>
      <c r="AU102" s="88">
        <f>'P8 - Elektro'!P124</f>
        <v>0</v>
      </c>
      <c r="AV102" s="87">
        <f>'P8 - Elektro'!J33</f>
        <v>0</v>
      </c>
      <c r="AW102" s="87">
        <f>'P8 - Elektro'!J34</f>
        <v>0</v>
      </c>
      <c r="AX102" s="87">
        <f>'P8 - Elektro'!J35</f>
        <v>0</v>
      </c>
      <c r="AY102" s="87">
        <f>'P8 - Elektro'!J36</f>
        <v>0</v>
      </c>
      <c r="AZ102" s="87">
        <f>'P8 - Elektro'!F33</f>
        <v>0</v>
      </c>
      <c r="BA102" s="87">
        <f>'P8 - Elektro'!F34</f>
        <v>0</v>
      </c>
      <c r="BB102" s="87">
        <f>'P8 - Elektro'!F35</f>
        <v>0</v>
      </c>
      <c r="BC102" s="87">
        <f>'P8 - Elektro'!F36</f>
        <v>0</v>
      </c>
      <c r="BD102" s="89">
        <f>'P8 - Elektro'!F37</f>
        <v>0</v>
      </c>
      <c r="BT102" s="90" t="s">
        <v>88</v>
      </c>
      <c r="BV102" s="90" t="s">
        <v>82</v>
      </c>
      <c r="BW102" s="90" t="s">
        <v>111</v>
      </c>
      <c r="BX102" s="90" t="s">
        <v>5</v>
      </c>
      <c r="CL102" s="90" t="s">
        <v>1</v>
      </c>
      <c r="CM102" s="90" t="s">
        <v>80</v>
      </c>
    </row>
    <row r="103" spans="1:91" s="7" customFormat="1" ht="16.55" customHeight="1">
      <c r="A103" s="81" t="s">
        <v>84</v>
      </c>
      <c r="B103" s="82"/>
      <c r="C103" s="83"/>
      <c r="D103" s="287" t="s">
        <v>112</v>
      </c>
      <c r="E103" s="287"/>
      <c r="F103" s="287"/>
      <c r="G103" s="287"/>
      <c r="H103" s="287"/>
      <c r="I103" s="84"/>
      <c r="J103" s="287" t="s">
        <v>113</v>
      </c>
      <c r="K103" s="287"/>
      <c r="L103" s="287"/>
      <c r="M103" s="287"/>
      <c r="N103" s="287"/>
      <c r="O103" s="287"/>
      <c r="P103" s="287"/>
      <c r="Q103" s="287"/>
      <c r="R103" s="287"/>
      <c r="S103" s="287"/>
      <c r="T103" s="287"/>
      <c r="U103" s="287"/>
      <c r="V103" s="287"/>
      <c r="W103" s="287"/>
      <c r="X103" s="287"/>
      <c r="Y103" s="287"/>
      <c r="Z103" s="287"/>
      <c r="AA103" s="287"/>
      <c r="AB103" s="287"/>
      <c r="AC103" s="287"/>
      <c r="AD103" s="287"/>
      <c r="AE103" s="287"/>
      <c r="AF103" s="287"/>
      <c r="AG103" s="264">
        <f>'P9 - Bleskozvod'!J30</f>
        <v>0</v>
      </c>
      <c r="AH103" s="265"/>
      <c r="AI103" s="265"/>
      <c r="AJ103" s="265"/>
      <c r="AK103" s="265"/>
      <c r="AL103" s="265"/>
      <c r="AM103" s="265"/>
      <c r="AN103" s="264">
        <f t="shared" si="0"/>
        <v>0</v>
      </c>
      <c r="AO103" s="265"/>
      <c r="AP103" s="265"/>
      <c r="AQ103" s="85" t="s">
        <v>87</v>
      </c>
      <c r="AR103" s="82"/>
      <c r="AS103" s="86">
        <v>0</v>
      </c>
      <c r="AT103" s="87">
        <f t="shared" si="1"/>
        <v>0</v>
      </c>
      <c r="AU103" s="88">
        <f>'P9 - Bleskozvod'!P119</f>
        <v>0</v>
      </c>
      <c r="AV103" s="87">
        <f>'P9 - Bleskozvod'!J33</f>
        <v>0</v>
      </c>
      <c r="AW103" s="87">
        <f>'P9 - Bleskozvod'!J34</f>
        <v>0</v>
      </c>
      <c r="AX103" s="87">
        <f>'P9 - Bleskozvod'!J35</f>
        <v>0</v>
      </c>
      <c r="AY103" s="87">
        <f>'P9 - Bleskozvod'!J36</f>
        <v>0</v>
      </c>
      <c r="AZ103" s="87">
        <f>'P9 - Bleskozvod'!F33</f>
        <v>0</v>
      </c>
      <c r="BA103" s="87">
        <f>'P9 - Bleskozvod'!F34</f>
        <v>0</v>
      </c>
      <c r="BB103" s="87">
        <f>'P9 - Bleskozvod'!F35</f>
        <v>0</v>
      </c>
      <c r="BC103" s="87">
        <f>'P9 - Bleskozvod'!F36</f>
        <v>0</v>
      </c>
      <c r="BD103" s="89">
        <f>'P9 - Bleskozvod'!F37</f>
        <v>0</v>
      </c>
      <c r="BT103" s="90" t="s">
        <v>88</v>
      </c>
      <c r="BV103" s="90" t="s">
        <v>82</v>
      </c>
      <c r="BW103" s="90" t="s">
        <v>114</v>
      </c>
      <c r="BX103" s="90" t="s">
        <v>5</v>
      </c>
      <c r="CL103" s="90" t="s">
        <v>1</v>
      </c>
      <c r="CM103" s="90" t="s">
        <v>80</v>
      </c>
    </row>
    <row r="104" spans="1:91" s="7" customFormat="1" ht="16.55" customHeight="1">
      <c r="A104" s="81" t="s">
        <v>84</v>
      </c>
      <c r="B104" s="82"/>
      <c r="C104" s="83"/>
      <c r="D104" s="287" t="s">
        <v>115</v>
      </c>
      <c r="E104" s="287"/>
      <c r="F104" s="287"/>
      <c r="G104" s="287"/>
      <c r="H104" s="287"/>
      <c r="I104" s="84"/>
      <c r="J104" s="287" t="s">
        <v>116</v>
      </c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64">
        <f>'P10 - Vzduchotechnika a c...'!J30</f>
        <v>0</v>
      </c>
      <c r="AH104" s="265"/>
      <c r="AI104" s="265"/>
      <c r="AJ104" s="265"/>
      <c r="AK104" s="265"/>
      <c r="AL104" s="265"/>
      <c r="AM104" s="265"/>
      <c r="AN104" s="264">
        <f t="shared" si="0"/>
        <v>0</v>
      </c>
      <c r="AO104" s="265"/>
      <c r="AP104" s="265"/>
      <c r="AQ104" s="85" t="s">
        <v>87</v>
      </c>
      <c r="AR104" s="82"/>
      <c r="AS104" s="86">
        <v>0</v>
      </c>
      <c r="AT104" s="87">
        <f t="shared" si="1"/>
        <v>0</v>
      </c>
      <c r="AU104" s="88">
        <f>'P10 - Vzduchotechnika a c...'!P182</f>
        <v>0</v>
      </c>
      <c r="AV104" s="87">
        <f>'P10 - Vzduchotechnika a c...'!J33</f>
        <v>0</v>
      </c>
      <c r="AW104" s="87">
        <f>'P10 - Vzduchotechnika a c...'!J34</f>
        <v>0</v>
      </c>
      <c r="AX104" s="87">
        <f>'P10 - Vzduchotechnika a c...'!J35</f>
        <v>0</v>
      </c>
      <c r="AY104" s="87">
        <f>'P10 - Vzduchotechnika a c...'!J36</f>
        <v>0</v>
      </c>
      <c r="AZ104" s="87">
        <f>'P10 - Vzduchotechnika a c...'!F33</f>
        <v>0</v>
      </c>
      <c r="BA104" s="87">
        <f>'P10 - Vzduchotechnika a c...'!F34</f>
        <v>0</v>
      </c>
      <c r="BB104" s="87">
        <f>'P10 - Vzduchotechnika a c...'!F35</f>
        <v>0</v>
      </c>
      <c r="BC104" s="87">
        <f>'P10 - Vzduchotechnika a c...'!F36</f>
        <v>0</v>
      </c>
      <c r="BD104" s="89">
        <f>'P10 - Vzduchotechnika a c...'!F37</f>
        <v>0</v>
      </c>
      <c r="BT104" s="90" t="s">
        <v>88</v>
      </c>
      <c r="BV104" s="90" t="s">
        <v>82</v>
      </c>
      <c r="BW104" s="90" t="s">
        <v>117</v>
      </c>
      <c r="BX104" s="90" t="s">
        <v>5</v>
      </c>
      <c r="CL104" s="90" t="s">
        <v>1</v>
      </c>
      <c r="CM104" s="90" t="s">
        <v>80</v>
      </c>
    </row>
    <row r="105" spans="1:91" s="7" customFormat="1" ht="16.55" customHeight="1">
      <c r="A105" s="81" t="s">
        <v>84</v>
      </c>
      <c r="B105" s="82"/>
      <c r="C105" s="83"/>
      <c r="D105" s="287" t="s">
        <v>118</v>
      </c>
      <c r="E105" s="287"/>
      <c r="F105" s="287"/>
      <c r="G105" s="287"/>
      <c r="H105" s="287"/>
      <c r="I105" s="84"/>
      <c r="J105" s="287" t="s">
        <v>119</v>
      </c>
      <c r="K105" s="287"/>
      <c r="L105" s="287"/>
      <c r="M105" s="287"/>
      <c r="N105" s="287"/>
      <c r="O105" s="287"/>
      <c r="P105" s="287"/>
      <c r="Q105" s="287"/>
      <c r="R105" s="287"/>
      <c r="S105" s="287"/>
      <c r="T105" s="287"/>
      <c r="U105" s="287"/>
      <c r="V105" s="287"/>
      <c r="W105" s="287"/>
      <c r="X105" s="287"/>
      <c r="Y105" s="287"/>
      <c r="Z105" s="287"/>
      <c r="AA105" s="287"/>
      <c r="AB105" s="287"/>
      <c r="AC105" s="287"/>
      <c r="AD105" s="287"/>
      <c r="AE105" s="287"/>
      <c r="AF105" s="287"/>
      <c r="AG105" s="264">
        <f>'P11 - Plynoinštalácia'!J30</f>
        <v>0</v>
      </c>
      <c r="AH105" s="265"/>
      <c r="AI105" s="265"/>
      <c r="AJ105" s="265"/>
      <c r="AK105" s="265"/>
      <c r="AL105" s="265"/>
      <c r="AM105" s="265"/>
      <c r="AN105" s="264">
        <f t="shared" si="0"/>
        <v>0</v>
      </c>
      <c r="AO105" s="265"/>
      <c r="AP105" s="265"/>
      <c r="AQ105" s="85" t="s">
        <v>87</v>
      </c>
      <c r="AR105" s="82"/>
      <c r="AS105" s="86">
        <v>0</v>
      </c>
      <c r="AT105" s="87">
        <f t="shared" si="1"/>
        <v>0</v>
      </c>
      <c r="AU105" s="88">
        <f>'P11 - Plynoinštalácia'!P119</f>
        <v>0</v>
      </c>
      <c r="AV105" s="87">
        <f>'P11 - Plynoinštalácia'!J33</f>
        <v>0</v>
      </c>
      <c r="AW105" s="87">
        <f>'P11 - Plynoinštalácia'!J34</f>
        <v>0</v>
      </c>
      <c r="AX105" s="87">
        <f>'P11 - Plynoinštalácia'!J35</f>
        <v>0</v>
      </c>
      <c r="AY105" s="87">
        <f>'P11 - Plynoinštalácia'!J36</f>
        <v>0</v>
      </c>
      <c r="AZ105" s="87">
        <f>'P11 - Plynoinštalácia'!F33</f>
        <v>0</v>
      </c>
      <c r="BA105" s="87">
        <f>'P11 - Plynoinštalácia'!F34</f>
        <v>0</v>
      </c>
      <c r="BB105" s="87">
        <f>'P11 - Plynoinštalácia'!F35</f>
        <v>0</v>
      </c>
      <c r="BC105" s="87">
        <f>'P11 - Plynoinštalácia'!F36</f>
        <v>0</v>
      </c>
      <c r="BD105" s="89">
        <f>'P11 - Plynoinštalácia'!F37</f>
        <v>0</v>
      </c>
      <c r="BT105" s="90" t="s">
        <v>88</v>
      </c>
      <c r="BV105" s="90" t="s">
        <v>82</v>
      </c>
      <c r="BW105" s="90" t="s">
        <v>120</v>
      </c>
      <c r="BX105" s="90" t="s">
        <v>5</v>
      </c>
      <c r="CL105" s="90" t="s">
        <v>1</v>
      </c>
      <c r="CM105" s="90" t="s">
        <v>80</v>
      </c>
    </row>
    <row r="106" spans="1:91" s="7" customFormat="1" ht="16.55" customHeight="1">
      <c r="A106" s="81" t="s">
        <v>84</v>
      </c>
      <c r="B106" s="82"/>
      <c r="C106" s="83"/>
      <c r="D106" s="287" t="s">
        <v>121</v>
      </c>
      <c r="E106" s="287"/>
      <c r="F106" s="287"/>
      <c r="G106" s="287"/>
      <c r="H106" s="287"/>
      <c r="I106" s="84"/>
      <c r="J106" s="287" t="s">
        <v>122</v>
      </c>
      <c r="K106" s="287"/>
      <c r="L106" s="287"/>
      <c r="M106" s="287"/>
      <c r="N106" s="287"/>
      <c r="O106" s="287"/>
      <c r="P106" s="287"/>
      <c r="Q106" s="287"/>
      <c r="R106" s="287"/>
      <c r="S106" s="287"/>
      <c r="T106" s="287"/>
      <c r="U106" s="287"/>
      <c r="V106" s="287"/>
      <c r="W106" s="287"/>
      <c r="X106" s="287"/>
      <c r="Y106" s="287"/>
      <c r="Z106" s="287"/>
      <c r="AA106" s="287"/>
      <c r="AB106" s="287"/>
      <c r="AC106" s="287"/>
      <c r="AD106" s="287"/>
      <c r="AE106" s="287"/>
      <c r="AF106" s="287"/>
      <c r="AG106" s="264">
        <f>'P12 - Zdravotechnika'!J30</f>
        <v>0</v>
      </c>
      <c r="AH106" s="265"/>
      <c r="AI106" s="265"/>
      <c r="AJ106" s="265"/>
      <c r="AK106" s="265"/>
      <c r="AL106" s="265"/>
      <c r="AM106" s="265"/>
      <c r="AN106" s="264">
        <f t="shared" si="0"/>
        <v>0</v>
      </c>
      <c r="AO106" s="265"/>
      <c r="AP106" s="265"/>
      <c r="AQ106" s="85" t="s">
        <v>87</v>
      </c>
      <c r="AR106" s="82"/>
      <c r="AS106" s="86">
        <v>0</v>
      </c>
      <c r="AT106" s="87">
        <f t="shared" si="1"/>
        <v>0</v>
      </c>
      <c r="AU106" s="88">
        <f>'P12 - Zdravotechnika'!P129</f>
        <v>0</v>
      </c>
      <c r="AV106" s="87">
        <f>'P12 - Zdravotechnika'!J33</f>
        <v>0</v>
      </c>
      <c r="AW106" s="87">
        <f>'P12 - Zdravotechnika'!J34</f>
        <v>0</v>
      </c>
      <c r="AX106" s="87">
        <f>'P12 - Zdravotechnika'!J35</f>
        <v>0</v>
      </c>
      <c r="AY106" s="87">
        <f>'P12 - Zdravotechnika'!J36</f>
        <v>0</v>
      </c>
      <c r="AZ106" s="87">
        <f>'P12 - Zdravotechnika'!F33</f>
        <v>0</v>
      </c>
      <c r="BA106" s="87">
        <f>'P12 - Zdravotechnika'!F34</f>
        <v>0</v>
      </c>
      <c r="BB106" s="87">
        <f>'P12 - Zdravotechnika'!F35</f>
        <v>0</v>
      </c>
      <c r="BC106" s="87">
        <f>'P12 - Zdravotechnika'!F36</f>
        <v>0</v>
      </c>
      <c r="BD106" s="89">
        <f>'P12 - Zdravotechnika'!F37</f>
        <v>0</v>
      </c>
      <c r="BT106" s="90" t="s">
        <v>88</v>
      </c>
      <c r="BV106" s="90" t="s">
        <v>82</v>
      </c>
      <c r="BW106" s="90" t="s">
        <v>123</v>
      </c>
      <c r="BX106" s="90" t="s">
        <v>5</v>
      </c>
      <c r="CL106" s="90" t="s">
        <v>1</v>
      </c>
      <c r="CM106" s="90" t="s">
        <v>80</v>
      </c>
    </row>
    <row r="107" spans="1:91" s="7" customFormat="1" ht="16.55" customHeight="1">
      <c r="A107" s="81" t="s">
        <v>84</v>
      </c>
      <c r="B107" s="82"/>
      <c r="C107" s="83"/>
      <c r="D107" s="287" t="s">
        <v>124</v>
      </c>
      <c r="E107" s="287"/>
      <c r="F107" s="287"/>
      <c r="G107" s="287"/>
      <c r="H107" s="287"/>
      <c r="I107" s="84"/>
      <c r="J107" s="287" t="s">
        <v>125</v>
      </c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287"/>
      <c r="Z107" s="287"/>
      <c r="AA107" s="287"/>
      <c r="AB107" s="287"/>
      <c r="AC107" s="287"/>
      <c r="AD107" s="287"/>
      <c r="AE107" s="287"/>
      <c r="AF107" s="287"/>
      <c r="AG107" s="264">
        <f>'P13 - Meranie a regulácia'!J30</f>
        <v>0</v>
      </c>
      <c r="AH107" s="265"/>
      <c r="AI107" s="265"/>
      <c r="AJ107" s="265"/>
      <c r="AK107" s="265"/>
      <c r="AL107" s="265"/>
      <c r="AM107" s="265"/>
      <c r="AN107" s="264">
        <f t="shared" si="0"/>
        <v>0</v>
      </c>
      <c r="AO107" s="265"/>
      <c r="AP107" s="265"/>
      <c r="AQ107" s="85" t="s">
        <v>87</v>
      </c>
      <c r="AR107" s="82"/>
      <c r="AS107" s="86">
        <v>0</v>
      </c>
      <c r="AT107" s="87">
        <f t="shared" si="1"/>
        <v>0</v>
      </c>
      <c r="AU107" s="88">
        <f>'P13 - Meranie a regulácia'!P119</f>
        <v>0</v>
      </c>
      <c r="AV107" s="87">
        <f>'P13 - Meranie a regulácia'!J33</f>
        <v>0</v>
      </c>
      <c r="AW107" s="87">
        <f>'P13 - Meranie a regulácia'!J34</f>
        <v>0</v>
      </c>
      <c r="AX107" s="87">
        <f>'P13 - Meranie a regulácia'!J35</f>
        <v>0</v>
      </c>
      <c r="AY107" s="87">
        <f>'P13 - Meranie a regulácia'!J36</f>
        <v>0</v>
      </c>
      <c r="AZ107" s="87">
        <f>'P13 - Meranie a regulácia'!F33</f>
        <v>0</v>
      </c>
      <c r="BA107" s="87">
        <f>'P13 - Meranie a regulácia'!F34</f>
        <v>0</v>
      </c>
      <c r="BB107" s="87">
        <f>'P13 - Meranie a regulácia'!F35</f>
        <v>0</v>
      </c>
      <c r="BC107" s="87">
        <f>'P13 - Meranie a regulácia'!F36</f>
        <v>0</v>
      </c>
      <c r="BD107" s="89">
        <f>'P13 - Meranie a regulácia'!F37</f>
        <v>0</v>
      </c>
      <c r="BT107" s="90" t="s">
        <v>88</v>
      </c>
      <c r="BV107" s="90" t="s">
        <v>82</v>
      </c>
      <c r="BW107" s="90" t="s">
        <v>126</v>
      </c>
      <c r="BX107" s="90" t="s">
        <v>5</v>
      </c>
      <c r="CL107" s="90" t="s">
        <v>1</v>
      </c>
      <c r="CM107" s="90" t="s">
        <v>80</v>
      </c>
    </row>
    <row r="108" spans="1:91" s="7" customFormat="1" ht="16.55" customHeight="1">
      <c r="A108" s="81" t="s">
        <v>84</v>
      </c>
      <c r="B108" s="82"/>
      <c r="C108" s="83"/>
      <c r="D108" s="287" t="s">
        <v>127</v>
      </c>
      <c r="E108" s="287"/>
      <c r="F108" s="287"/>
      <c r="G108" s="287"/>
      <c r="H108" s="287"/>
      <c r="I108" s="84"/>
      <c r="J108" s="287" t="s">
        <v>128</v>
      </c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7"/>
      <c r="Y108" s="287"/>
      <c r="Z108" s="287"/>
      <c r="AA108" s="287"/>
      <c r="AB108" s="287"/>
      <c r="AC108" s="287"/>
      <c r="AD108" s="287"/>
      <c r="AE108" s="287"/>
      <c r="AF108" s="287"/>
      <c r="AG108" s="264">
        <f>'P14 - Vykurovanie'!J30</f>
        <v>0</v>
      </c>
      <c r="AH108" s="265"/>
      <c r="AI108" s="265"/>
      <c r="AJ108" s="265"/>
      <c r="AK108" s="265"/>
      <c r="AL108" s="265"/>
      <c r="AM108" s="265"/>
      <c r="AN108" s="264">
        <f t="shared" si="0"/>
        <v>0</v>
      </c>
      <c r="AO108" s="265"/>
      <c r="AP108" s="265"/>
      <c r="AQ108" s="85" t="s">
        <v>87</v>
      </c>
      <c r="AR108" s="82"/>
      <c r="AS108" s="86">
        <v>0</v>
      </c>
      <c r="AT108" s="87">
        <f t="shared" si="1"/>
        <v>0</v>
      </c>
      <c r="AU108" s="88">
        <f>'P14 - Vykurovanie'!P126</f>
        <v>0</v>
      </c>
      <c r="AV108" s="87">
        <f>'P14 - Vykurovanie'!J33</f>
        <v>0</v>
      </c>
      <c r="AW108" s="87">
        <f>'P14 - Vykurovanie'!J34</f>
        <v>0</v>
      </c>
      <c r="AX108" s="87">
        <f>'P14 - Vykurovanie'!J35</f>
        <v>0</v>
      </c>
      <c r="AY108" s="87">
        <f>'P14 - Vykurovanie'!J36</f>
        <v>0</v>
      </c>
      <c r="AZ108" s="87">
        <f>'P14 - Vykurovanie'!F33</f>
        <v>0</v>
      </c>
      <c r="BA108" s="87">
        <f>'P14 - Vykurovanie'!F34</f>
        <v>0</v>
      </c>
      <c r="BB108" s="87">
        <f>'P14 - Vykurovanie'!F35</f>
        <v>0</v>
      </c>
      <c r="BC108" s="87">
        <f>'P14 - Vykurovanie'!F36</f>
        <v>0</v>
      </c>
      <c r="BD108" s="89">
        <f>'P14 - Vykurovanie'!F37</f>
        <v>0</v>
      </c>
      <c r="BT108" s="90" t="s">
        <v>88</v>
      </c>
      <c r="BV108" s="90" t="s">
        <v>82</v>
      </c>
      <c r="BW108" s="90" t="s">
        <v>129</v>
      </c>
      <c r="BX108" s="90" t="s">
        <v>5</v>
      </c>
      <c r="CL108" s="90" t="s">
        <v>1</v>
      </c>
      <c r="CM108" s="90" t="s">
        <v>80</v>
      </c>
    </row>
    <row r="109" spans="1:91" s="7" customFormat="1" ht="16.55" customHeight="1">
      <c r="A109" s="81" t="s">
        <v>84</v>
      </c>
      <c r="B109" s="82"/>
      <c r="C109" s="83"/>
      <c r="D109" s="287" t="s">
        <v>130</v>
      </c>
      <c r="E109" s="287"/>
      <c r="F109" s="287"/>
      <c r="G109" s="287"/>
      <c r="H109" s="287"/>
      <c r="I109" s="84"/>
      <c r="J109" s="287" t="s">
        <v>131</v>
      </c>
      <c r="K109" s="287"/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7"/>
      <c r="Y109" s="287"/>
      <c r="Z109" s="287"/>
      <c r="AA109" s="287"/>
      <c r="AB109" s="287"/>
      <c r="AC109" s="287"/>
      <c r="AD109" s="287"/>
      <c r="AE109" s="287"/>
      <c r="AF109" s="287"/>
      <c r="AG109" s="264">
        <f>'P15 - Vybavenie kuchyne'!J30</f>
        <v>0</v>
      </c>
      <c r="AH109" s="265"/>
      <c r="AI109" s="265"/>
      <c r="AJ109" s="265"/>
      <c r="AK109" s="265"/>
      <c r="AL109" s="265"/>
      <c r="AM109" s="265"/>
      <c r="AN109" s="264">
        <f t="shared" si="0"/>
        <v>0</v>
      </c>
      <c r="AO109" s="265"/>
      <c r="AP109" s="265"/>
      <c r="AQ109" s="85" t="s">
        <v>87</v>
      </c>
      <c r="AR109" s="82"/>
      <c r="AS109" s="86">
        <v>0</v>
      </c>
      <c r="AT109" s="87">
        <f t="shared" si="1"/>
        <v>0</v>
      </c>
      <c r="AU109" s="88">
        <f>'P15 - Vybavenie kuchyne'!P136</f>
        <v>0</v>
      </c>
      <c r="AV109" s="87">
        <f>'P15 - Vybavenie kuchyne'!J33</f>
        <v>0</v>
      </c>
      <c r="AW109" s="87">
        <f>'P15 - Vybavenie kuchyne'!J34</f>
        <v>0</v>
      </c>
      <c r="AX109" s="87">
        <f>'P15 - Vybavenie kuchyne'!J35</f>
        <v>0</v>
      </c>
      <c r="AY109" s="87">
        <f>'P15 - Vybavenie kuchyne'!J36</f>
        <v>0</v>
      </c>
      <c r="AZ109" s="87">
        <f>'P15 - Vybavenie kuchyne'!F33</f>
        <v>0</v>
      </c>
      <c r="BA109" s="87">
        <f>'P15 - Vybavenie kuchyne'!F34</f>
        <v>0</v>
      </c>
      <c r="BB109" s="87">
        <f>'P15 - Vybavenie kuchyne'!F35</f>
        <v>0</v>
      </c>
      <c r="BC109" s="87">
        <f>'P15 - Vybavenie kuchyne'!F36</f>
        <v>0</v>
      </c>
      <c r="BD109" s="89">
        <f>'P15 - Vybavenie kuchyne'!F37</f>
        <v>0</v>
      </c>
      <c r="BT109" s="90" t="s">
        <v>88</v>
      </c>
      <c r="BV109" s="90" t="s">
        <v>82</v>
      </c>
      <c r="BW109" s="90" t="s">
        <v>132</v>
      </c>
      <c r="BX109" s="90" t="s">
        <v>5</v>
      </c>
      <c r="CL109" s="90" t="s">
        <v>1</v>
      </c>
      <c r="CM109" s="90" t="s">
        <v>80</v>
      </c>
    </row>
    <row r="110" spans="1:91" s="7" customFormat="1" ht="16.55" customHeight="1">
      <c r="A110" s="81" t="s">
        <v>84</v>
      </c>
      <c r="B110" s="82"/>
      <c r="C110" s="83"/>
      <c r="D110" s="287" t="s">
        <v>133</v>
      </c>
      <c r="E110" s="287"/>
      <c r="F110" s="287"/>
      <c r="G110" s="287"/>
      <c r="H110" s="287"/>
      <c r="I110" s="84"/>
      <c r="J110" s="287" t="s">
        <v>134</v>
      </c>
      <c r="K110" s="287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  <c r="V110" s="287"/>
      <c r="W110" s="287"/>
      <c r="X110" s="287"/>
      <c r="Y110" s="287"/>
      <c r="Z110" s="287"/>
      <c r="AA110" s="287"/>
      <c r="AB110" s="287"/>
      <c r="AC110" s="287"/>
      <c r="AD110" s="287"/>
      <c r="AE110" s="287"/>
      <c r="AF110" s="287"/>
      <c r="AG110" s="264">
        <f>'P16 - HACCP'!J30</f>
        <v>0</v>
      </c>
      <c r="AH110" s="265"/>
      <c r="AI110" s="265"/>
      <c r="AJ110" s="265"/>
      <c r="AK110" s="265"/>
      <c r="AL110" s="265"/>
      <c r="AM110" s="265"/>
      <c r="AN110" s="264">
        <f t="shared" si="0"/>
        <v>0</v>
      </c>
      <c r="AO110" s="265"/>
      <c r="AP110" s="265"/>
      <c r="AQ110" s="85" t="s">
        <v>87</v>
      </c>
      <c r="AR110" s="82"/>
      <c r="AS110" s="91">
        <v>0</v>
      </c>
      <c r="AT110" s="92">
        <f t="shared" si="1"/>
        <v>0</v>
      </c>
      <c r="AU110" s="93">
        <f>'P16 - HACCP'!P123</f>
        <v>0</v>
      </c>
      <c r="AV110" s="92">
        <f>'P16 - HACCP'!J33</f>
        <v>0</v>
      </c>
      <c r="AW110" s="92">
        <f>'P16 - HACCP'!J34</f>
        <v>0</v>
      </c>
      <c r="AX110" s="92">
        <f>'P16 - HACCP'!J35</f>
        <v>0</v>
      </c>
      <c r="AY110" s="92">
        <f>'P16 - HACCP'!J36</f>
        <v>0</v>
      </c>
      <c r="AZ110" s="92">
        <f>'P16 - HACCP'!F33</f>
        <v>0</v>
      </c>
      <c r="BA110" s="92">
        <f>'P16 - HACCP'!F34</f>
        <v>0</v>
      </c>
      <c r="BB110" s="92">
        <f>'P16 - HACCP'!F35</f>
        <v>0</v>
      </c>
      <c r="BC110" s="92">
        <f>'P16 - HACCP'!F36</f>
        <v>0</v>
      </c>
      <c r="BD110" s="94">
        <f>'P16 - HACCP'!F37</f>
        <v>0</v>
      </c>
      <c r="BT110" s="90" t="s">
        <v>88</v>
      </c>
      <c r="BV110" s="90" t="s">
        <v>82</v>
      </c>
      <c r="BW110" s="90" t="s">
        <v>135</v>
      </c>
      <c r="BX110" s="90" t="s">
        <v>5</v>
      </c>
      <c r="CL110" s="90" t="s">
        <v>1</v>
      </c>
      <c r="CM110" s="90" t="s">
        <v>80</v>
      </c>
    </row>
    <row r="111" spans="1:91" s="2" customFormat="1" ht="29.95" customHeight="1">
      <c r="A111" s="34"/>
      <c r="B111" s="35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5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</row>
    <row r="112" spans="1:91" s="2" customFormat="1" ht="6.9" customHeight="1">
      <c r="A112" s="34"/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35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</row>
  </sheetData>
  <mergeCells count="102">
    <mergeCell ref="J103:AF103"/>
    <mergeCell ref="J99:AF99"/>
    <mergeCell ref="J97:AF97"/>
    <mergeCell ref="J98:AF98"/>
    <mergeCell ref="J104:AF104"/>
    <mergeCell ref="J96:AF96"/>
    <mergeCell ref="J95:AF95"/>
    <mergeCell ref="C92:G92"/>
    <mergeCell ref="D101:H101"/>
    <mergeCell ref="D98:H98"/>
    <mergeCell ref="D95:H95"/>
    <mergeCell ref="D99:H99"/>
    <mergeCell ref="D100:H100"/>
    <mergeCell ref="D96:H96"/>
    <mergeCell ref="D97:H97"/>
    <mergeCell ref="D102:H102"/>
    <mergeCell ref="L85:AO85"/>
    <mergeCell ref="D105:H105"/>
    <mergeCell ref="J105:AF105"/>
    <mergeCell ref="D106:H106"/>
    <mergeCell ref="J106:AF106"/>
    <mergeCell ref="D107:H107"/>
    <mergeCell ref="J107:AF107"/>
    <mergeCell ref="D108:H108"/>
    <mergeCell ref="J108:AF108"/>
    <mergeCell ref="AG104:AM104"/>
    <mergeCell ref="AN104:AP104"/>
    <mergeCell ref="AN102:AP102"/>
    <mergeCell ref="AN101:AP101"/>
    <mergeCell ref="AN96:AP96"/>
    <mergeCell ref="AN100:AP100"/>
    <mergeCell ref="AN98:AP98"/>
    <mergeCell ref="AN99:AP99"/>
    <mergeCell ref="AN95:AP95"/>
    <mergeCell ref="D103:H103"/>
    <mergeCell ref="D104:H104"/>
    <mergeCell ref="I92:AF92"/>
    <mergeCell ref="J101:AF101"/>
    <mergeCell ref="J100:AF100"/>
    <mergeCell ref="J102:AF102"/>
    <mergeCell ref="D109:H109"/>
    <mergeCell ref="J109:AF109"/>
    <mergeCell ref="D110:H110"/>
    <mergeCell ref="J110:AF110"/>
    <mergeCell ref="AG94:AM94"/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R2:BE2"/>
    <mergeCell ref="AG103:AM103"/>
    <mergeCell ref="AG102:AM102"/>
    <mergeCell ref="AG92:AM92"/>
    <mergeCell ref="AG100:AM100"/>
    <mergeCell ref="AG95:AM95"/>
    <mergeCell ref="AG99:AM99"/>
    <mergeCell ref="AG101:AM101"/>
    <mergeCell ref="AG97:AM97"/>
    <mergeCell ref="AG96:AM96"/>
    <mergeCell ref="AG98:AM98"/>
    <mergeCell ref="AM87:AN87"/>
    <mergeCell ref="AM89:AP89"/>
    <mergeCell ref="AM90:AP90"/>
    <mergeCell ref="AN103:AP103"/>
    <mergeCell ref="AN97:AP97"/>
    <mergeCell ref="AN92:AP92"/>
    <mergeCell ref="AN109:AP109"/>
    <mergeCell ref="AG109:AM109"/>
    <mergeCell ref="AN110:AP110"/>
    <mergeCell ref="AG110:AM110"/>
    <mergeCell ref="AN94:AP94"/>
    <mergeCell ref="AS89:AT91"/>
    <mergeCell ref="AN105:AP105"/>
    <mergeCell ref="AG105:AM105"/>
    <mergeCell ref="AN106:AP106"/>
    <mergeCell ref="AG106:AM106"/>
    <mergeCell ref="AN107:AP107"/>
    <mergeCell ref="AG107:AM107"/>
    <mergeCell ref="AN108:AP108"/>
    <mergeCell ref="AG108:AM108"/>
  </mergeCells>
  <hyperlinks>
    <hyperlink ref="A95" location="'P1 - Pavilón 1'!C2" display="/" xr:uid="{00000000-0004-0000-0000-000000000000}"/>
    <hyperlink ref="A96" location="'P2 - Pavilón 2'!C2" display="/" xr:uid="{00000000-0004-0000-0000-000001000000}"/>
    <hyperlink ref="A97" location="'P3 - Pavilón 3'!C2" display="/" xr:uid="{00000000-0004-0000-0000-000002000000}"/>
    <hyperlink ref="A98" location="'P4 - Technický pavilón'!C2" display="/" xr:uid="{00000000-0004-0000-0000-000003000000}"/>
    <hyperlink ref="A99" location="'P5 - Spojovacia chodba'!C2" display="/" xr:uid="{00000000-0004-0000-0000-000004000000}"/>
    <hyperlink ref="A100" location="'P6 - Spevnené plochy a op...'!C2" display="/" xr:uid="{00000000-0004-0000-0000-000005000000}"/>
    <hyperlink ref="A101" location="'P7 - Sadové úpravy'!C2" display="/" xr:uid="{00000000-0004-0000-0000-000006000000}"/>
    <hyperlink ref="A102" location="'P8 - Elektro'!C2" display="/" xr:uid="{00000000-0004-0000-0000-000007000000}"/>
    <hyperlink ref="A103" location="'P9 - Bleskozvod'!C2" display="/" xr:uid="{00000000-0004-0000-0000-000008000000}"/>
    <hyperlink ref="A104" location="'P10 - Vzduchotechnika a c...'!C2" display="/" xr:uid="{00000000-0004-0000-0000-000009000000}"/>
    <hyperlink ref="A105" location="'P11 - Plynoinštalácia'!C2" display="/" xr:uid="{00000000-0004-0000-0000-00000A000000}"/>
    <hyperlink ref="A106" location="'P12 - Zdravotechnika'!C2" display="/" xr:uid="{00000000-0004-0000-0000-00000B000000}"/>
    <hyperlink ref="A107" location="'P13 - Meranie a regulácia'!C2" display="/" xr:uid="{00000000-0004-0000-0000-00000C000000}"/>
    <hyperlink ref="A108" location="'P14 - Vykurovanie'!C2" display="/" xr:uid="{00000000-0004-0000-0000-00000D000000}"/>
    <hyperlink ref="A109" location="'P15 - Vybavenie kuchyne'!C2" display="/" xr:uid="{00000000-0004-0000-0000-00000E000000}"/>
    <hyperlink ref="A110" location="'P16 - HACCP'!C2" display="/" xr:uid="{00000000-0004-0000-0000-00000F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163"/>
  <sheetViews>
    <sheetView showGridLines="0" topLeftCell="A97" zoomScale="80" zoomScaleNormal="80" workbookViewId="0">
      <selection activeCell="K118" sqref="K118"/>
    </sheetView>
  </sheetViews>
  <sheetFormatPr defaultRowHeight="10.5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1.42578125" style="1" customWidth="1"/>
    <col min="9" max="10" width="20.140625" style="1" customWidth="1"/>
    <col min="11" max="11" width="29.140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7" customHeight="1">
      <c r="L2" s="278" t="s">
        <v>6</v>
      </c>
      <c r="M2" s="279"/>
      <c r="N2" s="279"/>
      <c r="O2" s="279"/>
      <c r="P2" s="279"/>
      <c r="Q2" s="279"/>
      <c r="R2" s="279"/>
      <c r="S2" s="279"/>
      <c r="T2" s="279"/>
      <c r="U2" s="279"/>
      <c r="V2" s="279"/>
      <c r="AT2" s="18" t="s">
        <v>114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1:46" s="1" customFormat="1" ht="24.9" customHeight="1">
      <c r="B4" s="21"/>
      <c r="D4" s="22" t="s">
        <v>141</v>
      </c>
      <c r="L4" s="21"/>
      <c r="M4" s="96" t="s">
        <v>10</v>
      </c>
      <c r="AT4" s="18" t="s">
        <v>4</v>
      </c>
    </row>
    <row r="5" spans="1:46" s="1" customFormat="1" ht="6.9" customHeight="1">
      <c r="B5" s="21"/>
      <c r="L5" s="21"/>
    </row>
    <row r="6" spans="1:46" s="1" customFormat="1" ht="11.95" customHeight="1">
      <c r="B6" s="21"/>
      <c r="D6" s="28" t="s">
        <v>15</v>
      </c>
      <c r="L6" s="21"/>
    </row>
    <row r="7" spans="1:46" s="1" customFormat="1" ht="16.55" customHeight="1">
      <c r="B7" s="21"/>
      <c r="E7" s="304" t="str">
        <f>'Rekapitulácia stavby'!K6</f>
        <v>MŠ Spojná 6 - rekonštrukcia objektu</v>
      </c>
      <c r="F7" s="305"/>
      <c r="G7" s="305"/>
      <c r="H7" s="305"/>
      <c r="L7" s="21"/>
    </row>
    <row r="8" spans="1:46" s="2" customFormat="1" ht="11.95" customHeight="1">
      <c r="A8" s="34"/>
      <c r="B8" s="35"/>
      <c r="C8" s="34"/>
      <c r="D8" s="28" t="s">
        <v>142</v>
      </c>
      <c r="E8" s="34"/>
      <c r="F8" s="34"/>
      <c r="G8" s="34"/>
      <c r="H8" s="34"/>
      <c r="I8" s="34"/>
      <c r="J8" s="34"/>
      <c r="K8" s="34"/>
      <c r="L8" s="4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5" customHeight="1">
      <c r="A9" s="34"/>
      <c r="B9" s="35"/>
      <c r="C9" s="34"/>
      <c r="D9" s="34"/>
      <c r="E9" s="300" t="s">
        <v>3870</v>
      </c>
      <c r="F9" s="303"/>
      <c r="G9" s="303"/>
      <c r="H9" s="303"/>
      <c r="I9" s="34"/>
      <c r="J9" s="34"/>
      <c r="K9" s="34"/>
      <c r="L9" s="4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>
      <c r="A10" s="34"/>
      <c r="B10" s="35"/>
      <c r="C10" s="34"/>
      <c r="D10" s="34"/>
      <c r="E10" s="34"/>
      <c r="F10" s="34"/>
      <c r="G10" s="34"/>
      <c r="H10" s="34"/>
      <c r="I10" s="34"/>
      <c r="J10" s="34"/>
      <c r="K10" s="34"/>
      <c r="L10" s="4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1.95" customHeight="1">
      <c r="A11" s="34"/>
      <c r="B11" s="35"/>
      <c r="C11" s="34"/>
      <c r="D11" s="28" t="s">
        <v>17</v>
      </c>
      <c r="E11" s="34"/>
      <c r="F11" s="26" t="s">
        <v>1</v>
      </c>
      <c r="G11" s="34"/>
      <c r="H11" s="34"/>
      <c r="I11" s="28" t="s">
        <v>19</v>
      </c>
      <c r="J11" s="26" t="s">
        <v>1</v>
      </c>
      <c r="K11" s="34"/>
      <c r="L11" s="4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95" customHeight="1">
      <c r="A12" s="34"/>
      <c r="B12" s="35"/>
      <c r="C12" s="34"/>
      <c r="D12" s="28" t="s">
        <v>21</v>
      </c>
      <c r="E12" s="34"/>
      <c r="F12" s="26" t="s">
        <v>22</v>
      </c>
      <c r="G12" s="34"/>
      <c r="H12" s="34"/>
      <c r="I12" s="28" t="s">
        <v>23</v>
      </c>
      <c r="J12" s="57">
        <f>'Rekapitulácia stavby'!AN8</f>
        <v>44274</v>
      </c>
      <c r="K12" s="34"/>
      <c r="L12" s="4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1" customHeight="1">
      <c r="A13" s="34"/>
      <c r="B13" s="35"/>
      <c r="C13" s="34"/>
      <c r="D13" s="34"/>
      <c r="E13" s="34"/>
      <c r="F13" s="34"/>
      <c r="G13" s="34"/>
      <c r="H13" s="34"/>
      <c r="I13" s="34"/>
      <c r="J13" s="34"/>
      <c r="K13" s="34"/>
      <c r="L13" s="4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1.95" customHeight="1">
      <c r="A14" s="34"/>
      <c r="B14" s="35"/>
      <c r="C14" s="34"/>
      <c r="D14" s="28" t="s">
        <v>28</v>
      </c>
      <c r="E14" s="34"/>
      <c r="F14" s="34"/>
      <c r="G14" s="34"/>
      <c r="H14" s="34"/>
      <c r="I14" s="28" t="s">
        <v>29</v>
      </c>
      <c r="J14" s="26" t="str">
        <f>IF('Rekapitulácia stavby'!AN10="","",'Rekapitulácia stavby'!AN10)</f>
        <v/>
      </c>
      <c r="K14" s="34"/>
      <c r="L14" s="4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5"/>
      <c r="C15" s="34"/>
      <c r="D15" s="34"/>
      <c r="E15" s="26" t="str">
        <f>IF('Rekapitulácia stavby'!E11="","",'Rekapitulácia stavby'!E11)</f>
        <v xml:space="preserve"> </v>
      </c>
      <c r="F15" s="34"/>
      <c r="G15" s="34"/>
      <c r="H15" s="34"/>
      <c r="I15" s="28" t="s">
        <v>31</v>
      </c>
      <c r="J15" s="26" t="str">
        <f>IF('Rekapitulácia stavby'!AN11="","",'Rekapitulácia stavby'!AN11)</f>
        <v/>
      </c>
      <c r="K15" s="34"/>
      <c r="L15" s="4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" customHeight="1">
      <c r="A16" s="34"/>
      <c r="B16" s="35"/>
      <c r="C16" s="34"/>
      <c r="D16" s="34"/>
      <c r="E16" s="34"/>
      <c r="F16" s="34"/>
      <c r="G16" s="34"/>
      <c r="H16" s="34"/>
      <c r="I16" s="34"/>
      <c r="J16" s="34"/>
      <c r="K16" s="34"/>
      <c r="L16" s="4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1.95" customHeight="1">
      <c r="A17" s="34"/>
      <c r="B17" s="35"/>
      <c r="C17" s="34"/>
      <c r="D17" s="28" t="s">
        <v>32</v>
      </c>
      <c r="E17" s="34"/>
      <c r="F17" s="34"/>
      <c r="G17" s="34"/>
      <c r="H17" s="34"/>
      <c r="I17" s="28" t="s">
        <v>29</v>
      </c>
      <c r="J17" s="29" t="str">
        <f>'Rekapitulácia stavby'!AN13</f>
        <v>Vyplň údaj</v>
      </c>
      <c r="K17" s="34"/>
      <c r="L17" s="4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5"/>
      <c r="C18" s="34"/>
      <c r="D18" s="34"/>
      <c r="E18" s="306" t="str">
        <f>'Rekapitulácia stavby'!E14</f>
        <v>Vyplň údaj</v>
      </c>
      <c r="F18" s="292"/>
      <c r="G18" s="292"/>
      <c r="H18" s="292"/>
      <c r="I18" s="28" t="s">
        <v>31</v>
      </c>
      <c r="J18" s="29" t="str">
        <f>'Rekapitulácia stavby'!AN14</f>
        <v>Vyplň údaj</v>
      </c>
      <c r="K18" s="34"/>
      <c r="L18" s="4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" customHeight="1">
      <c r="A19" s="34"/>
      <c r="B19" s="35"/>
      <c r="C19" s="34"/>
      <c r="D19" s="34"/>
      <c r="E19" s="34"/>
      <c r="F19" s="34"/>
      <c r="G19" s="34"/>
      <c r="H19" s="34"/>
      <c r="I19" s="34"/>
      <c r="J19" s="34"/>
      <c r="K19" s="34"/>
      <c r="L19" s="4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1.95" customHeight="1">
      <c r="A20" s="34"/>
      <c r="B20" s="35"/>
      <c r="C20" s="34"/>
      <c r="D20" s="28" t="s">
        <v>34</v>
      </c>
      <c r="E20" s="34"/>
      <c r="F20" s="34"/>
      <c r="G20" s="34"/>
      <c r="H20" s="34"/>
      <c r="I20" s="28" t="s">
        <v>29</v>
      </c>
      <c r="J20" s="26" t="s">
        <v>1</v>
      </c>
      <c r="K20" s="34"/>
      <c r="L20" s="4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5"/>
      <c r="C21" s="34"/>
      <c r="D21" s="34"/>
      <c r="E21" s="26" t="s">
        <v>35</v>
      </c>
      <c r="F21" s="34"/>
      <c r="G21" s="34"/>
      <c r="H21" s="34"/>
      <c r="I21" s="28" t="s">
        <v>31</v>
      </c>
      <c r="J21" s="26" t="s">
        <v>1</v>
      </c>
      <c r="K21" s="34"/>
      <c r="L21" s="4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" customHeight="1">
      <c r="A22" s="34"/>
      <c r="B22" s="35"/>
      <c r="C22" s="34"/>
      <c r="D22" s="34"/>
      <c r="E22" s="34"/>
      <c r="F22" s="34"/>
      <c r="G22" s="34"/>
      <c r="H22" s="34"/>
      <c r="I22" s="34"/>
      <c r="J22" s="34"/>
      <c r="K22" s="34"/>
      <c r="L22" s="4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1.95" customHeight="1">
      <c r="A23" s="34"/>
      <c r="B23" s="35"/>
      <c r="C23" s="34"/>
      <c r="D23" s="28" t="s">
        <v>37</v>
      </c>
      <c r="E23" s="34"/>
      <c r="F23" s="34"/>
      <c r="G23" s="34"/>
      <c r="H23" s="34"/>
      <c r="I23" s="28" t="s">
        <v>29</v>
      </c>
      <c r="J23" s="26" t="str">
        <f>IF('Rekapitulácia stavby'!AN19="","",'Rekapitulácia stavby'!AN19)</f>
        <v/>
      </c>
      <c r="K23" s="34"/>
      <c r="L23" s="4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5"/>
      <c r="C24" s="34"/>
      <c r="D24" s="34"/>
      <c r="E24" s="26" t="str">
        <f>IF('Rekapitulácia stavby'!E20="","",'Rekapitulácia stavby'!E20)</f>
        <v>Ing. Erich Kreutz</v>
      </c>
      <c r="F24" s="34"/>
      <c r="G24" s="34"/>
      <c r="H24" s="34"/>
      <c r="I24" s="28" t="s">
        <v>31</v>
      </c>
      <c r="J24" s="26" t="str">
        <f>IF('Rekapitulácia stavby'!AN20="","",'Rekapitulácia stavby'!AN20)</f>
        <v/>
      </c>
      <c r="K24" s="34"/>
      <c r="L24" s="4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" customHeight="1">
      <c r="A25" s="34"/>
      <c r="B25" s="35"/>
      <c r="C25" s="34"/>
      <c r="D25" s="34"/>
      <c r="E25" s="34"/>
      <c r="F25" s="34"/>
      <c r="G25" s="34"/>
      <c r="H25" s="34"/>
      <c r="I25" s="34"/>
      <c r="J25" s="34"/>
      <c r="K25" s="34"/>
      <c r="L25" s="4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1.95" customHeight="1">
      <c r="A26" s="34"/>
      <c r="B26" s="35"/>
      <c r="C26" s="34"/>
      <c r="D26" s="28" t="s">
        <v>39</v>
      </c>
      <c r="E26" s="34"/>
      <c r="F26" s="34"/>
      <c r="G26" s="34"/>
      <c r="H26" s="34"/>
      <c r="I26" s="34"/>
      <c r="J26" s="34"/>
      <c r="K26" s="34"/>
      <c r="L26" s="4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5" customHeight="1">
      <c r="A27" s="97"/>
      <c r="B27" s="98"/>
      <c r="C27" s="97"/>
      <c r="D27" s="97"/>
      <c r="E27" s="296" t="s">
        <v>1</v>
      </c>
      <c r="F27" s="296"/>
      <c r="G27" s="296"/>
      <c r="H27" s="29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" customHeight="1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4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" customHeight="1">
      <c r="A29" s="34"/>
      <c r="B29" s="35"/>
      <c r="C29" s="34"/>
      <c r="D29" s="68"/>
      <c r="E29" s="68"/>
      <c r="F29" s="68"/>
      <c r="G29" s="68"/>
      <c r="H29" s="68"/>
      <c r="I29" s="68"/>
      <c r="J29" s="68"/>
      <c r="K29" s="68"/>
      <c r="L29" s="4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4" customHeight="1">
      <c r="A30" s="34"/>
      <c r="B30" s="35"/>
      <c r="C30" s="34"/>
      <c r="D30" s="100" t="s">
        <v>40</v>
      </c>
      <c r="E30" s="34"/>
      <c r="F30" s="34"/>
      <c r="G30" s="34"/>
      <c r="H30" s="34"/>
      <c r="I30" s="34"/>
      <c r="J30" s="73">
        <f>ROUND(J119, 2)</f>
        <v>0</v>
      </c>
      <c r="K30" s="34"/>
      <c r="L30" s="4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" customHeight="1">
      <c r="A31" s="34"/>
      <c r="B31" s="35"/>
      <c r="C31" s="34"/>
      <c r="D31" s="68"/>
      <c r="E31" s="68"/>
      <c r="F31" s="68"/>
      <c r="G31" s="68"/>
      <c r="H31" s="68"/>
      <c r="I31" s="68"/>
      <c r="J31" s="68"/>
      <c r="K31" s="68"/>
      <c r="L31" s="4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" customHeight="1">
      <c r="A32" s="34"/>
      <c r="B32" s="35"/>
      <c r="C32" s="34"/>
      <c r="D32" s="34"/>
      <c r="E32" s="34"/>
      <c r="F32" s="38" t="s">
        <v>42</v>
      </c>
      <c r="G32" s="34"/>
      <c r="H32" s="34"/>
      <c r="I32" s="38" t="s">
        <v>41</v>
      </c>
      <c r="J32" s="38" t="s">
        <v>43</v>
      </c>
      <c r="K32" s="34"/>
      <c r="L32" s="4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" customHeight="1">
      <c r="A33" s="34"/>
      <c r="B33" s="35"/>
      <c r="C33" s="34"/>
      <c r="D33" s="101" t="s">
        <v>44</v>
      </c>
      <c r="E33" s="28" t="s">
        <v>45</v>
      </c>
      <c r="F33" s="102">
        <f>ROUND((SUM(BE119:BE162)),  2)</f>
        <v>0</v>
      </c>
      <c r="G33" s="34"/>
      <c r="H33" s="34"/>
      <c r="I33" s="103">
        <v>0.2</v>
      </c>
      <c r="J33" s="102">
        <f>ROUND(((SUM(BE119:BE162))*I33),  2)</f>
        <v>0</v>
      </c>
      <c r="K33" s="34"/>
      <c r="L33" s="4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" customHeight="1">
      <c r="A34" s="34"/>
      <c r="B34" s="35"/>
      <c r="C34" s="34"/>
      <c r="D34" s="34"/>
      <c r="E34" s="28" t="s">
        <v>46</v>
      </c>
      <c r="F34" s="102">
        <f>ROUND((SUM(BF119:BF162)),  2)</f>
        <v>0</v>
      </c>
      <c r="G34" s="34"/>
      <c r="H34" s="34"/>
      <c r="I34" s="103">
        <v>0.2</v>
      </c>
      <c r="J34" s="102">
        <f>ROUND(((SUM(BF119:BF162))*I34),  2)</f>
        <v>0</v>
      </c>
      <c r="K34" s="34"/>
      <c r="L34" s="4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" hidden="1" customHeight="1">
      <c r="A35" s="34"/>
      <c r="B35" s="35"/>
      <c r="C35" s="34"/>
      <c r="D35" s="34"/>
      <c r="E35" s="28" t="s">
        <v>47</v>
      </c>
      <c r="F35" s="102">
        <f>ROUND((SUM(BG119:BG162)),  2)</f>
        <v>0</v>
      </c>
      <c r="G35" s="34"/>
      <c r="H35" s="34"/>
      <c r="I35" s="103">
        <v>0.2</v>
      </c>
      <c r="J35" s="102">
        <f>0</f>
        <v>0</v>
      </c>
      <c r="K35" s="34"/>
      <c r="L35" s="4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" hidden="1" customHeight="1">
      <c r="A36" s="34"/>
      <c r="B36" s="35"/>
      <c r="C36" s="34"/>
      <c r="D36" s="34"/>
      <c r="E36" s="28" t="s">
        <v>48</v>
      </c>
      <c r="F36" s="102">
        <f>ROUND((SUM(BH119:BH162)),  2)</f>
        <v>0</v>
      </c>
      <c r="G36" s="34"/>
      <c r="H36" s="34"/>
      <c r="I36" s="103">
        <v>0.2</v>
      </c>
      <c r="J36" s="102">
        <f>0</f>
        <v>0</v>
      </c>
      <c r="K36" s="34"/>
      <c r="L36" s="4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" hidden="1" customHeight="1">
      <c r="A37" s="34"/>
      <c r="B37" s="35"/>
      <c r="C37" s="34"/>
      <c r="D37" s="34"/>
      <c r="E37" s="28" t="s">
        <v>49</v>
      </c>
      <c r="F37" s="102">
        <f>ROUND((SUM(BI119:BI162)),  2)</f>
        <v>0</v>
      </c>
      <c r="G37" s="34"/>
      <c r="H37" s="34"/>
      <c r="I37" s="103">
        <v>0</v>
      </c>
      <c r="J37" s="102">
        <f>0</f>
        <v>0</v>
      </c>
      <c r="K37" s="34"/>
      <c r="L37" s="4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" customHeight="1">
      <c r="A38" s="34"/>
      <c r="B38" s="35"/>
      <c r="C38" s="34"/>
      <c r="D38" s="34"/>
      <c r="E38" s="34"/>
      <c r="F38" s="34"/>
      <c r="G38" s="34"/>
      <c r="H38" s="34"/>
      <c r="I38" s="34"/>
      <c r="J38" s="34"/>
      <c r="K38" s="34"/>
      <c r="L38" s="4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4" customHeight="1">
      <c r="A39" s="34"/>
      <c r="B39" s="35"/>
      <c r="C39" s="104"/>
      <c r="D39" s="105" t="s">
        <v>50</v>
      </c>
      <c r="E39" s="62"/>
      <c r="F39" s="62"/>
      <c r="G39" s="106" t="s">
        <v>51</v>
      </c>
      <c r="H39" s="107" t="s">
        <v>52</v>
      </c>
      <c r="I39" s="62"/>
      <c r="J39" s="108">
        <f>SUM(J30:J37)</f>
        <v>0</v>
      </c>
      <c r="K39" s="109"/>
      <c r="L39" s="4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" customHeight="1">
      <c r="A40" s="34"/>
      <c r="B40" s="35"/>
      <c r="C40" s="34"/>
      <c r="D40" s="34"/>
      <c r="E40" s="34"/>
      <c r="F40" s="34"/>
      <c r="G40" s="34"/>
      <c r="H40" s="34"/>
      <c r="I40" s="34"/>
      <c r="J40" s="34"/>
      <c r="K40" s="34"/>
      <c r="L40" s="4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" customHeight="1">
      <c r="B41" s="21"/>
      <c r="L41" s="21"/>
    </row>
    <row r="42" spans="1:31" s="1" customFormat="1" ht="14.4" customHeight="1">
      <c r="B42" s="21"/>
      <c r="L42" s="21"/>
    </row>
    <row r="43" spans="1:31" s="1" customFormat="1" ht="14.4" customHeight="1">
      <c r="B43" s="21"/>
      <c r="L43" s="21"/>
    </row>
    <row r="44" spans="1:31" s="1" customFormat="1" ht="14.4" customHeight="1">
      <c r="B44" s="21"/>
      <c r="L44" s="21"/>
    </row>
    <row r="45" spans="1:31" s="1" customFormat="1" ht="14.4" customHeight="1">
      <c r="B45" s="21"/>
      <c r="L45" s="21"/>
    </row>
    <row r="46" spans="1:31" s="1" customFormat="1" ht="14.4" customHeight="1">
      <c r="B46" s="21"/>
      <c r="L46" s="21"/>
    </row>
    <row r="47" spans="1:31" s="1" customFormat="1" ht="14.4" customHeight="1">
      <c r="B47" s="21"/>
      <c r="L47" s="21"/>
    </row>
    <row r="48" spans="1:31" s="1" customFormat="1" ht="14.4" customHeight="1">
      <c r="B48" s="21"/>
      <c r="L48" s="21"/>
    </row>
    <row r="49" spans="1:31" s="1" customFormat="1" ht="14.4" customHeight="1">
      <c r="B49" s="21"/>
      <c r="L49" s="21"/>
    </row>
    <row r="50" spans="1:31" s="2" customFormat="1" ht="14.4" customHeight="1">
      <c r="B50" s="44"/>
      <c r="D50" s="45" t="s">
        <v>53</v>
      </c>
      <c r="E50" s="46"/>
      <c r="F50" s="46"/>
      <c r="G50" s="45" t="s">
        <v>54</v>
      </c>
      <c r="H50" s="46"/>
      <c r="I50" s="46"/>
      <c r="J50" s="46"/>
      <c r="K50" s="46"/>
      <c r="L50" s="44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45">
      <c r="A61" s="34"/>
      <c r="B61" s="35"/>
      <c r="C61" s="34"/>
      <c r="D61" s="47" t="s">
        <v>55</v>
      </c>
      <c r="E61" s="37"/>
      <c r="F61" s="110" t="s">
        <v>56</v>
      </c>
      <c r="G61" s="47" t="s">
        <v>55</v>
      </c>
      <c r="H61" s="37"/>
      <c r="I61" s="37"/>
      <c r="J61" s="111" t="s">
        <v>56</v>
      </c>
      <c r="K61" s="37"/>
      <c r="L61" s="4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3.1">
      <c r="A65" s="34"/>
      <c r="B65" s="35"/>
      <c r="C65" s="34"/>
      <c r="D65" s="45" t="s">
        <v>57</v>
      </c>
      <c r="E65" s="48"/>
      <c r="F65" s="48"/>
      <c r="G65" s="45" t="s">
        <v>58</v>
      </c>
      <c r="H65" s="48"/>
      <c r="I65" s="48"/>
      <c r="J65" s="48"/>
      <c r="K65" s="48"/>
      <c r="L65" s="4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45">
      <c r="A76" s="34"/>
      <c r="B76" s="35"/>
      <c r="C76" s="34"/>
      <c r="D76" s="47" t="s">
        <v>55</v>
      </c>
      <c r="E76" s="37"/>
      <c r="F76" s="110" t="s">
        <v>56</v>
      </c>
      <c r="G76" s="47" t="s">
        <v>55</v>
      </c>
      <c r="H76" s="37"/>
      <c r="I76" s="37"/>
      <c r="J76" s="111" t="s">
        <v>56</v>
      </c>
      <c r="K76" s="37"/>
      <c r="L76" s="4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" customHeight="1">
      <c r="A77" s="34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" customHeight="1">
      <c r="A81" s="34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" customHeight="1">
      <c r="A82" s="34"/>
      <c r="B82" s="35"/>
      <c r="C82" s="22" t="s">
        <v>146</v>
      </c>
      <c r="D82" s="34"/>
      <c r="E82" s="34"/>
      <c r="F82" s="34"/>
      <c r="G82" s="34"/>
      <c r="H82" s="34"/>
      <c r="I82" s="34"/>
      <c r="J82" s="34"/>
      <c r="K82" s="34"/>
      <c r="L82" s="4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" customHeight="1">
      <c r="A83" s="34"/>
      <c r="B83" s="35"/>
      <c r="C83" s="34"/>
      <c r="D83" s="34"/>
      <c r="E83" s="34"/>
      <c r="F83" s="34"/>
      <c r="G83" s="34"/>
      <c r="H83" s="34"/>
      <c r="I83" s="34"/>
      <c r="J83" s="34"/>
      <c r="K83" s="34"/>
      <c r="L83" s="4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1.95" customHeight="1">
      <c r="A84" s="34"/>
      <c r="B84" s="35"/>
      <c r="C84" s="28" t="s">
        <v>15</v>
      </c>
      <c r="D84" s="34"/>
      <c r="E84" s="34"/>
      <c r="F84" s="34"/>
      <c r="G84" s="34"/>
      <c r="H84" s="34"/>
      <c r="I84" s="34"/>
      <c r="J84" s="34"/>
      <c r="K84" s="34"/>
      <c r="L84" s="4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6.55" customHeight="1">
      <c r="A85" s="34"/>
      <c r="B85" s="35"/>
      <c r="C85" s="34"/>
      <c r="D85" s="34"/>
      <c r="E85" s="304" t="str">
        <f>E7</f>
        <v>MŠ Spojná 6 - rekonštrukcia objektu</v>
      </c>
      <c r="F85" s="305"/>
      <c r="G85" s="305"/>
      <c r="H85" s="305"/>
      <c r="I85" s="34"/>
      <c r="J85" s="34"/>
      <c r="K85" s="34"/>
      <c r="L85" s="4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1.95" customHeight="1">
      <c r="A86" s="34"/>
      <c r="B86" s="35"/>
      <c r="C86" s="28" t="s">
        <v>142</v>
      </c>
      <c r="D86" s="34"/>
      <c r="E86" s="34"/>
      <c r="F86" s="34"/>
      <c r="G86" s="34"/>
      <c r="H86" s="34"/>
      <c r="I86" s="34"/>
      <c r="J86" s="34"/>
      <c r="K86" s="34"/>
      <c r="L86" s="4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5" customHeight="1">
      <c r="A87" s="34"/>
      <c r="B87" s="35"/>
      <c r="C87" s="34"/>
      <c r="D87" s="34"/>
      <c r="E87" s="300" t="str">
        <f>E9</f>
        <v>P9 - Bleskozvod</v>
      </c>
      <c r="F87" s="303"/>
      <c r="G87" s="303"/>
      <c r="H87" s="303"/>
      <c r="I87" s="34"/>
      <c r="J87" s="34"/>
      <c r="K87" s="34"/>
      <c r="L87" s="4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" customHeight="1">
      <c r="A88" s="34"/>
      <c r="B88" s="35"/>
      <c r="C88" s="34"/>
      <c r="D88" s="34"/>
      <c r="E88" s="34"/>
      <c r="F88" s="34"/>
      <c r="G88" s="34"/>
      <c r="H88" s="34"/>
      <c r="I88" s="34"/>
      <c r="J88" s="34"/>
      <c r="K88" s="34"/>
      <c r="L88" s="4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1.95" customHeight="1">
      <c r="A89" s="34"/>
      <c r="B89" s="35"/>
      <c r="C89" s="28" t="s">
        <v>21</v>
      </c>
      <c r="D89" s="34"/>
      <c r="E89" s="34"/>
      <c r="F89" s="26" t="str">
        <f>F12</f>
        <v>Spojná 6, 917 01 Trnava</v>
      </c>
      <c r="G89" s="34"/>
      <c r="H89" s="34"/>
      <c r="I89" s="28" t="s">
        <v>23</v>
      </c>
      <c r="J89" s="57">
        <f>IF(J12="","",J12)</f>
        <v>44274</v>
      </c>
      <c r="K89" s="34"/>
      <c r="L89" s="4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" customHeight="1">
      <c r="A90" s="34"/>
      <c r="B90" s="35"/>
      <c r="C90" s="34"/>
      <c r="D90" s="34"/>
      <c r="E90" s="34"/>
      <c r="F90" s="34"/>
      <c r="G90" s="34"/>
      <c r="H90" s="34"/>
      <c r="I90" s="34"/>
      <c r="J90" s="34"/>
      <c r="K90" s="34"/>
      <c r="L90" s="4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5" customHeight="1">
      <c r="A91" s="34"/>
      <c r="B91" s="35"/>
      <c r="C91" s="28" t="s">
        <v>28</v>
      </c>
      <c r="D91" s="34"/>
      <c r="E91" s="34"/>
      <c r="F91" s="26" t="str">
        <f>E15</f>
        <v xml:space="preserve"> </v>
      </c>
      <c r="G91" s="34"/>
      <c r="H91" s="34"/>
      <c r="I91" s="28" t="s">
        <v>34</v>
      </c>
      <c r="J91" s="32" t="str">
        <f>E21</f>
        <v>RENAK, s.r.o.</v>
      </c>
      <c r="K91" s="34"/>
      <c r="L91" s="4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5" customHeight="1">
      <c r="A92" s="34"/>
      <c r="B92" s="35"/>
      <c r="C92" s="28" t="s">
        <v>32</v>
      </c>
      <c r="D92" s="34"/>
      <c r="E92" s="34"/>
      <c r="F92" s="26" t="str">
        <f>IF(E18="","",E18)</f>
        <v>Vyplň údaj</v>
      </c>
      <c r="G92" s="34"/>
      <c r="H92" s="34"/>
      <c r="I92" s="28" t="s">
        <v>37</v>
      </c>
      <c r="J92" s="32" t="str">
        <f>E24</f>
        <v>Ing. Erich Kreutz</v>
      </c>
      <c r="K92" s="34"/>
      <c r="L92" s="4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4"/>
      <c r="D93" s="34"/>
      <c r="E93" s="34"/>
      <c r="F93" s="34"/>
      <c r="G93" s="34"/>
      <c r="H93" s="34"/>
      <c r="I93" s="34"/>
      <c r="J93" s="34"/>
      <c r="K93" s="34"/>
      <c r="L93" s="4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3" customHeight="1">
      <c r="A94" s="34"/>
      <c r="B94" s="35"/>
      <c r="C94" s="112" t="s">
        <v>147</v>
      </c>
      <c r="D94" s="104"/>
      <c r="E94" s="104"/>
      <c r="F94" s="104"/>
      <c r="G94" s="104"/>
      <c r="H94" s="104"/>
      <c r="I94" s="104"/>
      <c r="J94" s="113" t="s">
        <v>148</v>
      </c>
      <c r="K94" s="104"/>
      <c r="L94" s="4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4"/>
      <c r="D95" s="34"/>
      <c r="E95" s="34"/>
      <c r="F95" s="34"/>
      <c r="G95" s="34"/>
      <c r="H95" s="34"/>
      <c r="I95" s="34"/>
      <c r="J95" s="34"/>
      <c r="K95" s="34"/>
      <c r="L95" s="4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75" customHeight="1">
      <c r="A96" s="34"/>
      <c r="B96" s="35"/>
      <c r="C96" s="114" t="s">
        <v>149</v>
      </c>
      <c r="D96" s="34"/>
      <c r="E96" s="34"/>
      <c r="F96" s="34"/>
      <c r="G96" s="34"/>
      <c r="H96" s="34"/>
      <c r="I96" s="34"/>
      <c r="J96" s="73">
        <f>J119</f>
        <v>0</v>
      </c>
      <c r="K96" s="34"/>
      <c r="L96" s="4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8" t="s">
        <v>150</v>
      </c>
    </row>
    <row r="97" spans="1:31" s="9" customFormat="1" ht="24.9" customHeight="1">
      <c r="B97" s="115"/>
      <c r="D97" s="116" t="s">
        <v>3400</v>
      </c>
      <c r="E97" s="117"/>
      <c r="F97" s="117"/>
      <c r="G97" s="117"/>
      <c r="H97" s="117"/>
      <c r="I97" s="117"/>
      <c r="J97" s="118">
        <f>J120</f>
        <v>0</v>
      </c>
      <c r="L97" s="115"/>
    </row>
    <row r="98" spans="1:31" s="10" customFormat="1" ht="20.149999999999999" customHeight="1">
      <c r="B98" s="119"/>
      <c r="D98" s="120" t="s">
        <v>3401</v>
      </c>
      <c r="E98" s="121"/>
      <c r="F98" s="121"/>
      <c r="G98" s="121"/>
      <c r="H98" s="121"/>
      <c r="I98" s="121"/>
      <c r="J98" s="122">
        <f>J121</f>
        <v>0</v>
      </c>
      <c r="L98" s="119"/>
    </row>
    <row r="99" spans="1:31" s="9" customFormat="1" ht="24.9" customHeight="1">
      <c r="B99" s="115"/>
      <c r="D99" s="116" t="s">
        <v>3404</v>
      </c>
      <c r="E99" s="117"/>
      <c r="F99" s="117"/>
      <c r="G99" s="117"/>
      <c r="H99" s="117"/>
      <c r="I99" s="117"/>
      <c r="J99" s="118">
        <f>J160</f>
        <v>0</v>
      </c>
      <c r="L99" s="115"/>
    </row>
    <row r="100" spans="1:31" s="2" customFormat="1" ht="21.8" customHeight="1">
      <c r="A100" s="34"/>
      <c r="B100" s="35"/>
      <c r="C100" s="34"/>
      <c r="D100" s="34"/>
      <c r="E100" s="34"/>
      <c r="F100" s="34"/>
      <c r="G100" s="34"/>
      <c r="H100" s="34"/>
      <c r="I100" s="34"/>
      <c r="J100" s="34"/>
      <c r="K100" s="34"/>
      <c r="L100" s="4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</row>
    <row r="101" spans="1:31" s="2" customFormat="1" ht="6.9" customHeight="1">
      <c r="A101" s="34"/>
      <c r="B101" s="49"/>
      <c r="C101" s="50"/>
      <c r="D101" s="50"/>
      <c r="E101" s="50"/>
      <c r="F101" s="50"/>
      <c r="G101" s="50"/>
      <c r="H101" s="50"/>
      <c r="I101" s="50"/>
      <c r="J101" s="50"/>
      <c r="K101" s="50"/>
      <c r="L101" s="4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</row>
    <row r="105" spans="1:31" s="2" customFormat="1" ht="6.9" customHeight="1">
      <c r="A105" s="34"/>
      <c r="B105" s="51"/>
      <c r="C105" s="52"/>
      <c r="D105" s="52"/>
      <c r="E105" s="52"/>
      <c r="F105" s="52"/>
      <c r="G105" s="52"/>
      <c r="H105" s="52"/>
      <c r="I105" s="52"/>
      <c r="J105" s="52"/>
      <c r="K105" s="52"/>
      <c r="L105" s="4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6" spans="1:31" s="2" customFormat="1" ht="24.9" customHeight="1">
      <c r="A106" s="34"/>
      <c r="B106" s="35"/>
      <c r="C106" s="22" t="s">
        <v>226</v>
      </c>
      <c r="D106" s="34"/>
      <c r="E106" s="34"/>
      <c r="F106" s="34"/>
      <c r="G106" s="34"/>
      <c r="H106" s="34"/>
      <c r="I106" s="34"/>
      <c r="J106" s="34"/>
      <c r="K106" s="34"/>
      <c r="L106" s="4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</row>
    <row r="107" spans="1:31" s="2" customFormat="1" ht="6.9" customHeight="1">
      <c r="A107" s="34"/>
      <c r="B107" s="35"/>
      <c r="C107" s="34"/>
      <c r="D107" s="34"/>
      <c r="E107" s="34"/>
      <c r="F107" s="34"/>
      <c r="G107" s="34"/>
      <c r="H107" s="34"/>
      <c r="I107" s="34"/>
      <c r="J107" s="34"/>
      <c r="K107" s="34"/>
      <c r="L107" s="4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</row>
    <row r="108" spans="1:31" s="2" customFormat="1" ht="11.95" customHeight="1">
      <c r="A108" s="34"/>
      <c r="B108" s="35"/>
      <c r="C108" s="28" t="s">
        <v>15</v>
      </c>
      <c r="D108" s="34"/>
      <c r="E108" s="34"/>
      <c r="F108" s="34"/>
      <c r="G108" s="34"/>
      <c r="H108" s="34"/>
      <c r="I108" s="34"/>
      <c r="J108" s="34"/>
      <c r="K108" s="34"/>
      <c r="L108" s="4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</row>
    <row r="109" spans="1:31" s="2" customFormat="1" ht="16.55" customHeight="1">
      <c r="A109" s="34"/>
      <c r="B109" s="35"/>
      <c r="C109" s="34"/>
      <c r="D109" s="34"/>
      <c r="E109" s="304" t="str">
        <f>E7</f>
        <v>MŠ Spojná 6 - rekonštrukcia objektu</v>
      </c>
      <c r="F109" s="305"/>
      <c r="G109" s="305"/>
      <c r="H109" s="305"/>
      <c r="I109" s="34"/>
      <c r="J109" s="34"/>
      <c r="K109" s="34"/>
      <c r="L109" s="4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31" s="2" customFormat="1" ht="11.95" customHeight="1">
      <c r="A110" s="34"/>
      <c r="B110" s="35"/>
      <c r="C110" s="28" t="s">
        <v>142</v>
      </c>
      <c r="D110" s="34"/>
      <c r="E110" s="34"/>
      <c r="F110" s="34"/>
      <c r="G110" s="34"/>
      <c r="H110" s="34"/>
      <c r="I110" s="34"/>
      <c r="J110" s="34"/>
      <c r="K110" s="34"/>
      <c r="L110" s="4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31" s="2" customFormat="1" ht="16.55" customHeight="1">
      <c r="A111" s="34"/>
      <c r="B111" s="35"/>
      <c r="C111" s="34"/>
      <c r="D111" s="34"/>
      <c r="E111" s="300" t="str">
        <f>E9</f>
        <v>P9 - Bleskozvod</v>
      </c>
      <c r="F111" s="303"/>
      <c r="G111" s="303"/>
      <c r="H111" s="303"/>
      <c r="I111" s="34"/>
      <c r="J111" s="34"/>
      <c r="K111" s="34"/>
      <c r="L111" s="4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31" s="2" customFormat="1" ht="6.9" customHeight="1">
      <c r="A112" s="34"/>
      <c r="B112" s="35"/>
      <c r="C112" s="34"/>
      <c r="D112" s="34"/>
      <c r="E112" s="34"/>
      <c r="F112" s="34"/>
      <c r="G112" s="34"/>
      <c r="H112" s="34"/>
      <c r="I112" s="34"/>
      <c r="J112" s="34"/>
      <c r="K112" s="34"/>
      <c r="L112" s="4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11.95" customHeight="1">
      <c r="A113" s="34"/>
      <c r="B113" s="35"/>
      <c r="C113" s="28" t="s">
        <v>21</v>
      </c>
      <c r="D113" s="34"/>
      <c r="E113" s="34"/>
      <c r="F113" s="26" t="str">
        <f>F12</f>
        <v>Spojná 6, 917 01 Trnava</v>
      </c>
      <c r="G113" s="34"/>
      <c r="H113" s="34"/>
      <c r="I113" s="28" t="s">
        <v>23</v>
      </c>
      <c r="J113" s="57">
        <f>IF(J12="","",J12)</f>
        <v>44274</v>
      </c>
      <c r="K113" s="34"/>
      <c r="L113" s="4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2" customFormat="1" ht="6.9" customHeight="1">
      <c r="A114" s="34"/>
      <c r="B114" s="35"/>
      <c r="C114" s="34"/>
      <c r="D114" s="34"/>
      <c r="E114" s="34"/>
      <c r="F114" s="34"/>
      <c r="G114" s="34"/>
      <c r="H114" s="34"/>
      <c r="I114" s="34"/>
      <c r="J114" s="34"/>
      <c r="K114" s="34"/>
      <c r="L114" s="4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5" spans="1:65" s="2" customFormat="1" ht="15.25" customHeight="1">
      <c r="A115" s="34"/>
      <c r="B115" s="35"/>
      <c r="C115" s="28" t="s">
        <v>28</v>
      </c>
      <c r="D115" s="34"/>
      <c r="E115" s="34"/>
      <c r="F115" s="26" t="str">
        <f>E15</f>
        <v xml:space="preserve"> </v>
      </c>
      <c r="G115" s="34"/>
      <c r="H115" s="34"/>
      <c r="I115" s="28" t="s">
        <v>34</v>
      </c>
      <c r="J115" s="32" t="str">
        <f>E21</f>
        <v>RENAK, s.r.o.</v>
      </c>
      <c r="K115" s="34"/>
      <c r="L115" s="4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5.25" customHeight="1">
      <c r="A116" s="34"/>
      <c r="B116" s="35"/>
      <c r="C116" s="28" t="s">
        <v>32</v>
      </c>
      <c r="D116" s="34"/>
      <c r="E116" s="34"/>
      <c r="F116" s="26" t="str">
        <f>IF(E18="","",E18)</f>
        <v>Vyplň údaj</v>
      </c>
      <c r="G116" s="34"/>
      <c r="H116" s="34"/>
      <c r="I116" s="28" t="s">
        <v>37</v>
      </c>
      <c r="J116" s="32" t="str">
        <f>E24</f>
        <v>Ing. Erich Kreutz</v>
      </c>
      <c r="K116" s="34"/>
      <c r="L116" s="4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10.35" customHeight="1">
      <c r="A117" s="34"/>
      <c r="B117" s="35"/>
      <c r="C117" s="34"/>
      <c r="D117" s="34"/>
      <c r="E117" s="34"/>
      <c r="F117" s="34"/>
      <c r="G117" s="34"/>
      <c r="H117" s="34"/>
      <c r="I117" s="34"/>
      <c r="J117" s="34"/>
      <c r="K117" s="34"/>
      <c r="L117" s="4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11" customFormat="1" ht="29.3" customHeight="1">
      <c r="A118" s="123"/>
      <c r="B118" s="124"/>
      <c r="C118" s="125" t="s">
        <v>227</v>
      </c>
      <c r="D118" s="126" t="s">
        <v>65</v>
      </c>
      <c r="E118" s="126" t="s">
        <v>61</v>
      </c>
      <c r="F118" s="126" t="s">
        <v>62</v>
      </c>
      <c r="G118" s="126" t="s">
        <v>228</v>
      </c>
      <c r="H118" s="126" t="s">
        <v>229</v>
      </c>
      <c r="I118" s="126" t="s">
        <v>230</v>
      </c>
      <c r="J118" s="127" t="s">
        <v>148</v>
      </c>
      <c r="K118" s="128" t="s">
        <v>5564</v>
      </c>
      <c r="L118" s="129"/>
      <c r="M118" s="64" t="s">
        <v>1</v>
      </c>
      <c r="N118" s="65" t="s">
        <v>44</v>
      </c>
      <c r="O118" s="65" t="s">
        <v>231</v>
      </c>
      <c r="P118" s="65" t="s">
        <v>232</v>
      </c>
      <c r="Q118" s="65" t="s">
        <v>233</v>
      </c>
      <c r="R118" s="65" t="s">
        <v>234</v>
      </c>
      <c r="S118" s="65" t="s">
        <v>235</v>
      </c>
      <c r="T118" s="66" t="s">
        <v>236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</row>
    <row r="119" spans="1:65" s="2" customFormat="1" ht="22.75" customHeight="1">
      <c r="A119" s="34"/>
      <c r="B119" s="35"/>
      <c r="C119" s="71" t="s">
        <v>149</v>
      </c>
      <c r="D119" s="34"/>
      <c r="E119" s="34"/>
      <c r="F119" s="34"/>
      <c r="G119" s="34"/>
      <c r="H119" s="34"/>
      <c r="I119" s="34"/>
      <c r="J119" s="130">
        <f>BK119</f>
        <v>0</v>
      </c>
      <c r="K119" s="34"/>
      <c r="L119" s="35"/>
      <c r="M119" s="67"/>
      <c r="N119" s="58"/>
      <c r="O119" s="68"/>
      <c r="P119" s="131">
        <f>P120+P160</f>
        <v>0</v>
      </c>
      <c r="Q119" s="68"/>
      <c r="R119" s="131">
        <f>R120+R160</f>
        <v>1.2773899999999998</v>
      </c>
      <c r="S119" s="68"/>
      <c r="T119" s="132">
        <f>T120+T160</f>
        <v>0</v>
      </c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T119" s="18" t="s">
        <v>79</v>
      </c>
      <c r="AU119" s="18" t="s">
        <v>150</v>
      </c>
      <c r="BK119" s="133">
        <f>BK120+BK160</f>
        <v>0</v>
      </c>
    </row>
    <row r="120" spans="1:65" s="12" customFormat="1" ht="25.85" customHeight="1">
      <c r="B120" s="134"/>
      <c r="D120" s="135" t="s">
        <v>79</v>
      </c>
      <c r="E120" s="136" t="s">
        <v>541</v>
      </c>
      <c r="F120" s="136" t="s">
        <v>3430</v>
      </c>
      <c r="I120" s="137"/>
      <c r="J120" s="138">
        <f>BK120</f>
        <v>0</v>
      </c>
      <c r="L120" s="134"/>
      <c r="M120" s="139"/>
      <c r="N120" s="140"/>
      <c r="O120" s="140"/>
      <c r="P120" s="141">
        <f>P121</f>
        <v>0</v>
      </c>
      <c r="Q120" s="140"/>
      <c r="R120" s="141">
        <f>R121</f>
        <v>1.2773899999999998</v>
      </c>
      <c r="S120" s="140"/>
      <c r="T120" s="142">
        <f>T121</f>
        <v>0</v>
      </c>
      <c r="AR120" s="135" t="s">
        <v>252</v>
      </c>
      <c r="AT120" s="143" t="s">
        <v>79</v>
      </c>
      <c r="AU120" s="143" t="s">
        <v>80</v>
      </c>
      <c r="AY120" s="135" t="s">
        <v>239</v>
      </c>
      <c r="BK120" s="144">
        <f>BK121</f>
        <v>0</v>
      </c>
    </row>
    <row r="121" spans="1:65" s="12" customFormat="1" ht="22.75" customHeight="1">
      <c r="B121" s="134"/>
      <c r="D121" s="135" t="s">
        <v>79</v>
      </c>
      <c r="E121" s="145" t="s">
        <v>3431</v>
      </c>
      <c r="F121" s="145" t="s">
        <v>3432</v>
      </c>
      <c r="I121" s="137"/>
      <c r="J121" s="146">
        <f>BK121</f>
        <v>0</v>
      </c>
      <c r="L121" s="134"/>
      <c r="M121" s="139"/>
      <c r="N121" s="140"/>
      <c r="O121" s="140"/>
      <c r="P121" s="141">
        <f>SUM(P122:P159)</f>
        <v>0</v>
      </c>
      <c r="Q121" s="140"/>
      <c r="R121" s="141">
        <f>SUM(R122:R159)</f>
        <v>1.2773899999999998</v>
      </c>
      <c r="S121" s="140"/>
      <c r="T121" s="142">
        <f>SUM(T122:T159)</f>
        <v>0</v>
      </c>
      <c r="AR121" s="135" t="s">
        <v>252</v>
      </c>
      <c r="AT121" s="143" t="s">
        <v>79</v>
      </c>
      <c r="AU121" s="143" t="s">
        <v>88</v>
      </c>
      <c r="AY121" s="135" t="s">
        <v>239</v>
      </c>
      <c r="BK121" s="144">
        <f>SUM(BK122:BK159)</f>
        <v>0</v>
      </c>
    </row>
    <row r="122" spans="1:65" s="2" customFormat="1" ht="24.25" customHeight="1">
      <c r="A122" s="34"/>
      <c r="B122" s="147"/>
      <c r="C122" s="148" t="s">
        <v>88</v>
      </c>
      <c r="D122" s="148" t="s">
        <v>242</v>
      </c>
      <c r="E122" s="149" t="s">
        <v>3871</v>
      </c>
      <c r="F122" s="150" t="s">
        <v>3872</v>
      </c>
      <c r="G122" s="151" t="s">
        <v>388</v>
      </c>
      <c r="H122" s="152">
        <v>18</v>
      </c>
      <c r="I122" s="153"/>
      <c r="J122" s="152">
        <f t="shared" ref="J122:J159" si="0">ROUND(I122*H122,3)</f>
        <v>0</v>
      </c>
      <c r="K122" s="154"/>
      <c r="L122" s="35"/>
      <c r="M122" s="155" t="s">
        <v>1</v>
      </c>
      <c r="N122" s="156" t="s">
        <v>46</v>
      </c>
      <c r="O122" s="60"/>
      <c r="P122" s="157">
        <f t="shared" ref="P122:P159" si="1">O122*H122</f>
        <v>0</v>
      </c>
      <c r="Q122" s="157">
        <v>0</v>
      </c>
      <c r="R122" s="157">
        <f t="shared" ref="R122:R159" si="2">Q122*H122</f>
        <v>0</v>
      </c>
      <c r="S122" s="157">
        <v>0</v>
      </c>
      <c r="T122" s="158">
        <f t="shared" ref="T122:T159" si="3">S122*H122</f>
        <v>0</v>
      </c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R122" s="159" t="s">
        <v>684</v>
      </c>
      <c r="AT122" s="159" t="s">
        <v>242</v>
      </c>
      <c r="AU122" s="159" t="s">
        <v>140</v>
      </c>
      <c r="AY122" s="18" t="s">
        <v>239</v>
      </c>
      <c r="BE122" s="160">
        <f t="shared" ref="BE122:BE159" si="4">IF(N122="základná",J122,0)</f>
        <v>0</v>
      </c>
      <c r="BF122" s="160">
        <f t="shared" ref="BF122:BF159" si="5">IF(N122="znížená",J122,0)</f>
        <v>0</v>
      </c>
      <c r="BG122" s="160">
        <f t="shared" ref="BG122:BG159" si="6">IF(N122="zákl. prenesená",J122,0)</f>
        <v>0</v>
      </c>
      <c r="BH122" s="160">
        <f t="shared" ref="BH122:BH159" si="7">IF(N122="zníž. prenesená",J122,0)</f>
        <v>0</v>
      </c>
      <c r="BI122" s="160">
        <f t="shared" ref="BI122:BI159" si="8">IF(N122="nulová",J122,0)</f>
        <v>0</v>
      </c>
      <c r="BJ122" s="18" t="s">
        <v>140</v>
      </c>
      <c r="BK122" s="161">
        <f t="shared" ref="BK122:BK159" si="9">ROUND(I122*H122,3)</f>
        <v>0</v>
      </c>
      <c r="BL122" s="18" t="s">
        <v>684</v>
      </c>
      <c r="BM122" s="159" t="s">
        <v>140</v>
      </c>
    </row>
    <row r="123" spans="1:65" s="2" customFormat="1" ht="24.25" customHeight="1">
      <c r="A123" s="34"/>
      <c r="B123" s="147"/>
      <c r="C123" s="190" t="s">
        <v>140</v>
      </c>
      <c r="D123" s="190" t="s">
        <v>541</v>
      </c>
      <c r="E123" s="191" t="s">
        <v>3873</v>
      </c>
      <c r="F123" s="192" t="s">
        <v>5490</v>
      </c>
      <c r="G123" s="193" t="s">
        <v>388</v>
      </c>
      <c r="H123" s="194">
        <v>18</v>
      </c>
      <c r="I123" s="195"/>
      <c r="J123" s="194">
        <f t="shared" si="0"/>
        <v>0</v>
      </c>
      <c r="K123" s="196"/>
      <c r="L123" s="197"/>
      <c r="M123" s="198" t="s">
        <v>1</v>
      </c>
      <c r="N123" s="199" t="s">
        <v>46</v>
      </c>
      <c r="O123" s="60"/>
      <c r="P123" s="157">
        <f t="shared" si="1"/>
        <v>0</v>
      </c>
      <c r="Q123" s="157">
        <v>2.7999999999999998E-4</v>
      </c>
      <c r="R123" s="157">
        <f t="shared" si="2"/>
        <v>5.0399999999999993E-3</v>
      </c>
      <c r="S123" s="157">
        <v>0</v>
      </c>
      <c r="T123" s="158">
        <f t="shared" si="3"/>
        <v>0</v>
      </c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R123" s="159" t="s">
        <v>1897</v>
      </c>
      <c r="AT123" s="159" t="s">
        <v>541</v>
      </c>
      <c r="AU123" s="159" t="s">
        <v>140</v>
      </c>
      <c r="AY123" s="18" t="s">
        <v>239</v>
      </c>
      <c r="BE123" s="160">
        <f t="shared" si="4"/>
        <v>0</v>
      </c>
      <c r="BF123" s="160">
        <f t="shared" si="5"/>
        <v>0</v>
      </c>
      <c r="BG123" s="160">
        <f t="shared" si="6"/>
        <v>0</v>
      </c>
      <c r="BH123" s="160">
        <f t="shared" si="7"/>
        <v>0</v>
      </c>
      <c r="BI123" s="160">
        <f t="shared" si="8"/>
        <v>0</v>
      </c>
      <c r="BJ123" s="18" t="s">
        <v>140</v>
      </c>
      <c r="BK123" s="161">
        <f t="shared" si="9"/>
        <v>0</v>
      </c>
      <c r="BL123" s="18" t="s">
        <v>684</v>
      </c>
      <c r="BM123" s="159" t="s">
        <v>246</v>
      </c>
    </row>
    <row r="124" spans="1:65" s="2" customFormat="1" ht="14.4" customHeight="1">
      <c r="A124" s="34"/>
      <c r="B124" s="147"/>
      <c r="C124" s="148" t="s">
        <v>252</v>
      </c>
      <c r="D124" s="148" t="s">
        <v>242</v>
      </c>
      <c r="E124" s="149" t="s">
        <v>3874</v>
      </c>
      <c r="F124" s="150" t="s">
        <v>3875</v>
      </c>
      <c r="G124" s="151" t="s">
        <v>138</v>
      </c>
      <c r="H124" s="152">
        <v>160</v>
      </c>
      <c r="I124" s="153"/>
      <c r="J124" s="152">
        <f t="shared" si="0"/>
        <v>0</v>
      </c>
      <c r="K124" s="154"/>
      <c r="L124" s="35"/>
      <c r="M124" s="155" t="s">
        <v>1</v>
      </c>
      <c r="N124" s="156" t="s">
        <v>46</v>
      </c>
      <c r="O124" s="60"/>
      <c r="P124" s="157">
        <f t="shared" si="1"/>
        <v>0</v>
      </c>
      <c r="Q124" s="157">
        <v>0</v>
      </c>
      <c r="R124" s="157">
        <f t="shared" si="2"/>
        <v>0</v>
      </c>
      <c r="S124" s="157">
        <v>0</v>
      </c>
      <c r="T124" s="158">
        <f t="shared" si="3"/>
        <v>0</v>
      </c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R124" s="159" t="s">
        <v>684</v>
      </c>
      <c r="AT124" s="159" t="s">
        <v>242</v>
      </c>
      <c r="AU124" s="159" t="s">
        <v>140</v>
      </c>
      <c r="AY124" s="18" t="s">
        <v>239</v>
      </c>
      <c r="BE124" s="160">
        <f t="shared" si="4"/>
        <v>0</v>
      </c>
      <c r="BF124" s="160">
        <f t="shared" si="5"/>
        <v>0</v>
      </c>
      <c r="BG124" s="160">
        <f t="shared" si="6"/>
        <v>0</v>
      </c>
      <c r="BH124" s="160">
        <f t="shared" si="7"/>
        <v>0</v>
      </c>
      <c r="BI124" s="160">
        <f t="shared" si="8"/>
        <v>0</v>
      </c>
      <c r="BJ124" s="18" t="s">
        <v>140</v>
      </c>
      <c r="BK124" s="161">
        <f t="shared" si="9"/>
        <v>0</v>
      </c>
      <c r="BL124" s="18" t="s">
        <v>684</v>
      </c>
      <c r="BM124" s="159" t="s">
        <v>270</v>
      </c>
    </row>
    <row r="125" spans="1:65" s="2" customFormat="1" ht="14.4" customHeight="1">
      <c r="A125" s="34"/>
      <c r="B125" s="147"/>
      <c r="C125" s="190" t="s">
        <v>246</v>
      </c>
      <c r="D125" s="190" t="s">
        <v>541</v>
      </c>
      <c r="E125" s="191" t="s">
        <v>3443</v>
      </c>
      <c r="F125" s="192" t="s">
        <v>3444</v>
      </c>
      <c r="G125" s="193" t="s">
        <v>138</v>
      </c>
      <c r="H125" s="194">
        <v>160</v>
      </c>
      <c r="I125" s="195"/>
      <c r="J125" s="194">
        <f t="shared" si="0"/>
        <v>0</v>
      </c>
      <c r="K125" s="196"/>
      <c r="L125" s="197"/>
      <c r="M125" s="198" t="s">
        <v>1</v>
      </c>
      <c r="N125" s="199" t="s">
        <v>46</v>
      </c>
      <c r="O125" s="60"/>
      <c r="P125" s="157">
        <f t="shared" si="1"/>
        <v>0</v>
      </c>
      <c r="Q125" s="157">
        <v>1.7000000000000001E-4</v>
      </c>
      <c r="R125" s="157">
        <f t="shared" si="2"/>
        <v>2.7200000000000002E-2</v>
      </c>
      <c r="S125" s="157">
        <v>0</v>
      </c>
      <c r="T125" s="158">
        <f t="shared" si="3"/>
        <v>0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R125" s="159" t="s">
        <v>1897</v>
      </c>
      <c r="AT125" s="159" t="s">
        <v>541</v>
      </c>
      <c r="AU125" s="159" t="s">
        <v>140</v>
      </c>
      <c r="AY125" s="18" t="s">
        <v>239</v>
      </c>
      <c r="BE125" s="160">
        <f t="shared" si="4"/>
        <v>0</v>
      </c>
      <c r="BF125" s="160">
        <f t="shared" si="5"/>
        <v>0</v>
      </c>
      <c r="BG125" s="160">
        <f t="shared" si="6"/>
        <v>0</v>
      </c>
      <c r="BH125" s="160">
        <f t="shared" si="7"/>
        <v>0</v>
      </c>
      <c r="BI125" s="160">
        <f t="shared" si="8"/>
        <v>0</v>
      </c>
      <c r="BJ125" s="18" t="s">
        <v>140</v>
      </c>
      <c r="BK125" s="161">
        <f t="shared" si="9"/>
        <v>0</v>
      </c>
      <c r="BL125" s="18" t="s">
        <v>684</v>
      </c>
      <c r="BM125" s="159" t="s">
        <v>291</v>
      </c>
    </row>
    <row r="126" spans="1:65" s="2" customFormat="1" ht="14.4" customHeight="1">
      <c r="A126" s="34"/>
      <c r="B126" s="147"/>
      <c r="C126" s="190" t="s">
        <v>265</v>
      </c>
      <c r="D126" s="190" t="s">
        <v>541</v>
      </c>
      <c r="E126" s="191" t="s">
        <v>3876</v>
      </c>
      <c r="F126" s="192" t="s">
        <v>3877</v>
      </c>
      <c r="G126" s="193" t="s">
        <v>388</v>
      </c>
      <c r="H126" s="194">
        <v>320</v>
      </c>
      <c r="I126" s="195"/>
      <c r="J126" s="194">
        <f t="shared" si="0"/>
        <v>0</v>
      </c>
      <c r="K126" s="196"/>
      <c r="L126" s="197"/>
      <c r="M126" s="198" t="s">
        <v>1</v>
      </c>
      <c r="N126" s="199" t="s">
        <v>46</v>
      </c>
      <c r="O126" s="60"/>
      <c r="P126" s="157">
        <f t="shared" si="1"/>
        <v>0</v>
      </c>
      <c r="Q126" s="157">
        <v>1.0000000000000001E-5</v>
      </c>
      <c r="R126" s="157">
        <f t="shared" si="2"/>
        <v>3.2000000000000002E-3</v>
      </c>
      <c r="S126" s="157">
        <v>0</v>
      </c>
      <c r="T126" s="158">
        <f t="shared" si="3"/>
        <v>0</v>
      </c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R126" s="159" t="s">
        <v>1897</v>
      </c>
      <c r="AT126" s="159" t="s">
        <v>541</v>
      </c>
      <c r="AU126" s="159" t="s">
        <v>140</v>
      </c>
      <c r="AY126" s="18" t="s">
        <v>239</v>
      </c>
      <c r="BE126" s="160">
        <f t="shared" si="4"/>
        <v>0</v>
      </c>
      <c r="BF126" s="160">
        <f t="shared" si="5"/>
        <v>0</v>
      </c>
      <c r="BG126" s="160">
        <f t="shared" si="6"/>
        <v>0</v>
      </c>
      <c r="BH126" s="160">
        <f t="shared" si="7"/>
        <v>0</v>
      </c>
      <c r="BI126" s="160">
        <f t="shared" si="8"/>
        <v>0</v>
      </c>
      <c r="BJ126" s="18" t="s">
        <v>140</v>
      </c>
      <c r="BK126" s="161">
        <f t="shared" si="9"/>
        <v>0</v>
      </c>
      <c r="BL126" s="18" t="s">
        <v>684</v>
      </c>
      <c r="BM126" s="159" t="s">
        <v>312</v>
      </c>
    </row>
    <row r="127" spans="1:65" s="2" customFormat="1" ht="24.25" customHeight="1">
      <c r="A127" s="34"/>
      <c r="B127" s="147"/>
      <c r="C127" s="148" t="s">
        <v>270</v>
      </c>
      <c r="D127" s="148" t="s">
        <v>242</v>
      </c>
      <c r="E127" s="149" t="s">
        <v>3878</v>
      </c>
      <c r="F127" s="150" t="s">
        <v>3879</v>
      </c>
      <c r="G127" s="151" t="s">
        <v>138</v>
      </c>
      <c r="H127" s="152">
        <v>300</v>
      </c>
      <c r="I127" s="153"/>
      <c r="J127" s="152">
        <f t="shared" si="0"/>
        <v>0</v>
      </c>
      <c r="K127" s="154"/>
      <c r="L127" s="35"/>
      <c r="M127" s="155" t="s">
        <v>1</v>
      </c>
      <c r="N127" s="156" t="s">
        <v>46</v>
      </c>
      <c r="O127" s="60"/>
      <c r="P127" s="157">
        <f t="shared" si="1"/>
        <v>0</v>
      </c>
      <c r="Q127" s="157">
        <v>0</v>
      </c>
      <c r="R127" s="157">
        <f t="shared" si="2"/>
        <v>0</v>
      </c>
      <c r="S127" s="157">
        <v>0</v>
      </c>
      <c r="T127" s="158">
        <f t="shared" si="3"/>
        <v>0</v>
      </c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R127" s="159" t="s">
        <v>684</v>
      </c>
      <c r="AT127" s="159" t="s">
        <v>242</v>
      </c>
      <c r="AU127" s="159" t="s">
        <v>140</v>
      </c>
      <c r="AY127" s="18" t="s">
        <v>239</v>
      </c>
      <c r="BE127" s="160">
        <f t="shared" si="4"/>
        <v>0</v>
      </c>
      <c r="BF127" s="160">
        <f t="shared" si="5"/>
        <v>0</v>
      </c>
      <c r="BG127" s="160">
        <f t="shared" si="6"/>
        <v>0</v>
      </c>
      <c r="BH127" s="160">
        <f t="shared" si="7"/>
        <v>0</v>
      </c>
      <c r="BI127" s="160">
        <f t="shared" si="8"/>
        <v>0</v>
      </c>
      <c r="BJ127" s="18" t="s">
        <v>140</v>
      </c>
      <c r="BK127" s="161">
        <f t="shared" si="9"/>
        <v>0</v>
      </c>
      <c r="BL127" s="18" t="s">
        <v>684</v>
      </c>
      <c r="BM127" s="159" t="s">
        <v>327</v>
      </c>
    </row>
    <row r="128" spans="1:65" s="2" customFormat="1" ht="14.4" customHeight="1">
      <c r="A128" s="34"/>
      <c r="B128" s="147"/>
      <c r="C128" s="190" t="s">
        <v>286</v>
      </c>
      <c r="D128" s="190" t="s">
        <v>541</v>
      </c>
      <c r="E128" s="191" t="s">
        <v>3880</v>
      </c>
      <c r="F128" s="192" t="s">
        <v>3881</v>
      </c>
      <c r="G128" s="193" t="s">
        <v>454</v>
      </c>
      <c r="H128" s="194">
        <v>300</v>
      </c>
      <c r="I128" s="195"/>
      <c r="J128" s="194">
        <f t="shared" si="0"/>
        <v>0</v>
      </c>
      <c r="K128" s="196"/>
      <c r="L128" s="197"/>
      <c r="M128" s="198" t="s">
        <v>1</v>
      </c>
      <c r="N128" s="199" t="s">
        <v>46</v>
      </c>
      <c r="O128" s="60"/>
      <c r="P128" s="157">
        <f t="shared" si="1"/>
        <v>0</v>
      </c>
      <c r="Q128" s="157">
        <v>1E-3</v>
      </c>
      <c r="R128" s="157">
        <f t="shared" si="2"/>
        <v>0.3</v>
      </c>
      <c r="S128" s="157">
        <v>0</v>
      </c>
      <c r="T128" s="158">
        <f t="shared" si="3"/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159" t="s">
        <v>1897</v>
      </c>
      <c r="AT128" s="159" t="s">
        <v>541</v>
      </c>
      <c r="AU128" s="159" t="s">
        <v>140</v>
      </c>
      <c r="AY128" s="18" t="s">
        <v>239</v>
      </c>
      <c r="BE128" s="160">
        <f t="shared" si="4"/>
        <v>0</v>
      </c>
      <c r="BF128" s="160">
        <f t="shared" si="5"/>
        <v>0</v>
      </c>
      <c r="BG128" s="160">
        <f t="shared" si="6"/>
        <v>0</v>
      </c>
      <c r="BH128" s="160">
        <f t="shared" si="7"/>
        <v>0</v>
      </c>
      <c r="BI128" s="160">
        <f t="shared" si="8"/>
        <v>0</v>
      </c>
      <c r="BJ128" s="18" t="s">
        <v>140</v>
      </c>
      <c r="BK128" s="161">
        <f t="shared" si="9"/>
        <v>0</v>
      </c>
      <c r="BL128" s="18" t="s">
        <v>684</v>
      </c>
      <c r="BM128" s="159" t="s">
        <v>339</v>
      </c>
    </row>
    <row r="129" spans="1:65" s="2" customFormat="1" ht="24.25" customHeight="1">
      <c r="A129" s="34"/>
      <c r="B129" s="147"/>
      <c r="C129" s="148" t="s">
        <v>291</v>
      </c>
      <c r="D129" s="148" t="s">
        <v>242</v>
      </c>
      <c r="E129" s="149" t="s">
        <v>3882</v>
      </c>
      <c r="F129" s="150" t="s">
        <v>3883</v>
      </c>
      <c r="G129" s="151" t="s">
        <v>138</v>
      </c>
      <c r="H129" s="152">
        <v>110</v>
      </c>
      <c r="I129" s="153"/>
      <c r="J129" s="152">
        <f t="shared" si="0"/>
        <v>0</v>
      </c>
      <c r="K129" s="154"/>
      <c r="L129" s="35"/>
      <c r="M129" s="155" t="s">
        <v>1</v>
      </c>
      <c r="N129" s="156" t="s">
        <v>46</v>
      </c>
      <c r="O129" s="60"/>
      <c r="P129" s="157">
        <f t="shared" si="1"/>
        <v>0</v>
      </c>
      <c r="Q129" s="157">
        <v>0</v>
      </c>
      <c r="R129" s="157">
        <f t="shared" si="2"/>
        <v>0</v>
      </c>
      <c r="S129" s="157">
        <v>0</v>
      </c>
      <c r="T129" s="158">
        <f t="shared" si="3"/>
        <v>0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R129" s="159" t="s">
        <v>684</v>
      </c>
      <c r="AT129" s="159" t="s">
        <v>242</v>
      </c>
      <c r="AU129" s="159" t="s">
        <v>140</v>
      </c>
      <c r="AY129" s="18" t="s">
        <v>239</v>
      </c>
      <c r="BE129" s="160">
        <f t="shared" si="4"/>
        <v>0</v>
      </c>
      <c r="BF129" s="160">
        <f t="shared" si="5"/>
        <v>0</v>
      </c>
      <c r="BG129" s="160">
        <f t="shared" si="6"/>
        <v>0</v>
      </c>
      <c r="BH129" s="160">
        <f t="shared" si="7"/>
        <v>0</v>
      </c>
      <c r="BI129" s="160">
        <f t="shared" si="8"/>
        <v>0</v>
      </c>
      <c r="BJ129" s="18" t="s">
        <v>140</v>
      </c>
      <c r="BK129" s="161">
        <f t="shared" si="9"/>
        <v>0</v>
      </c>
      <c r="BL129" s="18" t="s">
        <v>684</v>
      </c>
      <c r="BM129" s="159" t="s">
        <v>307</v>
      </c>
    </row>
    <row r="130" spans="1:65" s="2" customFormat="1" ht="14.4" customHeight="1">
      <c r="A130" s="34"/>
      <c r="B130" s="147"/>
      <c r="C130" s="190" t="s">
        <v>304</v>
      </c>
      <c r="D130" s="190" t="s">
        <v>541</v>
      </c>
      <c r="E130" s="191" t="s">
        <v>3884</v>
      </c>
      <c r="F130" s="192" t="s">
        <v>3885</v>
      </c>
      <c r="G130" s="193" t="s">
        <v>454</v>
      </c>
      <c r="H130" s="194">
        <v>110</v>
      </c>
      <c r="I130" s="195"/>
      <c r="J130" s="194">
        <f t="shared" si="0"/>
        <v>0</v>
      </c>
      <c r="K130" s="196"/>
      <c r="L130" s="197"/>
      <c r="M130" s="198" t="s">
        <v>1</v>
      </c>
      <c r="N130" s="199" t="s">
        <v>46</v>
      </c>
      <c r="O130" s="60"/>
      <c r="P130" s="157">
        <f t="shared" si="1"/>
        <v>0</v>
      </c>
      <c r="Q130" s="157">
        <v>1E-3</v>
      </c>
      <c r="R130" s="157">
        <f t="shared" si="2"/>
        <v>0.11</v>
      </c>
      <c r="S130" s="157">
        <v>0</v>
      </c>
      <c r="T130" s="158">
        <f t="shared" si="3"/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159" t="s">
        <v>1897</v>
      </c>
      <c r="AT130" s="159" t="s">
        <v>541</v>
      </c>
      <c r="AU130" s="159" t="s">
        <v>140</v>
      </c>
      <c r="AY130" s="18" t="s">
        <v>239</v>
      </c>
      <c r="BE130" s="160">
        <f t="shared" si="4"/>
        <v>0</v>
      </c>
      <c r="BF130" s="160">
        <f t="shared" si="5"/>
        <v>0</v>
      </c>
      <c r="BG130" s="160">
        <f t="shared" si="6"/>
        <v>0</v>
      </c>
      <c r="BH130" s="160">
        <f t="shared" si="7"/>
        <v>0</v>
      </c>
      <c r="BI130" s="160">
        <f t="shared" si="8"/>
        <v>0</v>
      </c>
      <c r="BJ130" s="18" t="s">
        <v>140</v>
      </c>
      <c r="BK130" s="161">
        <f t="shared" si="9"/>
        <v>0</v>
      </c>
      <c r="BL130" s="18" t="s">
        <v>684</v>
      </c>
      <c r="BM130" s="159" t="s">
        <v>761</v>
      </c>
    </row>
    <row r="131" spans="1:65" s="2" customFormat="1" ht="14.4" customHeight="1">
      <c r="A131" s="34"/>
      <c r="B131" s="147"/>
      <c r="C131" s="148" t="s">
        <v>312</v>
      </c>
      <c r="D131" s="148" t="s">
        <v>242</v>
      </c>
      <c r="E131" s="149" t="s">
        <v>3886</v>
      </c>
      <c r="F131" s="150" t="s">
        <v>3887</v>
      </c>
      <c r="G131" s="151" t="s">
        <v>388</v>
      </c>
      <c r="H131" s="152">
        <v>18</v>
      </c>
      <c r="I131" s="153"/>
      <c r="J131" s="152">
        <f t="shared" si="0"/>
        <v>0</v>
      </c>
      <c r="K131" s="154"/>
      <c r="L131" s="35"/>
      <c r="M131" s="155" t="s">
        <v>1</v>
      </c>
      <c r="N131" s="156" t="s">
        <v>46</v>
      </c>
      <c r="O131" s="60"/>
      <c r="P131" s="157">
        <f t="shared" si="1"/>
        <v>0</v>
      </c>
      <c r="Q131" s="157">
        <v>0</v>
      </c>
      <c r="R131" s="157">
        <f t="shared" si="2"/>
        <v>0</v>
      </c>
      <c r="S131" s="157">
        <v>0</v>
      </c>
      <c r="T131" s="158">
        <f t="shared" si="3"/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159" t="s">
        <v>684</v>
      </c>
      <c r="AT131" s="159" t="s">
        <v>242</v>
      </c>
      <c r="AU131" s="159" t="s">
        <v>140</v>
      </c>
      <c r="AY131" s="18" t="s">
        <v>239</v>
      </c>
      <c r="BE131" s="160">
        <f t="shared" si="4"/>
        <v>0</v>
      </c>
      <c r="BF131" s="160">
        <f t="shared" si="5"/>
        <v>0</v>
      </c>
      <c r="BG131" s="160">
        <f t="shared" si="6"/>
        <v>0</v>
      </c>
      <c r="BH131" s="160">
        <f t="shared" si="7"/>
        <v>0</v>
      </c>
      <c r="BI131" s="160">
        <f t="shared" si="8"/>
        <v>0</v>
      </c>
      <c r="BJ131" s="18" t="s">
        <v>140</v>
      </c>
      <c r="BK131" s="161">
        <f t="shared" si="9"/>
        <v>0</v>
      </c>
      <c r="BL131" s="18" t="s">
        <v>684</v>
      </c>
      <c r="BM131" s="159" t="s">
        <v>8</v>
      </c>
    </row>
    <row r="132" spans="1:65" s="2" customFormat="1" ht="14.4" customHeight="1">
      <c r="A132" s="34"/>
      <c r="B132" s="147"/>
      <c r="C132" s="190" t="s">
        <v>320</v>
      </c>
      <c r="D132" s="190" t="s">
        <v>541</v>
      </c>
      <c r="E132" s="191" t="s">
        <v>3888</v>
      </c>
      <c r="F132" s="192" t="s">
        <v>3889</v>
      </c>
      <c r="G132" s="193" t="s">
        <v>388</v>
      </c>
      <c r="H132" s="194">
        <v>27</v>
      </c>
      <c r="I132" s="195"/>
      <c r="J132" s="194">
        <f t="shared" si="0"/>
        <v>0</v>
      </c>
      <c r="K132" s="196"/>
      <c r="L132" s="197"/>
      <c r="M132" s="198" t="s">
        <v>1</v>
      </c>
      <c r="N132" s="199" t="s">
        <v>46</v>
      </c>
      <c r="O132" s="60"/>
      <c r="P132" s="157">
        <f t="shared" si="1"/>
        <v>0</v>
      </c>
      <c r="Q132" s="157">
        <v>3.0000000000000001E-5</v>
      </c>
      <c r="R132" s="157">
        <f t="shared" si="2"/>
        <v>8.1000000000000006E-4</v>
      </c>
      <c r="S132" s="157">
        <v>0</v>
      </c>
      <c r="T132" s="158">
        <f t="shared" si="3"/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159" t="s">
        <v>1897</v>
      </c>
      <c r="AT132" s="159" t="s">
        <v>541</v>
      </c>
      <c r="AU132" s="159" t="s">
        <v>140</v>
      </c>
      <c r="AY132" s="18" t="s">
        <v>239</v>
      </c>
      <c r="BE132" s="160">
        <f t="shared" si="4"/>
        <v>0</v>
      </c>
      <c r="BF132" s="160">
        <f t="shared" si="5"/>
        <v>0</v>
      </c>
      <c r="BG132" s="160">
        <f t="shared" si="6"/>
        <v>0</v>
      </c>
      <c r="BH132" s="160">
        <f t="shared" si="7"/>
        <v>0</v>
      </c>
      <c r="BI132" s="160">
        <f t="shared" si="8"/>
        <v>0</v>
      </c>
      <c r="BJ132" s="18" t="s">
        <v>140</v>
      </c>
      <c r="BK132" s="161">
        <f t="shared" si="9"/>
        <v>0</v>
      </c>
      <c r="BL132" s="18" t="s">
        <v>684</v>
      </c>
      <c r="BM132" s="159" t="s">
        <v>380</v>
      </c>
    </row>
    <row r="133" spans="1:65" s="2" customFormat="1" ht="14.4" customHeight="1">
      <c r="A133" s="34"/>
      <c r="B133" s="147"/>
      <c r="C133" s="148" t="s">
        <v>327</v>
      </c>
      <c r="D133" s="148" t="s">
        <v>242</v>
      </c>
      <c r="E133" s="149" t="s">
        <v>3890</v>
      </c>
      <c r="F133" s="150" t="s">
        <v>3891</v>
      </c>
      <c r="G133" s="151" t="s">
        <v>388</v>
      </c>
      <c r="H133" s="152">
        <v>530</v>
      </c>
      <c r="I133" s="153"/>
      <c r="J133" s="152">
        <f t="shared" si="0"/>
        <v>0</v>
      </c>
      <c r="K133" s="154"/>
      <c r="L133" s="35"/>
      <c r="M133" s="155" t="s">
        <v>1</v>
      </c>
      <c r="N133" s="156" t="s">
        <v>46</v>
      </c>
      <c r="O133" s="60"/>
      <c r="P133" s="157">
        <f t="shared" si="1"/>
        <v>0</v>
      </c>
      <c r="Q133" s="157">
        <v>0</v>
      </c>
      <c r="R133" s="157">
        <f t="shared" si="2"/>
        <v>0</v>
      </c>
      <c r="S133" s="157">
        <v>0</v>
      </c>
      <c r="T133" s="158">
        <f t="shared" si="3"/>
        <v>0</v>
      </c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159" t="s">
        <v>684</v>
      </c>
      <c r="AT133" s="159" t="s">
        <v>242</v>
      </c>
      <c r="AU133" s="159" t="s">
        <v>140</v>
      </c>
      <c r="AY133" s="18" t="s">
        <v>239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8" t="s">
        <v>140</v>
      </c>
      <c r="BK133" s="161">
        <f t="shared" si="9"/>
        <v>0</v>
      </c>
      <c r="BL133" s="18" t="s">
        <v>684</v>
      </c>
      <c r="BM133" s="159" t="s">
        <v>393</v>
      </c>
    </row>
    <row r="134" spans="1:65" s="2" customFormat="1" ht="24.25" customHeight="1">
      <c r="A134" s="34"/>
      <c r="B134" s="147"/>
      <c r="C134" s="190" t="s">
        <v>334</v>
      </c>
      <c r="D134" s="190" t="s">
        <v>541</v>
      </c>
      <c r="E134" s="191" t="s">
        <v>3892</v>
      </c>
      <c r="F134" s="192" t="s">
        <v>3893</v>
      </c>
      <c r="G134" s="193" t="s">
        <v>388</v>
      </c>
      <c r="H134" s="194">
        <v>530</v>
      </c>
      <c r="I134" s="195"/>
      <c r="J134" s="194">
        <f t="shared" si="0"/>
        <v>0</v>
      </c>
      <c r="K134" s="196"/>
      <c r="L134" s="197"/>
      <c r="M134" s="198" t="s">
        <v>1</v>
      </c>
      <c r="N134" s="199" t="s">
        <v>46</v>
      </c>
      <c r="O134" s="60"/>
      <c r="P134" s="157">
        <f t="shared" si="1"/>
        <v>0</v>
      </c>
      <c r="Q134" s="157">
        <v>1.09E-3</v>
      </c>
      <c r="R134" s="157">
        <f t="shared" si="2"/>
        <v>0.57769999999999999</v>
      </c>
      <c r="S134" s="157">
        <v>0</v>
      </c>
      <c r="T134" s="158">
        <f t="shared" si="3"/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159" t="s">
        <v>1897</v>
      </c>
      <c r="AT134" s="159" t="s">
        <v>541</v>
      </c>
      <c r="AU134" s="159" t="s">
        <v>140</v>
      </c>
      <c r="AY134" s="18" t="s">
        <v>239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8" t="s">
        <v>140</v>
      </c>
      <c r="BK134" s="161">
        <f t="shared" si="9"/>
        <v>0</v>
      </c>
      <c r="BL134" s="18" t="s">
        <v>684</v>
      </c>
      <c r="BM134" s="159" t="s">
        <v>406</v>
      </c>
    </row>
    <row r="135" spans="1:65" s="2" customFormat="1" ht="14.4" customHeight="1">
      <c r="A135" s="34"/>
      <c r="B135" s="147"/>
      <c r="C135" s="148" t="s">
        <v>339</v>
      </c>
      <c r="D135" s="148" t="s">
        <v>242</v>
      </c>
      <c r="E135" s="149" t="s">
        <v>3894</v>
      </c>
      <c r="F135" s="150" t="s">
        <v>3895</v>
      </c>
      <c r="G135" s="151" t="s">
        <v>388</v>
      </c>
      <c r="H135" s="152">
        <v>7</v>
      </c>
      <c r="I135" s="153"/>
      <c r="J135" s="152">
        <f t="shared" si="0"/>
        <v>0</v>
      </c>
      <c r="K135" s="154"/>
      <c r="L135" s="35"/>
      <c r="M135" s="155" t="s">
        <v>1</v>
      </c>
      <c r="N135" s="156" t="s">
        <v>46</v>
      </c>
      <c r="O135" s="60"/>
      <c r="P135" s="157">
        <f t="shared" si="1"/>
        <v>0</v>
      </c>
      <c r="Q135" s="157">
        <v>0</v>
      </c>
      <c r="R135" s="157">
        <f t="shared" si="2"/>
        <v>0</v>
      </c>
      <c r="S135" s="157">
        <v>0</v>
      </c>
      <c r="T135" s="158">
        <f t="shared" si="3"/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159" t="s">
        <v>684</v>
      </c>
      <c r="AT135" s="159" t="s">
        <v>242</v>
      </c>
      <c r="AU135" s="159" t="s">
        <v>140</v>
      </c>
      <c r="AY135" s="18" t="s">
        <v>239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8" t="s">
        <v>140</v>
      </c>
      <c r="BK135" s="161">
        <f t="shared" si="9"/>
        <v>0</v>
      </c>
      <c r="BL135" s="18" t="s">
        <v>684</v>
      </c>
      <c r="BM135" s="159" t="s">
        <v>268</v>
      </c>
    </row>
    <row r="136" spans="1:65" s="2" customFormat="1" ht="14.4" customHeight="1">
      <c r="A136" s="34"/>
      <c r="B136" s="147"/>
      <c r="C136" s="190" t="s">
        <v>344</v>
      </c>
      <c r="D136" s="190" t="s">
        <v>541</v>
      </c>
      <c r="E136" s="191" t="s">
        <v>3896</v>
      </c>
      <c r="F136" s="192" t="s">
        <v>3897</v>
      </c>
      <c r="G136" s="193" t="s">
        <v>388</v>
      </c>
      <c r="H136" s="194">
        <v>7</v>
      </c>
      <c r="I136" s="195"/>
      <c r="J136" s="194">
        <f t="shared" si="0"/>
        <v>0</v>
      </c>
      <c r="K136" s="196"/>
      <c r="L136" s="197"/>
      <c r="M136" s="198" t="s">
        <v>1</v>
      </c>
      <c r="N136" s="199" t="s">
        <v>46</v>
      </c>
      <c r="O136" s="60"/>
      <c r="P136" s="157">
        <f t="shared" si="1"/>
        <v>0</v>
      </c>
      <c r="Q136" s="157">
        <v>4.0000000000000002E-4</v>
      </c>
      <c r="R136" s="157">
        <f t="shared" si="2"/>
        <v>2.8E-3</v>
      </c>
      <c r="S136" s="157">
        <v>0</v>
      </c>
      <c r="T136" s="158">
        <f t="shared" si="3"/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159" t="s">
        <v>1897</v>
      </c>
      <c r="AT136" s="159" t="s">
        <v>541</v>
      </c>
      <c r="AU136" s="159" t="s">
        <v>140</v>
      </c>
      <c r="AY136" s="18" t="s">
        <v>239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8" t="s">
        <v>140</v>
      </c>
      <c r="BK136" s="161">
        <f t="shared" si="9"/>
        <v>0</v>
      </c>
      <c r="BL136" s="18" t="s">
        <v>684</v>
      </c>
      <c r="BM136" s="159" t="s">
        <v>289</v>
      </c>
    </row>
    <row r="137" spans="1:65" s="2" customFormat="1" ht="14.4" customHeight="1">
      <c r="A137" s="34"/>
      <c r="B137" s="147"/>
      <c r="C137" s="148" t="s">
        <v>307</v>
      </c>
      <c r="D137" s="148" t="s">
        <v>242</v>
      </c>
      <c r="E137" s="149" t="s">
        <v>3898</v>
      </c>
      <c r="F137" s="150" t="s">
        <v>3899</v>
      </c>
      <c r="G137" s="151" t="s">
        <v>388</v>
      </c>
      <c r="H137" s="152">
        <v>48</v>
      </c>
      <c r="I137" s="153"/>
      <c r="J137" s="152">
        <f t="shared" si="0"/>
        <v>0</v>
      </c>
      <c r="K137" s="154"/>
      <c r="L137" s="35"/>
      <c r="M137" s="155" t="s">
        <v>1</v>
      </c>
      <c r="N137" s="156" t="s">
        <v>46</v>
      </c>
      <c r="O137" s="60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159" t="s">
        <v>684</v>
      </c>
      <c r="AT137" s="159" t="s">
        <v>242</v>
      </c>
      <c r="AU137" s="159" t="s">
        <v>140</v>
      </c>
      <c r="AY137" s="18" t="s">
        <v>239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8" t="s">
        <v>140</v>
      </c>
      <c r="BK137" s="161">
        <f t="shared" si="9"/>
        <v>0</v>
      </c>
      <c r="BL137" s="18" t="s">
        <v>684</v>
      </c>
      <c r="BM137" s="159" t="s">
        <v>323</v>
      </c>
    </row>
    <row r="138" spans="1:65" s="2" customFormat="1" ht="14.4" customHeight="1">
      <c r="A138" s="34"/>
      <c r="B138" s="147"/>
      <c r="C138" s="190" t="s">
        <v>355</v>
      </c>
      <c r="D138" s="190" t="s">
        <v>541</v>
      </c>
      <c r="E138" s="191" t="s">
        <v>3900</v>
      </c>
      <c r="F138" s="192" t="s">
        <v>3901</v>
      </c>
      <c r="G138" s="193" t="s">
        <v>388</v>
      </c>
      <c r="H138" s="194">
        <v>48</v>
      </c>
      <c r="I138" s="195"/>
      <c r="J138" s="194">
        <f t="shared" si="0"/>
        <v>0</v>
      </c>
      <c r="K138" s="196"/>
      <c r="L138" s="197"/>
      <c r="M138" s="198" t="s">
        <v>1</v>
      </c>
      <c r="N138" s="199" t="s">
        <v>46</v>
      </c>
      <c r="O138" s="60"/>
      <c r="P138" s="157">
        <f t="shared" si="1"/>
        <v>0</v>
      </c>
      <c r="Q138" s="157">
        <v>2.2000000000000001E-4</v>
      </c>
      <c r="R138" s="157">
        <f t="shared" si="2"/>
        <v>1.056E-2</v>
      </c>
      <c r="S138" s="157">
        <v>0</v>
      </c>
      <c r="T138" s="158">
        <f t="shared" si="3"/>
        <v>0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159" t="s">
        <v>1897</v>
      </c>
      <c r="AT138" s="159" t="s">
        <v>541</v>
      </c>
      <c r="AU138" s="159" t="s">
        <v>140</v>
      </c>
      <c r="AY138" s="18" t="s">
        <v>239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8" t="s">
        <v>140</v>
      </c>
      <c r="BK138" s="161">
        <f t="shared" si="9"/>
        <v>0</v>
      </c>
      <c r="BL138" s="18" t="s">
        <v>684</v>
      </c>
      <c r="BM138" s="159" t="s">
        <v>389</v>
      </c>
    </row>
    <row r="139" spans="1:65" s="2" customFormat="1" ht="14.4" customHeight="1">
      <c r="A139" s="34"/>
      <c r="B139" s="147"/>
      <c r="C139" s="148" t="s">
        <v>761</v>
      </c>
      <c r="D139" s="148" t="s">
        <v>242</v>
      </c>
      <c r="E139" s="149" t="s">
        <v>3902</v>
      </c>
      <c r="F139" s="150" t="s">
        <v>3903</v>
      </c>
      <c r="G139" s="151" t="s">
        <v>388</v>
      </c>
      <c r="H139" s="152">
        <v>76</v>
      </c>
      <c r="I139" s="153"/>
      <c r="J139" s="152">
        <f t="shared" si="0"/>
        <v>0</v>
      </c>
      <c r="K139" s="154"/>
      <c r="L139" s="35"/>
      <c r="M139" s="155" t="s">
        <v>1</v>
      </c>
      <c r="N139" s="156" t="s">
        <v>46</v>
      </c>
      <c r="O139" s="60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159" t="s">
        <v>684</v>
      </c>
      <c r="AT139" s="159" t="s">
        <v>242</v>
      </c>
      <c r="AU139" s="159" t="s">
        <v>140</v>
      </c>
      <c r="AY139" s="18" t="s">
        <v>239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8" t="s">
        <v>140</v>
      </c>
      <c r="BK139" s="161">
        <f t="shared" si="9"/>
        <v>0</v>
      </c>
      <c r="BL139" s="18" t="s">
        <v>684</v>
      </c>
      <c r="BM139" s="159" t="s">
        <v>451</v>
      </c>
    </row>
    <row r="140" spans="1:65" s="2" customFormat="1" ht="24.25" customHeight="1">
      <c r="A140" s="34"/>
      <c r="B140" s="147"/>
      <c r="C140" s="190" t="s">
        <v>362</v>
      </c>
      <c r="D140" s="190" t="s">
        <v>541</v>
      </c>
      <c r="E140" s="191" t="s">
        <v>3904</v>
      </c>
      <c r="F140" s="192" t="s">
        <v>3905</v>
      </c>
      <c r="G140" s="193" t="s">
        <v>388</v>
      </c>
      <c r="H140" s="194">
        <v>76</v>
      </c>
      <c r="I140" s="195"/>
      <c r="J140" s="194">
        <f t="shared" si="0"/>
        <v>0</v>
      </c>
      <c r="K140" s="196"/>
      <c r="L140" s="197"/>
      <c r="M140" s="198" t="s">
        <v>1</v>
      </c>
      <c r="N140" s="199" t="s">
        <v>46</v>
      </c>
      <c r="O140" s="60"/>
      <c r="P140" s="157">
        <f t="shared" si="1"/>
        <v>0</v>
      </c>
      <c r="Q140" s="157">
        <v>1.6000000000000001E-4</v>
      </c>
      <c r="R140" s="157">
        <f t="shared" si="2"/>
        <v>1.2160000000000001E-2</v>
      </c>
      <c r="S140" s="157">
        <v>0</v>
      </c>
      <c r="T140" s="158">
        <f t="shared" si="3"/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159" t="s">
        <v>1897</v>
      </c>
      <c r="AT140" s="159" t="s">
        <v>541</v>
      </c>
      <c r="AU140" s="159" t="s">
        <v>140</v>
      </c>
      <c r="AY140" s="18" t="s">
        <v>239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8" t="s">
        <v>140</v>
      </c>
      <c r="BK140" s="161">
        <f t="shared" si="9"/>
        <v>0</v>
      </c>
      <c r="BL140" s="18" t="s">
        <v>684</v>
      </c>
      <c r="BM140" s="159" t="s">
        <v>447</v>
      </c>
    </row>
    <row r="141" spans="1:65" s="2" customFormat="1" ht="14.4" customHeight="1">
      <c r="A141" s="34"/>
      <c r="B141" s="147"/>
      <c r="C141" s="148" t="s">
        <v>8</v>
      </c>
      <c r="D141" s="148" t="s">
        <v>242</v>
      </c>
      <c r="E141" s="149" t="s">
        <v>3906</v>
      </c>
      <c r="F141" s="150" t="s">
        <v>3907</v>
      </c>
      <c r="G141" s="151" t="s">
        <v>388</v>
      </c>
      <c r="H141" s="152">
        <v>8</v>
      </c>
      <c r="I141" s="153"/>
      <c r="J141" s="152">
        <f t="shared" si="0"/>
        <v>0</v>
      </c>
      <c r="K141" s="154"/>
      <c r="L141" s="35"/>
      <c r="M141" s="155" t="s">
        <v>1</v>
      </c>
      <c r="N141" s="156" t="s">
        <v>46</v>
      </c>
      <c r="O141" s="60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R141" s="159" t="s">
        <v>684</v>
      </c>
      <c r="AT141" s="159" t="s">
        <v>242</v>
      </c>
      <c r="AU141" s="159" t="s">
        <v>140</v>
      </c>
      <c r="AY141" s="18" t="s">
        <v>239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8" t="s">
        <v>140</v>
      </c>
      <c r="BK141" s="161">
        <f t="shared" si="9"/>
        <v>0</v>
      </c>
      <c r="BL141" s="18" t="s">
        <v>684</v>
      </c>
      <c r="BM141" s="159" t="s">
        <v>342</v>
      </c>
    </row>
    <row r="142" spans="1:65" s="2" customFormat="1" ht="14.4" customHeight="1">
      <c r="A142" s="34"/>
      <c r="B142" s="147"/>
      <c r="C142" s="190" t="s">
        <v>375</v>
      </c>
      <c r="D142" s="190" t="s">
        <v>541</v>
      </c>
      <c r="E142" s="191" t="s">
        <v>3908</v>
      </c>
      <c r="F142" s="192" t="s">
        <v>3909</v>
      </c>
      <c r="G142" s="193" t="s">
        <v>388</v>
      </c>
      <c r="H142" s="194">
        <v>8</v>
      </c>
      <c r="I142" s="195"/>
      <c r="J142" s="194">
        <f t="shared" si="0"/>
        <v>0</v>
      </c>
      <c r="K142" s="196"/>
      <c r="L142" s="197"/>
      <c r="M142" s="198" t="s">
        <v>1</v>
      </c>
      <c r="N142" s="199" t="s">
        <v>46</v>
      </c>
      <c r="O142" s="60"/>
      <c r="P142" s="157">
        <f t="shared" si="1"/>
        <v>0</v>
      </c>
      <c r="Q142" s="157">
        <v>1.4999999999999999E-4</v>
      </c>
      <c r="R142" s="157">
        <f t="shared" si="2"/>
        <v>1.1999999999999999E-3</v>
      </c>
      <c r="S142" s="157">
        <v>0</v>
      </c>
      <c r="T142" s="158">
        <f t="shared" si="3"/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159" t="s">
        <v>1897</v>
      </c>
      <c r="AT142" s="159" t="s">
        <v>541</v>
      </c>
      <c r="AU142" s="159" t="s">
        <v>140</v>
      </c>
      <c r="AY142" s="18" t="s">
        <v>239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8" t="s">
        <v>140</v>
      </c>
      <c r="BK142" s="161">
        <f t="shared" si="9"/>
        <v>0</v>
      </c>
      <c r="BL142" s="18" t="s">
        <v>684</v>
      </c>
      <c r="BM142" s="159" t="s">
        <v>351</v>
      </c>
    </row>
    <row r="143" spans="1:65" s="2" customFormat="1" ht="14.4" customHeight="1">
      <c r="A143" s="34"/>
      <c r="B143" s="147"/>
      <c r="C143" s="148" t="s">
        <v>380</v>
      </c>
      <c r="D143" s="148" t="s">
        <v>242</v>
      </c>
      <c r="E143" s="149" t="s">
        <v>3910</v>
      </c>
      <c r="F143" s="150" t="s">
        <v>3911</v>
      </c>
      <c r="G143" s="151" t="s">
        <v>388</v>
      </c>
      <c r="H143" s="152">
        <v>36</v>
      </c>
      <c r="I143" s="153"/>
      <c r="J143" s="152">
        <f t="shared" si="0"/>
        <v>0</v>
      </c>
      <c r="K143" s="154"/>
      <c r="L143" s="35"/>
      <c r="M143" s="155" t="s">
        <v>1</v>
      </c>
      <c r="N143" s="156" t="s">
        <v>46</v>
      </c>
      <c r="O143" s="60"/>
      <c r="P143" s="157">
        <f t="shared" si="1"/>
        <v>0</v>
      </c>
      <c r="Q143" s="157">
        <v>0</v>
      </c>
      <c r="R143" s="157">
        <f t="shared" si="2"/>
        <v>0</v>
      </c>
      <c r="S143" s="157">
        <v>0</v>
      </c>
      <c r="T143" s="158">
        <f t="shared" si="3"/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159" t="s">
        <v>684</v>
      </c>
      <c r="AT143" s="159" t="s">
        <v>242</v>
      </c>
      <c r="AU143" s="159" t="s">
        <v>140</v>
      </c>
      <c r="AY143" s="18" t="s">
        <v>239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8" t="s">
        <v>140</v>
      </c>
      <c r="BK143" s="161">
        <f t="shared" si="9"/>
        <v>0</v>
      </c>
      <c r="BL143" s="18" t="s">
        <v>684</v>
      </c>
      <c r="BM143" s="159" t="s">
        <v>462</v>
      </c>
    </row>
    <row r="144" spans="1:65" s="2" customFormat="1" ht="14.4" customHeight="1">
      <c r="A144" s="34"/>
      <c r="B144" s="147"/>
      <c r="C144" s="190" t="s">
        <v>385</v>
      </c>
      <c r="D144" s="190" t="s">
        <v>541</v>
      </c>
      <c r="E144" s="191" t="s">
        <v>3912</v>
      </c>
      <c r="F144" s="192" t="s">
        <v>3913</v>
      </c>
      <c r="G144" s="193" t="s">
        <v>388</v>
      </c>
      <c r="H144" s="194">
        <v>36</v>
      </c>
      <c r="I144" s="195"/>
      <c r="J144" s="194">
        <f t="shared" si="0"/>
        <v>0</v>
      </c>
      <c r="K144" s="196"/>
      <c r="L144" s="197"/>
      <c r="M144" s="198" t="s">
        <v>1</v>
      </c>
      <c r="N144" s="199" t="s">
        <v>46</v>
      </c>
      <c r="O144" s="60"/>
      <c r="P144" s="157">
        <f t="shared" si="1"/>
        <v>0</v>
      </c>
      <c r="Q144" s="157">
        <v>2.9E-4</v>
      </c>
      <c r="R144" s="157">
        <f t="shared" si="2"/>
        <v>1.044E-2</v>
      </c>
      <c r="S144" s="157">
        <v>0</v>
      </c>
      <c r="T144" s="158">
        <f t="shared" si="3"/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159" t="s">
        <v>1897</v>
      </c>
      <c r="AT144" s="159" t="s">
        <v>541</v>
      </c>
      <c r="AU144" s="159" t="s">
        <v>140</v>
      </c>
      <c r="AY144" s="18" t="s">
        <v>239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8" t="s">
        <v>140</v>
      </c>
      <c r="BK144" s="161">
        <f t="shared" si="9"/>
        <v>0</v>
      </c>
      <c r="BL144" s="18" t="s">
        <v>684</v>
      </c>
      <c r="BM144" s="159" t="s">
        <v>469</v>
      </c>
    </row>
    <row r="145" spans="1:65" s="2" customFormat="1" ht="14.4" customHeight="1">
      <c r="A145" s="34"/>
      <c r="B145" s="147"/>
      <c r="C145" s="148" t="s">
        <v>393</v>
      </c>
      <c r="D145" s="148" t="s">
        <v>242</v>
      </c>
      <c r="E145" s="149" t="s">
        <v>3914</v>
      </c>
      <c r="F145" s="150" t="s">
        <v>3915</v>
      </c>
      <c r="G145" s="151" t="s">
        <v>388</v>
      </c>
      <c r="H145" s="152">
        <v>18</v>
      </c>
      <c r="I145" s="153"/>
      <c r="J145" s="152">
        <f t="shared" si="0"/>
        <v>0</v>
      </c>
      <c r="K145" s="154"/>
      <c r="L145" s="35"/>
      <c r="M145" s="155" t="s">
        <v>1</v>
      </c>
      <c r="N145" s="156" t="s">
        <v>46</v>
      </c>
      <c r="O145" s="60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159" t="s">
        <v>684</v>
      </c>
      <c r="AT145" s="159" t="s">
        <v>242</v>
      </c>
      <c r="AU145" s="159" t="s">
        <v>140</v>
      </c>
      <c r="AY145" s="18" t="s">
        <v>239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8" t="s">
        <v>140</v>
      </c>
      <c r="BK145" s="161">
        <f t="shared" si="9"/>
        <v>0</v>
      </c>
      <c r="BL145" s="18" t="s">
        <v>684</v>
      </c>
      <c r="BM145" s="159" t="s">
        <v>476</v>
      </c>
    </row>
    <row r="146" spans="1:65" s="2" customFormat="1" ht="14.4" customHeight="1">
      <c r="A146" s="34"/>
      <c r="B146" s="147"/>
      <c r="C146" s="190" t="s">
        <v>400</v>
      </c>
      <c r="D146" s="190" t="s">
        <v>541</v>
      </c>
      <c r="E146" s="191" t="s">
        <v>3916</v>
      </c>
      <c r="F146" s="192" t="s">
        <v>3917</v>
      </c>
      <c r="G146" s="193" t="s">
        <v>388</v>
      </c>
      <c r="H146" s="194">
        <v>18</v>
      </c>
      <c r="I146" s="195"/>
      <c r="J146" s="194">
        <f t="shared" si="0"/>
        <v>0</v>
      </c>
      <c r="K146" s="196"/>
      <c r="L146" s="197"/>
      <c r="M146" s="198" t="s">
        <v>1</v>
      </c>
      <c r="N146" s="199" t="s">
        <v>46</v>
      </c>
      <c r="O146" s="60"/>
      <c r="P146" s="157">
        <f t="shared" si="1"/>
        <v>0</v>
      </c>
      <c r="Q146" s="157">
        <v>1.7000000000000001E-4</v>
      </c>
      <c r="R146" s="157">
        <f t="shared" si="2"/>
        <v>3.0600000000000002E-3</v>
      </c>
      <c r="S146" s="157">
        <v>0</v>
      </c>
      <c r="T146" s="158">
        <f t="shared" si="3"/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159" t="s">
        <v>1897</v>
      </c>
      <c r="AT146" s="159" t="s">
        <v>541</v>
      </c>
      <c r="AU146" s="159" t="s">
        <v>140</v>
      </c>
      <c r="AY146" s="18" t="s">
        <v>239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8" t="s">
        <v>140</v>
      </c>
      <c r="BK146" s="161">
        <f t="shared" si="9"/>
        <v>0</v>
      </c>
      <c r="BL146" s="18" t="s">
        <v>684</v>
      </c>
      <c r="BM146" s="159" t="s">
        <v>666</v>
      </c>
    </row>
    <row r="147" spans="1:65" s="2" customFormat="1" ht="14.4" customHeight="1">
      <c r="A147" s="34"/>
      <c r="B147" s="147"/>
      <c r="C147" s="148" t="s">
        <v>406</v>
      </c>
      <c r="D147" s="148" t="s">
        <v>242</v>
      </c>
      <c r="E147" s="149" t="s">
        <v>3918</v>
      </c>
      <c r="F147" s="150" t="s">
        <v>3919</v>
      </c>
      <c r="G147" s="151" t="s">
        <v>388</v>
      </c>
      <c r="H147" s="152">
        <v>24</v>
      </c>
      <c r="I147" s="153"/>
      <c r="J147" s="152">
        <f t="shared" si="0"/>
        <v>0</v>
      </c>
      <c r="K147" s="154"/>
      <c r="L147" s="35"/>
      <c r="M147" s="155" t="s">
        <v>1</v>
      </c>
      <c r="N147" s="156" t="s">
        <v>46</v>
      </c>
      <c r="O147" s="60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159" t="s">
        <v>684</v>
      </c>
      <c r="AT147" s="159" t="s">
        <v>242</v>
      </c>
      <c r="AU147" s="159" t="s">
        <v>140</v>
      </c>
      <c r="AY147" s="18" t="s">
        <v>239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8" t="s">
        <v>140</v>
      </c>
      <c r="BK147" s="161">
        <f t="shared" si="9"/>
        <v>0</v>
      </c>
      <c r="BL147" s="18" t="s">
        <v>684</v>
      </c>
      <c r="BM147" s="159" t="s">
        <v>586</v>
      </c>
    </row>
    <row r="148" spans="1:65" s="2" customFormat="1" ht="24.25" customHeight="1">
      <c r="A148" s="34"/>
      <c r="B148" s="147"/>
      <c r="C148" s="190" t="s">
        <v>262</v>
      </c>
      <c r="D148" s="190" t="s">
        <v>541</v>
      </c>
      <c r="E148" s="191" t="s">
        <v>3920</v>
      </c>
      <c r="F148" s="192" t="s">
        <v>3921</v>
      </c>
      <c r="G148" s="193" t="s">
        <v>388</v>
      </c>
      <c r="H148" s="194">
        <v>24</v>
      </c>
      <c r="I148" s="195"/>
      <c r="J148" s="194">
        <f t="shared" si="0"/>
        <v>0</v>
      </c>
      <c r="K148" s="196"/>
      <c r="L148" s="197"/>
      <c r="M148" s="198" t="s">
        <v>1</v>
      </c>
      <c r="N148" s="199" t="s">
        <v>46</v>
      </c>
      <c r="O148" s="60"/>
      <c r="P148" s="157">
        <f t="shared" si="1"/>
        <v>0</v>
      </c>
      <c r="Q148" s="157">
        <v>2.2000000000000001E-4</v>
      </c>
      <c r="R148" s="157">
        <f t="shared" si="2"/>
        <v>5.28E-3</v>
      </c>
      <c r="S148" s="157">
        <v>0</v>
      </c>
      <c r="T148" s="158">
        <f t="shared" si="3"/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159" t="s">
        <v>1897</v>
      </c>
      <c r="AT148" s="159" t="s">
        <v>541</v>
      </c>
      <c r="AU148" s="159" t="s">
        <v>140</v>
      </c>
      <c r="AY148" s="18" t="s">
        <v>239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8" t="s">
        <v>140</v>
      </c>
      <c r="BK148" s="161">
        <f t="shared" si="9"/>
        <v>0</v>
      </c>
      <c r="BL148" s="18" t="s">
        <v>684</v>
      </c>
      <c r="BM148" s="159" t="s">
        <v>601</v>
      </c>
    </row>
    <row r="149" spans="1:65" s="2" customFormat="1" ht="14.4" customHeight="1">
      <c r="A149" s="34"/>
      <c r="B149" s="147"/>
      <c r="C149" s="148" t="s">
        <v>268</v>
      </c>
      <c r="D149" s="148" t="s">
        <v>242</v>
      </c>
      <c r="E149" s="149" t="s">
        <v>3922</v>
      </c>
      <c r="F149" s="150" t="s">
        <v>3923</v>
      </c>
      <c r="G149" s="151" t="s">
        <v>388</v>
      </c>
      <c r="H149" s="152">
        <v>42</v>
      </c>
      <c r="I149" s="153"/>
      <c r="J149" s="152">
        <f t="shared" si="0"/>
        <v>0</v>
      </c>
      <c r="K149" s="154"/>
      <c r="L149" s="35"/>
      <c r="M149" s="155" t="s">
        <v>1</v>
      </c>
      <c r="N149" s="156" t="s">
        <v>46</v>
      </c>
      <c r="O149" s="60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R149" s="159" t="s">
        <v>684</v>
      </c>
      <c r="AT149" s="159" t="s">
        <v>242</v>
      </c>
      <c r="AU149" s="159" t="s">
        <v>140</v>
      </c>
      <c r="AY149" s="18" t="s">
        <v>239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8" t="s">
        <v>140</v>
      </c>
      <c r="BK149" s="161">
        <f t="shared" si="9"/>
        <v>0</v>
      </c>
      <c r="BL149" s="18" t="s">
        <v>684</v>
      </c>
      <c r="BM149" s="159" t="s">
        <v>607</v>
      </c>
    </row>
    <row r="150" spans="1:65" s="2" customFormat="1" ht="14.4" customHeight="1">
      <c r="A150" s="34"/>
      <c r="B150" s="147"/>
      <c r="C150" s="190" t="s">
        <v>273</v>
      </c>
      <c r="D150" s="190" t="s">
        <v>541</v>
      </c>
      <c r="E150" s="191" t="s">
        <v>3924</v>
      </c>
      <c r="F150" s="192" t="s">
        <v>3925</v>
      </c>
      <c r="G150" s="193" t="s">
        <v>388</v>
      </c>
      <c r="H150" s="194">
        <v>42</v>
      </c>
      <c r="I150" s="195"/>
      <c r="J150" s="194">
        <f t="shared" si="0"/>
        <v>0</v>
      </c>
      <c r="K150" s="196"/>
      <c r="L150" s="197"/>
      <c r="M150" s="198" t="s">
        <v>1</v>
      </c>
      <c r="N150" s="199" t="s">
        <v>46</v>
      </c>
      <c r="O150" s="60"/>
      <c r="P150" s="157">
        <f t="shared" si="1"/>
        <v>0</v>
      </c>
      <c r="Q150" s="157">
        <v>2.1000000000000001E-4</v>
      </c>
      <c r="R150" s="157">
        <f t="shared" si="2"/>
        <v>8.8199999999999997E-3</v>
      </c>
      <c r="S150" s="157">
        <v>0</v>
      </c>
      <c r="T150" s="158">
        <f t="shared" si="3"/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159" t="s">
        <v>1897</v>
      </c>
      <c r="AT150" s="159" t="s">
        <v>541</v>
      </c>
      <c r="AU150" s="159" t="s">
        <v>140</v>
      </c>
      <c r="AY150" s="18" t="s">
        <v>239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8" t="s">
        <v>140</v>
      </c>
      <c r="BK150" s="161">
        <f t="shared" si="9"/>
        <v>0</v>
      </c>
      <c r="BL150" s="18" t="s">
        <v>684</v>
      </c>
      <c r="BM150" s="159" t="s">
        <v>630</v>
      </c>
    </row>
    <row r="151" spans="1:65" s="2" customFormat="1" ht="24.25" customHeight="1">
      <c r="A151" s="34"/>
      <c r="B151" s="147"/>
      <c r="C151" s="148" t="s">
        <v>289</v>
      </c>
      <c r="D151" s="148" t="s">
        <v>242</v>
      </c>
      <c r="E151" s="149" t="s">
        <v>3926</v>
      </c>
      <c r="F151" s="150" t="s">
        <v>3927</v>
      </c>
      <c r="G151" s="151" t="s">
        <v>388</v>
      </c>
      <c r="H151" s="152">
        <v>7</v>
      </c>
      <c r="I151" s="153"/>
      <c r="J151" s="152">
        <f t="shared" si="0"/>
        <v>0</v>
      </c>
      <c r="K151" s="154"/>
      <c r="L151" s="35"/>
      <c r="M151" s="155" t="s">
        <v>1</v>
      </c>
      <c r="N151" s="156" t="s">
        <v>46</v>
      </c>
      <c r="O151" s="60"/>
      <c r="P151" s="157">
        <f t="shared" si="1"/>
        <v>0</v>
      </c>
      <c r="Q151" s="157">
        <v>0</v>
      </c>
      <c r="R151" s="157">
        <f t="shared" si="2"/>
        <v>0</v>
      </c>
      <c r="S151" s="157">
        <v>0</v>
      </c>
      <c r="T151" s="158">
        <f t="shared" si="3"/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159" t="s">
        <v>684</v>
      </c>
      <c r="AT151" s="159" t="s">
        <v>242</v>
      </c>
      <c r="AU151" s="159" t="s">
        <v>140</v>
      </c>
      <c r="AY151" s="18" t="s">
        <v>239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8" t="s">
        <v>140</v>
      </c>
      <c r="BK151" s="161">
        <f t="shared" si="9"/>
        <v>0</v>
      </c>
      <c r="BL151" s="18" t="s">
        <v>684</v>
      </c>
      <c r="BM151" s="159" t="s">
        <v>668</v>
      </c>
    </row>
    <row r="152" spans="1:65" s="2" customFormat="1" ht="24.25" customHeight="1">
      <c r="A152" s="34"/>
      <c r="B152" s="147"/>
      <c r="C152" s="190" t="s">
        <v>294</v>
      </c>
      <c r="D152" s="190" t="s">
        <v>541</v>
      </c>
      <c r="E152" s="191" t="s">
        <v>3928</v>
      </c>
      <c r="F152" s="192" t="s">
        <v>3929</v>
      </c>
      <c r="G152" s="193" t="s">
        <v>388</v>
      </c>
      <c r="H152" s="194">
        <v>7</v>
      </c>
      <c r="I152" s="195"/>
      <c r="J152" s="194">
        <f t="shared" si="0"/>
        <v>0</v>
      </c>
      <c r="K152" s="196"/>
      <c r="L152" s="197"/>
      <c r="M152" s="198" t="s">
        <v>1</v>
      </c>
      <c r="N152" s="199" t="s">
        <v>46</v>
      </c>
      <c r="O152" s="60"/>
      <c r="P152" s="157">
        <f t="shared" si="1"/>
        <v>0</v>
      </c>
      <c r="Q152" s="157">
        <v>1.4E-2</v>
      </c>
      <c r="R152" s="157">
        <f t="shared" si="2"/>
        <v>9.8000000000000004E-2</v>
      </c>
      <c r="S152" s="157">
        <v>0</v>
      </c>
      <c r="T152" s="158">
        <f t="shared" si="3"/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159" t="s">
        <v>1897</v>
      </c>
      <c r="AT152" s="159" t="s">
        <v>541</v>
      </c>
      <c r="AU152" s="159" t="s">
        <v>140</v>
      </c>
      <c r="AY152" s="18" t="s">
        <v>239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8" t="s">
        <v>140</v>
      </c>
      <c r="BK152" s="161">
        <f t="shared" si="9"/>
        <v>0</v>
      </c>
      <c r="BL152" s="18" t="s">
        <v>684</v>
      </c>
      <c r="BM152" s="159" t="s">
        <v>678</v>
      </c>
    </row>
    <row r="153" spans="1:65" s="2" customFormat="1" ht="14.4" customHeight="1">
      <c r="A153" s="34"/>
      <c r="B153" s="147"/>
      <c r="C153" s="148" t="s">
        <v>323</v>
      </c>
      <c r="D153" s="148" t="s">
        <v>242</v>
      </c>
      <c r="E153" s="149" t="s">
        <v>3930</v>
      </c>
      <c r="F153" s="150" t="s">
        <v>3931</v>
      </c>
      <c r="G153" s="151" t="s">
        <v>138</v>
      </c>
      <c r="H153" s="152">
        <v>650</v>
      </c>
      <c r="I153" s="153"/>
      <c r="J153" s="152">
        <f t="shared" si="0"/>
        <v>0</v>
      </c>
      <c r="K153" s="154"/>
      <c r="L153" s="35"/>
      <c r="M153" s="155" t="s">
        <v>1</v>
      </c>
      <c r="N153" s="156" t="s">
        <v>46</v>
      </c>
      <c r="O153" s="60"/>
      <c r="P153" s="157">
        <f t="shared" si="1"/>
        <v>0</v>
      </c>
      <c r="Q153" s="157">
        <v>0</v>
      </c>
      <c r="R153" s="157">
        <f t="shared" si="2"/>
        <v>0</v>
      </c>
      <c r="S153" s="157">
        <v>0</v>
      </c>
      <c r="T153" s="158">
        <f t="shared" si="3"/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159" t="s">
        <v>684</v>
      </c>
      <c r="AT153" s="159" t="s">
        <v>242</v>
      </c>
      <c r="AU153" s="159" t="s">
        <v>140</v>
      </c>
      <c r="AY153" s="18" t="s">
        <v>239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8" t="s">
        <v>140</v>
      </c>
      <c r="BK153" s="161">
        <f t="shared" si="9"/>
        <v>0</v>
      </c>
      <c r="BL153" s="18" t="s">
        <v>684</v>
      </c>
      <c r="BM153" s="159" t="s">
        <v>684</v>
      </c>
    </row>
    <row r="154" spans="1:65" s="2" customFormat="1" ht="14.4" customHeight="1">
      <c r="A154" s="34"/>
      <c r="B154" s="147"/>
      <c r="C154" s="190" t="s">
        <v>383</v>
      </c>
      <c r="D154" s="190" t="s">
        <v>541</v>
      </c>
      <c r="E154" s="191" t="s">
        <v>3932</v>
      </c>
      <c r="F154" s="192" t="s">
        <v>3933</v>
      </c>
      <c r="G154" s="193" t="s">
        <v>454</v>
      </c>
      <c r="H154" s="194">
        <v>87.75</v>
      </c>
      <c r="I154" s="195"/>
      <c r="J154" s="194">
        <f t="shared" si="0"/>
        <v>0</v>
      </c>
      <c r="K154" s="196"/>
      <c r="L154" s="197"/>
      <c r="M154" s="198" t="s">
        <v>1</v>
      </c>
      <c r="N154" s="199" t="s">
        <v>46</v>
      </c>
      <c r="O154" s="60"/>
      <c r="P154" s="157">
        <f t="shared" si="1"/>
        <v>0</v>
      </c>
      <c r="Q154" s="157">
        <v>1E-3</v>
      </c>
      <c r="R154" s="157">
        <f t="shared" si="2"/>
        <v>8.7750000000000009E-2</v>
      </c>
      <c r="S154" s="157">
        <v>0</v>
      </c>
      <c r="T154" s="158">
        <f t="shared" si="3"/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159" t="s">
        <v>1897</v>
      </c>
      <c r="AT154" s="159" t="s">
        <v>541</v>
      </c>
      <c r="AU154" s="159" t="s">
        <v>140</v>
      </c>
      <c r="AY154" s="18" t="s">
        <v>239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8" t="s">
        <v>140</v>
      </c>
      <c r="BK154" s="161">
        <f t="shared" si="9"/>
        <v>0</v>
      </c>
      <c r="BL154" s="18" t="s">
        <v>684</v>
      </c>
      <c r="BM154" s="159" t="s">
        <v>750</v>
      </c>
    </row>
    <row r="155" spans="1:65" s="2" customFormat="1" ht="24.25" customHeight="1">
      <c r="A155" s="34"/>
      <c r="B155" s="147"/>
      <c r="C155" s="148" t="s">
        <v>389</v>
      </c>
      <c r="D155" s="148" t="s">
        <v>242</v>
      </c>
      <c r="E155" s="149" t="s">
        <v>3934</v>
      </c>
      <c r="F155" s="150" t="s">
        <v>3935</v>
      </c>
      <c r="G155" s="151" t="s">
        <v>388</v>
      </c>
      <c r="H155" s="152">
        <v>7</v>
      </c>
      <c r="I155" s="153"/>
      <c r="J155" s="152">
        <f t="shared" si="0"/>
        <v>0</v>
      </c>
      <c r="K155" s="154"/>
      <c r="L155" s="35"/>
      <c r="M155" s="155" t="s">
        <v>1</v>
      </c>
      <c r="N155" s="156" t="s">
        <v>46</v>
      </c>
      <c r="O155" s="60"/>
      <c r="P155" s="157">
        <f t="shared" si="1"/>
        <v>0</v>
      </c>
      <c r="Q155" s="157">
        <v>0</v>
      </c>
      <c r="R155" s="157">
        <f t="shared" si="2"/>
        <v>0</v>
      </c>
      <c r="S155" s="157">
        <v>0</v>
      </c>
      <c r="T155" s="158">
        <f t="shared" si="3"/>
        <v>0</v>
      </c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159" t="s">
        <v>684</v>
      </c>
      <c r="AT155" s="159" t="s">
        <v>242</v>
      </c>
      <c r="AU155" s="159" t="s">
        <v>140</v>
      </c>
      <c r="AY155" s="18" t="s">
        <v>239</v>
      </c>
      <c r="BE155" s="160">
        <f t="shared" si="4"/>
        <v>0</v>
      </c>
      <c r="BF155" s="160">
        <f t="shared" si="5"/>
        <v>0</v>
      </c>
      <c r="BG155" s="160">
        <f t="shared" si="6"/>
        <v>0</v>
      </c>
      <c r="BH155" s="160">
        <f t="shared" si="7"/>
        <v>0</v>
      </c>
      <c r="BI155" s="160">
        <f t="shared" si="8"/>
        <v>0</v>
      </c>
      <c r="BJ155" s="18" t="s">
        <v>140</v>
      </c>
      <c r="BK155" s="161">
        <f t="shared" si="9"/>
        <v>0</v>
      </c>
      <c r="BL155" s="18" t="s">
        <v>684</v>
      </c>
      <c r="BM155" s="159" t="s">
        <v>758</v>
      </c>
    </row>
    <row r="156" spans="1:65" s="2" customFormat="1" ht="14.4" customHeight="1">
      <c r="A156" s="34"/>
      <c r="B156" s="147"/>
      <c r="C156" s="190" t="s">
        <v>409</v>
      </c>
      <c r="D156" s="190" t="s">
        <v>541</v>
      </c>
      <c r="E156" s="191" t="s">
        <v>3936</v>
      </c>
      <c r="F156" s="192" t="s">
        <v>3937</v>
      </c>
      <c r="G156" s="193" t="s">
        <v>388</v>
      </c>
      <c r="H156" s="194">
        <v>1</v>
      </c>
      <c r="I156" s="195"/>
      <c r="J156" s="194">
        <f t="shared" si="0"/>
        <v>0</v>
      </c>
      <c r="K156" s="196"/>
      <c r="L156" s="197"/>
      <c r="M156" s="198" t="s">
        <v>1</v>
      </c>
      <c r="N156" s="199" t="s">
        <v>46</v>
      </c>
      <c r="O156" s="60"/>
      <c r="P156" s="157">
        <f t="shared" si="1"/>
        <v>0</v>
      </c>
      <c r="Q156" s="157">
        <v>1.58E-3</v>
      </c>
      <c r="R156" s="157">
        <f t="shared" si="2"/>
        <v>1.58E-3</v>
      </c>
      <c r="S156" s="157">
        <v>0</v>
      </c>
      <c r="T156" s="158">
        <f t="shared" si="3"/>
        <v>0</v>
      </c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159" t="s">
        <v>1897</v>
      </c>
      <c r="AT156" s="159" t="s">
        <v>541</v>
      </c>
      <c r="AU156" s="159" t="s">
        <v>140</v>
      </c>
      <c r="AY156" s="18" t="s">
        <v>239</v>
      </c>
      <c r="BE156" s="160">
        <f t="shared" si="4"/>
        <v>0</v>
      </c>
      <c r="BF156" s="160">
        <f t="shared" si="5"/>
        <v>0</v>
      </c>
      <c r="BG156" s="160">
        <f t="shared" si="6"/>
        <v>0</v>
      </c>
      <c r="BH156" s="160">
        <f t="shared" si="7"/>
        <v>0</v>
      </c>
      <c r="BI156" s="160">
        <f t="shared" si="8"/>
        <v>0</v>
      </c>
      <c r="BJ156" s="18" t="s">
        <v>140</v>
      </c>
      <c r="BK156" s="161">
        <f t="shared" si="9"/>
        <v>0</v>
      </c>
      <c r="BL156" s="18" t="s">
        <v>684</v>
      </c>
      <c r="BM156" s="159" t="s">
        <v>767</v>
      </c>
    </row>
    <row r="157" spans="1:65" s="2" customFormat="1" ht="14.4" customHeight="1">
      <c r="A157" s="34"/>
      <c r="B157" s="147"/>
      <c r="C157" s="190" t="s">
        <v>451</v>
      </c>
      <c r="D157" s="190" t="s">
        <v>541</v>
      </c>
      <c r="E157" s="191" t="s">
        <v>3938</v>
      </c>
      <c r="F157" s="192" t="s">
        <v>3939</v>
      </c>
      <c r="G157" s="193" t="s">
        <v>388</v>
      </c>
      <c r="H157" s="194">
        <v>6</v>
      </c>
      <c r="I157" s="195"/>
      <c r="J157" s="194">
        <f t="shared" si="0"/>
        <v>0</v>
      </c>
      <c r="K157" s="196"/>
      <c r="L157" s="197"/>
      <c r="M157" s="198" t="s">
        <v>1</v>
      </c>
      <c r="N157" s="199" t="s">
        <v>46</v>
      </c>
      <c r="O157" s="60"/>
      <c r="P157" s="157">
        <f t="shared" si="1"/>
        <v>0</v>
      </c>
      <c r="Q157" s="157">
        <v>1.58E-3</v>
      </c>
      <c r="R157" s="157">
        <f t="shared" si="2"/>
        <v>9.4800000000000006E-3</v>
      </c>
      <c r="S157" s="157">
        <v>0</v>
      </c>
      <c r="T157" s="158">
        <f t="shared" si="3"/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159" t="s">
        <v>1897</v>
      </c>
      <c r="AT157" s="159" t="s">
        <v>541</v>
      </c>
      <c r="AU157" s="159" t="s">
        <v>140</v>
      </c>
      <c r="AY157" s="18" t="s">
        <v>239</v>
      </c>
      <c r="BE157" s="160">
        <f t="shared" si="4"/>
        <v>0</v>
      </c>
      <c r="BF157" s="160">
        <f t="shared" si="5"/>
        <v>0</v>
      </c>
      <c r="BG157" s="160">
        <f t="shared" si="6"/>
        <v>0</v>
      </c>
      <c r="BH157" s="160">
        <f t="shared" si="7"/>
        <v>0</v>
      </c>
      <c r="BI157" s="160">
        <f t="shared" si="8"/>
        <v>0</v>
      </c>
      <c r="BJ157" s="18" t="s">
        <v>140</v>
      </c>
      <c r="BK157" s="161">
        <f t="shared" si="9"/>
        <v>0</v>
      </c>
      <c r="BL157" s="18" t="s">
        <v>684</v>
      </c>
      <c r="BM157" s="159" t="s">
        <v>308</v>
      </c>
    </row>
    <row r="158" spans="1:65" s="2" customFormat="1" ht="14.4" customHeight="1">
      <c r="A158" s="34"/>
      <c r="B158" s="147"/>
      <c r="C158" s="148" t="s">
        <v>428</v>
      </c>
      <c r="D158" s="148" t="s">
        <v>242</v>
      </c>
      <c r="E158" s="149" t="s">
        <v>3940</v>
      </c>
      <c r="F158" s="150" t="s">
        <v>3941</v>
      </c>
      <c r="G158" s="151" t="s">
        <v>388</v>
      </c>
      <c r="H158" s="152">
        <v>7</v>
      </c>
      <c r="I158" s="153"/>
      <c r="J158" s="152">
        <f t="shared" si="0"/>
        <v>0</v>
      </c>
      <c r="K158" s="154"/>
      <c r="L158" s="35"/>
      <c r="M158" s="155" t="s">
        <v>1</v>
      </c>
      <c r="N158" s="156" t="s">
        <v>46</v>
      </c>
      <c r="O158" s="60"/>
      <c r="P158" s="157">
        <f t="shared" si="1"/>
        <v>0</v>
      </c>
      <c r="Q158" s="157">
        <v>0</v>
      </c>
      <c r="R158" s="157">
        <f t="shared" si="2"/>
        <v>0</v>
      </c>
      <c r="S158" s="157">
        <v>0</v>
      </c>
      <c r="T158" s="158">
        <f t="shared" si="3"/>
        <v>0</v>
      </c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R158" s="159" t="s">
        <v>684</v>
      </c>
      <c r="AT158" s="159" t="s">
        <v>242</v>
      </c>
      <c r="AU158" s="159" t="s">
        <v>140</v>
      </c>
      <c r="AY158" s="18" t="s">
        <v>239</v>
      </c>
      <c r="BE158" s="160">
        <f t="shared" si="4"/>
        <v>0</v>
      </c>
      <c r="BF158" s="160">
        <f t="shared" si="5"/>
        <v>0</v>
      </c>
      <c r="BG158" s="160">
        <f t="shared" si="6"/>
        <v>0</v>
      </c>
      <c r="BH158" s="160">
        <f t="shared" si="7"/>
        <v>0</v>
      </c>
      <c r="BI158" s="160">
        <f t="shared" si="8"/>
        <v>0</v>
      </c>
      <c r="BJ158" s="18" t="s">
        <v>140</v>
      </c>
      <c r="BK158" s="161">
        <f t="shared" si="9"/>
        <v>0</v>
      </c>
      <c r="BL158" s="18" t="s">
        <v>684</v>
      </c>
      <c r="BM158" s="159" t="s">
        <v>784</v>
      </c>
    </row>
    <row r="159" spans="1:65" s="2" customFormat="1" ht="14.4" customHeight="1">
      <c r="A159" s="34"/>
      <c r="B159" s="147"/>
      <c r="C159" s="190" t="s">
        <v>447</v>
      </c>
      <c r="D159" s="190" t="s">
        <v>541</v>
      </c>
      <c r="E159" s="191" t="s">
        <v>3942</v>
      </c>
      <c r="F159" s="192" t="s">
        <v>3943</v>
      </c>
      <c r="G159" s="193" t="s">
        <v>388</v>
      </c>
      <c r="H159" s="194">
        <v>7</v>
      </c>
      <c r="I159" s="195"/>
      <c r="J159" s="194">
        <f t="shared" si="0"/>
        <v>0</v>
      </c>
      <c r="K159" s="196"/>
      <c r="L159" s="197"/>
      <c r="M159" s="198" t="s">
        <v>1</v>
      </c>
      <c r="N159" s="199" t="s">
        <v>46</v>
      </c>
      <c r="O159" s="60"/>
      <c r="P159" s="157">
        <f t="shared" si="1"/>
        <v>0</v>
      </c>
      <c r="Q159" s="157">
        <v>3.3E-4</v>
      </c>
      <c r="R159" s="157">
        <f t="shared" si="2"/>
        <v>2.31E-3</v>
      </c>
      <c r="S159" s="157">
        <v>0</v>
      </c>
      <c r="T159" s="158">
        <f t="shared" si="3"/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159" t="s">
        <v>1897</v>
      </c>
      <c r="AT159" s="159" t="s">
        <v>541</v>
      </c>
      <c r="AU159" s="159" t="s">
        <v>140</v>
      </c>
      <c r="AY159" s="18" t="s">
        <v>239</v>
      </c>
      <c r="BE159" s="160">
        <f t="shared" si="4"/>
        <v>0</v>
      </c>
      <c r="BF159" s="160">
        <f t="shared" si="5"/>
        <v>0</v>
      </c>
      <c r="BG159" s="160">
        <f t="shared" si="6"/>
        <v>0</v>
      </c>
      <c r="BH159" s="160">
        <f t="shared" si="7"/>
        <v>0</v>
      </c>
      <c r="BI159" s="160">
        <f t="shared" si="8"/>
        <v>0</v>
      </c>
      <c r="BJ159" s="18" t="s">
        <v>140</v>
      </c>
      <c r="BK159" s="161">
        <f t="shared" si="9"/>
        <v>0</v>
      </c>
      <c r="BL159" s="18" t="s">
        <v>684</v>
      </c>
      <c r="BM159" s="159" t="s">
        <v>365</v>
      </c>
    </row>
    <row r="160" spans="1:65" s="12" customFormat="1" ht="25.85" customHeight="1">
      <c r="B160" s="134"/>
      <c r="D160" s="135" t="s">
        <v>79</v>
      </c>
      <c r="E160" s="136" t="s">
        <v>3859</v>
      </c>
      <c r="F160" s="136" t="s">
        <v>3860</v>
      </c>
      <c r="I160" s="137"/>
      <c r="J160" s="138">
        <f>BK160</f>
        <v>0</v>
      </c>
      <c r="L160" s="134"/>
      <c r="M160" s="139"/>
      <c r="N160" s="140"/>
      <c r="O160" s="140"/>
      <c r="P160" s="141">
        <f>SUM(P161:P162)</f>
        <v>0</v>
      </c>
      <c r="Q160" s="140"/>
      <c r="R160" s="141">
        <f>SUM(R161:R162)</f>
        <v>0</v>
      </c>
      <c r="S160" s="140"/>
      <c r="T160" s="142">
        <f>SUM(T161:T162)</f>
        <v>0</v>
      </c>
      <c r="AR160" s="135" t="s">
        <v>246</v>
      </c>
      <c r="AT160" s="143" t="s">
        <v>79</v>
      </c>
      <c r="AU160" s="143" t="s">
        <v>80</v>
      </c>
      <c r="AY160" s="135" t="s">
        <v>239</v>
      </c>
      <c r="BK160" s="144">
        <f>SUM(BK161:BK162)</f>
        <v>0</v>
      </c>
    </row>
    <row r="161" spans="1:65" s="2" customFormat="1" ht="24.25" customHeight="1">
      <c r="A161" s="34"/>
      <c r="B161" s="147"/>
      <c r="C161" s="148" t="s">
        <v>337</v>
      </c>
      <c r="D161" s="148" t="s">
        <v>242</v>
      </c>
      <c r="E161" s="149" t="s">
        <v>3944</v>
      </c>
      <c r="F161" s="150" t="s">
        <v>3945</v>
      </c>
      <c r="G161" s="151" t="s">
        <v>1334</v>
      </c>
      <c r="H161" s="152">
        <v>32</v>
      </c>
      <c r="I161" s="153"/>
      <c r="J161" s="152">
        <f>ROUND(I161*H161,3)</f>
        <v>0</v>
      </c>
      <c r="K161" s="154"/>
      <c r="L161" s="35"/>
      <c r="M161" s="155" t="s">
        <v>1</v>
      </c>
      <c r="N161" s="156" t="s">
        <v>46</v>
      </c>
      <c r="O161" s="60"/>
      <c r="P161" s="157">
        <f>O161*H161</f>
        <v>0</v>
      </c>
      <c r="Q161" s="157">
        <v>0</v>
      </c>
      <c r="R161" s="157">
        <f>Q161*H161</f>
        <v>0</v>
      </c>
      <c r="S161" s="157">
        <v>0</v>
      </c>
      <c r="T161" s="158">
        <f>S161*H161</f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159" t="s">
        <v>1335</v>
      </c>
      <c r="AT161" s="159" t="s">
        <v>242</v>
      </c>
      <c r="AU161" s="159" t="s">
        <v>88</v>
      </c>
      <c r="AY161" s="18" t="s">
        <v>239</v>
      </c>
      <c r="BE161" s="160">
        <f>IF(N161="základná",J161,0)</f>
        <v>0</v>
      </c>
      <c r="BF161" s="160">
        <f>IF(N161="znížená",J161,0)</f>
        <v>0</v>
      </c>
      <c r="BG161" s="160">
        <f>IF(N161="zákl. prenesená",J161,0)</f>
        <v>0</v>
      </c>
      <c r="BH161" s="160">
        <f>IF(N161="zníž. prenesená",J161,0)</f>
        <v>0</v>
      </c>
      <c r="BI161" s="160">
        <f>IF(N161="nulová",J161,0)</f>
        <v>0</v>
      </c>
      <c r="BJ161" s="18" t="s">
        <v>140</v>
      </c>
      <c r="BK161" s="161">
        <f>ROUND(I161*H161,3)</f>
        <v>0</v>
      </c>
      <c r="BL161" s="18" t="s">
        <v>1335</v>
      </c>
      <c r="BM161" s="159" t="s">
        <v>378</v>
      </c>
    </row>
    <row r="162" spans="1:65" s="2" customFormat="1" ht="38" customHeight="1">
      <c r="A162" s="34"/>
      <c r="B162" s="147"/>
      <c r="C162" s="148" t="s">
        <v>342</v>
      </c>
      <c r="D162" s="148" t="s">
        <v>242</v>
      </c>
      <c r="E162" s="149" t="s">
        <v>3867</v>
      </c>
      <c r="F162" s="150" t="s">
        <v>3946</v>
      </c>
      <c r="G162" s="151" t="s">
        <v>1334</v>
      </c>
      <c r="H162" s="152">
        <v>12</v>
      </c>
      <c r="I162" s="153"/>
      <c r="J162" s="152">
        <f>ROUND(I162*H162,3)</f>
        <v>0</v>
      </c>
      <c r="K162" s="154"/>
      <c r="L162" s="35"/>
      <c r="M162" s="223" t="s">
        <v>1</v>
      </c>
      <c r="N162" s="224" t="s">
        <v>46</v>
      </c>
      <c r="O162" s="213"/>
      <c r="P162" s="221">
        <f>O162*H162</f>
        <v>0</v>
      </c>
      <c r="Q162" s="221">
        <v>0</v>
      </c>
      <c r="R162" s="221">
        <f>Q162*H162</f>
        <v>0</v>
      </c>
      <c r="S162" s="221">
        <v>0</v>
      </c>
      <c r="T162" s="222">
        <f>S162*H162</f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159" t="s">
        <v>1335</v>
      </c>
      <c r="AT162" s="159" t="s">
        <v>242</v>
      </c>
      <c r="AU162" s="159" t="s">
        <v>88</v>
      </c>
      <c r="AY162" s="18" t="s">
        <v>239</v>
      </c>
      <c r="BE162" s="160">
        <f>IF(N162="základná",J162,0)</f>
        <v>0</v>
      </c>
      <c r="BF162" s="160">
        <f>IF(N162="znížená",J162,0)</f>
        <v>0</v>
      </c>
      <c r="BG162" s="160">
        <f>IF(N162="zákl. prenesená",J162,0)</f>
        <v>0</v>
      </c>
      <c r="BH162" s="160">
        <f>IF(N162="zníž. prenesená",J162,0)</f>
        <v>0</v>
      </c>
      <c r="BI162" s="160">
        <f>IF(N162="nulová",J162,0)</f>
        <v>0</v>
      </c>
      <c r="BJ162" s="18" t="s">
        <v>140</v>
      </c>
      <c r="BK162" s="161">
        <f>ROUND(I162*H162,3)</f>
        <v>0</v>
      </c>
      <c r="BL162" s="18" t="s">
        <v>1335</v>
      </c>
      <c r="BM162" s="159" t="s">
        <v>802</v>
      </c>
    </row>
    <row r="163" spans="1:65" s="2" customFormat="1" ht="6.9" customHeight="1">
      <c r="A163" s="34"/>
      <c r="B163" s="49"/>
      <c r="C163" s="50"/>
      <c r="D163" s="50"/>
      <c r="E163" s="50"/>
      <c r="F163" s="50"/>
      <c r="G163" s="50"/>
      <c r="H163" s="50"/>
      <c r="I163" s="50"/>
      <c r="J163" s="50"/>
      <c r="K163" s="50"/>
      <c r="L163" s="35"/>
      <c r="M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</row>
  </sheetData>
  <autoFilter ref="C118:K162" xr:uid="{00000000-0009-0000-0000-000009000000}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419"/>
  <sheetViews>
    <sheetView showGridLines="0" topLeftCell="A163" workbookViewId="0">
      <selection activeCell="K181" sqref="K181"/>
    </sheetView>
  </sheetViews>
  <sheetFormatPr defaultRowHeight="10.5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1.42578125" style="1" customWidth="1"/>
    <col min="9" max="10" width="20.140625" style="1" customWidth="1"/>
    <col min="11" max="11" width="21.710937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7" customHeight="1">
      <c r="L2" s="278" t="s">
        <v>6</v>
      </c>
      <c r="M2" s="279"/>
      <c r="N2" s="279"/>
      <c r="O2" s="279"/>
      <c r="P2" s="279"/>
      <c r="Q2" s="279"/>
      <c r="R2" s="279"/>
      <c r="S2" s="279"/>
      <c r="T2" s="279"/>
      <c r="U2" s="279"/>
      <c r="V2" s="279"/>
      <c r="AT2" s="18" t="s">
        <v>117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1:46" s="1" customFormat="1" ht="24.9" customHeight="1">
      <c r="B4" s="21"/>
      <c r="D4" s="22" t="s">
        <v>141</v>
      </c>
      <c r="L4" s="21"/>
      <c r="M4" s="96" t="s">
        <v>10</v>
      </c>
      <c r="AT4" s="18" t="s">
        <v>4</v>
      </c>
    </row>
    <row r="5" spans="1:46" s="1" customFormat="1" ht="6.9" customHeight="1">
      <c r="B5" s="21"/>
      <c r="L5" s="21"/>
    </row>
    <row r="6" spans="1:46" s="1" customFormat="1" ht="11.95" customHeight="1">
      <c r="B6" s="21"/>
      <c r="D6" s="28" t="s">
        <v>15</v>
      </c>
      <c r="L6" s="21"/>
    </row>
    <row r="7" spans="1:46" s="1" customFormat="1" ht="16.55" customHeight="1">
      <c r="B7" s="21"/>
      <c r="E7" s="304" t="str">
        <f>'Rekapitulácia stavby'!K6</f>
        <v>MŠ Spojná 6 - rekonštrukcia objektu</v>
      </c>
      <c r="F7" s="305"/>
      <c r="G7" s="305"/>
      <c r="H7" s="305"/>
      <c r="L7" s="21"/>
    </row>
    <row r="8" spans="1:46" s="2" customFormat="1" ht="11.95" customHeight="1">
      <c r="A8" s="34"/>
      <c r="B8" s="35"/>
      <c r="C8" s="34"/>
      <c r="D8" s="28" t="s">
        <v>142</v>
      </c>
      <c r="E8" s="34"/>
      <c r="F8" s="34"/>
      <c r="G8" s="34"/>
      <c r="H8" s="34"/>
      <c r="I8" s="34"/>
      <c r="J8" s="34"/>
      <c r="K8" s="34"/>
      <c r="L8" s="4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5" customHeight="1">
      <c r="A9" s="34"/>
      <c r="B9" s="35"/>
      <c r="C9" s="34"/>
      <c r="D9" s="34"/>
      <c r="E9" s="300" t="s">
        <v>3947</v>
      </c>
      <c r="F9" s="303"/>
      <c r="G9" s="303"/>
      <c r="H9" s="303"/>
      <c r="I9" s="34"/>
      <c r="J9" s="34"/>
      <c r="K9" s="34"/>
      <c r="L9" s="4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>
      <c r="A10" s="34"/>
      <c r="B10" s="35"/>
      <c r="C10" s="34"/>
      <c r="D10" s="34"/>
      <c r="E10" s="34"/>
      <c r="F10" s="34"/>
      <c r="G10" s="34"/>
      <c r="H10" s="34"/>
      <c r="I10" s="34"/>
      <c r="J10" s="34"/>
      <c r="K10" s="34"/>
      <c r="L10" s="4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1.95" customHeight="1">
      <c r="A11" s="34"/>
      <c r="B11" s="35"/>
      <c r="C11" s="34"/>
      <c r="D11" s="28" t="s">
        <v>17</v>
      </c>
      <c r="E11" s="34"/>
      <c r="F11" s="26" t="s">
        <v>1</v>
      </c>
      <c r="G11" s="34"/>
      <c r="H11" s="34"/>
      <c r="I11" s="28" t="s">
        <v>19</v>
      </c>
      <c r="J11" s="26" t="s">
        <v>1</v>
      </c>
      <c r="K11" s="34"/>
      <c r="L11" s="4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95" customHeight="1">
      <c r="A12" s="34"/>
      <c r="B12" s="35"/>
      <c r="C12" s="34"/>
      <c r="D12" s="28" t="s">
        <v>21</v>
      </c>
      <c r="E12" s="34"/>
      <c r="F12" s="26" t="s">
        <v>22</v>
      </c>
      <c r="G12" s="34"/>
      <c r="H12" s="34"/>
      <c r="I12" s="28" t="s">
        <v>23</v>
      </c>
      <c r="J12" s="57">
        <f>'Rekapitulácia stavby'!AN8</f>
        <v>44274</v>
      </c>
      <c r="K12" s="34"/>
      <c r="L12" s="4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1" customHeight="1">
      <c r="A13" s="34"/>
      <c r="B13" s="35"/>
      <c r="C13" s="34"/>
      <c r="D13" s="34"/>
      <c r="E13" s="34"/>
      <c r="F13" s="34"/>
      <c r="G13" s="34"/>
      <c r="H13" s="34"/>
      <c r="I13" s="34"/>
      <c r="J13" s="34"/>
      <c r="K13" s="34"/>
      <c r="L13" s="4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1.95" customHeight="1">
      <c r="A14" s="34"/>
      <c r="B14" s="35"/>
      <c r="C14" s="34"/>
      <c r="D14" s="28" t="s">
        <v>28</v>
      </c>
      <c r="E14" s="34"/>
      <c r="F14" s="34"/>
      <c r="G14" s="34"/>
      <c r="H14" s="34"/>
      <c r="I14" s="28" t="s">
        <v>29</v>
      </c>
      <c r="J14" s="26" t="str">
        <f>IF('Rekapitulácia stavby'!AN10="","",'Rekapitulácia stavby'!AN10)</f>
        <v/>
      </c>
      <c r="K14" s="34"/>
      <c r="L14" s="4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5"/>
      <c r="C15" s="34"/>
      <c r="D15" s="34"/>
      <c r="E15" s="26" t="str">
        <f>IF('Rekapitulácia stavby'!E11="","",'Rekapitulácia stavby'!E11)</f>
        <v xml:space="preserve"> </v>
      </c>
      <c r="F15" s="34"/>
      <c r="G15" s="34"/>
      <c r="H15" s="34"/>
      <c r="I15" s="28" t="s">
        <v>31</v>
      </c>
      <c r="J15" s="26" t="str">
        <f>IF('Rekapitulácia stavby'!AN11="","",'Rekapitulácia stavby'!AN11)</f>
        <v/>
      </c>
      <c r="K15" s="34"/>
      <c r="L15" s="4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" customHeight="1">
      <c r="A16" s="34"/>
      <c r="B16" s="35"/>
      <c r="C16" s="34"/>
      <c r="D16" s="34"/>
      <c r="E16" s="34"/>
      <c r="F16" s="34"/>
      <c r="G16" s="34"/>
      <c r="H16" s="34"/>
      <c r="I16" s="34"/>
      <c r="J16" s="34"/>
      <c r="K16" s="34"/>
      <c r="L16" s="4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1.95" customHeight="1">
      <c r="A17" s="34"/>
      <c r="B17" s="35"/>
      <c r="C17" s="34"/>
      <c r="D17" s="28" t="s">
        <v>32</v>
      </c>
      <c r="E17" s="34"/>
      <c r="F17" s="34"/>
      <c r="G17" s="34"/>
      <c r="H17" s="34"/>
      <c r="I17" s="28" t="s">
        <v>29</v>
      </c>
      <c r="J17" s="29" t="str">
        <f>'Rekapitulácia stavby'!AN13</f>
        <v>Vyplň údaj</v>
      </c>
      <c r="K17" s="34"/>
      <c r="L17" s="4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5"/>
      <c r="C18" s="34"/>
      <c r="D18" s="34"/>
      <c r="E18" s="306" t="str">
        <f>'Rekapitulácia stavby'!E14</f>
        <v>Vyplň údaj</v>
      </c>
      <c r="F18" s="292"/>
      <c r="G18" s="292"/>
      <c r="H18" s="292"/>
      <c r="I18" s="28" t="s">
        <v>31</v>
      </c>
      <c r="J18" s="29" t="str">
        <f>'Rekapitulácia stavby'!AN14</f>
        <v>Vyplň údaj</v>
      </c>
      <c r="K18" s="34"/>
      <c r="L18" s="4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" customHeight="1">
      <c r="A19" s="34"/>
      <c r="B19" s="35"/>
      <c r="C19" s="34"/>
      <c r="D19" s="34"/>
      <c r="E19" s="34"/>
      <c r="F19" s="34"/>
      <c r="G19" s="34"/>
      <c r="H19" s="34"/>
      <c r="I19" s="34"/>
      <c r="J19" s="34"/>
      <c r="K19" s="34"/>
      <c r="L19" s="4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1.95" customHeight="1">
      <c r="A20" s="34"/>
      <c r="B20" s="35"/>
      <c r="C20" s="34"/>
      <c r="D20" s="28" t="s">
        <v>34</v>
      </c>
      <c r="E20" s="34"/>
      <c r="F20" s="34"/>
      <c r="G20" s="34"/>
      <c r="H20" s="34"/>
      <c r="I20" s="28" t="s">
        <v>29</v>
      </c>
      <c r="J20" s="26" t="s">
        <v>1</v>
      </c>
      <c r="K20" s="34"/>
      <c r="L20" s="4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5"/>
      <c r="C21" s="34"/>
      <c r="D21" s="34"/>
      <c r="E21" s="26" t="s">
        <v>35</v>
      </c>
      <c r="F21" s="34"/>
      <c r="G21" s="34"/>
      <c r="H21" s="34"/>
      <c r="I21" s="28" t="s">
        <v>31</v>
      </c>
      <c r="J21" s="26" t="s">
        <v>1</v>
      </c>
      <c r="K21" s="34"/>
      <c r="L21" s="4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" customHeight="1">
      <c r="A22" s="34"/>
      <c r="B22" s="35"/>
      <c r="C22" s="34"/>
      <c r="D22" s="34"/>
      <c r="E22" s="34"/>
      <c r="F22" s="34"/>
      <c r="G22" s="34"/>
      <c r="H22" s="34"/>
      <c r="I22" s="34"/>
      <c r="J22" s="34"/>
      <c r="K22" s="34"/>
      <c r="L22" s="4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1.95" customHeight="1">
      <c r="A23" s="34"/>
      <c r="B23" s="35"/>
      <c r="C23" s="34"/>
      <c r="D23" s="28" t="s">
        <v>37</v>
      </c>
      <c r="E23" s="34"/>
      <c r="F23" s="34"/>
      <c r="G23" s="34"/>
      <c r="H23" s="34"/>
      <c r="I23" s="28" t="s">
        <v>29</v>
      </c>
      <c r="J23" s="26" t="s">
        <v>1</v>
      </c>
      <c r="K23" s="34"/>
      <c r="L23" s="4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5"/>
      <c r="C24" s="34"/>
      <c r="D24" s="34"/>
      <c r="E24" s="26" t="s">
        <v>3948</v>
      </c>
      <c r="F24" s="34"/>
      <c r="G24" s="34"/>
      <c r="H24" s="34"/>
      <c r="I24" s="28" t="s">
        <v>31</v>
      </c>
      <c r="J24" s="26" t="s">
        <v>1</v>
      </c>
      <c r="K24" s="34"/>
      <c r="L24" s="4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" customHeight="1">
      <c r="A25" s="34"/>
      <c r="B25" s="35"/>
      <c r="C25" s="34"/>
      <c r="D25" s="34"/>
      <c r="E25" s="34"/>
      <c r="F25" s="34"/>
      <c r="G25" s="34"/>
      <c r="H25" s="34"/>
      <c r="I25" s="34"/>
      <c r="J25" s="34"/>
      <c r="K25" s="34"/>
      <c r="L25" s="4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1.95" customHeight="1">
      <c r="A26" s="34"/>
      <c r="B26" s="35"/>
      <c r="C26" s="34"/>
      <c r="D26" s="28" t="s">
        <v>39</v>
      </c>
      <c r="E26" s="34"/>
      <c r="F26" s="34"/>
      <c r="G26" s="34"/>
      <c r="H26" s="34"/>
      <c r="I26" s="34"/>
      <c r="J26" s="34"/>
      <c r="K26" s="34"/>
      <c r="L26" s="4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5" customHeight="1">
      <c r="A27" s="97"/>
      <c r="B27" s="98"/>
      <c r="C27" s="97"/>
      <c r="D27" s="97"/>
      <c r="E27" s="296" t="s">
        <v>1</v>
      </c>
      <c r="F27" s="296"/>
      <c r="G27" s="296"/>
      <c r="H27" s="29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" customHeight="1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4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" customHeight="1">
      <c r="A29" s="34"/>
      <c r="B29" s="35"/>
      <c r="C29" s="34"/>
      <c r="D29" s="68"/>
      <c r="E29" s="68"/>
      <c r="F29" s="68"/>
      <c r="G29" s="68"/>
      <c r="H29" s="68"/>
      <c r="I29" s="68"/>
      <c r="J29" s="68"/>
      <c r="K29" s="68"/>
      <c r="L29" s="4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4" customHeight="1">
      <c r="A30" s="34"/>
      <c r="B30" s="35"/>
      <c r="C30" s="34"/>
      <c r="D30" s="100" t="s">
        <v>40</v>
      </c>
      <c r="E30" s="34"/>
      <c r="F30" s="34"/>
      <c r="G30" s="34"/>
      <c r="H30" s="34"/>
      <c r="I30" s="34"/>
      <c r="J30" s="73">
        <f>ROUND(J182, 2)</f>
        <v>0</v>
      </c>
      <c r="K30" s="34"/>
      <c r="L30" s="4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" customHeight="1">
      <c r="A31" s="34"/>
      <c r="B31" s="35"/>
      <c r="C31" s="34"/>
      <c r="D31" s="68"/>
      <c r="E31" s="68"/>
      <c r="F31" s="68"/>
      <c r="G31" s="68"/>
      <c r="H31" s="68"/>
      <c r="I31" s="68"/>
      <c r="J31" s="68"/>
      <c r="K31" s="68"/>
      <c r="L31" s="4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" customHeight="1">
      <c r="A32" s="34"/>
      <c r="B32" s="35"/>
      <c r="C32" s="34"/>
      <c r="D32" s="34"/>
      <c r="E32" s="34"/>
      <c r="F32" s="38" t="s">
        <v>42</v>
      </c>
      <c r="G32" s="34"/>
      <c r="H32" s="34"/>
      <c r="I32" s="38" t="s">
        <v>41</v>
      </c>
      <c r="J32" s="38" t="s">
        <v>43</v>
      </c>
      <c r="K32" s="34"/>
      <c r="L32" s="4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" customHeight="1">
      <c r="A33" s="34"/>
      <c r="B33" s="35"/>
      <c r="C33" s="34"/>
      <c r="D33" s="101" t="s">
        <v>44</v>
      </c>
      <c r="E33" s="28" t="s">
        <v>45</v>
      </c>
      <c r="F33" s="102">
        <f>ROUND((SUM(BE182:BE418)),  2)</f>
        <v>0</v>
      </c>
      <c r="G33" s="34"/>
      <c r="H33" s="34"/>
      <c r="I33" s="103">
        <v>0.2</v>
      </c>
      <c r="J33" s="102">
        <f>ROUND(((SUM(BE182:BE418))*I33),  2)</f>
        <v>0</v>
      </c>
      <c r="K33" s="34"/>
      <c r="L33" s="4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" customHeight="1">
      <c r="A34" s="34"/>
      <c r="B34" s="35"/>
      <c r="C34" s="34"/>
      <c r="D34" s="34"/>
      <c r="E34" s="28" t="s">
        <v>46</v>
      </c>
      <c r="F34" s="102">
        <f>ROUND((SUM(BF182:BF418)),  2)</f>
        <v>0</v>
      </c>
      <c r="G34" s="34"/>
      <c r="H34" s="34"/>
      <c r="I34" s="103">
        <v>0.2</v>
      </c>
      <c r="J34" s="102">
        <f>ROUND(((SUM(BF182:BF418))*I34),  2)</f>
        <v>0</v>
      </c>
      <c r="K34" s="34"/>
      <c r="L34" s="4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" hidden="1" customHeight="1">
      <c r="A35" s="34"/>
      <c r="B35" s="35"/>
      <c r="C35" s="34"/>
      <c r="D35" s="34"/>
      <c r="E35" s="28" t="s">
        <v>47</v>
      </c>
      <c r="F35" s="102">
        <f>ROUND((SUM(BG182:BG418)),  2)</f>
        <v>0</v>
      </c>
      <c r="G35" s="34"/>
      <c r="H35" s="34"/>
      <c r="I35" s="103">
        <v>0.2</v>
      </c>
      <c r="J35" s="102">
        <f>0</f>
        <v>0</v>
      </c>
      <c r="K35" s="34"/>
      <c r="L35" s="4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" hidden="1" customHeight="1">
      <c r="A36" s="34"/>
      <c r="B36" s="35"/>
      <c r="C36" s="34"/>
      <c r="D36" s="34"/>
      <c r="E36" s="28" t="s">
        <v>48</v>
      </c>
      <c r="F36" s="102">
        <f>ROUND((SUM(BH182:BH418)),  2)</f>
        <v>0</v>
      </c>
      <c r="G36" s="34"/>
      <c r="H36" s="34"/>
      <c r="I36" s="103">
        <v>0.2</v>
      </c>
      <c r="J36" s="102">
        <f>0</f>
        <v>0</v>
      </c>
      <c r="K36" s="34"/>
      <c r="L36" s="4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" hidden="1" customHeight="1">
      <c r="A37" s="34"/>
      <c r="B37" s="35"/>
      <c r="C37" s="34"/>
      <c r="D37" s="34"/>
      <c r="E37" s="28" t="s">
        <v>49</v>
      </c>
      <c r="F37" s="102">
        <f>ROUND((SUM(BI182:BI418)),  2)</f>
        <v>0</v>
      </c>
      <c r="G37" s="34"/>
      <c r="H37" s="34"/>
      <c r="I37" s="103">
        <v>0</v>
      </c>
      <c r="J37" s="102">
        <f>0</f>
        <v>0</v>
      </c>
      <c r="K37" s="34"/>
      <c r="L37" s="4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" customHeight="1">
      <c r="A38" s="34"/>
      <c r="B38" s="35"/>
      <c r="C38" s="34"/>
      <c r="D38" s="34"/>
      <c r="E38" s="34"/>
      <c r="F38" s="34"/>
      <c r="G38" s="34"/>
      <c r="H38" s="34"/>
      <c r="I38" s="34"/>
      <c r="J38" s="34"/>
      <c r="K38" s="34"/>
      <c r="L38" s="4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4" customHeight="1">
      <c r="A39" s="34"/>
      <c r="B39" s="35"/>
      <c r="C39" s="104"/>
      <c r="D39" s="105" t="s">
        <v>50</v>
      </c>
      <c r="E39" s="62"/>
      <c r="F39" s="62"/>
      <c r="G39" s="106" t="s">
        <v>51</v>
      </c>
      <c r="H39" s="107" t="s">
        <v>52</v>
      </c>
      <c r="I39" s="62"/>
      <c r="J39" s="108">
        <f>SUM(J30:J37)</f>
        <v>0</v>
      </c>
      <c r="K39" s="109"/>
      <c r="L39" s="4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" customHeight="1">
      <c r="A40" s="34"/>
      <c r="B40" s="35"/>
      <c r="C40" s="34"/>
      <c r="D40" s="34"/>
      <c r="E40" s="34"/>
      <c r="F40" s="34"/>
      <c r="G40" s="34"/>
      <c r="H40" s="34"/>
      <c r="I40" s="34"/>
      <c r="J40" s="34"/>
      <c r="K40" s="34"/>
      <c r="L40" s="4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" customHeight="1">
      <c r="B41" s="21"/>
      <c r="L41" s="21"/>
    </row>
    <row r="42" spans="1:31" s="1" customFormat="1" ht="14.4" customHeight="1">
      <c r="B42" s="21"/>
      <c r="L42" s="21"/>
    </row>
    <row r="43" spans="1:31" s="1" customFormat="1" ht="14.4" customHeight="1">
      <c r="B43" s="21"/>
      <c r="L43" s="21"/>
    </row>
    <row r="44" spans="1:31" s="1" customFormat="1" ht="14.4" customHeight="1">
      <c r="B44" s="21"/>
      <c r="L44" s="21"/>
    </row>
    <row r="45" spans="1:31" s="1" customFormat="1" ht="14.4" customHeight="1">
      <c r="B45" s="21"/>
      <c r="L45" s="21"/>
    </row>
    <row r="46" spans="1:31" s="1" customFormat="1" ht="14.4" customHeight="1">
      <c r="B46" s="21"/>
      <c r="L46" s="21"/>
    </row>
    <row r="47" spans="1:31" s="1" customFormat="1" ht="14.4" customHeight="1">
      <c r="B47" s="21"/>
      <c r="L47" s="21"/>
    </row>
    <row r="48" spans="1:31" s="1" customFormat="1" ht="14.4" customHeight="1">
      <c r="B48" s="21"/>
      <c r="L48" s="21"/>
    </row>
    <row r="49" spans="1:31" s="1" customFormat="1" ht="14.4" customHeight="1">
      <c r="B49" s="21"/>
      <c r="L49" s="21"/>
    </row>
    <row r="50" spans="1:31" s="2" customFormat="1" ht="14.4" customHeight="1">
      <c r="B50" s="44"/>
      <c r="D50" s="45" t="s">
        <v>53</v>
      </c>
      <c r="E50" s="46"/>
      <c r="F50" s="46"/>
      <c r="G50" s="45" t="s">
        <v>54</v>
      </c>
      <c r="H50" s="46"/>
      <c r="I50" s="46"/>
      <c r="J50" s="46"/>
      <c r="K50" s="46"/>
      <c r="L50" s="44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45">
      <c r="A61" s="34"/>
      <c r="B61" s="35"/>
      <c r="C61" s="34"/>
      <c r="D61" s="47" t="s">
        <v>55</v>
      </c>
      <c r="E61" s="37"/>
      <c r="F61" s="110" t="s">
        <v>56</v>
      </c>
      <c r="G61" s="47" t="s">
        <v>55</v>
      </c>
      <c r="H61" s="37"/>
      <c r="I61" s="37"/>
      <c r="J61" s="111" t="s">
        <v>56</v>
      </c>
      <c r="K61" s="37"/>
      <c r="L61" s="4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3.1">
      <c r="A65" s="34"/>
      <c r="B65" s="35"/>
      <c r="C65" s="34"/>
      <c r="D65" s="45" t="s">
        <v>57</v>
      </c>
      <c r="E65" s="48"/>
      <c r="F65" s="48"/>
      <c r="G65" s="45" t="s">
        <v>58</v>
      </c>
      <c r="H65" s="48"/>
      <c r="I65" s="48"/>
      <c r="J65" s="48"/>
      <c r="K65" s="48"/>
      <c r="L65" s="4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45">
      <c r="A76" s="34"/>
      <c r="B76" s="35"/>
      <c r="C76" s="34"/>
      <c r="D76" s="47" t="s">
        <v>55</v>
      </c>
      <c r="E76" s="37"/>
      <c r="F76" s="110" t="s">
        <v>56</v>
      </c>
      <c r="G76" s="47" t="s">
        <v>55</v>
      </c>
      <c r="H76" s="37"/>
      <c r="I76" s="37"/>
      <c r="J76" s="111" t="s">
        <v>56</v>
      </c>
      <c r="K76" s="37"/>
      <c r="L76" s="4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" customHeight="1">
      <c r="A77" s="34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" customHeight="1">
      <c r="A81" s="34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" customHeight="1">
      <c r="A82" s="34"/>
      <c r="B82" s="35"/>
      <c r="C82" s="22" t="s">
        <v>146</v>
      </c>
      <c r="D82" s="34"/>
      <c r="E82" s="34"/>
      <c r="F82" s="34"/>
      <c r="G82" s="34"/>
      <c r="H82" s="34"/>
      <c r="I82" s="34"/>
      <c r="J82" s="34"/>
      <c r="K82" s="34"/>
      <c r="L82" s="4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" customHeight="1">
      <c r="A83" s="34"/>
      <c r="B83" s="35"/>
      <c r="C83" s="34"/>
      <c r="D83" s="34"/>
      <c r="E83" s="34"/>
      <c r="F83" s="34"/>
      <c r="G83" s="34"/>
      <c r="H83" s="34"/>
      <c r="I83" s="34"/>
      <c r="J83" s="34"/>
      <c r="K83" s="34"/>
      <c r="L83" s="4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1.95" customHeight="1">
      <c r="A84" s="34"/>
      <c r="B84" s="35"/>
      <c r="C84" s="28" t="s">
        <v>15</v>
      </c>
      <c r="D84" s="34"/>
      <c r="E84" s="34"/>
      <c r="F84" s="34"/>
      <c r="G84" s="34"/>
      <c r="H84" s="34"/>
      <c r="I84" s="34"/>
      <c r="J84" s="34"/>
      <c r="K84" s="34"/>
      <c r="L84" s="4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6.55" customHeight="1">
      <c r="A85" s="34"/>
      <c r="B85" s="35"/>
      <c r="C85" s="34"/>
      <c r="D85" s="34"/>
      <c r="E85" s="304" t="str">
        <f>E7</f>
        <v>MŠ Spojná 6 - rekonštrukcia objektu</v>
      </c>
      <c r="F85" s="305"/>
      <c r="G85" s="305"/>
      <c r="H85" s="305"/>
      <c r="I85" s="34"/>
      <c r="J85" s="34"/>
      <c r="K85" s="34"/>
      <c r="L85" s="4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1.95" customHeight="1">
      <c r="A86" s="34"/>
      <c r="B86" s="35"/>
      <c r="C86" s="28" t="s">
        <v>142</v>
      </c>
      <c r="D86" s="34"/>
      <c r="E86" s="34"/>
      <c r="F86" s="34"/>
      <c r="G86" s="34"/>
      <c r="H86" s="34"/>
      <c r="I86" s="34"/>
      <c r="J86" s="34"/>
      <c r="K86" s="34"/>
      <c r="L86" s="4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5" customHeight="1">
      <c r="A87" s="34"/>
      <c r="B87" s="35"/>
      <c r="C87" s="34"/>
      <c r="D87" s="34"/>
      <c r="E87" s="300" t="str">
        <f>E9</f>
        <v>P10 - Vzduchotechnika a chladenie</v>
      </c>
      <c r="F87" s="303"/>
      <c r="G87" s="303"/>
      <c r="H87" s="303"/>
      <c r="I87" s="34"/>
      <c r="J87" s="34"/>
      <c r="K87" s="34"/>
      <c r="L87" s="4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" customHeight="1">
      <c r="A88" s="34"/>
      <c r="B88" s="35"/>
      <c r="C88" s="34"/>
      <c r="D88" s="34"/>
      <c r="E88" s="34"/>
      <c r="F88" s="34"/>
      <c r="G88" s="34"/>
      <c r="H88" s="34"/>
      <c r="I88" s="34"/>
      <c r="J88" s="34"/>
      <c r="K88" s="34"/>
      <c r="L88" s="4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1.95" customHeight="1">
      <c r="A89" s="34"/>
      <c r="B89" s="35"/>
      <c r="C89" s="28" t="s">
        <v>21</v>
      </c>
      <c r="D89" s="34"/>
      <c r="E89" s="34"/>
      <c r="F89" s="26" t="str">
        <f>F12</f>
        <v>Spojná 6, 917 01 Trnava</v>
      </c>
      <c r="G89" s="34"/>
      <c r="H89" s="34"/>
      <c r="I89" s="28" t="s">
        <v>23</v>
      </c>
      <c r="J89" s="57">
        <f>IF(J12="","",J12)</f>
        <v>44274</v>
      </c>
      <c r="K89" s="34"/>
      <c r="L89" s="4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" customHeight="1">
      <c r="A90" s="34"/>
      <c r="B90" s="35"/>
      <c r="C90" s="34"/>
      <c r="D90" s="34"/>
      <c r="E90" s="34"/>
      <c r="F90" s="34"/>
      <c r="G90" s="34"/>
      <c r="H90" s="34"/>
      <c r="I90" s="34"/>
      <c r="J90" s="34"/>
      <c r="K90" s="34"/>
      <c r="L90" s="4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5" customHeight="1">
      <c r="A91" s="34"/>
      <c r="B91" s="35"/>
      <c r="C91" s="28" t="s">
        <v>28</v>
      </c>
      <c r="D91" s="34"/>
      <c r="E91" s="34"/>
      <c r="F91" s="26" t="str">
        <f>E15</f>
        <v xml:space="preserve"> </v>
      </c>
      <c r="G91" s="34"/>
      <c r="H91" s="34"/>
      <c r="I91" s="28" t="s">
        <v>34</v>
      </c>
      <c r="J91" s="32" t="str">
        <f>E21</f>
        <v>RENAK, s.r.o.</v>
      </c>
      <c r="K91" s="34"/>
      <c r="L91" s="4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5" customHeight="1">
      <c r="A92" s="34"/>
      <c r="B92" s="35"/>
      <c r="C92" s="28" t="s">
        <v>32</v>
      </c>
      <c r="D92" s="34"/>
      <c r="E92" s="34"/>
      <c r="F92" s="26" t="str">
        <f>IF(E18="","",E18)</f>
        <v>Vyplň údaj</v>
      </c>
      <c r="G92" s="34"/>
      <c r="H92" s="34"/>
      <c r="I92" s="28" t="s">
        <v>37</v>
      </c>
      <c r="J92" s="32" t="str">
        <f>E24</f>
        <v>Ing. Milan Čurik</v>
      </c>
      <c r="K92" s="34"/>
      <c r="L92" s="4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4"/>
      <c r="D93" s="34"/>
      <c r="E93" s="34"/>
      <c r="F93" s="34"/>
      <c r="G93" s="34"/>
      <c r="H93" s="34"/>
      <c r="I93" s="34"/>
      <c r="J93" s="34"/>
      <c r="K93" s="34"/>
      <c r="L93" s="4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3" customHeight="1">
      <c r="A94" s="34"/>
      <c r="B94" s="35"/>
      <c r="C94" s="112" t="s">
        <v>147</v>
      </c>
      <c r="D94" s="104"/>
      <c r="E94" s="104"/>
      <c r="F94" s="104"/>
      <c r="G94" s="104"/>
      <c r="H94" s="104"/>
      <c r="I94" s="104"/>
      <c r="J94" s="113" t="s">
        <v>148</v>
      </c>
      <c r="K94" s="104"/>
      <c r="L94" s="4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4"/>
      <c r="D95" s="34"/>
      <c r="E95" s="34"/>
      <c r="F95" s="34"/>
      <c r="G95" s="34"/>
      <c r="H95" s="34"/>
      <c r="I95" s="34"/>
      <c r="J95" s="34"/>
      <c r="K95" s="34"/>
      <c r="L95" s="4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75" customHeight="1">
      <c r="A96" s="34"/>
      <c r="B96" s="35"/>
      <c r="C96" s="114" t="s">
        <v>149</v>
      </c>
      <c r="D96" s="34"/>
      <c r="E96" s="34"/>
      <c r="F96" s="34"/>
      <c r="G96" s="34"/>
      <c r="H96" s="34"/>
      <c r="I96" s="34"/>
      <c r="J96" s="73">
        <f>J182</f>
        <v>0</v>
      </c>
      <c r="K96" s="34"/>
      <c r="L96" s="4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8" t="s">
        <v>150</v>
      </c>
    </row>
    <row r="97" spans="2:12" s="9" customFormat="1" ht="24.9" customHeight="1">
      <c r="B97" s="115"/>
      <c r="D97" s="116" t="s">
        <v>3949</v>
      </c>
      <c r="E97" s="117"/>
      <c r="F97" s="117"/>
      <c r="G97" s="117"/>
      <c r="H97" s="117"/>
      <c r="I97" s="117"/>
      <c r="J97" s="118">
        <f>J183</f>
        <v>0</v>
      </c>
      <c r="L97" s="115"/>
    </row>
    <row r="98" spans="2:12" s="10" customFormat="1" ht="20.149999999999999" customHeight="1">
      <c r="B98" s="119"/>
      <c r="D98" s="120" t="s">
        <v>3950</v>
      </c>
      <c r="E98" s="121"/>
      <c r="F98" s="121"/>
      <c r="G98" s="121"/>
      <c r="H98" s="121"/>
      <c r="I98" s="121"/>
      <c r="J98" s="122">
        <f>J184</f>
        <v>0</v>
      </c>
      <c r="L98" s="119"/>
    </row>
    <row r="99" spans="2:12" s="10" customFormat="1" ht="20.149999999999999" customHeight="1">
      <c r="B99" s="119"/>
      <c r="D99" s="120" t="s">
        <v>3951</v>
      </c>
      <c r="E99" s="121"/>
      <c r="F99" s="121"/>
      <c r="G99" s="121"/>
      <c r="H99" s="121"/>
      <c r="I99" s="121"/>
      <c r="J99" s="122">
        <f>J187</f>
        <v>0</v>
      </c>
      <c r="L99" s="119"/>
    </row>
    <row r="100" spans="2:12" s="10" customFormat="1" ht="20.149999999999999" customHeight="1">
      <c r="B100" s="119"/>
      <c r="D100" s="120" t="s">
        <v>3952</v>
      </c>
      <c r="E100" s="121"/>
      <c r="F100" s="121"/>
      <c r="G100" s="121"/>
      <c r="H100" s="121"/>
      <c r="I100" s="121"/>
      <c r="J100" s="122">
        <f>J191</f>
        <v>0</v>
      </c>
      <c r="L100" s="119"/>
    </row>
    <row r="101" spans="2:12" s="10" customFormat="1" ht="20.149999999999999" customHeight="1">
      <c r="B101" s="119"/>
      <c r="D101" s="120" t="s">
        <v>3953</v>
      </c>
      <c r="E101" s="121"/>
      <c r="F101" s="121"/>
      <c r="G101" s="121"/>
      <c r="H101" s="121"/>
      <c r="I101" s="121"/>
      <c r="J101" s="122">
        <f>J194</f>
        <v>0</v>
      </c>
      <c r="L101" s="119"/>
    </row>
    <row r="102" spans="2:12" s="10" customFormat="1" ht="20.149999999999999" customHeight="1">
      <c r="B102" s="119"/>
      <c r="D102" s="120" t="s">
        <v>3954</v>
      </c>
      <c r="E102" s="121"/>
      <c r="F102" s="121"/>
      <c r="G102" s="121"/>
      <c r="H102" s="121"/>
      <c r="I102" s="121"/>
      <c r="J102" s="122">
        <f>J197</f>
        <v>0</v>
      </c>
      <c r="L102" s="119"/>
    </row>
    <row r="103" spans="2:12" s="10" customFormat="1" ht="20.149999999999999" customHeight="1">
      <c r="B103" s="119"/>
      <c r="D103" s="120" t="s">
        <v>3955</v>
      </c>
      <c r="E103" s="121"/>
      <c r="F103" s="121"/>
      <c r="G103" s="121"/>
      <c r="H103" s="121"/>
      <c r="I103" s="121"/>
      <c r="J103" s="122">
        <f>J200</f>
        <v>0</v>
      </c>
      <c r="L103" s="119"/>
    </row>
    <row r="104" spans="2:12" s="10" customFormat="1" ht="20.149999999999999" customHeight="1">
      <c r="B104" s="119"/>
      <c r="D104" s="120" t="s">
        <v>5491</v>
      </c>
      <c r="E104" s="121"/>
      <c r="F104" s="121"/>
      <c r="G104" s="121"/>
      <c r="H104" s="121"/>
      <c r="I104" s="121"/>
      <c r="J104" s="122">
        <f>J204</f>
        <v>0</v>
      </c>
      <c r="L104" s="119"/>
    </row>
    <row r="105" spans="2:12" s="10" customFormat="1" ht="20.149999999999999" customHeight="1">
      <c r="B105" s="119"/>
      <c r="D105" s="120" t="s">
        <v>3956</v>
      </c>
      <c r="E105" s="121"/>
      <c r="F105" s="121"/>
      <c r="G105" s="121"/>
      <c r="H105" s="121"/>
      <c r="I105" s="121"/>
      <c r="J105" s="122">
        <f>J209</f>
        <v>0</v>
      </c>
      <c r="L105" s="119"/>
    </row>
    <row r="106" spans="2:12" s="10" customFormat="1" ht="20.149999999999999" customHeight="1">
      <c r="B106" s="119"/>
      <c r="D106" s="120" t="s">
        <v>5492</v>
      </c>
      <c r="E106" s="121"/>
      <c r="F106" s="121"/>
      <c r="G106" s="121"/>
      <c r="H106" s="121"/>
      <c r="I106" s="121"/>
      <c r="J106" s="122">
        <f>J214</f>
        <v>0</v>
      </c>
      <c r="L106" s="119"/>
    </row>
    <row r="107" spans="2:12" s="10" customFormat="1" ht="20.149999999999999" customHeight="1">
      <c r="B107" s="119"/>
      <c r="D107" s="120" t="s">
        <v>5493</v>
      </c>
      <c r="E107" s="121"/>
      <c r="F107" s="121"/>
      <c r="G107" s="121"/>
      <c r="H107" s="121"/>
      <c r="I107" s="121"/>
      <c r="J107" s="122">
        <f>J219</f>
        <v>0</v>
      </c>
      <c r="L107" s="119"/>
    </row>
    <row r="108" spans="2:12" s="10" customFormat="1" ht="20.149999999999999" customHeight="1">
      <c r="B108" s="119"/>
      <c r="D108" s="120" t="s">
        <v>5494</v>
      </c>
      <c r="E108" s="121"/>
      <c r="F108" s="121"/>
      <c r="G108" s="121"/>
      <c r="H108" s="121"/>
      <c r="I108" s="121"/>
      <c r="J108" s="122">
        <f>J223</f>
        <v>0</v>
      </c>
      <c r="L108" s="119"/>
    </row>
    <row r="109" spans="2:12" s="10" customFormat="1" ht="20.149999999999999" customHeight="1">
      <c r="B109" s="119"/>
      <c r="D109" s="120" t="s">
        <v>3957</v>
      </c>
      <c r="E109" s="121"/>
      <c r="F109" s="121"/>
      <c r="G109" s="121"/>
      <c r="H109" s="121"/>
      <c r="I109" s="121"/>
      <c r="J109" s="122">
        <f>J228</f>
        <v>0</v>
      </c>
      <c r="L109" s="119"/>
    </row>
    <row r="110" spans="2:12" s="10" customFormat="1" ht="20.149999999999999" customHeight="1">
      <c r="B110" s="119"/>
      <c r="D110" s="120" t="s">
        <v>5495</v>
      </c>
      <c r="E110" s="121"/>
      <c r="F110" s="121"/>
      <c r="G110" s="121"/>
      <c r="H110" s="121"/>
      <c r="I110" s="121"/>
      <c r="J110" s="122">
        <f>J231</f>
        <v>0</v>
      </c>
      <c r="L110" s="119"/>
    </row>
    <row r="111" spans="2:12" s="10" customFormat="1" ht="20.149999999999999" customHeight="1">
      <c r="B111" s="119"/>
      <c r="D111" s="120" t="s">
        <v>5496</v>
      </c>
      <c r="E111" s="121"/>
      <c r="F111" s="121"/>
      <c r="G111" s="121"/>
      <c r="H111" s="121"/>
      <c r="I111" s="121"/>
      <c r="J111" s="122">
        <f>J235</f>
        <v>0</v>
      </c>
      <c r="L111" s="119"/>
    </row>
    <row r="112" spans="2:12" s="10" customFormat="1" ht="20.149999999999999" customHeight="1">
      <c r="B112" s="119"/>
      <c r="D112" s="120" t="s">
        <v>5497</v>
      </c>
      <c r="E112" s="121"/>
      <c r="F112" s="121"/>
      <c r="G112" s="121"/>
      <c r="H112" s="121"/>
      <c r="I112" s="121"/>
      <c r="J112" s="122">
        <f>J240</f>
        <v>0</v>
      </c>
      <c r="L112" s="119"/>
    </row>
    <row r="113" spans="2:12" s="10" customFormat="1" ht="20.149999999999999" customHeight="1">
      <c r="B113" s="119"/>
      <c r="D113" s="120" t="s">
        <v>3958</v>
      </c>
      <c r="E113" s="121"/>
      <c r="F113" s="121"/>
      <c r="G113" s="121"/>
      <c r="H113" s="121"/>
      <c r="I113" s="121"/>
      <c r="J113" s="122">
        <f>J246</f>
        <v>0</v>
      </c>
      <c r="L113" s="119"/>
    </row>
    <row r="114" spans="2:12" s="10" customFormat="1" ht="20.149999999999999" customHeight="1">
      <c r="B114" s="119"/>
      <c r="D114" s="120" t="s">
        <v>3959</v>
      </c>
      <c r="E114" s="121"/>
      <c r="F114" s="121"/>
      <c r="G114" s="121"/>
      <c r="H114" s="121"/>
      <c r="I114" s="121"/>
      <c r="J114" s="122">
        <f>J250</f>
        <v>0</v>
      </c>
      <c r="L114" s="119"/>
    </row>
    <row r="115" spans="2:12" s="10" customFormat="1" ht="20.149999999999999" customHeight="1">
      <c r="B115" s="119"/>
      <c r="D115" s="120" t="s">
        <v>5498</v>
      </c>
      <c r="E115" s="121"/>
      <c r="F115" s="121"/>
      <c r="G115" s="121"/>
      <c r="H115" s="121"/>
      <c r="I115" s="121"/>
      <c r="J115" s="122">
        <f>J253</f>
        <v>0</v>
      </c>
      <c r="L115" s="119"/>
    </row>
    <row r="116" spans="2:12" s="10" customFormat="1" ht="20.149999999999999" customHeight="1">
      <c r="B116" s="119"/>
      <c r="D116" s="120" t="s">
        <v>3960</v>
      </c>
      <c r="E116" s="121"/>
      <c r="F116" s="121"/>
      <c r="G116" s="121"/>
      <c r="H116" s="121"/>
      <c r="I116" s="121"/>
      <c r="J116" s="122">
        <f>J256</f>
        <v>0</v>
      </c>
      <c r="L116" s="119"/>
    </row>
    <row r="117" spans="2:12" s="10" customFormat="1" ht="20.149999999999999" customHeight="1">
      <c r="B117" s="119"/>
      <c r="D117" s="120" t="s">
        <v>3961</v>
      </c>
      <c r="E117" s="121"/>
      <c r="F117" s="121"/>
      <c r="G117" s="121"/>
      <c r="H117" s="121"/>
      <c r="I117" s="121"/>
      <c r="J117" s="122">
        <f>J266</f>
        <v>0</v>
      </c>
      <c r="L117" s="119"/>
    </row>
    <row r="118" spans="2:12" s="10" customFormat="1" ht="20.149999999999999" customHeight="1">
      <c r="B118" s="119"/>
      <c r="D118" s="120" t="s">
        <v>3962</v>
      </c>
      <c r="E118" s="121"/>
      <c r="F118" s="121"/>
      <c r="G118" s="121"/>
      <c r="H118" s="121"/>
      <c r="I118" s="121"/>
      <c r="J118" s="122">
        <f>J270</f>
        <v>0</v>
      </c>
      <c r="L118" s="119"/>
    </row>
    <row r="119" spans="2:12" s="10" customFormat="1" ht="20.149999999999999" customHeight="1">
      <c r="B119" s="119"/>
      <c r="D119" s="120" t="s">
        <v>3963</v>
      </c>
      <c r="E119" s="121"/>
      <c r="F119" s="121"/>
      <c r="G119" s="121"/>
      <c r="H119" s="121"/>
      <c r="I119" s="121"/>
      <c r="J119" s="122">
        <f>J277</f>
        <v>0</v>
      </c>
      <c r="L119" s="119"/>
    </row>
    <row r="120" spans="2:12" s="10" customFormat="1" ht="20.149999999999999" customHeight="1">
      <c r="B120" s="119"/>
      <c r="D120" s="120" t="s">
        <v>3964</v>
      </c>
      <c r="E120" s="121"/>
      <c r="F120" s="121"/>
      <c r="G120" s="121"/>
      <c r="H120" s="121"/>
      <c r="I120" s="121"/>
      <c r="J120" s="122">
        <f>J281</f>
        <v>0</v>
      </c>
      <c r="L120" s="119"/>
    </row>
    <row r="121" spans="2:12" s="10" customFormat="1" ht="20.149999999999999" customHeight="1">
      <c r="B121" s="119"/>
      <c r="D121" s="120" t="s">
        <v>3965</v>
      </c>
      <c r="E121" s="121"/>
      <c r="F121" s="121"/>
      <c r="G121" s="121"/>
      <c r="H121" s="121"/>
      <c r="I121" s="121"/>
      <c r="J121" s="122">
        <f>J285</f>
        <v>0</v>
      </c>
      <c r="L121" s="119"/>
    </row>
    <row r="122" spans="2:12" s="9" customFormat="1" ht="24.9" customHeight="1">
      <c r="B122" s="115"/>
      <c r="D122" s="116" t="s">
        <v>3966</v>
      </c>
      <c r="E122" s="117"/>
      <c r="F122" s="117"/>
      <c r="G122" s="117"/>
      <c r="H122" s="117"/>
      <c r="I122" s="117"/>
      <c r="J122" s="118">
        <f>J291</f>
        <v>0</v>
      </c>
      <c r="L122" s="115"/>
    </row>
    <row r="123" spans="2:12" s="10" customFormat="1" ht="20.149999999999999" customHeight="1">
      <c r="B123" s="119"/>
      <c r="D123" s="120" t="s">
        <v>3967</v>
      </c>
      <c r="E123" s="121"/>
      <c r="F123" s="121"/>
      <c r="G123" s="121"/>
      <c r="H123" s="121"/>
      <c r="I123" s="121"/>
      <c r="J123" s="122">
        <f>J292</f>
        <v>0</v>
      </c>
      <c r="L123" s="119"/>
    </row>
    <row r="124" spans="2:12" s="10" customFormat="1" ht="20.149999999999999" customHeight="1">
      <c r="B124" s="119"/>
      <c r="D124" s="120" t="s">
        <v>5499</v>
      </c>
      <c r="E124" s="121"/>
      <c r="F124" s="121"/>
      <c r="G124" s="121"/>
      <c r="H124" s="121"/>
      <c r="I124" s="121"/>
      <c r="J124" s="122">
        <f>J295</f>
        <v>0</v>
      </c>
      <c r="L124" s="119"/>
    </row>
    <row r="125" spans="2:12" s="10" customFormat="1" ht="20.149999999999999" customHeight="1">
      <c r="B125" s="119"/>
      <c r="D125" s="120" t="s">
        <v>3968</v>
      </c>
      <c r="E125" s="121"/>
      <c r="F125" s="121"/>
      <c r="G125" s="121"/>
      <c r="H125" s="121"/>
      <c r="I125" s="121"/>
      <c r="J125" s="122">
        <f>J299</f>
        <v>0</v>
      </c>
      <c r="L125" s="119"/>
    </row>
    <row r="126" spans="2:12" s="10" customFormat="1" ht="20.149999999999999" customHeight="1">
      <c r="B126" s="119"/>
      <c r="D126" s="120" t="s">
        <v>3962</v>
      </c>
      <c r="E126" s="121"/>
      <c r="F126" s="121"/>
      <c r="G126" s="121"/>
      <c r="H126" s="121"/>
      <c r="I126" s="121"/>
      <c r="J126" s="122">
        <f>J302</f>
        <v>0</v>
      </c>
      <c r="L126" s="119"/>
    </row>
    <row r="127" spans="2:12" s="10" customFormat="1" ht="20.149999999999999" customHeight="1">
      <c r="B127" s="119"/>
      <c r="D127" s="120" t="s">
        <v>3963</v>
      </c>
      <c r="E127" s="121"/>
      <c r="F127" s="121"/>
      <c r="G127" s="121"/>
      <c r="H127" s="121"/>
      <c r="I127" s="121"/>
      <c r="J127" s="122">
        <f>J306</f>
        <v>0</v>
      </c>
      <c r="L127" s="119"/>
    </row>
    <row r="128" spans="2:12" s="10" customFormat="1" ht="20.149999999999999" customHeight="1">
      <c r="B128" s="119"/>
      <c r="D128" s="120" t="s">
        <v>3965</v>
      </c>
      <c r="E128" s="121"/>
      <c r="F128" s="121"/>
      <c r="G128" s="121"/>
      <c r="H128" s="121"/>
      <c r="I128" s="121"/>
      <c r="J128" s="122">
        <f>J309</f>
        <v>0</v>
      </c>
      <c r="L128" s="119"/>
    </row>
    <row r="129" spans="2:12" s="9" customFormat="1" ht="24.9" customHeight="1">
      <c r="B129" s="115"/>
      <c r="D129" s="116" t="s">
        <v>3969</v>
      </c>
      <c r="E129" s="117"/>
      <c r="F129" s="117"/>
      <c r="G129" s="117"/>
      <c r="H129" s="117"/>
      <c r="I129" s="117"/>
      <c r="J129" s="118">
        <f>J312</f>
        <v>0</v>
      </c>
      <c r="L129" s="115"/>
    </row>
    <row r="130" spans="2:12" s="10" customFormat="1" ht="20.149999999999999" customHeight="1">
      <c r="B130" s="119"/>
      <c r="D130" s="120" t="s">
        <v>3950</v>
      </c>
      <c r="E130" s="121"/>
      <c r="F130" s="121"/>
      <c r="G130" s="121"/>
      <c r="H130" s="121"/>
      <c r="I130" s="121"/>
      <c r="J130" s="122">
        <f>J313</f>
        <v>0</v>
      </c>
      <c r="L130" s="119"/>
    </row>
    <row r="131" spans="2:12" s="10" customFormat="1" ht="20.149999999999999" customHeight="1">
      <c r="B131" s="119"/>
      <c r="D131" s="120" t="s">
        <v>3951</v>
      </c>
      <c r="E131" s="121"/>
      <c r="F131" s="121"/>
      <c r="G131" s="121"/>
      <c r="H131" s="121"/>
      <c r="I131" s="121"/>
      <c r="J131" s="122">
        <f>J316</f>
        <v>0</v>
      </c>
      <c r="L131" s="119"/>
    </row>
    <row r="132" spans="2:12" s="10" customFormat="1" ht="20.149999999999999" customHeight="1">
      <c r="B132" s="119"/>
      <c r="D132" s="120" t="s">
        <v>3968</v>
      </c>
      <c r="E132" s="121"/>
      <c r="F132" s="121"/>
      <c r="G132" s="121"/>
      <c r="H132" s="121"/>
      <c r="I132" s="121"/>
      <c r="J132" s="122">
        <f>J319</f>
        <v>0</v>
      </c>
      <c r="L132" s="119"/>
    </row>
    <row r="133" spans="2:12" s="10" customFormat="1" ht="20.149999999999999" customHeight="1">
      <c r="B133" s="119"/>
      <c r="D133" s="120" t="s">
        <v>3970</v>
      </c>
      <c r="E133" s="121"/>
      <c r="F133" s="121"/>
      <c r="G133" s="121"/>
      <c r="H133" s="121"/>
      <c r="I133" s="121"/>
      <c r="J133" s="122">
        <f>J322</f>
        <v>0</v>
      </c>
      <c r="L133" s="119"/>
    </row>
    <row r="134" spans="2:12" s="10" customFormat="1" ht="20.149999999999999" customHeight="1">
      <c r="B134" s="119"/>
      <c r="D134" s="120" t="s">
        <v>5499</v>
      </c>
      <c r="E134" s="121"/>
      <c r="F134" s="121"/>
      <c r="G134" s="121"/>
      <c r="H134" s="121"/>
      <c r="I134" s="121"/>
      <c r="J134" s="122">
        <f>J325</f>
        <v>0</v>
      </c>
      <c r="L134" s="119"/>
    </row>
    <row r="135" spans="2:12" s="10" customFormat="1" ht="20.149999999999999" customHeight="1">
      <c r="B135" s="119"/>
      <c r="D135" s="120" t="s">
        <v>5497</v>
      </c>
      <c r="E135" s="121"/>
      <c r="F135" s="121"/>
      <c r="G135" s="121"/>
      <c r="H135" s="121"/>
      <c r="I135" s="121"/>
      <c r="J135" s="122">
        <f>J328</f>
        <v>0</v>
      </c>
      <c r="L135" s="119"/>
    </row>
    <row r="136" spans="2:12" s="10" customFormat="1" ht="20.149999999999999" customHeight="1">
      <c r="B136" s="119"/>
      <c r="D136" s="120" t="s">
        <v>5500</v>
      </c>
      <c r="E136" s="121"/>
      <c r="F136" s="121"/>
      <c r="G136" s="121"/>
      <c r="H136" s="121"/>
      <c r="I136" s="121"/>
      <c r="J136" s="122">
        <f>J331</f>
        <v>0</v>
      </c>
      <c r="L136" s="119"/>
    </row>
    <row r="137" spans="2:12" s="10" customFormat="1" ht="20.149999999999999" customHeight="1">
      <c r="B137" s="119"/>
      <c r="D137" s="120" t="s">
        <v>3958</v>
      </c>
      <c r="E137" s="121"/>
      <c r="F137" s="121"/>
      <c r="G137" s="121"/>
      <c r="H137" s="121"/>
      <c r="I137" s="121"/>
      <c r="J137" s="122">
        <f>J334</f>
        <v>0</v>
      </c>
      <c r="L137" s="119"/>
    </row>
    <row r="138" spans="2:12" s="10" customFormat="1" ht="20.149999999999999" customHeight="1">
      <c r="B138" s="119"/>
      <c r="D138" s="120" t="s">
        <v>5501</v>
      </c>
      <c r="E138" s="121"/>
      <c r="F138" s="121"/>
      <c r="G138" s="121"/>
      <c r="H138" s="121"/>
      <c r="I138" s="121"/>
      <c r="J138" s="122">
        <f>J338</f>
        <v>0</v>
      </c>
      <c r="L138" s="119"/>
    </row>
    <row r="139" spans="2:12" s="10" customFormat="1" ht="20.149999999999999" customHeight="1">
      <c r="B139" s="119"/>
      <c r="D139" s="120" t="s">
        <v>3971</v>
      </c>
      <c r="E139" s="121"/>
      <c r="F139" s="121"/>
      <c r="G139" s="121"/>
      <c r="H139" s="121"/>
      <c r="I139" s="121"/>
      <c r="J139" s="122">
        <f>J341</f>
        <v>0</v>
      </c>
      <c r="L139" s="119"/>
    </row>
    <row r="140" spans="2:12" s="10" customFormat="1" ht="20.149999999999999" customHeight="1">
      <c r="B140" s="119"/>
      <c r="D140" s="120" t="s">
        <v>3959</v>
      </c>
      <c r="E140" s="121"/>
      <c r="F140" s="121"/>
      <c r="G140" s="121"/>
      <c r="H140" s="121"/>
      <c r="I140" s="121"/>
      <c r="J140" s="122">
        <f>J344</f>
        <v>0</v>
      </c>
      <c r="L140" s="119"/>
    </row>
    <row r="141" spans="2:12" s="10" customFormat="1" ht="20.149999999999999" customHeight="1">
      <c r="B141" s="119"/>
      <c r="D141" s="120" t="s">
        <v>3960</v>
      </c>
      <c r="E141" s="121"/>
      <c r="F141" s="121"/>
      <c r="G141" s="121"/>
      <c r="H141" s="121"/>
      <c r="I141" s="121"/>
      <c r="J141" s="122">
        <f>J347</f>
        <v>0</v>
      </c>
      <c r="L141" s="119"/>
    </row>
    <row r="142" spans="2:12" s="10" customFormat="1" ht="20.149999999999999" customHeight="1">
      <c r="B142" s="119"/>
      <c r="D142" s="120" t="s">
        <v>3961</v>
      </c>
      <c r="E142" s="121"/>
      <c r="F142" s="121"/>
      <c r="G142" s="121"/>
      <c r="H142" s="121"/>
      <c r="I142" s="121"/>
      <c r="J142" s="122">
        <f>J352</f>
        <v>0</v>
      </c>
      <c r="L142" s="119"/>
    </row>
    <row r="143" spans="2:12" s="10" customFormat="1" ht="20.149999999999999" customHeight="1">
      <c r="B143" s="119"/>
      <c r="D143" s="120" t="s">
        <v>3962</v>
      </c>
      <c r="E143" s="121"/>
      <c r="F143" s="121"/>
      <c r="G143" s="121"/>
      <c r="H143" s="121"/>
      <c r="I143" s="121"/>
      <c r="J143" s="122">
        <f>J355</f>
        <v>0</v>
      </c>
      <c r="L143" s="119"/>
    </row>
    <row r="144" spans="2:12" s="10" customFormat="1" ht="20.149999999999999" customHeight="1">
      <c r="B144" s="119"/>
      <c r="D144" s="120" t="s">
        <v>3963</v>
      </c>
      <c r="E144" s="121"/>
      <c r="F144" s="121"/>
      <c r="G144" s="121"/>
      <c r="H144" s="121"/>
      <c r="I144" s="121"/>
      <c r="J144" s="122">
        <f>J359</f>
        <v>0</v>
      </c>
      <c r="L144" s="119"/>
    </row>
    <row r="145" spans="2:12" s="10" customFormat="1" ht="20.149999999999999" customHeight="1">
      <c r="B145" s="119"/>
      <c r="D145" s="120" t="s">
        <v>3965</v>
      </c>
      <c r="E145" s="121"/>
      <c r="F145" s="121"/>
      <c r="G145" s="121"/>
      <c r="H145" s="121"/>
      <c r="I145" s="121"/>
      <c r="J145" s="122">
        <f>J363</f>
        <v>0</v>
      </c>
      <c r="L145" s="119"/>
    </row>
    <row r="146" spans="2:12" s="9" customFormat="1" ht="24.9" customHeight="1">
      <c r="B146" s="115"/>
      <c r="D146" s="116" t="s">
        <v>3972</v>
      </c>
      <c r="E146" s="117"/>
      <c r="F146" s="117"/>
      <c r="G146" s="117"/>
      <c r="H146" s="117"/>
      <c r="I146" s="117"/>
      <c r="J146" s="118">
        <f>J368</f>
        <v>0</v>
      </c>
      <c r="L146" s="115"/>
    </row>
    <row r="147" spans="2:12" s="10" customFormat="1" ht="20.149999999999999" customHeight="1">
      <c r="B147" s="119"/>
      <c r="D147" s="120" t="s">
        <v>3973</v>
      </c>
      <c r="E147" s="121"/>
      <c r="F147" s="121"/>
      <c r="G147" s="121"/>
      <c r="H147" s="121"/>
      <c r="I147" s="121"/>
      <c r="J147" s="122">
        <f>J369</f>
        <v>0</v>
      </c>
      <c r="L147" s="119"/>
    </row>
    <row r="148" spans="2:12" s="10" customFormat="1" ht="20.149999999999999" customHeight="1">
      <c r="B148" s="119"/>
      <c r="D148" s="120" t="s">
        <v>3974</v>
      </c>
      <c r="E148" s="121"/>
      <c r="F148" s="121"/>
      <c r="G148" s="121"/>
      <c r="H148" s="121"/>
      <c r="I148" s="121"/>
      <c r="J148" s="122">
        <f>J372</f>
        <v>0</v>
      </c>
      <c r="L148" s="119"/>
    </row>
    <row r="149" spans="2:12" s="10" customFormat="1" ht="20.149999999999999" customHeight="1">
      <c r="B149" s="119"/>
      <c r="D149" s="120" t="s">
        <v>3975</v>
      </c>
      <c r="E149" s="121"/>
      <c r="F149" s="121"/>
      <c r="G149" s="121"/>
      <c r="H149" s="121"/>
      <c r="I149" s="121"/>
      <c r="J149" s="122">
        <f>J376</f>
        <v>0</v>
      </c>
      <c r="L149" s="119"/>
    </row>
    <row r="150" spans="2:12" s="10" customFormat="1" ht="20.149999999999999" customHeight="1">
      <c r="B150" s="119"/>
      <c r="D150" s="120" t="s">
        <v>3964</v>
      </c>
      <c r="E150" s="121"/>
      <c r="F150" s="121"/>
      <c r="G150" s="121"/>
      <c r="H150" s="121"/>
      <c r="I150" s="121"/>
      <c r="J150" s="122">
        <f>J379</f>
        <v>0</v>
      </c>
      <c r="L150" s="119"/>
    </row>
    <row r="151" spans="2:12" s="9" customFormat="1" ht="24.9" customHeight="1">
      <c r="B151" s="115"/>
      <c r="D151" s="116" t="s">
        <v>3976</v>
      </c>
      <c r="E151" s="117"/>
      <c r="F151" s="117"/>
      <c r="G151" s="117"/>
      <c r="H151" s="117"/>
      <c r="I151" s="117"/>
      <c r="J151" s="118">
        <f>J381</f>
        <v>0</v>
      </c>
      <c r="L151" s="115"/>
    </row>
    <row r="152" spans="2:12" s="10" customFormat="1" ht="20.149999999999999" customHeight="1">
      <c r="B152" s="119"/>
      <c r="D152" s="120" t="s">
        <v>3977</v>
      </c>
      <c r="E152" s="121"/>
      <c r="F152" s="121"/>
      <c r="G152" s="121"/>
      <c r="H152" s="121"/>
      <c r="I152" s="121"/>
      <c r="J152" s="122">
        <f>J382</f>
        <v>0</v>
      </c>
      <c r="L152" s="119"/>
    </row>
    <row r="153" spans="2:12" s="10" customFormat="1" ht="20.149999999999999" customHeight="1">
      <c r="B153" s="119"/>
      <c r="D153" s="120" t="s">
        <v>3978</v>
      </c>
      <c r="E153" s="121"/>
      <c r="F153" s="121"/>
      <c r="G153" s="121"/>
      <c r="H153" s="121"/>
      <c r="I153" s="121"/>
      <c r="J153" s="122">
        <f>J385</f>
        <v>0</v>
      </c>
      <c r="L153" s="119"/>
    </row>
    <row r="154" spans="2:12" s="10" customFormat="1" ht="20.149999999999999" customHeight="1">
      <c r="B154" s="119"/>
      <c r="D154" s="120" t="s">
        <v>3978</v>
      </c>
      <c r="E154" s="121"/>
      <c r="F154" s="121"/>
      <c r="G154" s="121"/>
      <c r="H154" s="121"/>
      <c r="I154" s="121"/>
      <c r="J154" s="122">
        <f>J389</f>
        <v>0</v>
      </c>
      <c r="L154" s="119"/>
    </row>
    <row r="155" spans="2:12" s="10" customFormat="1" ht="20.149999999999999" customHeight="1">
      <c r="B155" s="119"/>
      <c r="D155" s="120" t="s">
        <v>3979</v>
      </c>
      <c r="E155" s="121"/>
      <c r="F155" s="121"/>
      <c r="G155" s="121"/>
      <c r="H155" s="121"/>
      <c r="I155" s="121"/>
      <c r="J155" s="122">
        <f>J392</f>
        <v>0</v>
      </c>
      <c r="L155" s="119"/>
    </row>
    <row r="156" spans="2:12" s="10" customFormat="1" ht="20.149999999999999" customHeight="1">
      <c r="B156" s="119"/>
      <c r="D156" s="120" t="s">
        <v>3980</v>
      </c>
      <c r="E156" s="121"/>
      <c r="F156" s="121"/>
      <c r="G156" s="121"/>
      <c r="H156" s="121"/>
      <c r="I156" s="121"/>
      <c r="J156" s="122">
        <f>J395</f>
        <v>0</v>
      </c>
      <c r="L156" s="119"/>
    </row>
    <row r="157" spans="2:12" s="10" customFormat="1" ht="20.149999999999999" customHeight="1">
      <c r="B157" s="119"/>
      <c r="D157" s="120" t="s">
        <v>3981</v>
      </c>
      <c r="E157" s="121"/>
      <c r="F157" s="121"/>
      <c r="G157" s="121"/>
      <c r="H157" s="121"/>
      <c r="I157" s="121"/>
      <c r="J157" s="122">
        <f>J398</f>
        <v>0</v>
      </c>
      <c r="L157" s="119"/>
    </row>
    <row r="158" spans="2:12" s="10" customFormat="1" ht="20.149999999999999" customHeight="1">
      <c r="B158" s="119"/>
      <c r="D158" s="120" t="s">
        <v>3982</v>
      </c>
      <c r="E158" s="121"/>
      <c r="F158" s="121"/>
      <c r="G158" s="121"/>
      <c r="H158" s="121"/>
      <c r="I158" s="121"/>
      <c r="J158" s="122">
        <f>J401</f>
        <v>0</v>
      </c>
      <c r="L158" s="119"/>
    </row>
    <row r="159" spans="2:12" s="10" customFormat="1" ht="20.149999999999999" customHeight="1">
      <c r="B159" s="119"/>
      <c r="D159" s="120" t="s">
        <v>5499</v>
      </c>
      <c r="E159" s="121"/>
      <c r="F159" s="121"/>
      <c r="G159" s="121"/>
      <c r="H159" s="121"/>
      <c r="I159" s="121"/>
      <c r="J159" s="122">
        <f>J404</f>
        <v>0</v>
      </c>
      <c r="L159" s="119"/>
    </row>
    <row r="160" spans="2:12" s="10" customFormat="1" ht="20.149999999999999" customHeight="1">
      <c r="B160" s="119"/>
      <c r="D160" s="120" t="s">
        <v>3962</v>
      </c>
      <c r="E160" s="121"/>
      <c r="F160" s="121"/>
      <c r="G160" s="121"/>
      <c r="H160" s="121"/>
      <c r="I160" s="121"/>
      <c r="J160" s="122">
        <f>J407</f>
        <v>0</v>
      </c>
      <c r="L160" s="119"/>
    </row>
    <row r="161" spans="1:31" s="10" customFormat="1" ht="20.149999999999999" customHeight="1">
      <c r="B161" s="119"/>
      <c r="D161" s="120" t="s">
        <v>3965</v>
      </c>
      <c r="E161" s="121"/>
      <c r="F161" s="121"/>
      <c r="G161" s="121"/>
      <c r="H161" s="121"/>
      <c r="I161" s="121"/>
      <c r="J161" s="122">
        <f>J410</f>
        <v>0</v>
      </c>
      <c r="L161" s="119"/>
    </row>
    <row r="162" spans="1:31" s="9" customFormat="1" ht="24.9" customHeight="1">
      <c r="B162" s="115"/>
      <c r="D162" s="116" t="s">
        <v>3983</v>
      </c>
      <c r="E162" s="117"/>
      <c r="F162" s="117"/>
      <c r="G162" s="117"/>
      <c r="H162" s="117"/>
      <c r="I162" s="117"/>
      <c r="J162" s="118">
        <f>J414</f>
        <v>0</v>
      </c>
      <c r="L162" s="115"/>
    </row>
    <row r="163" spans="1:31" s="2" customFormat="1" ht="21.8" customHeight="1">
      <c r="A163" s="34"/>
      <c r="B163" s="35"/>
      <c r="C163" s="34"/>
      <c r="D163" s="34"/>
      <c r="E163" s="34"/>
      <c r="F163" s="34"/>
      <c r="G163" s="34"/>
      <c r="H163" s="34"/>
      <c r="I163" s="34"/>
      <c r="J163" s="34"/>
      <c r="K163" s="34"/>
      <c r="L163" s="4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</row>
    <row r="164" spans="1:31" s="2" customFormat="1" ht="6.9" customHeight="1">
      <c r="A164" s="34"/>
      <c r="B164" s="49"/>
      <c r="C164" s="50"/>
      <c r="D164" s="50"/>
      <c r="E164" s="50"/>
      <c r="F164" s="50"/>
      <c r="G164" s="50"/>
      <c r="H164" s="50"/>
      <c r="I164" s="50"/>
      <c r="J164" s="50"/>
      <c r="K164" s="50"/>
      <c r="L164" s="4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</row>
    <row r="168" spans="1:31" s="2" customFormat="1" ht="6.9" customHeight="1">
      <c r="A168" s="34"/>
      <c r="B168" s="51"/>
      <c r="C168" s="52"/>
      <c r="D168" s="52"/>
      <c r="E168" s="52"/>
      <c r="F168" s="52"/>
      <c r="G168" s="52"/>
      <c r="H168" s="52"/>
      <c r="I168" s="52"/>
      <c r="J168" s="52"/>
      <c r="K168" s="52"/>
      <c r="L168" s="4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</row>
    <row r="169" spans="1:31" s="2" customFormat="1" ht="24.9" customHeight="1">
      <c r="A169" s="34"/>
      <c r="B169" s="35"/>
      <c r="C169" s="22" t="s">
        <v>226</v>
      </c>
      <c r="D169" s="34"/>
      <c r="E169" s="34"/>
      <c r="F169" s="34"/>
      <c r="G169" s="34"/>
      <c r="H169" s="34"/>
      <c r="I169" s="34"/>
      <c r="J169" s="34"/>
      <c r="K169" s="34"/>
      <c r="L169" s="4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</row>
    <row r="170" spans="1:31" s="2" customFormat="1" ht="6.9" customHeight="1">
      <c r="A170" s="34"/>
      <c r="B170" s="35"/>
      <c r="C170" s="34"/>
      <c r="D170" s="34"/>
      <c r="E170" s="34"/>
      <c r="F170" s="34"/>
      <c r="G170" s="34"/>
      <c r="H170" s="34"/>
      <c r="I170" s="34"/>
      <c r="J170" s="34"/>
      <c r="K170" s="34"/>
      <c r="L170" s="4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</row>
    <row r="171" spans="1:31" s="2" customFormat="1" ht="11.95" customHeight="1">
      <c r="A171" s="34"/>
      <c r="B171" s="35"/>
      <c r="C171" s="28" t="s">
        <v>15</v>
      </c>
      <c r="D171" s="34"/>
      <c r="E171" s="34"/>
      <c r="F171" s="34"/>
      <c r="G171" s="34"/>
      <c r="H171" s="34"/>
      <c r="I171" s="34"/>
      <c r="J171" s="34"/>
      <c r="K171" s="34"/>
      <c r="L171" s="4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</row>
    <row r="172" spans="1:31" s="2" customFormat="1" ht="16.55" customHeight="1">
      <c r="A172" s="34"/>
      <c r="B172" s="35"/>
      <c r="C172" s="34"/>
      <c r="D172" s="34"/>
      <c r="E172" s="304" t="str">
        <f>E7</f>
        <v>MŠ Spojná 6 - rekonštrukcia objektu</v>
      </c>
      <c r="F172" s="305"/>
      <c r="G172" s="305"/>
      <c r="H172" s="305"/>
      <c r="I172" s="34"/>
      <c r="J172" s="34"/>
      <c r="K172" s="34"/>
      <c r="L172" s="4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</row>
    <row r="173" spans="1:31" s="2" customFormat="1" ht="11.95" customHeight="1">
      <c r="A173" s="34"/>
      <c r="B173" s="35"/>
      <c r="C173" s="28" t="s">
        <v>142</v>
      </c>
      <c r="D173" s="34"/>
      <c r="E173" s="34"/>
      <c r="F173" s="34"/>
      <c r="G173" s="34"/>
      <c r="H173" s="34"/>
      <c r="I173" s="34"/>
      <c r="J173" s="34"/>
      <c r="K173" s="34"/>
      <c r="L173" s="4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</row>
    <row r="174" spans="1:31" s="2" customFormat="1" ht="16.55" customHeight="1">
      <c r="A174" s="34"/>
      <c r="B174" s="35"/>
      <c r="C174" s="34"/>
      <c r="D174" s="34"/>
      <c r="E174" s="300" t="str">
        <f>E9</f>
        <v>P10 - Vzduchotechnika a chladenie</v>
      </c>
      <c r="F174" s="303"/>
      <c r="G174" s="303"/>
      <c r="H174" s="303"/>
      <c r="I174" s="34"/>
      <c r="J174" s="34"/>
      <c r="K174" s="34"/>
      <c r="L174" s="4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</row>
    <row r="175" spans="1:31" s="2" customFormat="1" ht="6.9" customHeight="1">
      <c r="A175" s="34"/>
      <c r="B175" s="35"/>
      <c r="C175" s="34"/>
      <c r="D175" s="34"/>
      <c r="E175" s="34"/>
      <c r="F175" s="34"/>
      <c r="G175" s="34"/>
      <c r="H175" s="34"/>
      <c r="I175" s="34"/>
      <c r="J175" s="34"/>
      <c r="K175" s="34"/>
      <c r="L175" s="4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</row>
    <row r="176" spans="1:31" s="2" customFormat="1" ht="11.95" customHeight="1">
      <c r="A176" s="34"/>
      <c r="B176" s="35"/>
      <c r="C176" s="28" t="s">
        <v>21</v>
      </c>
      <c r="D176" s="34"/>
      <c r="E176" s="34"/>
      <c r="F176" s="26" t="str">
        <f>F12</f>
        <v>Spojná 6, 917 01 Trnava</v>
      </c>
      <c r="G176" s="34"/>
      <c r="H176" s="34"/>
      <c r="I176" s="28" t="s">
        <v>23</v>
      </c>
      <c r="J176" s="57">
        <f>IF(J12="","",J12)</f>
        <v>44274</v>
      </c>
      <c r="K176" s="34"/>
      <c r="L176" s="4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</row>
    <row r="177" spans="1:65" s="2" customFormat="1" ht="6.9" customHeight="1">
      <c r="A177" s="34"/>
      <c r="B177" s="35"/>
      <c r="C177" s="34"/>
      <c r="D177" s="34"/>
      <c r="E177" s="34"/>
      <c r="F177" s="34"/>
      <c r="G177" s="34"/>
      <c r="H177" s="34"/>
      <c r="I177" s="34"/>
      <c r="J177" s="34"/>
      <c r="K177" s="34"/>
      <c r="L177" s="4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</row>
    <row r="178" spans="1:65" s="2" customFormat="1" ht="15.25" customHeight="1">
      <c r="A178" s="34"/>
      <c r="B178" s="35"/>
      <c r="C178" s="28" t="s">
        <v>28</v>
      </c>
      <c r="D178" s="34"/>
      <c r="E178" s="34"/>
      <c r="F178" s="26" t="str">
        <f>E15</f>
        <v xml:space="preserve"> </v>
      </c>
      <c r="G178" s="34"/>
      <c r="H178" s="34"/>
      <c r="I178" s="28" t="s">
        <v>34</v>
      </c>
      <c r="J178" s="32" t="str">
        <f>E21</f>
        <v>RENAK, s.r.o.</v>
      </c>
      <c r="K178" s="34"/>
      <c r="L178" s="4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</row>
    <row r="179" spans="1:65" s="2" customFormat="1" ht="15.25" customHeight="1">
      <c r="A179" s="34"/>
      <c r="B179" s="35"/>
      <c r="C179" s="28" t="s">
        <v>32</v>
      </c>
      <c r="D179" s="34"/>
      <c r="E179" s="34"/>
      <c r="F179" s="26" t="str">
        <f>IF(E18="","",E18)</f>
        <v>Vyplň údaj</v>
      </c>
      <c r="G179" s="34"/>
      <c r="H179" s="34"/>
      <c r="I179" s="28" t="s">
        <v>37</v>
      </c>
      <c r="J179" s="32" t="str">
        <f>E24</f>
        <v>Ing. Milan Čurik</v>
      </c>
      <c r="K179" s="34"/>
      <c r="L179" s="4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</row>
    <row r="180" spans="1:65" s="2" customFormat="1" ht="10.35" customHeight="1">
      <c r="A180" s="34"/>
      <c r="B180" s="35"/>
      <c r="C180" s="34"/>
      <c r="D180" s="34"/>
      <c r="E180" s="34"/>
      <c r="F180" s="34"/>
      <c r="G180" s="34"/>
      <c r="H180" s="34"/>
      <c r="I180" s="34"/>
      <c r="J180" s="34"/>
      <c r="K180" s="34"/>
      <c r="L180" s="4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</row>
    <row r="181" spans="1:65" s="11" customFormat="1" ht="29.3" customHeight="1">
      <c r="A181" s="123"/>
      <c r="B181" s="124"/>
      <c r="C181" s="125" t="s">
        <v>227</v>
      </c>
      <c r="D181" s="126" t="s">
        <v>65</v>
      </c>
      <c r="E181" s="126" t="s">
        <v>61</v>
      </c>
      <c r="F181" s="126" t="s">
        <v>62</v>
      </c>
      <c r="G181" s="126" t="s">
        <v>228</v>
      </c>
      <c r="H181" s="126" t="s">
        <v>229</v>
      </c>
      <c r="I181" s="126" t="s">
        <v>230</v>
      </c>
      <c r="J181" s="127" t="s">
        <v>148</v>
      </c>
      <c r="K181" s="128" t="s">
        <v>5564</v>
      </c>
      <c r="L181" s="129"/>
      <c r="M181" s="64" t="s">
        <v>1</v>
      </c>
      <c r="N181" s="65" t="s">
        <v>44</v>
      </c>
      <c r="O181" s="65" t="s">
        <v>231</v>
      </c>
      <c r="P181" s="65" t="s">
        <v>232</v>
      </c>
      <c r="Q181" s="65" t="s">
        <v>233</v>
      </c>
      <c r="R181" s="65" t="s">
        <v>234</v>
      </c>
      <c r="S181" s="65" t="s">
        <v>235</v>
      </c>
      <c r="T181" s="66" t="s">
        <v>236</v>
      </c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</row>
    <row r="182" spans="1:65" s="2" customFormat="1" ht="22.75" customHeight="1">
      <c r="A182" s="34"/>
      <c r="B182" s="35"/>
      <c r="C182" s="71" t="s">
        <v>149</v>
      </c>
      <c r="D182" s="34"/>
      <c r="E182" s="34"/>
      <c r="F182" s="34"/>
      <c r="G182" s="34"/>
      <c r="H182" s="34"/>
      <c r="I182" s="34"/>
      <c r="J182" s="130">
        <f>BK182</f>
        <v>0</v>
      </c>
      <c r="K182" s="34"/>
      <c r="L182" s="35"/>
      <c r="M182" s="67"/>
      <c r="N182" s="58"/>
      <c r="O182" s="68"/>
      <c r="P182" s="131">
        <f>P183+P291+P312+P368+P381+P414</f>
        <v>0</v>
      </c>
      <c r="Q182" s="68"/>
      <c r="R182" s="131">
        <f>R183+R291+R312+R368+R381+R414</f>
        <v>5972.14</v>
      </c>
      <c r="S182" s="68"/>
      <c r="T182" s="132">
        <f>T183+T291+T312+T368+T381+T414</f>
        <v>0</v>
      </c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T182" s="18" t="s">
        <v>79</v>
      </c>
      <c r="AU182" s="18" t="s">
        <v>150</v>
      </c>
      <c r="BK182" s="133">
        <f>BK183+BK291+BK312+BK368+BK381+BK414</f>
        <v>0</v>
      </c>
    </row>
    <row r="183" spans="1:65" s="12" customFormat="1" ht="25.85" customHeight="1">
      <c r="B183" s="134"/>
      <c r="D183" s="135" t="s">
        <v>79</v>
      </c>
      <c r="E183" s="136" t="s">
        <v>3245</v>
      </c>
      <c r="F183" s="136" t="s">
        <v>3984</v>
      </c>
      <c r="I183" s="137"/>
      <c r="J183" s="138">
        <f>BK183</f>
        <v>0</v>
      </c>
      <c r="L183" s="134"/>
      <c r="M183" s="139"/>
      <c r="N183" s="140"/>
      <c r="O183" s="140"/>
      <c r="P183" s="141">
        <f>P184+P187+P191+P194+P197+P200+P204+P209+P214+P219+P223+P228+P231+P235+P240+P246+P250+P253+P256+P266+P270+P277+P281+P285</f>
        <v>0</v>
      </c>
      <c r="Q183" s="140"/>
      <c r="R183" s="141">
        <f>R184+R187+R191+R194+R197+R200+R204+R209+R214+R219+R223+R228+R231+R235+R240+R246+R250+R253+R256+R266+R270+R277+R281+R285</f>
        <v>5594.64</v>
      </c>
      <c r="S183" s="140"/>
      <c r="T183" s="142">
        <f>T184+T187+T191+T194+T197+T200+T204+T209+T214+T219+T223+T228+T231+T235+T240+T246+T250+T253+T256+T266+T270+T277+T281+T285</f>
        <v>0</v>
      </c>
      <c r="AR183" s="135" t="s">
        <v>88</v>
      </c>
      <c r="AT183" s="143" t="s">
        <v>79</v>
      </c>
      <c r="AU183" s="143" t="s">
        <v>80</v>
      </c>
      <c r="AY183" s="135" t="s">
        <v>239</v>
      </c>
      <c r="BK183" s="144">
        <f>BK184+BK187+BK191+BK194+BK197+BK200+BK204+BK209+BK214+BK219+BK223+BK228+BK231+BK235+BK240+BK246+BK250+BK253+BK256+BK266+BK270+BK277+BK281+BK285</f>
        <v>0</v>
      </c>
    </row>
    <row r="184" spans="1:65" s="12" customFormat="1" ht="22.75" customHeight="1">
      <c r="B184" s="134"/>
      <c r="D184" s="135" t="s">
        <v>79</v>
      </c>
      <c r="E184" s="145" t="s">
        <v>3985</v>
      </c>
      <c r="F184" s="145" t="s">
        <v>3986</v>
      </c>
      <c r="I184" s="137"/>
      <c r="J184" s="146">
        <f>BK184</f>
        <v>0</v>
      </c>
      <c r="L184" s="134"/>
      <c r="M184" s="139"/>
      <c r="N184" s="140"/>
      <c r="O184" s="140"/>
      <c r="P184" s="141">
        <f>SUM(P185:P186)</f>
        <v>0</v>
      </c>
      <c r="Q184" s="140"/>
      <c r="R184" s="141">
        <f>SUM(R185:R186)</f>
        <v>0</v>
      </c>
      <c r="S184" s="140"/>
      <c r="T184" s="142">
        <f>SUM(T185:T186)</f>
        <v>0</v>
      </c>
      <c r="AR184" s="135" t="s">
        <v>88</v>
      </c>
      <c r="AT184" s="143" t="s">
        <v>79</v>
      </c>
      <c r="AU184" s="143" t="s">
        <v>88</v>
      </c>
      <c r="AY184" s="135" t="s">
        <v>239</v>
      </c>
      <c r="BK184" s="144">
        <f>SUM(BK185:BK186)</f>
        <v>0</v>
      </c>
    </row>
    <row r="185" spans="1:65" s="2" customFormat="1" ht="14.4" customHeight="1">
      <c r="A185" s="34"/>
      <c r="B185" s="147"/>
      <c r="C185" s="148" t="s">
        <v>80</v>
      </c>
      <c r="D185" s="148" t="s">
        <v>242</v>
      </c>
      <c r="E185" s="149" t="s">
        <v>3987</v>
      </c>
      <c r="F185" s="150" t="s">
        <v>5512</v>
      </c>
      <c r="G185" s="151" t="s">
        <v>388</v>
      </c>
      <c r="H185" s="152">
        <v>1</v>
      </c>
      <c r="I185" s="153"/>
      <c r="J185" s="152">
        <f>ROUND(I185*H185,3)</f>
        <v>0</v>
      </c>
      <c r="K185" s="154"/>
      <c r="L185" s="35"/>
      <c r="M185" s="155" t="s">
        <v>1</v>
      </c>
      <c r="N185" s="156" t="s">
        <v>46</v>
      </c>
      <c r="O185" s="60"/>
      <c r="P185" s="157">
        <f>O185*H185</f>
        <v>0</v>
      </c>
      <c r="Q185" s="157">
        <v>0</v>
      </c>
      <c r="R185" s="157">
        <f>Q185*H185</f>
        <v>0</v>
      </c>
      <c r="S185" s="157">
        <v>0</v>
      </c>
      <c r="T185" s="158">
        <f>S185*H185</f>
        <v>0</v>
      </c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R185" s="159" t="s">
        <v>246</v>
      </c>
      <c r="AT185" s="159" t="s">
        <v>242</v>
      </c>
      <c r="AU185" s="159" t="s">
        <v>140</v>
      </c>
      <c r="AY185" s="18" t="s">
        <v>239</v>
      </c>
      <c r="BE185" s="160">
        <f>IF(N185="základná",J185,0)</f>
        <v>0</v>
      </c>
      <c r="BF185" s="160">
        <f>IF(N185="znížená",J185,0)</f>
        <v>0</v>
      </c>
      <c r="BG185" s="160">
        <f>IF(N185="zákl. prenesená",J185,0)</f>
        <v>0</v>
      </c>
      <c r="BH185" s="160">
        <f>IF(N185="zníž. prenesená",J185,0)</f>
        <v>0</v>
      </c>
      <c r="BI185" s="160">
        <f>IF(N185="nulová",J185,0)</f>
        <v>0</v>
      </c>
      <c r="BJ185" s="18" t="s">
        <v>140</v>
      </c>
      <c r="BK185" s="161">
        <f>ROUND(I185*H185,3)</f>
        <v>0</v>
      </c>
      <c r="BL185" s="18" t="s">
        <v>246</v>
      </c>
      <c r="BM185" s="159" t="s">
        <v>140</v>
      </c>
    </row>
    <row r="186" spans="1:65" s="2" customFormat="1" ht="14.4" customHeight="1">
      <c r="A186" s="34"/>
      <c r="B186" s="147"/>
      <c r="C186" s="148" t="s">
        <v>80</v>
      </c>
      <c r="D186" s="148" t="s">
        <v>242</v>
      </c>
      <c r="E186" s="149" t="s">
        <v>3988</v>
      </c>
      <c r="F186" s="150" t="s">
        <v>3989</v>
      </c>
      <c r="G186" s="151" t="s">
        <v>2932</v>
      </c>
      <c r="H186" s="152">
        <v>1</v>
      </c>
      <c r="I186" s="153"/>
      <c r="J186" s="152">
        <f>ROUND(I186*H186,3)</f>
        <v>0</v>
      </c>
      <c r="K186" s="154"/>
      <c r="L186" s="35"/>
      <c r="M186" s="155" t="s">
        <v>1</v>
      </c>
      <c r="N186" s="156" t="s">
        <v>46</v>
      </c>
      <c r="O186" s="60"/>
      <c r="P186" s="157">
        <f>O186*H186</f>
        <v>0</v>
      </c>
      <c r="Q186" s="157">
        <v>0</v>
      </c>
      <c r="R186" s="157">
        <f>Q186*H186</f>
        <v>0</v>
      </c>
      <c r="S186" s="157">
        <v>0</v>
      </c>
      <c r="T186" s="158">
        <f>S186*H186</f>
        <v>0</v>
      </c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R186" s="159" t="s">
        <v>246</v>
      </c>
      <c r="AT186" s="159" t="s">
        <v>242</v>
      </c>
      <c r="AU186" s="159" t="s">
        <v>140</v>
      </c>
      <c r="AY186" s="18" t="s">
        <v>239</v>
      </c>
      <c r="BE186" s="160">
        <f>IF(N186="základná",J186,0)</f>
        <v>0</v>
      </c>
      <c r="BF186" s="160">
        <f>IF(N186="znížená",J186,0)</f>
        <v>0</v>
      </c>
      <c r="BG186" s="160">
        <f>IF(N186="zákl. prenesená",J186,0)</f>
        <v>0</v>
      </c>
      <c r="BH186" s="160">
        <f>IF(N186="zníž. prenesená",J186,0)</f>
        <v>0</v>
      </c>
      <c r="BI186" s="160">
        <f>IF(N186="nulová",J186,0)</f>
        <v>0</v>
      </c>
      <c r="BJ186" s="18" t="s">
        <v>140</v>
      </c>
      <c r="BK186" s="161">
        <f>ROUND(I186*H186,3)</f>
        <v>0</v>
      </c>
      <c r="BL186" s="18" t="s">
        <v>246</v>
      </c>
      <c r="BM186" s="159" t="s">
        <v>246</v>
      </c>
    </row>
    <row r="187" spans="1:65" s="12" customFormat="1" ht="22.75" customHeight="1">
      <c r="B187" s="134"/>
      <c r="D187" s="135" t="s">
        <v>79</v>
      </c>
      <c r="E187" s="145" t="s">
        <v>3990</v>
      </c>
      <c r="F187" s="145" t="s">
        <v>3991</v>
      </c>
      <c r="I187" s="137"/>
      <c r="J187" s="146">
        <f>BK187</f>
        <v>0</v>
      </c>
      <c r="L187" s="134"/>
      <c r="M187" s="139"/>
      <c r="N187" s="140"/>
      <c r="O187" s="140"/>
      <c r="P187" s="141">
        <f>SUM(P188:P190)</f>
        <v>0</v>
      </c>
      <c r="Q187" s="140"/>
      <c r="R187" s="141">
        <f>SUM(R188:R190)</f>
        <v>2</v>
      </c>
      <c r="S187" s="140"/>
      <c r="T187" s="142">
        <f>SUM(T188:T190)</f>
        <v>0</v>
      </c>
      <c r="AR187" s="135" t="s">
        <v>88</v>
      </c>
      <c r="AT187" s="143" t="s">
        <v>79</v>
      </c>
      <c r="AU187" s="143" t="s">
        <v>88</v>
      </c>
      <c r="AY187" s="135" t="s">
        <v>239</v>
      </c>
      <c r="BK187" s="144">
        <f>SUM(BK188:BK190)</f>
        <v>0</v>
      </c>
    </row>
    <row r="188" spans="1:65" s="2" customFormat="1" ht="14.4" customHeight="1">
      <c r="A188" s="34"/>
      <c r="B188" s="147"/>
      <c r="C188" s="148" t="s">
        <v>80</v>
      </c>
      <c r="D188" s="148" t="s">
        <v>242</v>
      </c>
      <c r="E188" s="149" t="s">
        <v>3992</v>
      </c>
      <c r="F188" s="150" t="s">
        <v>3993</v>
      </c>
      <c r="G188" s="151" t="s">
        <v>388</v>
      </c>
      <c r="H188" s="152">
        <v>1</v>
      </c>
      <c r="I188" s="153"/>
      <c r="J188" s="152">
        <f>ROUND(I188*H188,3)</f>
        <v>0</v>
      </c>
      <c r="K188" s="154"/>
      <c r="L188" s="35"/>
      <c r="M188" s="155" t="s">
        <v>1</v>
      </c>
      <c r="N188" s="156" t="s">
        <v>46</v>
      </c>
      <c r="O188" s="60"/>
      <c r="P188" s="157">
        <f>O188*H188</f>
        <v>0</v>
      </c>
      <c r="Q188" s="157">
        <v>1</v>
      </c>
      <c r="R188" s="157">
        <f>Q188*H188</f>
        <v>1</v>
      </c>
      <c r="S188" s="157">
        <v>0</v>
      </c>
      <c r="T188" s="158">
        <f>S188*H188</f>
        <v>0</v>
      </c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R188" s="159" t="s">
        <v>246</v>
      </c>
      <c r="AT188" s="159" t="s">
        <v>242</v>
      </c>
      <c r="AU188" s="159" t="s">
        <v>140</v>
      </c>
      <c r="AY188" s="18" t="s">
        <v>239</v>
      </c>
      <c r="BE188" s="160">
        <f>IF(N188="základná",J188,0)</f>
        <v>0</v>
      </c>
      <c r="BF188" s="160">
        <f>IF(N188="znížená",J188,0)</f>
        <v>0</v>
      </c>
      <c r="BG188" s="160">
        <f>IF(N188="zákl. prenesená",J188,0)</f>
        <v>0</v>
      </c>
      <c r="BH188" s="160">
        <f>IF(N188="zníž. prenesená",J188,0)</f>
        <v>0</v>
      </c>
      <c r="BI188" s="160">
        <f>IF(N188="nulová",J188,0)</f>
        <v>0</v>
      </c>
      <c r="BJ188" s="18" t="s">
        <v>140</v>
      </c>
      <c r="BK188" s="161">
        <f>ROUND(I188*H188,3)</f>
        <v>0</v>
      </c>
      <c r="BL188" s="18" t="s">
        <v>246</v>
      </c>
      <c r="BM188" s="159" t="s">
        <v>270</v>
      </c>
    </row>
    <row r="189" spans="1:65" s="2" customFormat="1" ht="14.4" customHeight="1">
      <c r="A189" s="34"/>
      <c r="B189" s="147"/>
      <c r="C189" s="148" t="s">
        <v>80</v>
      </c>
      <c r="D189" s="148" t="s">
        <v>242</v>
      </c>
      <c r="E189" s="149" t="s">
        <v>3994</v>
      </c>
      <c r="F189" s="150" t="s">
        <v>3995</v>
      </c>
      <c r="G189" s="151" t="s">
        <v>388</v>
      </c>
      <c r="H189" s="152">
        <v>1</v>
      </c>
      <c r="I189" s="153"/>
      <c r="J189" s="152">
        <f>ROUND(I189*H189,3)</f>
        <v>0</v>
      </c>
      <c r="K189" s="154"/>
      <c r="L189" s="35"/>
      <c r="M189" s="155" t="s">
        <v>1</v>
      </c>
      <c r="N189" s="156" t="s">
        <v>46</v>
      </c>
      <c r="O189" s="60"/>
      <c r="P189" s="157">
        <f>O189*H189</f>
        <v>0</v>
      </c>
      <c r="Q189" s="157">
        <v>1</v>
      </c>
      <c r="R189" s="157">
        <f>Q189*H189</f>
        <v>1</v>
      </c>
      <c r="S189" s="157">
        <v>0</v>
      </c>
      <c r="T189" s="158">
        <f>S189*H189</f>
        <v>0</v>
      </c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R189" s="159" t="s">
        <v>246</v>
      </c>
      <c r="AT189" s="159" t="s">
        <v>242</v>
      </c>
      <c r="AU189" s="159" t="s">
        <v>140</v>
      </c>
      <c r="AY189" s="18" t="s">
        <v>239</v>
      </c>
      <c r="BE189" s="160">
        <f>IF(N189="základná",J189,0)</f>
        <v>0</v>
      </c>
      <c r="BF189" s="160">
        <f>IF(N189="znížená",J189,0)</f>
        <v>0</v>
      </c>
      <c r="BG189" s="160">
        <f>IF(N189="zákl. prenesená",J189,0)</f>
        <v>0</v>
      </c>
      <c r="BH189" s="160">
        <f>IF(N189="zníž. prenesená",J189,0)</f>
        <v>0</v>
      </c>
      <c r="BI189" s="160">
        <f>IF(N189="nulová",J189,0)</f>
        <v>0</v>
      </c>
      <c r="BJ189" s="18" t="s">
        <v>140</v>
      </c>
      <c r="BK189" s="161">
        <f>ROUND(I189*H189,3)</f>
        <v>0</v>
      </c>
      <c r="BL189" s="18" t="s">
        <v>246</v>
      </c>
      <c r="BM189" s="159" t="s">
        <v>291</v>
      </c>
    </row>
    <row r="190" spans="1:65" s="2" customFormat="1" ht="14.4" customHeight="1">
      <c r="A190" s="34"/>
      <c r="B190" s="147"/>
      <c r="C190" s="148" t="s">
        <v>265</v>
      </c>
      <c r="D190" s="148" t="s">
        <v>242</v>
      </c>
      <c r="E190" s="149" t="s">
        <v>3988</v>
      </c>
      <c r="F190" s="150" t="s">
        <v>3989</v>
      </c>
      <c r="G190" s="151" t="s">
        <v>2932</v>
      </c>
      <c r="H190" s="152">
        <v>1</v>
      </c>
      <c r="I190" s="153"/>
      <c r="J190" s="152">
        <f>ROUND(I190*H190,3)</f>
        <v>0</v>
      </c>
      <c r="K190" s="154"/>
      <c r="L190" s="35"/>
      <c r="M190" s="155" t="s">
        <v>1</v>
      </c>
      <c r="N190" s="156" t="s">
        <v>46</v>
      </c>
      <c r="O190" s="60"/>
      <c r="P190" s="157">
        <f>O190*H190</f>
        <v>0</v>
      </c>
      <c r="Q190" s="157">
        <v>0</v>
      </c>
      <c r="R190" s="157">
        <f>Q190*H190</f>
        <v>0</v>
      </c>
      <c r="S190" s="157">
        <v>0</v>
      </c>
      <c r="T190" s="158">
        <f>S190*H190</f>
        <v>0</v>
      </c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R190" s="159" t="s">
        <v>246</v>
      </c>
      <c r="AT190" s="159" t="s">
        <v>242</v>
      </c>
      <c r="AU190" s="159" t="s">
        <v>140</v>
      </c>
      <c r="AY190" s="18" t="s">
        <v>239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8" t="s">
        <v>140</v>
      </c>
      <c r="BK190" s="161">
        <f>ROUND(I190*H190,3)</f>
        <v>0</v>
      </c>
      <c r="BL190" s="18" t="s">
        <v>246</v>
      </c>
      <c r="BM190" s="159" t="s">
        <v>3996</v>
      </c>
    </row>
    <row r="191" spans="1:65" s="12" customFormat="1" ht="22.75" customHeight="1">
      <c r="B191" s="134"/>
      <c r="D191" s="135" t="s">
        <v>79</v>
      </c>
      <c r="E191" s="145" t="s">
        <v>3997</v>
      </c>
      <c r="F191" s="145" t="s">
        <v>3998</v>
      </c>
      <c r="I191" s="137"/>
      <c r="J191" s="146">
        <f>BK191</f>
        <v>0</v>
      </c>
      <c r="L191" s="134"/>
      <c r="M191" s="139"/>
      <c r="N191" s="140"/>
      <c r="O191" s="140"/>
      <c r="P191" s="141">
        <f>SUM(P192:P193)</f>
        <v>0</v>
      </c>
      <c r="Q191" s="140"/>
      <c r="R191" s="141">
        <f>SUM(R192:R193)</f>
        <v>240</v>
      </c>
      <c r="S191" s="140"/>
      <c r="T191" s="142">
        <f>SUM(T192:T193)</f>
        <v>0</v>
      </c>
      <c r="AR191" s="135" t="s">
        <v>88</v>
      </c>
      <c r="AT191" s="143" t="s">
        <v>79</v>
      </c>
      <c r="AU191" s="143" t="s">
        <v>88</v>
      </c>
      <c r="AY191" s="135" t="s">
        <v>239</v>
      </c>
      <c r="BK191" s="144">
        <f>SUM(BK192:BK193)</f>
        <v>0</v>
      </c>
    </row>
    <row r="192" spans="1:65" s="2" customFormat="1" ht="23.6">
      <c r="A192" s="34"/>
      <c r="B192" s="147"/>
      <c r="C192" s="148" t="s">
        <v>80</v>
      </c>
      <c r="D192" s="148" t="s">
        <v>242</v>
      </c>
      <c r="E192" s="149" t="s">
        <v>3999</v>
      </c>
      <c r="F192" s="150" t="s">
        <v>5513</v>
      </c>
      <c r="G192" s="151" t="s">
        <v>388</v>
      </c>
      <c r="H192" s="152">
        <v>2</v>
      </c>
      <c r="I192" s="153"/>
      <c r="J192" s="152">
        <f>ROUND(I192*H192,3)</f>
        <v>0</v>
      </c>
      <c r="K192" s="154"/>
      <c r="L192" s="35"/>
      <c r="M192" s="155" t="s">
        <v>1</v>
      </c>
      <c r="N192" s="156" t="s">
        <v>46</v>
      </c>
      <c r="O192" s="60"/>
      <c r="P192" s="157">
        <f>O192*H192</f>
        <v>0</v>
      </c>
      <c r="Q192" s="157">
        <v>120</v>
      </c>
      <c r="R192" s="157">
        <f>Q192*H192</f>
        <v>240</v>
      </c>
      <c r="S192" s="157">
        <v>0</v>
      </c>
      <c r="T192" s="158">
        <f>S192*H192</f>
        <v>0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159" t="s">
        <v>246</v>
      </c>
      <c r="AT192" s="159" t="s">
        <v>242</v>
      </c>
      <c r="AU192" s="159" t="s">
        <v>140</v>
      </c>
      <c r="AY192" s="18" t="s">
        <v>239</v>
      </c>
      <c r="BE192" s="160">
        <f>IF(N192="základná",J192,0)</f>
        <v>0</v>
      </c>
      <c r="BF192" s="160">
        <f>IF(N192="znížená",J192,0)</f>
        <v>0</v>
      </c>
      <c r="BG192" s="160">
        <f>IF(N192="zákl. prenesená",J192,0)</f>
        <v>0</v>
      </c>
      <c r="BH192" s="160">
        <f>IF(N192="zníž. prenesená",J192,0)</f>
        <v>0</v>
      </c>
      <c r="BI192" s="160">
        <f>IF(N192="nulová",J192,0)</f>
        <v>0</v>
      </c>
      <c r="BJ192" s="18" t="s">
        <v>140</v>
      </c>
      <c r="BK192" s="161">
        <f>ROUND(I192*H192,3)</f>
        <v>0</v>
      </c>
      <c r="BL192" s="18" t="s">
        <v>246</v>
      </c>
      <c r="BM192" s="159" t="s">
        <v>312</v>
      </c>
    </row>
    <row r="193" spans="1:65" s="2" customFormat="1" ht="14.4" customHeight="1">
      <c r="A193" s="34"/>
      <c r="B193" s="147"/>
      <c r="C193" s="148" t="s">
        <v>270</v>
      </c>
      <c r="D193" s="148" t="s">
        <v>242</v>
      </c>
      <c r="E193" s="149" t="s">
        <v>3988</v>
      </c>
      <c r="F193" s="150" t="s">
        <v>3989</v>
      </c>
      <c r="G193" s="151" t="s">
        <v>2932</v>
      </c>
      <c r="H193" s="152">
        <v>1</v>
      </c>
      <c r="I193" s="153"/>
      <c r="J193" s="152">
        <f>ROUND(I193*H193,3)</f>
        <v>0</v>
      </c>
      <c r="K193" s="154"/>
      <c r="L193" s="35"/>
      <c r="M193" s="155" t="s">
        <v>1</v>
      </c>
      <c r="N193" s="156" t="s">
        <v>46</v>
      </c>
      <c r="O193" s="60"/>
      <c r="P193" s="157">
        <f>O193*H193</f>
        <v>0</v>
      </c>
      <c r="Q193" s="157">
        <v>0</v>
      </c>
      <c r="R193" s="157">
        <f>Q193*H193</f>
        <v>0</v>
      </c>
      <c r="S193" s="157">
        <v>0</v>
      </c>
      <c r="T193" s="158">
        <f>S193*H193</f>
        <v>0</v>
      </c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R193" s="159" t="s">
        <v>246</v>
      </c>
      <c r="AT193" s="159" t="s">
        <v>242</v>
      </c>
      <c r="AU193" s="159" t="s">
        <v>140</v>
      </c>
      <c r="AY193" s="18" t="s">
        <v>239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8" t="s">
        <v>140</v>
      </c>
      <c r="BK193" s="161">
        <f>ROUND(I193*H193,3)</f>
        <v>0</v>
      </c>
      <c r="BL193" s="18" t="s">
        <v>246</v>
      </c>
      <c r="BM193" s="159" t="s">
        <v>4000</v>
      </c>
    </row>
    <row r="194" spans="1:65" s="12" customFormat="1" ht="22.75" customHeight="1">
      <c r="B194" s="134"/>
      <c r="D194" s="135" t="s">
        <v>79</v>
      </c>
      <c r="E194" s="145" t="s">
        <v>4001</v>
      </c>
      <c r="F194" s="145" t="s">
        <v>4002</v>
      </c>
      <c r="I194" s="137"/>
      <c r="J194" s="146">
        <f>BK194</f>
        <v>0</v>
      </c>
      <c r="L194" s="134"/>
      <c r="M194" s="139"/>
      <c r="N194" s="140"/>
      <c r="O194" s="140"/>
      <c r="P194" s="141">
        <f>SUM(P195:P196)</f>
        <v>0</v>
      </c>
      <c r="Q194" s="140"/>
      <c r="R194" s="141">
        <f>SUM(R195:R196)</f>
        <v>7.8</v>
      </c>
      <c r="S194" s="140"/>
      <c r="T194" s="142">
        <f>SUM(T195:T196)</f>
        <v>0</v>
      </c>
      <c r="AR194" s="135" t="s">
        <v>88</v>
      </c>
      <c r="AT194" s="143" t="s">
        <v>79</v>
      </c>
      <c r="AU194" s="143" t="s">
        <v>88</v>
      </c>
      <c r="AY194" s="135" t="s">
        <v>239</v>
      </c>
      <c r="BK194" s="144">
        <f>SUM(BK195:BK196)</f>
        <v>0</v>
      </c>
    </row>
    <row r="195" spans="1:65" s="2" customFormat="1" ht="24.25" customHeight="1">
      <c r="A195" s="34"/>
      <c r="B195" s="147"/>
      <c r="C195" s="148" t="s">
        <v>80</v>
      </c>
      <c r="D195" s="148" t="s">
        <v>242</v>
      </c>
      <c r="E195" s="149" t="s">
        <v>4003</v>
      </c>
      <c r="F195" s="150" t="s">
        <v>5514</v>
      </c>
      <c r="G195" s="151" t="s">
        <v>388</v>
      </c>
      <c r="H195" s="152">
        <v>2</v>
      </c>
      <c r="I195" s="153"/>
      <c r="J195" s="152">
        <f>ROUND(I195*H195,3)</f>
        <v>0</v>
      </c>
      <c r="K195" s="154"/>
      <c r="L195" s="35"/>
      <c r="M195" s="155" t="s">
        <v>1</v>
      </c>
      <c r="N195" s="156" t="s">
        <v>46</v>
      </c>
      <c r="O195" s="60"/>
      <c r="P195" s="157">
        <f>O195*H195</f>
        <v>0</v>
      </c>
      <c r="Q195" s="157">
        <v>3.9</v>
      </c>
      <c r="R195" s="157">
        <f>Q195*H195</f>
        <v>7.8</v>
      </c>
      <c r="S195" s="157">
        <v>0</v>
      </c>
      <c r="T195" s="158">
        <f>S195*H195</f>
        <v>0</v>
      </c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R195" s="159" t="s">
        <v>246</v>
      </c>
      <c r="AT195" s="159" t="s">
        <v>242</v>
      </c>
      <c r="AU195" s="159" t="s">
        <v>140</v>
      </c>
      <c r="AY195" s="18" t="s">
        <v>239</v>
      </c>
      <c r="BE195" s="160">
        <f>IF(N195="základná",J195,0)</f>
        <v>0</v>
      </c>
      <c r="BF195" s="160">
        <f>IF(N195="znížená",J195,0)</f>
        <v>0</v>
      </c>
      <c r="BG195" s="160">
        <f>IF(N195="zákl. prenesená",J195,0)</f>
        <v>0</v>
      </c>
      <c r="BH195" s="160">
        <f>IF(N195="zníž. prenesená",J195,0)</f>
        <v>0</v>
      </c>
      <c r="BI195" s="160">
        <f>IF(N195="nulová",J195,0)</f>
        <v>0</v>
      </c>
      <c r="BJ195" s="18" t="s">
        <v>140</v>
      </c>
      <c r="BK195" s="161">
        <f>ROUND(I195*H195,3)</f>
        <v>0</v>
      </c>
      <c r="BL195" s="18" t="s">
        <v>246</v>
      </c>
      <c r="BM195" s="159" t="s">
        <v>327</v>
      </c>
    </row>
    <row r="196" spans="1:65" s="2" customFormat="1" ht="14.4" customHeight="1">
      <c r="A196" s="34"/>
      <c r="B196" s="147"/>
      <c r="C196" s="148" t="s">
        <v>286</v>
      </c>
      <c r="D196" s="148" t="s">
        <v>242</v>
      </c>
      <c r="E196" s="149" t="s">
        <v>3988</v>
      </c>
      <c r="F196" s="150" t="s">
        <v>3989</v>
      </c>
      <c r="G196" s="151" t="s">
        <v>2932</v>
      </c>
      <c r="H196" s="152">
        <v>1</v>
      </c>
      <c r="I196" s="153"/>
      <c r="J196" s="152">
        <f>ROUND(I196*H196,3)</f>
        <v>0</v>
      </c>
      <c r="K196" s="154"/>
      <c r="L196" s="35"/>
      <c r="M196" s="155" t="s">
        <v>1</v>
      </c>
      <c r="N196" s="156" t="s">
        <v>46</v>
      </c>
      <c r="O196" s="60"/>
      <c r="P196" s="157">
        <f>O196*H196</f>
        <v>0</v>
      </c>
      <c r="Q196" s="157">
        <v>0</v>
      </c>
      <c r="R196" s="157">
        <f>Q196*H196</f>
        <v>0</v>
      </c>
      <c r="S196" s="157">
        <v>0</v>
      </c>
      <c r="T196" s="158">
        <f>S196*H196</f>
        <v>0</v>
      </c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R196" s="159" t="s">
        <v>246</v>
      </c>
      <c r="AT196" s="159" t="s">
        <v>242</v>
      </c>
      <c r="AU196" s="159" t="s">
        <v>140</v>
      </c>
      <c r="AY196" s="18" t="s">
        <v>239</v>
      </c>
      <c r="BE196" s="160">
        <f>IF(N196="základná",J196,0)</f>
        <v>0</v>
      </c>
      <c r="BF196" s="160">
        <f>IF(N196="znížená",J196,0)</f>
        <v>0</v>
      </c>
      <c r="BG196" s="160">
        <f>IF(N196="zákl. prenesená",J196,0)</f>
        <v>0</v>
      </c>
      <c r="BH196" s="160">
        <f>IF(N196="zníž. prenesená",J196,0)</f>
        <v>0</v>
      </c>
      <c r="BI196" s="160">
        <f>IF(N196="nulová",J196,0)</f>
        <v>0</v>
      </c>
      <c r="BJ196" s="18" t="s">
        <v>140</v>
      </c>
      <c r="BK196" s="161">
        <f>ROUND(I196*H196,3)</f>
        <v>0</v>
      </c>
      <c r="BL196" s="18" t="s">
        <v>246</v>
      </c>
      <c r="BM196" s="159" t="s">
        <v>4004</v>
      </c>
    </row>
    <row r="197" spans="1:65" s="12" customFormat="1" ht="22.75" customHeight="1">
      <c r="B197" s="134"/>
      <c r="D197" s="135" t="s">
        <v>79</v>
      </c>
      <c r="E197" s="145" t="s">
        <v>4005</v>
      </c>
      <c r="F197" s="145" t="s">
        <v>4006</v>
      </c>
      <c r="I197" s="137"/>
      <c r="J197" s="146">
        <f>BK197</f>
        <v>0</v>
      </c>
      <c r="L197" s="134"/>
      <c r="M197" s="139"/>
      <c r="N197" s="140"/>
      <c r="O197" s="140"/>
      <c r="P197" s="141">
        <f>SUM(P198:P199)</f>
        <v>0</v>
      </c>
      <c r="Q197" s="140"/>
      <c r="R197" s="141">
        <f>SUM(R198:R199)</f>
        <v>5.8</v>
      </c>
      <c r="S197" s="140"/>
      <c r="T197" s="142">
        <f>SUM(T198:T199)</f>
        <v>0</v>
      </c>
      <c r="AR197" s="135" t="s">
        <v>88</v>
      </c>
      <c r="AT197" s="143" t="s">
        <v>79</v>
      </c>
      <c r="AU197" s="143" t="s">
        <v>88</v>
      </c>
      <c r="AY197" s="135" t="s">
        <v>239</v>
      </c>
      <c r="BK197" s="144">
        <f>SUM(BK198:BK199)</f>
        <v>0</v>
      </c>
    </row>
    <row r="198" spans="1:65" s="2" customFormat="1" ht="14.4" customHeight="1">
      <c r="A198" s="34"/>
      <c r="B198" s="147"/>
      <c r="C198" s="148" t="s">
        <v>80</v>
      </c>
      <c r="D198" s="148" t="s">
        <v>242</v>
      </c>
      <c r="E198" s="149" t="s">
        <v>4007</v>
      </c>
      <c r="F198" s="150" t="s">
        <v>5515</v>
      </c>
      <c r="G198" s="151" t="s">
        <v>388</v>
      </c>
      <c r="H198" s="152">
        <v>2</v>
      </c>
      <c r="I198" s="153"/>
      <c r="J198" s="152">
        <f>ROUND(I198*H198,3)</f>
        <v>0</v>
      </c>
      <c r="K198" s="154"/>
      <c r="L198" s="35"/>
      <c r="M198" s="155" t="s">
        <v>1</v>
      </c>
      <c r="N198" s="156" t="s">
        <v>46</v>
      </c>
      <c r="O198" s="60"/>
      <c r="P198" s="157">
        <f>O198*H198</f>
        <v>0</v>
      </c>
      <c r="Q198" s="157">
        <v>2.9</v>
      </c>
      <c r="R198" s="157">
        <f>Q198*H198</f>
        <v>5.8</v>
      </c>
      <c r="S198" s="157">
        <v>0</v>
      </c>
      <c r="T198" s="158">
        <f>S198*H198</f>
        <v>0</v>
      </c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R198" s="159" t="s">
        <v>246</v>
      </c>
      <c r="AT198" s="159" t="s">
        <v>242</v>
      </c>
      <c r="AU198" s="159" t="s">
        <v>140</v>
      </c>
      <c r="AY198" s="18" t="s">
        <v>239</v>
      </c>
      <c r="BE198" s="160">
        <f>IF(N198="základná",J198,0)</f>
        <v>0</v>
      </c>
      <c r="BF198" s="160">
        <f>IF(N198="znížená",J198,0)</f>
        <v>0</v>
      </c>
      <c r="BG198" s="160">
        <f>IF(N198="zákl. prenesená",J198,0)</f>
        <v>0</v>
      </c>
      <c r="BH198" s="160">
        <f>IF(N198="zníž. prenesená",J198,0)</f>
        <v>0</v>
      </c>
      <c r="BI198" s="160">
        <f>IF(N198="nulová",J198,0)</f>
        <v>0</v>
      </c>
      <c r="BJ198" s="18" t="s">
        <v>140</v>
      </c>
      <c r="BK198" s="161">
        <f>ROUND(I198*H198,3)</f>
        <v>0</v>
      </c>
      <c r="BL198" s="18" t="s">
        <v>246</v>
      </c>
      <c r="BM198" s="159" t="s">
        <v>339</v>
      </c>
    </row>
    <row r="199" spans="1:65" s="2" customFormat="1" ht="14.4" customHeight="1">
      <c r="A199" s="34"/>
      <c r="B199" s="147"/>
      <c r="C199" s="148" t="s">
        <v>80</v>
      </c>
      <c r="D199" s="148" t="s">
        <v>242</v>
      </c>
      <c r="E199" s="149" t="s">
        <v>3988</v>
      </c>
      <c r="F199" s="150" t="s">
        <v>3989</v>
      </c>
      <c r="G199" s="151" t="s">
        <v>2932</v>
      </c>
      <c r="H199" s="152">
        <v>1</v>
      </c>
      <c r="I199" s="153"/>
      <c r="J199" s="152">
        <f>ROUND(I199*H199,3)</f>
        <v>0</v>
      </c>
      <c r="K199" s="154"/>
      <c r="L199" s="35"/>
      <c r="M199" s="155" t="s">
        <v>1</v>
      </c>
      <c r="N199" s="156" t="s">
        <v>46</v>
      </c>
      <c r="O199" s="60"/>
      <c r="P199" s="157">
        <f>O199*H199</f>
        <v>0</v>
      </c>
      <c r="Q199" s="157">
        <v>0</v>
      </c>
      <c r="R199" s="157">
        <f>Q199*H199</f>
        <v>0</v>
      </c>
      <c r="S199" s="157">
        <v>0</v>
      </c>
      <c r="T199" s="158">
        <f>S199*H199</f>
        <v>0</v>
      </c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R199" s="159" t="s">
        <v>246</v>
      </c>
      <c r="AT199" s="159" t="s">
        <v>242</v>
      </c>
      <c r="AU199" s="159" t="s">
        <v>140</v>
      </c>
      <c r="AY199" s="18" t="s">
        <v>239</v>
      </c>
      <c r="BE199" s="160">
        <f>IF(N199="základná",J199,0)</f>
        <v>0</v>
      </c>
      <c r="BF199" s="160">
        <f>IF(N199="znížená",J199,0)</f>
        <v>0</v>
      </c>
      <c r="BG199" s="160">
        <f>IF(N199="zákl. prenesená",J199,0)</f>
        <v>0</v>
      </c>
      <c r="BH199" s="160">
        <f>IF(N199="zníž. prenesená",J199,0)</f>
        <v>0</v>
      </c>
      <c r="BI199" s="160">
        <f>IF(N199="nulová",J199,0)</f>
        <v>0</v>
      </c>
      <c r="BJ199" s="18" t="s">
        <v>140</v>
      </c>
      <c r="BK199" s="161">
        <f>ROUND(I199*H199,3)</f>
        <v>0</v>
      </c>
      <c r="BL199" s="18" t="s">
        <v>246</v>
      </c>
      <c r="BM199" s="159" t="s">
        <v>307</v>
      </c>
    </row>
    <row r="200" spans="1:65" s="12" customFormat="1" ht="22.75" customHeight="1">
      <c r="B200" s="134"/>
      <c r="D200" s="135" t="s">
        <v>79</v>
      </c>
      <c r="E200" s="145" t="s">
        <v>4008</v>
      </c>
      <c r="F200" s="145" t="s">
        <v>4009</v>
      </c>
      <c r="I200" s="137"/>
      <c r="J200" s="146">
        <f>BK200</f>
        <v>0</v>
      </c>
      <c r="L200" s="134"/>
      <c r="M200" s="139"/>
      <c r="N200" s="140"/>
      <c r="O200" s="140"/>
      <c r="P200" s="141">
        <f>SUM(P201:P203)</f>
        <v>0</v>
      </c>
      <c r="Q200" s="140"/>
      <c r="R200" s="141">
        <f>SUM(R201:R203)</f>
        <v>0</v>
      </c>
      <c r="S200" s="140"/>
      <c r="T200" s="142">
        <f>SUM(T201:T203)</f>
        <v>0</v>
      </c>
      <c r="AR200" s="135" t="s">
        <v>88</v>
      </c>
      <c r="AT200" s="143" t="s">
        <v>79</v>
      </c>
      <c r="AU200" s="143" t="s">
        <v>88</v>
      </c>
      <c r="AY200" s="135" t="s">
        <v>239</v>
      </c>
      <c r="BK200" s="144">
        <f>SUM(BK201:BK203)</f>
        <v>0</v>
      </c>
    </row>
    <row r="201" spans="1:65" s="2" customFormat="1" ht="14.4" customHeight="1">
      <c r="A201" s="34"/>
      <c r="B201" s="147"/>
      <c r="C201" s="148" t="s">
        <v>80</v>
      </c>
      <c r="D201" s="148" t="s">
        <v>242</v>
      </c>
      <c r="E201" s="149" t="s">
        <v>4010</v>
      </c>
      <c r="F201" s="150" t="s">
        <v>4011</v>
      </c>
      <c r="G201" s="151" t="s">
        <v>388</v>
      </c>
      <c r="H201" s="152">
        <v>1</v>
      </c>
      <c r="I201" s="153"/>
      <c r="J201" s="152">
        <f>ROUND(I201*H201,3)</f>
        <v>0</v>
      </c>
      <c r="K201" s="154"/>
      <c r="L201" s="35"/>
      <c r="M201" s="155" t="s">
        <v>1</v>
      </c>
      <c r="N201" s="156" t="s">
        <v>46</v>
      </c>
      <c r="O201" s="60"/>
      <c r="P201" s="157">
        <f>O201*H201</f>
        <v>0</v>
      </c>
      <c r="Q201" s="157">
        <v>0</v>
      </c>
      <c r="R201" s="157">
        <f>Q201*H201</f>
        <v>0</v>
      </c>
      <c r="S201" s="157">
        <v>0</v>
      </c>
      <c r="T201" s="158">
        <f>S201*H201</f>
        <v>0</v>
      </c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R201" s="159" t="s">
        <v>246</v>
      </c>
      <c r="AT201" s="159" t="s">
        <v>242</v>
      </c>
      <c r="AU201" s="159" t="s">
        <v>140</v>
      </c>
      <c r="AY201" s="18" t="s">
        <v>239</v>
      </c>
      <c r="BE201" s="160">
        <f>IF(N201="základná",J201,0)</f>
        <v>0</v>
      </c>
      <c r="BF201" s="160">
        <f>IF(N201="znížená",J201,0)</f>
        <v>0</v>
      </c>
      <c r="BG201" s="160">
        <f>IF(N201="zákl. prenesená",J201,0)</f>
        <v>0</v>
      </c>
      <c r="BH201" s="160">
        <f>IF(N201="zníž. prenesená",J201,0)</f>
        <v>0</v>
      </c>
      <c r="BI201" s="160">
        <f>IF(N201="nulová",J201,0)</f>
        <v>0</v>
      </c>
      <c r="BJ201" s="18" t="s">
        <v>140</v>
      </c>
      <c r="BK201" s="161">
        <f>ROUND(I201*H201,3)</f>
        <v>0</v>
      </c>
      <c r="BL201" s="18" t="s">
        <v>246</v>
      </c>
      <c r="BM201" s="159" t="s">
        <v>761</v>
      </c>
    </row>
    <row r="202" spans="1:65" s="2" customFormat="1" ht="14.4" customHeight="1">
      <c r="A202" s="34"/>
      <c r="B202" s="147"/>
      <c r="C202" s="148" t="s">
        <v>80</v>
      </c>
      <c r="D202" s="148" t="s">
        <v>242</v>
      </c>
      <c r="E202" s="149" t="s">
        <v>4012</v>
      </c>
      <c r="F202" s="150" t="s">
        <v>4013</v>
      </c>
      <c r="G202" s="151" t="s">
        <v>388</v>
      </c>
      <c r="H202" s="152">
        <v>1</v>
      </c>
      <c r="I202" s="153"/>
      <c r="J202" s="152">
        <f>ROUND(I202*H202,3)</f>
        <v>0</v>
      </c>
      <c r="K202" s="154"/>
      <c r="L202" s="35"/>
      <c r="M202" s="155" t="s">
        <v>1</v>
      </c>
      <c r="N202" s="156" t="s">
        <v>46</v>
      </c>
      <c r="O202" s="60"/>
      <c r="P202" s="157">
        <f>O202*H202</f>
        <v>0</v>
      </c>
      <c r="Q202" s="157">
        <v>0</v>
      </c>
      <c r="R202" s="157">
        <f>Q202*H202</f>
        <v>0</v>
      </c>
      <c r="S202" s="157">
        <v>0</v>
      </c>
      <c r="T202" s="158">
        <f>S202*H202</f>
        <v>0</v>
      </c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R202" s="159" t="s">
        <v>246</v>
      </c>
      <c r="AT202" s="159" t="s">
        <v>242</v>
      </c>
      <c r="AU202" s="159" t="s">
        <v>140</v>
      </c>
      <c r="AY202" s="18" t="s">
        <v>239</v>
      </c>
      <c r="BE202" s="160">
        <f>IF(N202="základná",J202,0)</f>
        <v>0</v>
      </c>
      <c r="BF202" s="160">
        <f>IF(N202="znížená",J202,0)</f>
        <v>0</v>
      </c>
      <c r="BG202" s="160">
        <f>IF(N202="zákl. prenesená",J202,0)</f>
        <v>0</v>
      </c>
      <c r="BH202" s="160">
        <f>IF(N202="zníž. prenesená",J202,0)</f>
        <v>0</v>
      </c>
      <c r="BI202" s="160">
        <f>IF(N202="nulová",J202,0)</f>
        <v>0</v>
      </c>
      <c r="BJ202" s="18" t="s">
        <v>140</v>
      </c>
      <c r="BK202" s="161">
        <f>ROUND(I202*H202,3)</f>
        <v>0</v>
      </c>
      <c r="BL202" s="18" t="s">
        <v>246</v>
      </c>
      <c r="BM202" s="159" t="s">
        <v>8</v>
      </c>
    </row>
    <row r="203" spans="1:65" s="2" customFormat="1" ht="14.4" customHeight="1">
      <c r="A203" s="34"/>
      <c r="B203" s="147"/>
      <c r="C203" s="148" t="s">
        <v>80</v>
      </c>
      <c r="D203" s="148" t="s">
        <v>242</v>
      </c>
      <c r="E203" s="149" t="s">
        <v>3988</v>
      </c>
      <c r="F203" s="150" t="s">
        <v>3989</v>
      </c>
      <c r="G203" s="151" t="s">
        <v>2932</v>
      </c>
      <c r="H203" s="152">
        <v>1</v>
      </c>
      <c r="I203" s="153"/>
      <c r="J203" s="152">
        <f>ROUND(I203*H203,3)</f>
        <v>0</v>
      </c>
      <c r="K203" s="154"/>
      <c r="L203" s="35"/>
      <c r="M203" s="155" t="s">
        <v>1</v>
      </c>
      <c r="N203" s="156" t="s">
        <v>46</v>
      </c>
      <c r="O203" s="60"/>
      <c r="P203" s="157">
        <f>O203*H203</f>
        <v>0</v>
      </c>
      <c r="Q203" s="157">
        <v>0</v>
      </c>
      <c r="R203" s="157">
        <f>Q203*H203</f>
        <v>0</v>
      </c>
      <c r="S203" s="157">
        <v>0</v>
      </c>
      <c r="T203" s="158">
        <f>S203*H203</f>
        <v>0</v>
      </c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R203" s="159" t="s">
        <v>246</v>
      </c>
      <c r="AT203" s="159" t="s">
        <v>242</v>
      </c>
      <c r="AU203" s="159" t="s">
        <v>140</v>
      </c>
      <c r="AY203" s="18" t="s">
        <v>239</v>
      </c>
      <c r="BE203" s="160">
        <f>IF(N203="základná",J203,0)</f>
        <v>0</v>
      </c>
      <c r="BF203" s="160">
        <f>IF(N203="znížená",J203,0)</f>
        <v>0</v>
      </c>
      <c r="BG203" s="160">
        <f>IF(N203="zákl. prenesená",J203,0)</f>
        <v>0</v>
      </c>
      <c r="BH203" s="160">
        <f>IF(N203="zníž. prenesená",J203,0)</f>
        <v>0</v>
      </c>
      <c r="BI203" s="160">
        <f>IF(N203="nulová",J203,0)</f>
        <v>0</v>
      </c>
      <c r="BJ203" s="18" t="s">
        <v>140</v>
      </c>
      <c r="BK203" s="161">
        <f>ROUND(I203*H203,3)</f>
        <v>0</v>
      </c>
      <c r="BL203" s="18" t="s">
        <v>246</v>
      </c>
      <c r="BM203" s="159" t="s">
        <v>380</v>
      </c>
    </row>
    <row r="204" spans="1:65" s="12" customFormat="1" ht="22.75" customHeight="1">
      <c r="B204" s="134"/>
      <c r="D204" s="135" t="s">
        <v>79</v>
      </c>
      <c r="E204" s="145" t="s">
        <v>4014</v>
      </c>
      <c r="F204" s="145" t="s">
        <v>5502</v>
      </c>
      <c r="I204" s="137"/>
      <c r="J204" s="146">
        <f>BK204</f>
        <v>0</v>
      </c>
      <c r="L204" s="134"/>
      <c r="M204" s="139"/>
      <c r="N204" s="140"/>
      <c r="O204" s="140"/>
      <c r="P204" s="141">
        <f>SUM(P205:P208)</f>
        <v>0</v>
      </c>
      <c r="Q204" s="140"/>
      <c r="R204" s="141">
        <f>SUM(R205:R208)</f>
        <v>0</v>
      </c>
      <c r="S204" s="140"/>
      <c r="T204" s="142">
        <f>SUM(T205:T208)</f>
        <v>0</v>
      </c>
      <c r="AR204" s="135" t="s">
        <v>88</v>
      </c>
      <c r="AT204" s="143" t="s">
        <v>79</v>
      </c>
      <c r="AU204" s="143" t="s">
        <v>88</v>
      </c>
      <c r="AY204" s="135" t="s">
        <v>239</v>
      </c>
      <c r="BK204" s="144">
        <f>SUM(BK205:BK208)</f>
        <v>0</v>
      </c>
    </row>
    <row r="205" spans="1:65" s="2" customFormat="1" ht="14.4" customHeight="1">
      <c r="A205" s="34"/>
      <c r="B205" s="147"/>
      <c r="C205" s="148" t="s">
        <v>80</v>
      </c>
      <c r="D205" s="148" t="s">
        <v>242</v>
      </c>
      <c r="E205" s="149" t="s">
        <v>4015</v>
      </c>
      <c r="F205" s="150" t="s">
        <v>4016</v>
      </c>
      <c r="G205" s="151" t="s">
        <v>388</v>
      </c>
      <c r="H205" s="152">
        <v>1</v>
      </c>
      <c r="I205" s="153"/>
      <c r="J205" s="152">
        <f>ROUND(I205*H205,3)</f>
        <v>0</v>
      </c>
      <c r="K205" s="154"/>
      <c r="L205" s="35"/>
      <c r="M205" s="155" t="s">
        <v>1</v>
      </c>
      <c r="N205" s="156" t="s">
        <v>46</v>
      </c>
      <c r="O205" s="60"/>
      <c r="P205" s="157">
        <f>O205*H205</f>
        <v>0</v>
      </c>
      <c r="Q205" s="157">
        <v>0</v>
      </c>
      <c r="R205" s="157">
        <f>Q205*H205</f>
        <v>0</v>
      </c>
      <c r="S205" s="157">
        <v>0</v>
      </c>
      <c r="T205" s="158">
        <f>S205*H205</f>
        <v>0</v>
      </c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R205" s="159" t="s">
        <v>246</v>
      </c>
      <c r="AT205" s="159" t="s">
        <v>242</v>
      </c>
      <c r="AU205" s="159" t="s">
        <v>140</v>
      </c>
      <c r="AY205" s="18" t="s">
        <v>239</v>
      </c>
      <c r="BE205" s="160">
        <f>IF(N205="základná",J205,0)</f>
        <v>0</v>
      </c>
      <c r="BF205" s="160">
        <f>IF(N205="znížená",J205,0)</f>
        <v>0</v>
      </c>
      <c r="BG205" s="160">
        <f>IF(N205="zákl. prenesená",J205,0)</f>
        <v>0</v>
      </c>
      <c r="BH205" s="160">
        <f>IF(N205="zníž. prenesená",J205,0)</f>
        <v>0</v>
      </c>
      <c r="BI205" s="160">
        <f>IF(N205="nulová",J205,0)</f>
        <v>0</v>
      </c>
      <c r="BJ205" s="18" t="s">
        <v>140</v>
      </c>
      <c r="BK205" s="161">
        <f>ROUND(I205*H205,3)</f>
        <v>0</v>
      </c>
      <c r="BL205" s="18" t="s">
        <v>246</v>
      </c>
      <c r="BM205" s="159" t="s">
        <v>393</v>
      </c>
    </row>
    <row r="206" spans="1:65" s="2" customFormat="1" ht="14.4" customHeight="1">
      <c r="A206" s="34"/>
      <c r="B206" s="147"/>
      <c r="C206" s="148" t="s">
        <v>80</v>
      </c>
      <c r="D206" s="148" t="s">
        <v>242</v>
      </c>
      <c r="E206" s="149" t="s">
        <v>4017</v>
      </c>
      <c r="F206" s="150" t="s">
        <v>4018</v>
      </c>
      <c r="G206" s="151" t="s">
        <v>388</v>
      </c>
      <c r="H206" s="152">
        <v>1</v>
      </c>
      <c r="I206" s="153"/>
      <c r="J206" s="152">
        <f>ROUND(I206*H206,3)</f>
        <v>0</v>
      </c>
      <c r="K206" s="154"/>
      <c r="L206" s="35"/>
      <c r="M206" s="155" t="s">
        <v>1</v>
      </c>
      <c r="N206" s="156" t="s">
        <v>46</v>
      </c>
      <c r="O206" s="60"/>
      <c r="P206" s="157">
        <f>O206*H206</f>
        <v>0</v>
      </c>
      <c r="Q206" s="157">
        <v>0</v>
      </c>
      <c r="R206" s="157">
        <f>Q206*H206</f>
        <v>0</v>
      </c>
      <c r="S206" s="157">
        <v>0</v>
      </c>
      <c r="T206" s="158">
        <f>S206*H206</f>
        <v>0</v>
      </c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R206" s="159" t="s">
        <v>246</v>
      </c>
      <c r="AT206" s="159" t="s">
        <v>242</v>
      </c>
      <c r="AU206" s="159" t="s">
        <v>140</v>
      </c>
      <c r="AY206" s="18" t="s">
        <v>239</v>
      </c>
      <c r="BE206" s="160">
        <f>IF(N206="základná",J206,0)</f>
        <v>0</v>
      </c>
      <c r="BF206" s="160">
        <f>IF(N206="znížená",J206,0)</f>
        <v>0</v>
      </c>
      <c r="BG206" s="160">
        <f>IF(N206="zákl. prenesená",J206,0)</f>
        <v>0</v>
      </c>
      <c r="BH206" s="160">
        <f>IF(N206="zníž. prenesená",J206,0)</f>
        <v>0</v>
      </c>
      <c r="BI206" s="160">
        <f>IF(N206="nulová",J206,0)</f>
        <v>0</v>
      </c>
      <c r="BJ206" s="18" t="s">
        <v>140</v>
      </c>
      <c r="BK206" s="161">
        <f>ROUND(I206*H206,3)</f>
        <v>0</v>
      </c>
      <c r="BL206" s="18" t="s">
        <v>246</v>
      </c>
      <c r="BM206" s="159" t="s">
        <v>268</v>
      </c>
    </row>
    <row r="207" spans="1:65" s="2" customFormat="1" ht="14.4" customHeight="1">
      <c r="A207" s="34"/>
      <c r="B207" s="147"/>
      <c r="C207" s="148" t="s">
        <v>80</v>
      </c>
      <c r="D207" s="148" t="s">
        <v>242</v>
      </c>
      <c r="E207" s="149" t="s">
        <v>4019</v>
      </c>
      <c r="F207" s="150" t="s">
        <v>4020</v>
      </c>
      <c r="G207" s="151" t="s">
        <v>388</v>
      </c>
      <c r="H207" s="152">
        <v>1</v>
      </c>
      <c r="I207" s="153"/>
      <c r="J207" s="152">
        <f>ROUND(I207*H207,3)</f>
        <v>0</v>
      </c>
      <c r="K207" s="154"/>
      <c r="L207" s="35"/>
      <c r="M207" s="155" t="s">
        <v>1</v>
      </c>
      <c r="N207" s="156" t="s">
        <v>46</v>
      </c>
      <c r="O207" s="60"/>
      <c r="P207" s="157">
        <f>O207*H207</f>
        <v>0</v>
      </c>
      <c r="Q207" s="157">
        <v>0</v>
      </c>
      <c r="R207" s="157">
        <f>Q207*H207</f>
        <v>0</v>
      </c>
      <c r="S207" s="157">
        <v>0</v>
      </c>
      <c r="T207" s="158">
        <f>S207*H207</f>
        <v>0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159" t="s">
        <v>246</v>
      </c>
      <c r="AT207" s="159" t="s">
        <v>242</v>
      </c>
      <c r="AU207" s="159" t="s">
        <v>140</v>
      </c>
      <c r="AY207" s="18" t="s">
        <v>239</v>
      </c>
      <c r="BE207" s="160">
        <f>IF(N207="základná",J207,0)</f>
        <v>0</v>
      </c>
      <c r="BF207" s="160">
        <f>IF(N207="znížená",J207,0)</f>
        <v>0</v>
      </c>
      <c r="BG207" s="160">
        <f>IF(N207="zákl. prenesená",J207,0)</f>
        <v>0</v>
      </c>
      <c r="BH207" s="160">
        <f>IF(N207="zníž. prenesená",J207,0)</f>
        <v>0</v>
      </c>
      <c r="BI207" s="160">
        <f>IF(N207="nulová",J207,0)</f>
        <v>0</v>
      </c>
      <c r="BJ207" s="18" t="s">
        <v>140</v>
      </c>
      <c r="BK207" s="161">
        <f>ROUND(I207*H207,3)</f>
        <v>0</v>
      </c>
      <c r="BL207" s="18" t="s">
        <v>246</v>
      </c>
      <c r="BM207" s="159" t="s">
        <v>323</v>
      </c>
    </row>
    <row r="208" spans="1:65" s="2" customFormat="1" ht="14.4" customHeight="1">
      <c r="A208" s="34"/>
      <c r="B208" s="147"/>
      <c r="C208" s="148" t="s">
        <v>291</v>
      </c>
      <c r="D208" s="148" t="s">
        <v>242</v>
      </c>
      <c r="E208" s="149" t="s">
        <v>3988</v>
      </c>
      <c r="F208" s="150" t="s">
        <v>3989</v>
      </c>
      <c r="G208" s="151" t="s">
        <v>2932</v>
      </c>
      <c r="H208" s="152">
        <v>1</v>
      </c>
      <c r="I208" s="153"/>
      <c r="J208" s="152">
        <f>ROUND(I208*H208,3)</f>
        <v>0</v>
      </c>
      <c r="K208" s="154"/>
      <c r="L208" s="35"/>
      <c r="M208" s="155" t="s">
        <v>1</v>
      </c>
      <c r="N208" s="156" t="s">
        <v>46</v>
      </c>
      <c r="O208" s="60"/>
      <c r="P208" s="157">
        <f>O208*H208</f>
        <v>0</v>
      </c>
      <c r="Q208" s="157">
        <v>0</v>
      </c>
      <c r="R208" s="157">
        <f>Q208*H208</f>
        <v>0</v>
      </c>
      <c r="S208" s="157">
        <v>0</v>
      </c>
      <c r="T208" s="158">
        <f>S208*H208</f>
        <v>0</v>
      </c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R208" s="159" t="s">
        <v>246</v>
      </c>
      <c r="AT208" s="159" t="s">
        <v>242</v>
      </c>
      <c r="AU208" s="159" t="s">
        <v>140</v>
      </c>
      <c r="AY208" s="18" t="s">
        <v>239</v>
      </c>
      <c r="BE208" s="160">
        <f>IF(N208="základná",J208,0)</f>
        <v>0</v>
      </c>
      <c r="BF208" s="160">
        <f>IF(N208="znížená",J208,0)</f>
        <v>0</v>
      </c>
      <c r="BG208" s="160">
        <f>IF(N208="zákl. prenesená",J208,0)</f>
        <v>0</v>
      </c>
      <c r="BH208" s="160">
        <f>IF(N208="zníž. prenesená",J208,0)</f>
        <v>0</v>
      </c>
      <c r="BI208" s="160">
        <f>IF(N208="nulová",J208,0)</f>
        <v>0</v>
      </c>
      <c r="BJ208" s="18" t="s">
        <v>140</v>
      </c>
      <c r="BK208" s="161">
        <f>ROUND(I208*H208,3)</f>
        <v>0</v>
      </c>
      <c r="BL208" s="18" t="s">
        <v>246</v>
      </c>
      <c r="BM208" s="159" t="s">
        <v>4021</v>
      </c>
    </row>
    <row r="209" spans="1:65" s="12" customFormat="1" ht="22.75" customHeight="1">
      <c r="B209" s="134"/>
      <c r="D209" s="135" t="s">
        <v>79</v>
      </c>
      <c r="E209" s="145" t="s">
        <v>4022</v>
      </c>
      <c r="F209" s="145" t="s">
        <v>5516</v>
      </c>
      <c r="I209" s="137"/>
      <c r="J209" s="146">
        <f>BK209</f>
        <v>0</v>
      </c>
      <c r="L209" s="134"/>
      <c r="M209" s="139"/>
      <c r="N209" s="140"/>
      <c r="O209" s="140"/>
      <c r="P209" s="141">
        <f>SUM(P210:P213)</f>
        <v>0</v>
      </c>
      <c r="Q209" s="140"/>
      <c r="R209" s="141">
        <f>SUM(R210:R213)</f>
        <v>0</v>
      </c>
      <c r="S209" s="140"/>
      <c r="T209" s="142">
        <f>SUM(T210:T213)</f>
        <v>0</v>
      </c>
      <c r="AR209" s="135" t="s">
        <v>88</v>
      </c>
      <c r="AT209" s="143" t="s">
        <v>79</v>
      </c>
      <c r="AU209" s="143" t="s">
        <v>88</v>
      </c>
      <c r="AY209" s="135" t="s">
        <v>239</v>
      </c>
      <c r="BK209" s="144">
        <f>SUM(BK210:BK213)</f>
        <v>0</v>
      </c>
    </row>
    <row r="210" spans="1:65" s="2" customFormat="1" ht="24.25" customHeight="1">
      <c r="A210" s="34"/>
      <c r="B210" s="147"/>
      <c r="C210" s="148" t="s">
        <v>80</v>
      </c>
      <c r="D210" s="148" t="s">
        <v>242</v>
      </c>
      <c r="E210" s="149" t="s">
        <v>4023</v>
      </c>
      <c r="F210" s="150" t="s">
        <v>4024</v>
      </c>
      <c r="G210" s="151" t="s">
        <v>388</v>
      </c>
      <c r="H210" s="152">
        <v>1</v>
      </c>
      <c r="I210" s="153"/>
      <c r="J210" s="152">
        <f>ROUND(I210*H210,3)</f>
        <v>0</v>
      </c>
      <c r="K210" s="154"/>
      <c r="L210" s="35"/>
      <c r="M210" s="155" t="s">
        <v>1</v>
      </c>
      <c r="N210" s="156" t="s">
        <v>46</v>
      </c>
      <c r="O210" s="60"/>
      <c r="P210" s="157">
        <f>O210*H210</f>
        <v>0</v>
      </c>
      <c r="Q210" s="157">
        <v>0</v>
      </c>
      <c r="R210" s="157">
        <f>Q210*H210</f>
        <v>0</v>
      </c>
      <c r="S210" s="157">
        <v>0</v>
      </c>
      <c r="T210" s="158">
        <f>S210*H210</f>
        <v>0</v>
      </c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R210" s="159" t="s">
        <v>246</v>
      </c>
      <c r="AT210" s="159" t="s">
        <v>242</v>
      </c>
      <c r="AU210" s="159" t="s">
        <v>140</v>
      </c>
      <c r="AY210" s="18" t="s">
        <v>239</v>
      </c>
      <c r="BE210" s="160">
        <f>IF(N210="základná",J210,0)</f>
        <v>0</v>
      </c>
      <c r="BF210" s="160">
        <f>IF(N210="znížená",J210,0)</f>
        <v>0</v>
      </c>
      <c r="BG210" s="160">
        <f>IF(N210="zákl. prenesená",J210,0)</f>
        <v>0</v>
      </c>
      <c r="BH210" s="160">
        <f>IF(N210="zníž. prenesená",J210,0)</f>
        <v>0</v>
      </c>
      <c r="BI210" s="160">
        <f>IF(N210="nulová",J210,0)</f>
        <v>0</v>
      </c>
      <c r="BJ210" s="18" t="s">
        <v>140</v>
      </c>
      <c r="BK210" s="161">
        <f>ROUND(I210*H210,3)</f>
        <v>0</v>
      </c>
      <c r="BL210" s="18" t="s">
        <v>246</v>
      </c>
      <c r="BM210" s="159" t="s">
        <v>406</v>
      </c>
    </row>
    <row r="211" spans="1:65" s="2" customFormat="1" ht="24.25" customHeight="1">
      <c r="A211" s="34"/>
      <c r="B211" s="147"/>
      <c r="C211" s="148" t="s">
        <v>80</v>
      </c>
      <c r="D211" s="148" t="s">
        <v>242</v>
      </c>
      <c r="E211" s="149" t="s">
        <v>4023</v>
      </c>
      <c r="F211" s="150" t="s">
        <v>4024</v>
      </c>
      <c r="G211" s="151" t="s">
        <v>388</v>
      </c>
      <c r="H211" s="152">
        <v>1</v>
      </c>
      <c r="I211" s="153"/>
      <c r="J211" s="152">
        <f>ROUND(I211*H211,3)</f>
        <v>0</v>
      </c>
      <c r="K211" s="154"/>
      <c r="L211" s="35"/>
      <c r="M211" s="155" t="s">
        <v>1</v>
      </c>
      <c r="N211" s="156" t="s">
        <v>46</v>
      </c>
      <c r="O211" s="60"/>
      <c r="P211" s="157">
        <f>O211*H211</f>
        <v>0</v>
      </c>
      <c r="Q211" s="157">
        <v>0</v>
      </c>
      <c r="R211" s="157">
        <f>Q211*H211</f>
        <v>0</v>
      </c>
      <c r="S211" s="157">
        <v>0</v>
      </c>
      <c r="T211" s="158">
        <f>S211*H211</f>
        <v>0</v>
      </c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R211" s="159" t="s">
        <v>246</v>
      </c>
      <c r="AT211" s="159" t="s">
        <v>242</v>
      </c>
      <c r="AU211" s="159" t="s">
        <v>140</v>
      </c>
      <c r="AY211" s="18" t="s">
        <v>239</v>
      </c>
      <c r="BE211" s="160">
        <f>IF(N211="základná",J211,0)</f>
        <v>0</v>
      </c>
      <c r="BF211" s="160">
        <f>IF(N211="znížená",J211,0)</f>
        <v>0</v>
      </c>
      <c r="BG211" s="160">
        <f>IF(N211="zákl. prenesená",J211,0)</f>
        <v>0</v>
      </c>
      <c r="BH211" s="160">
        <f>IF(N211="zníž. prenesená",J211,0)</f>
        <v>0</v>
      </c>
      <c r="BI211" s="160">
        <f>IF(N211="nulová",J211,0)</f>
        <v>0</v>
      </c>
      <c r="BJ211" s="18" t="s">
        <v>140</v>
      </c>
      <c r="BK211" s="161">
        <f>ROUND(I211*H211,3)</f>
        <v>0</v>
      </c>
      <c r="BL211" s="18" t="s">
        <v>246</v>
      </c>
      <c r="BM211" s="159" t="s">
        <v>289</v>
      </c>
    </row>
    <row r="212" spans="1:65" s="2" customFormat="1" ht="24.25" customHeight="1">
      <c r="A212" s="34"/>
      <c r="B212" s="147"/>
      <c r="C212" s="148" t="s">
        <v>80</v>
      </c>
      <c r="D212" s="148" t="s">
        <v>242</v>
      </c>
      <c r="E212" s="149" t="s">
        <v>4023</v>
      </c>
      <c r="F212" s="150" t="s">
        <v>4024</v>
      </c>
      <c r="G212" s="151" t="s">
        <v>388</v>
      </c>
      <c r="H212" s="152">
        <v>1</v>
      </c>
      <c r="I212" s="153"/>
      <c r="J212" s="152">
        <f>ROUND(I212*H212,3)</f>
        <v>0</v>
      </c>
      <c r="K212" s="154"/>
      <c r="L212" s="35"/>
      <c r="M212" s="155" t="s">
        <v>1</v>
      </c>
      <c r="N212" s="156" t="s">
        <v>46</v>
      </c>
      <c r="O212" s="60"/>
      <c r="P212" s="157">
        <f>O212*H212</f>
        <v>0</v>
      </c>
      <c r="Q212" s="157">
        <v>0</v>
      </c>
      <c r="R212" s="157">
        <f>Q212*H212</f>
        <v>0</v>
      </c>
      <c r="S212" s="157">
        <v>0</v>
      </c>
      <c r="T212" s="158">
        <f>S212*H212</f>
        <v>0</v>
      </c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R212" s="159" t="s">
        <v>246</v>
      </c>
      <c r="AT212" s="159" t="s">
        <v>242</v>
      </c>
      <c r="AU212" s="159" t="s">
        <v>140</v>
      </c>
      <c r="AY212" s="18" t="s">
        <v>239</v>
      </c>
      <c r="BE212" s="160">
        <f>IF(N212="základná",J212,0)</f>
        <v>0</v>
      </c>
      <c r="BF212" s="160">
        <f>IF(N212="znížená",J212,0)</f>
        <v>0</v>
      </c>
      <c r="BG212" s="160">
        <f>IF(N212="zákl. prenesená",J212,0)</f>
        <v>0</v>
      </c>
      <c r="BH212" s="160">
        <f>IF(N212="zníž. prenesená",J212,0)</f>
        <v>0</v>
      </c>
      <c r="BI212" s="160">
        <f>IF(N212="nulová",J212,0)</f>
        <v>0</v>
      </c>
      <c r="BJ212" s="18" t="s">
        <v>140</v>
      </c>
      <c r="BK212" s="161">
        <f>ROUND(I212*H212,3)</f>
        <v>0</v>
      </c>
      <c r="BL212" s="18" t="s">
        <v>246</v>
      </c>
      <c r="BM212" s="159" t="s">
        <v>389</v>
      </c>
    </row>
    <row r="213" spans="1:65" s="2" customFormat="1" ht="14.4" customHeight="1">
      <c r="A213" s="34"/>
      <c r="B213" s="147"/>
      <c r="C213" s="148" t="s">
        <v>80</v>
      </c>
      <c r="D213" s="148" t="s">
        <v>242</v>
      </c>
      <c r="E213" s="149" t="s">
        <v>3988</v>
      </c>
      <c r="F213" s="150" t="s">
        <v>3989</v>
      </c>
      <c r="G213" s="151" t="s">
        <v>2932</v>
      </c>
      <c r="H213" s="152">
        <v>1</v>
      </c>
      <c r="I213" s="153"/>
      <c r="J213" s="152">
        <f>ROUND(I213*H213,3)</f>
        <v>0</v>
      </c>
      <c r="K213" s="154"/>
      <c r="L213" s="35"/>
      <c r="M213" s="155" t="s">
        <v>1</v>
      </c>
      <c r="N213" s="156" t="s">
        <v>46</v>
      </c>
      <c r="O213" s="60"/>
      <c r="P213" s="157">
        <f>O213*H213</f>
        <v>0</v>
      </c>
      <c r="Q213" s="157">
        <v>0</v>
      </c>
      <c r="R213" s="157">
        <f>Q213*H213</f>
        <v>0</v>
      </c>
      <c r="S213" s="157">
        <v>0</v>
      </c>
      <c r="T213" s="158">
        <f>S213*H213</f>
        <v>0</v>
      </c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R213" s="159" t="s">
        <v>246</v>
      </c>
      <c r="AT213" s="159" t="s">
        <v>242</v>
      </c>
      <c r="AU213" s="159" t="s">
        <v>140</v>
      </c>
      <c r="AY213" s="18" t="s">
        <v>239</v>
      </c>
      <c r="BE213" s="160">
        <f>IF(N213="základná",J213,0)</f>
        <v>0</v>
      </c>
      <c r="BF213" s="160">
        <f>IF(N213="znížená",J213,0)</f>
        <v>0</v>
      </c>
      <c r="BG213" s="160">
        <f>IF(N213="zákl. prenesená",J213,0)</f>
        <v>0</v>
      </c>
      <c r="BH213" s="160">
        <f>IF(N213="zníž. prenesená",J213,0)</f>
        <v>0</v>
      </c>
      <c r="BI213" s="160">
        <f>IF(N213="nulová",J213,0)</f>
        <v>0</v>
      </c>
      <c r="BJ213" s="18" t="s">
        <v>140</v>
      </c>
      <c r="BK213" s="161">
        <f>ROUND(I213*H213,3)</f>
        <v>0</v>
      </c>
      <c r="BL213" s="18" t="s">
        <v>246</v>
      </c>
      <c r="BM213" s="159" t="s">
        <v>451</v>
      </c>
    </row>
    <row r="214" spans="1:65" s="12" customFormat="1" ht="22.75" customHeight="1">
      <c r="B214" s="134"/>
      <c r="D214" s="135" t="s">
        <v>79</v>
      </c>
      <c r="E214" s="145" t="s">
        <v>4025</v>
      </c>
      <c r="F214" s="145" t="s">
        <v>5503</v>
      </c>
      <c r="I214" s="137"/>
      <c r="J214" s="146">
        <f>BK214</f>
        <v>0</v>
      </c>
      <c r="L214" s="134"/>
      <c r="M214" s="139"/>
      <c r="N214" s="140"/>
      <c r="O214" s="140"/>
      <c r="P214" s="141">
        <f>SUM(P215:P218)</f>
        <v>0</v>
      </c>
      <c r="Q214" s="140"/>
      <c r="R214" s="141">
        <f>SUM(R215:R218)</f>
        <v>618</v>
      </c>
      <c r="S214" s="140"/>
      <c r="T214" s="142">
        <f>SUM(T215:T218)</f>
        <v>0</v>
      </c>
      <c r="AR214" s="135" t="s">
        <v>88</v>
      </c>
      <c r="AT214" s="143" t="s">
        <v>79</v>
      </c>
      <c r="AU214" s="143" t="s">
        <v>88</v>
      </c>
      <c r="AY214" s="135" t="s">
        <v>239</v>
      </c>
      <c r="BK214" s="144">
        <f>SUM(BK215:BK218)</f>
        <v>0</v>
      </c>
    </row>
    <row r="215" spans="1:65" s="2" customFormat="1" ht="14.4" customHeight="1">
      <c r="A215" s="34"/>
      <c r="B215" s="147"/>
      <c r="C215" s="148" t="s">
        <v>80</v>
      </c>
      <c r="D215" s="148" t="s">
        <v>242</v>
      </c>
      <c r="E215" s="149" t="s">
        <v>4026</v>
      </c>
      <c r="F215" s="150" t="s">
        <v>4027</v>
      </c>
      <c r="G215" s="151" t="s">
        <v>388</v>
      </c>
      <c r="H215" s="152">
        <v>32</v>
      </c>
      <c r="I215" s="153"/>
      <c r="J215" s="152">
        <f>ROUND(I215*H215,3)</f>
        <v>0</v>
      </c>
      <c r="K215" s="154"/>
      <c r="L215" s="35"/>
      <c r="M215" s="155" t="s">
        <v>1</v>
      </c>
      <c r="N215" s="156" t="s">
        <v>46</v>
      </c>
      <c r="O215" s="60"/>
      <c r="P215" s="157">
        <f>O215*H215</f>
        <v>0</v>
      </c>
      <c r="Q215" s="157">
        <v>11</v>
      </c>
      <c r="R215" s="157">
        <f>Q215*H215</f>
        <v>352</v>
      </c>
      <c r="S215" s="157">
        <v>0</v>
      </c>
      <c r="T215" s="158">
        <f>S215*H215</f>
        <v>0</v>
      </c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159" t="s">
        <v>246</v>
      </c>
      <c r="AT215" s="159" t="s">
        <v>242</v>
      </c>
      <c r="AU215" s="159" t="s">
        <v>140</v>
      </c>
      <c r="AY215" s="18" t="s">
        <v>239</v>
      </c>
      <c r="BE215" s="160">
        <f>IF(N215="základná",J215,0)</f>
        <v>0</v>
      </c>
      <c r="BF215" s="160">
        <f>IF(N215="znížená",J215,0)</f>
        <v>0</v>
      </c>
      <c r="BG215" s="160">
        <f>IF(N215="zákl. prenesená",J215,0)</f>
        <v>0</v>
      </c>
      <c r="BH215" s="160">
        <f>IF(N215="zníž. prenesená",J215,0)</f>
        <v>0</v>
      </c>
      <c r="BI215" s="160">
        <f>IF(N215="nulová",J215,0)</f>
        <v>0</v>
      </c>
      <c r="BJ215" s="18" t="s">
        <v>140</v>
      </c>
      <c r="BK215" s="161">
        <f>ROUND(I215*H215,3)</f>
        <v>0</v>
      </c>
      <c r="BL215" s="18" t="s">
        <v>246</v>
      </c>
      <c r="BM215" s="159" t="s">
        <v>447</v>
      </c>
    </row>
    <row r="216" spans="1:65" s="2" customFormat="1" ht="14.4" customHeight="1">
      <c r="A216" s="34"/>
      <c r="B216" s="147"/>
      <c r="C216" s="148" t="s">
        <v>80</v>
      </c>
      <c r="D216" s="148" t="s">
        <v>242</v>
      </c>
      <c r="E216" s="149" t="s">
        <v>4028</v>
      </c>
      <c r="F216" s="150" t="s">
        <v>4029</v>
      </c>
      <c r="G216" s="151" t="s">
        <v>388</v>
      </c>
      <c r="H216" s="152">
        <v>14</v>
      </c>
      <c r="I216" s="153"/>
      <c r="J216" s="152">
        <f>ROUND(I216*H216,3)</f>
        <v>0</v>
      </c>
      <c r="K216" s="154"/>
      <c r="L216" s="35"/>
      <c r="M216" s="155" t="s">
        <v>1</v>
      </c>
      <c r="N216" s="156" t="s">
        <v>46</v>
      </c>
      <c r="O216" s="60"/>
      <c r="P216" s="157">
        <f>O216*H216</f>
        <v>0</v>
      </c>
      <c r="Q216" s="157">
        <v>6</v>
      </c>
      <c r="R216" s="157">
        <f>Q216*H216</f>
        <v>84</v>
      </c>
      <c r="S216" s="157">
        <v>0</v>
      </c>
      <c r="T216" s="158">
        <f>S216*H216</f>
        <v>0</v>
      </c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R216" s="159" t="s">
        <v>246</v>
      </c>
      <c r="AT216" s="159" t="s">
        <v>242</v>
      </c>
      <c r="AU216" s="159" t="s">
        <v>140</v>
      </c>
      <c r="AY216" s="18" t="s">
        <v>239</v>
      </c>
      <c r="BE216" s="160">
        <f>IF(N216="základná",J216,0)</f>
        <v>0</v>
      </c>
      <c r="BF216" s="160">
        <f>IF(N216="znížená",J216,0)</f>
        <v>0</v>
      </c>
      <c r="BG216" s="160">
        <f>IF(N216="zákl. prenesená",J216,0)</f>
        <v>0</v>
      </c>
      <c r="BH216" s="160">
        <f>IF(N216="zníž. prenesená",J216,0)</f>
        <v>0</v>
      </c>
      <c r="BI216" s="160">
        <f>IF(N216="nulová",J216,0)</f>
        <v>0</v>
      </c>
      <c r="BJ216" s="18" t="s">
        <v>140</v>
      </c>
      <c r="BK216" s="161">
        <f>ROUND(I216*H216,3)</f>
        <v>0</v>
      </c>
      <c r="BL216" s="18" t="s">
        <v>246</v>
      </c>
      <c r="BM216" s="159" t="s">
        <v>342</v>
      </c>
    </row>
    <row r="217" spans="1:65" s="2" customFormat="1" ht="14.4" customHeight="1">
      <c r="A217" s="34"/>
      <c r="B217" s="147"/>
      <c r="C217" s="148" t="s">
        <v>80</v>
      </c>
      <c r="D217" s="148" t="s">
        <v>242</v>
      </c>
      <c r="E217" s="149" t="s">
        <v>4030</v>
      </c>
      <c r="F217" s="150" t="s">
        <v>4031</v>
      </c>
      <c r="G217" s="151" t="s">
        <v>388</v>
      </c>
      <c r="H217" s="152">
        <v>14</v>
      </c>
      <c r="I217" s="153"/>
      <c r="J217" s="152">
        <f>ROUND(I217*H217,3)</f>
        <v>0</v>
      </c>
      <c r="K217" s="154"/>
      <c r="L217" s="35"/>
      <c r="M217" s="155" t="s">
        <v>1</v>
      </c>
      <c r="N217" s="156" t="s">
        <v>46</v>
      </c>
      <c r="O217" s="60"/>
      <c r="P217" s="157">
        <f>O217*H217</f>
        <v>0</v>
      </c>
      <c r="Q217" s="157">
        <v>13</v>
      </c>
      <c r="R217" s="157">
        <f>Q217*H217</f>
        <v>182</v>
      </c>
      <c r="S217" s="157">
        <v>0</v>
      </c>
      <c r="T217" s="158">
        <f>S217*H217</f>
        <v>0</v>
      </c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R217" s="159" t="s">
        <v>246</v>
      </c>
      <c r="AT217" s="159" t="s">
        <v>242</v>
      </c>
      <c r="AU217" s="159" t="s">
        <v>140</v>
      </c>
      <c r="AY217" s="18" t="s">
        <v>239</v>
      </c>
      <c r="BE217" s="160">
        <f>IF(N217="základná",J217,0)</f>
        <v>0</v>
      </c>
      <c r="BF217" s="160">
        <f>IF(N217="znížená",J217,0)</f>
        <v>0</v>
      </c>
      <c r="BG217" s="160">
        <f>IF(N217="zákl. prenesená",J217,0)</f>
        <v>0</v>
      </c>
      <c r="BH217" s="160">
        <f>IF(N217="zníž. prenesená",J217,0)</f>
        <v>0</v>
      </c>
      <c r="BI217" s="160">
        <f>IF(N217="nulová",J217,0)</f>
        <v>0</v>
      </c>
      <c r="BJ217" s="18" t="s">
        <v>140</v>
      </c>
      <c r="BK217" s="161">
        <f>ROUND(I217*H217,3)</f>
        <v>0</v>
      </c>
      <c r="BL217" s="18" t="s">
        <v>246</v>
      </c>
      <c r="BM217" s="159" t="s">
        <v>351</v>
      </c>
    </row>
    <row r="218" spans="1:65" s="2" customFormat="1" ht="14.4" customHeight="1">
      <c r="A218" s="34"/>
      <c r="B218" s="147"/>
      <c r="C218" s="148" t="s">
        <v>80</v>
      </c>
      <c r="D218" s="148" t="s">
        <v>242</v>
      </c>
      <c r="E218" s="149" t="s">
        <v>3988</v>
      </c>
      <c r="F218" s="150" t="s">
        <v>3989</v>
      </c>
      <c r="G218" s="151" t="s">
        <v>2932</v>
      </c>
      <c r="H218" s="152">
        <v>1</v>
      </c>
      <c r="I218" s="153"/>
      <c r="J218" s="152">
        <f>ROUND(I218*H218,3)</f>
        <v>0</v>
      </c>
      <c r="K218" s="154"/>
      <c r="L218" s="35"/>
      <c r="M218" s="155" t="s">
        <v>1</v>
      </c>
      <c r="N218" s="156" t="s">
        <v>46</v>
      </c>
      <c r="O218" s="60"/>
      <c r="P218" s="157">
        <f>O218*H218</f>
        <v>0</v>
      </c>
      <c r="Q218" s="157">
        <v>0</v>
      </c>
      <c r="R218" s="157">
        <f>Q218*H218</f>
        <v>0</v>
      </c>
      <c r="S218" s="157">
        <v>0</v>
      </c>
      <c r="T218" s="158">
        <f>S218*H218</f>
        <v>0</v>
      </c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R218" s="159" t="s">
        <v>246</v>
      </c>
      <c r="AT218" s="159" t="s">
        <v>242</v>
      </c>
      <c r="AU218" s="159" t="s">
        <v>140</v>
      </c>
      <c r="AY218" s="18" t="s">
        <v>239</v>
      </c>
      <c r="BE218" s="160">
        <f>IF(N218="základná",J218,0)</f>
        <v>0</v>
      </c>
      <c r="BF218" s="160">
        <f>IF(N218="znížená",J218,0)</f>
        <v>0</v>
      </c>
      <c r="BG218" s="160">
        <f>IF(N218="zákl. prenesená",J218,0)</f>
        <v>0</v>
      </c>
      <c r="BH218" s="160">
        <f>IF(N218="zníž. prenesená",J218,0)</f>
        <v>0</v>
      </c>
      <c r="BI218" s="160">
        <f>IF(N218="nulová",J218,0)</f>
        <v>0</v>
      </c>
      <c r="BJ218" s="18" t="s">
        <v>140</v>
      </c>
      <c r="BK218" s="161">
        <f>ROUND(I218*H218,3)</f>
        <v>0</v>
      </c>
      <c r="BL218" s="18" t="s">
        <v>246</v>
      </c>
      <c r="BM218" s="159" t="s">
        <v>462</v>
      </c>
    </row>
    <row r="219" spans="1:65" s="12" customFormat="1" ht="22.75" customHeight="1">
      <c r="B219" s="134"/>
      <c r="D219" s="135" t="s">
        <v>79</v>
      </c>
      <c r="E219" s="145" t="s">
        <v>4032</v>
      </c>
      <c r="F219" s="145" t="s">
        <v>5504</v>
      </c>
      <c r="I219" s="137"/>
      <c r="J219" s="146">
        <f>BK219</f>
        <v>0</v>
      </c>
      <c r="L219" s="134"/>
      <c r="M219" s="139"/>
      <c r="N219" s="140"/>
      <c r="O219" s="140"/>
      <c r="P219" s="141">
        <f>SUM(P220:P222)</f>
        <v>0</v>
      </c>
      <c r="Q219" s="140"/>
      <c r="R219" s="141">
        <f>SUM(R220:R222)</f>
        <v>0</v>
      </c>
      <c r="S219" s="140"/>
      <c r="T219" s="142">
        <f>SUM(T220:T222)</f>
        <v>0</v>
      </c>
      <c r="AR219" s="135" t="s">
        <v>88</v>
      </c>
      <c r="AT219" s="143" t="s">
        <v>79</v>
      </c>
      <c r="AU219" s="143" t="s">
        <v>88</v>
      </c>
      <c r="AY219" s="135" t="s">
        <v>239</v>
      </c>
      <c r="BK219" s="144">
        <f>SUM(BK220:BK222)</f>
        <v>0</v>
      </c>
    </row>
    <row r="220" spans="1:65" s="2" customFormat="1" ht="14.4" customHeight="1">
      <c r="A220" s="34"/>
      <c r="B220" s="147"/>
      <c r="C220" s="148" t="s">
        <v>80</v>
      </c>
      <c r="D220" s="148" t="s">
        <v>242</v>
      </c>
      <c r="E220" s="149" t="s">
        <v>4033</v>
      </c>
      <c r="F220" s="150" t="s">
        <v>4034</v>
      </c>
      <c r="G220" s="151" t="s">
        <v>388</v>
      </c>
      <c r="H220" s="152">
        <v>1</v>
      </c>
      <c r="I220" s="153"/>
      <c r="J220" s="152">
        <f>ROUND(I220*H220,3)</f>
        <v>0</v>
      </c>
      <c r="K220" s="154"/>
      <c r="L220" s="35"/>
      <c r="M220" s="155" t="s">
        <v>1</v>
      </c>
      <c r="N220" s="156" t="s">
        <v>46</v>
      </c>
      <c r="O220" s="60"/>
      <c r="P220" s="157">
        <f>O220*H220</f>
        <v>0</v>
      </c>
      <c r="Q220" s="157">
        <v>0</v>
      </c>
      <c r="R220" s="157">
        <f>Q220*H220</f>
        <v>0</v>
      </c>
      <c r="S220" s="157">
        <v>0</v>
      </c>
      <c r="T220" s="158">
        <f>S220*H220</f>
        <v>0</v>
      </c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R220" s="159" t="s">
        <v>246</v>
      </c>
      <c r="AT220" s="159" t="s">
        <v>242</v>
      </c>
      <c r="AU220" s="159" t="s">
        <v>140</v>
      </c>
      <c r="AY220" s="18" t="s">
        <v>239</v>
      </c>
      <c r="BE220" s="160">
        <f>IF(N220="základná",J220,0)</f>
        <v>0</v>
      </c>
      <c r="BF220" s="160">
        <f>IF(N220="znížená",J220,0)</f>
        <v>0</v>
      </c>
      <c r="BG220" s="160">
        <f>IF(N220="zákl. prenesená",J220,0)</f>
        <v>0</v>
      </c>
      <c r="BH220" s="160">
        <f>IF(N220="zníž. prenesená",J220,0)</f>
        <v>0</v>
      </c>
      <c r="BI220" s="160">
        <f>IF(N220="nulová",J220,0)</f>
        <v>0</v>
      </c>
      <c r="BJ220" s="18" t="s">
        <v>140</v>
      </c>
      <c r="BK220" s="161">
        <f>ROUND(I220*H220,3)</f>
        <v>0</v>
      </c>
      <c r="BL220" s="18" t="s">
        <v>246</v>
      </c>
      <c r="BM220" s="159" t="s">
        <v>469</v>
      </c>
    </row>
    <row r="221" spans="1:65" s="2" customFormat="1" ht="14.4" customHeight="1">
      <c r="A221" s="34"/>
      <c r="B221" s="147"/>
      <c r="C221" s="148" t="s">
        <v>80</v>
      </c>
      <c r="D221" s="148" t="s">
        <v>242</v>
      </c>
      <c r="E221" s="149" t="s">
        <v>4035</v>
      </c>
      <c r="F221" s="150" t="s">
        <v>4036</v>
      </c>
      <c r="G221" s="151" t="s">
        <v>388</v>
      </c>
      <c r="H221" s="152">
        <v>1</v>
      </c>
      <c r="I221" s="153"/>
      <c r="J221" s="152">
        <f>ROUND(I221*H221,3)</f>
        <v>0</v>
      </c>
      <c r="K221" s="154"/>
      <c r="L221" s="35"/>
      <c r="M221" s="155" t="s">
        <v>1</v>
      </c>
      <c r="N221" s="156" t="s">
        <v>46</v>
      </c>
      <c r="O221" s="60"/>
      <c r="P221" s="157">
        <f>O221*H221</f>
        <v>0</v>
      </c>
      <c r="Q221" s="157">
        <v>0</v>
      </c>
      <c r="R221" s="157">
        <f>Q221*H221</f>
        <v>0</v>
      </c>
      <c r="S221" s="157">
        <v>0</v>
      </c>
      <c r="T221" s="158">
        <f>S221*H221</f>
        <v>0</v>
      </c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R221" s="159" t="s">
        <v>246</v>
      </c>
      <c r="AT221" s="159" t="s">
        <v>242</v>
      </c>
      <c r="AU221" s="159" t="s">
        <v>140</v>
      </c>
      <c r="AY221" s="18" t="s">
        <v>239</v>
      </c>
      <c r="BE221" s="160">
        <f>IF(N221="základná",J221,0)</f>
        <v>0</v>
      </c>
      <c r="BF221" s="160">
        <f>IF(N221="znížená",J221,0)</f>
        <v>0</v>
      </c>
      <c r="BG221" s="160">
        <f>IF(N221="zákl. prenesená",J221,0)</f>
        <v>0</v>
      </c>
      <c r="BH221" s="160">
        <f>IF(N221="zníž. prenesená",J221,0)</f>
        <v>0</v>
      </c>
      <c r="BI221" s="160">
        <f>IF(N221="nulová",J221,0)</f>
        <v>0</v>
      </c>
      <c r="BJ221" s="18" t="s">
        <v>140</v>
      </c>
      <c r="BK221" s="161">
        <f>ROUND(I221*H221,3)</f>
        <v>0</v>
      </c>
      <c r="BL221" s="18" t="s">
        <v>246</v>
      </c>
      <c r="BM221" s="159" t="s">
        <v>476</v>
      </c>
    </row>
    <row r="222" spans="1:65" s="2" customFormat="1" ht="14.4" customHeight="1">
      <c r="A222" s="34"/>
      <c r="B222" s="147"/>
      <c r="C222" s="148" t="s">
        <v>80</v>
      </c>
      <c r="D222" s="148" t="s">
        <v>242</v>
      </c>
      <c r="E222" s="149" t="s">
        <v>3988</v>
      </c>
      <c r="F222" s="150" t="s">
        <v>3989</v>
      </c>
      <c r="G222" s="151" t="s">
        <v>2932</v>
      </c>
      <c r="H222" s="152">
        <v>1</v>
      </c>
      <c r="I222" s="153"/>
      <c r="J222" s="152">
        <f>ROUND(I222*H222,3)</f>
        <v>0</v>
      </c>
      <c r="K222" s="154"/>
      <c r="L222" s="35"/>
      <c r="M222" s="155" t="s">
        <v>1</v>
      </c>
      <c r="N222" s="156" t="s">
        <v>46</v>
      </c>
      <c r="O222" s="60"/>
      <c r="P222" s="157">
        <f>O222*H222</f>
        <v>0</v>
      </c>
      <c r="Q222" s="157">
        <v>0</v>
      </c>
      <c r="R222" s="157">
        <f>Q222*H222</f>
        <v>0</v>
      </c>
      <c r="S222" s="157">
        <v>0</v>
      </c>
      <c r="T222" s="158">
        <f>S222*H222</f>
        <v>0</v>
      </c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R222" s="159" t="s">
        <v>246</v>
      </c>
      <c r="AT222" s="159" t="s">
        <v>242</v>
      </c>
      <c r="AU222" s="159" t="s">
        <v>140</v>
      </c>
      <c r="AY222" s="18" t="s">
        <v>239</v>
      </c>
      <c r="BE222" s="160">
        <f>IF(N222="základná",J222,0)</f>
        <v>0</v>
      </c>
      <c r="BF222" s="160">
        <f>IF(N222="znížená",J222,0)</f>
        <v>0</v>
      </c>
      <c r="BG222" s="160">
        <f>IF(N222="zákl. prenesená",J222,0)</f>
        <v>0</v>
      </c>
      <c r="BH222" s="160">
        <f>IF(N222="zníž. prenesená",J222,0)</f>
        <v>0</v>
      </c>
      <c r="BI222" s="160">
        <f>IF(N222="nulová",J222,0)</f>
        <v>0</v>
      </c>
      <c r="BJ222" s="18" t="s">
        <v>140</v>
      </c>
      <c r="BK222" s="161">
        <f>ROUND(I222*H222,3)</f>
        <v>0</v>
      </c>
      <c r="BL222" s="18" t="s">
        <v>246</v>
      </c>
      <c r="BM222" s="159" t="s">
        <v>666</v>
      </c>
    </row>
    <row r="223" spans="1:65" s="12" customFormat="1" ht="22.75" customHeight="1">
      <c r="B223" s="134"/>
      <c r="D223" s="135" t="s">
        <v>79</v>
      </c>
      <c r="E223" s="145" t="s">
        <v>4037</v>
      </c>
      <c r="F223" s="145" t="s">
        <v>5505</v>
      </c>
      <c r="I223" s="137"/>
      <c r="J223" s="146">
        <f>BK223</f>
        <v>0</v>
      </c>
      <c r="L223" s="134"/>
      <c r="M223" s="139"/>
      <c r="N223" s="140"/>
      <c r="O223" s="140"/>
      <c r="P223" s="141">
        <f>SUM(P224:P227)</f>
        <v>0</v>
      </c>
      <c r="Q223" s="140"/>
      <c r="R223" s="141">
        <f>SUM(R224:R227)</f>
        <v>2.14</v>
      </c>
      <c r="S223" s="140"/>
      <c r="T223" s="142">
        <f>SUM(T224:T227)</f>
        <v>0</v>
      </c>
      <c r="AR223" s="135" t="s">
        <v>88</v>
      </c>
      <c r="AT223" s="143" t="s">
        <v>79</v>
      </c>
      <c r="AU223" s="143" t="s">
        <v>88</v>
      </c>
      <c r="AY223" s="135" t="s">
        <v>239</v>
      </c>
      <c r="BK223" s="144">
        <f>SUM(BK224:BK227)</f>
        <v>0</v>
      </c>
    </row>
    <row r="224" spans="1:65" s="2" customFormat="1" ht="14.4" customHeight="1">
      <c r="A224" s="34"/>
      <c r="B224" s="147"/>
      <c r="C224" s="148" t="s">
        <v>80</v>
      </c>
      <c r="D224" s="148" t="s">
        <v>242</v>
      </c>
      <c r="E224" s="149" t="s">
        <v>4038</v>
      </c>
      <c r="F224" s="150" t="s">
        <v>4039</v>
      </c>
      <c r="G224" s="151" t="s">
        <v>388</v>
      </c>
      <c r="H224" s="152">
        <v>1</v>
      </c>
      <c r="I224" s="153"/>
      <c r="J224" s="152">
        <f>ROUND(I224*H224,3)</f>
        <v>0</v>
      </c>
      <c r="K224" s="154"/>
      <c r="L224" s="35"/>
      <c r="M224" s="155" t="s">
        <v>1</v>
      </c>
      <c r="N224" s="156" t="s">
        <v>46</v>
      </c>
      <c r="O224" s="60"/>
      <c r="P224" s="157">
        <f>O224*H224</f>
        <v>0</v>
      </c>
      <c r="Q224" s="157">
        <v>0.36</v>
      </c>
      <c r="R224" s="157">
        <f>Q224*H224</f>
        <v>0.36</v>
      </c>
      <c r="S224" s="157">
        <v>0</v>
      </c>
      <c r="T224" s="158">
        <f>S224*H224</f>
        <v>0</v>
      </c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R224" s="159" t="s">
        <v>246</v>
      </c>
      <c r="AT224" s="159" t="s">
        <v>242</v>
      </c>
      <c r="AU224" s="159" t="s">
        <v>140</v>
      </c>
      <c r="AY224" s="18" t="s">
        <v>239</v>
      </c>
      <c r="BE224" s="160">
        <f>IF(N224="základná",J224,0)</f>
        <v>0</v>
      </c>
      <c r="BF224" s="160">
        <f>IF(N224="znížená",J224,0)</f>
        <v>0</v>
      </c>
      <c r="BG224" s="160">
        <f>IF(N224="zákl. prenesená",J224,0)</f>
        <v>0</v>
      </c>
      <c r="BH224" s="160">
        <f>IF(N224="zníž. prenesená",J224,0)</f>
        <v>0</v>
      </c>
      <c r="BI224" s="160">
        <f>IF(N224="nulová",J224,0)</f>
        <v>0</v>
      </c>
      <c r="BJ224" s="18" t="s">
        <v>140</v>
      </c>
      <c r="BK224" s="161">
        <f>ROUND(I224*H224,3)</f>
        <v>0</v>
      </c>
      <c r="BL224" s="18" t="s">
        <v>246</v>
      </c>
      <c r="BM224" s="159" t="s">
        <v>586</v>
      </c>
    </row>
    <row r="225" spans="1:65" s="2" customFormat="1" ht="14.4" customHeight="1">
      <c r="A225" s="34"/>
      <c r="B225" s="147"/>
      <c r="C225" s="148" t="s">
        <v>80</v>
      </c>
      <c r="D225" s="148" t="s">
        <v>242</v>
      </c>
      <c r="E225" s="149" t="s">
        <v>4040</v>
      </c>
      <c r="F225" s="150" t="s">
        <v>4041</v>
      </c>
      <c r="G225" s="151" t="s">
        <v>388</v>
      </c>
      <c r="H225" s="152">
        <v>1</v>
      </c>
      <c r="I225" s="153"/>
      <c r="J225" s="152">
        <f>ROUND(I225*H225,3)</f>
        <v>0</v>
      </c>
      <c r="K225" s="154"/>
      <c r="L225" s="35"/>
      <c r="M225" s="155" t="s">
        <v>1</v>
      </c>
      <c r="N225" s="156" t="s">
        <v>46</v>
      </c>
      <c r="O225" s="60"/>
      <c r="P225" s="157">
        <f>O225*H225</f>
        <v>0</v>
      </c>
      <c r="Q225" s="157">
        <v>0.44</v>
      </c>
      <c r="R225" s="157">
        <f>Q225*H225</f>
        <v>0.44</v>
      </c>
      <c r="S225" s="157">
        <v>0</v>
      </c>
      <c r="T225" s="158">
        <f>S225*H225</f>
        <v>0</v>
      </c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R225" s="159" t="s">
        <v>246</v>
      </c>
      <c r="AT225" s="159" t="s">
        <v>242</v>
      </c>
      <c r="AU225" s="159" t="s">
        <v>140</v>
      </c>
      <c r="AY225" s="18" t="s">
        <v>239</v>
      </c>
      <c r="BE225" s="160">
        <f>IF(N225="základná",J225,0)</f>
        <v>0</v>
      </c>
      <c r="BF225" s="160">
        <f>IF(N225="znížená",J225,0)</f>
        <v>0</v>
      </c>
      <c r="BG225" s="160">
        <f>IF(N225="zákl. prenesená",J225,0)</f>
        <v>0</v>
      </c>
      <c r="BH225" s="160">
        <f>IF(N225="zníž. prenesená",J225,0)</f>
        <v>0</v>
      </c>
      <c r="BI225" s="160">
        <f>IF(N225="nulová",J225,0)</f>
        <v>0</v>
      </c>
      <c r="BJ225" s="18" t="s">
        <v>140</v>
      </c>
      <c r="BK225" s="161">
        <f>ROUND(I225*H225,3)</f>
        <v>0</v>
      </c>
      <c r="BL225" s="18" t="s">
        <v>246</v>
      </c>
      <c r="BM225" s="159" t="s">
        <v>601</v>
      </c>
    </row>
    <row r="226" spans="1:65" s="2" customFormat="1" ht="14.4" customHeight="1">
      <c r="A226" s="34"/>
      <c r="B226" s="147"/>
      <c r="C226" s="148" t="s">
        <v>80</v>
      </c>
      <c r="D226" s="148" t="s">
        <v>242</v>
      </c>
      <c r="E226" s="149" t="s">
        <v>4042</v>
      </c>
      <c r="F226" s="150" t="s">
        <v>4043</v>
      </c>
      <c r="G226" s="151" t="s">
        <v>388</v>
      </c>
      <c r="H226" s="152">
        <v>1</v>
      </c>
      <c r="I226" s="153"/>
      <c r="J226" s="152">
        <f>ROUND(I226*H226,3)</f>
        <v>0</v>
      </c>
      <c r="K226" s="154"/>
      <c r="L226" s="35"/>
      <c r="M226" s="155" t="s">
        <v>1</v>
      </c>
      <c r="N226" s="156" t="s">
        <v>46</v>
      </c>
      <c r="O226" s="60"/>
      <c r="P226" s="157">
        <f>O226*H226</f>
        <v>0</v>
      </c>
      <c r="Q226" s="157">
        <v>1.34</v>
      </c>
      <c r="R226" s="157">
        <f>Q226*H226</f>
        <v>1.34</v>
      </c>
      <c r="S226" s="157">
        <v>0</v>
      </c>
      <c r="T226" s="158">
        <f>S226*H226</f>
        <v>0</v>
      </c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R226" s="159" t="s">
        <v>246</v>
      </c>
      <c r="AT226" s="159" t="s">
        <v>242</v>
      </c>
      <c r="AU226" s="159" t="s">
        <v>140</v>
      </c>
      <c r="AY226" s="18" t="s">
        <v>239</v>
      </c>
      <c r="BE226" s="160">
        <f>IF(N226="základná",J226,0)</f>
        <v>0</v>
      </c>
      <c r="BF226" s="160">
        <f>IF(N226="znížená",J226,0)</f>
        <v>0</v>
      </c>
      <c r="BG226" s="160">
        <f>IF(N226="zákl. prenesená",J226,0)</f>
        <v>0</v>
      </c>
      <c r="BH226" s="160">
        <f>IF(N226="zníž. prenesená",J226,0)</f>
        <v>0</v>
      </c>
      <c r="BI226" s="160">
        <f>IF(N226="nulová",J226,0)</f>
        <v>0</v>
      </c>
      <c r="BJ226" s="18" t="s">
        <v>140</v>
      </c>
      <c r="BK226" s="161">
        <f>ROUND(I226*H226,3)</f>
        <v>0</v>
      </c>
      <c r="BL226" s="18" t="s">
        <v>246</v>
      </c>
      <c r="BM226" s="159" t="s">
        <v>607</v>
      </c>
    </row>
    <row r="227" spans="1:65" s="2" customFormat="1" ht="14.4" customHeight="1">
      <c r="A227" s="34"/>
      <c r="B227" s="147"/>
      <c r="C227" s="148" t="s">
        <v>80</v>
      </c>
      <c r="D227" s="148" t="s">
        <v>242</v>
      </c>
      <c r="E227" s="149" t="s">
        <v>3988</v>
      </c>
      <c r="F227" s="150" t="s">
        <v>3989</v>
      </c>
      <c r="G227" s="151" t="s">
        <v>2932</v>
      </c>
      <c r="H227" s="152">
        <v>1</v>
      </c>
      <c r="I227" s="153"/>
      <c r="J227" s="152">
        <f>ROUND(I227*H227,3)</f>
        <v>0</v>
      </c>
      <c r="K227" s="154"/>
      <c r="L227" s="35"/>
      <c r="M227" s="155" t="s">
        <v>1</v>
      </c>
      <c r="N227" s="156" t="s">
        <v>46</v>
      </c>
      <c r="O227" s="60"/>
      <c r="P227" s="157">
        <f>O227*H227</f>
        <v>0</v>
      </c>
      <c r="Q227" s="157">
        <v>0</v>
      </c>
      <c r="R227" s="157">
        <f>Q227*H227</f>
        <v>0</v>
      </c>
      <c r="S227" s="157">
        <v>0</v>
      </c>
      <c r="T227" s="158">
        <f>S227*H227</f>
        <v>0</v>
      </c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R227" s="159" t="s">
        <v>246</v>
      </c>
      <c r="AT227" s="159" t="s">
        <v>242</v>
      </c>
      <c r="AU227" s="159" t="s">
        <v>140</v>
      </c>
      <c r="AY227" s="18" t="s">
        <v>239</v>
      </c>
      <c r="BE227" s="160">
        <f>IF(N227="základná",J227,0)</f>
        <v>0</v>
      </c>
      <c r="BF227" s="160">
        <f>IF(N227="znížená",J227,0)</f>
        <v>0</v>
      </c>
      <c r="BG227" s="160">
        <f>IF(N227="zákl. prenesená",J227,0)</f>
        <v>0</v>
      </c>
      <c r="BH227" s="160">
        <f>IF(N227="zníž. prenesená",J227,0)</f>
        <v>0</v>
      </c>
      <c r="BI227" s="160">
        <f>IF(N227="nulová",J227,0)</f>
        <v>0</v>
      </c>
      <c r="BJ227" s="18" t="s">
        <v>140</v>
      </c>
      <c r="BK227" s="161">
        <f>ROUND(I227*H227,3)</f>
        <v>0</v>
      </c>
      <c r="BL227" s="18" t="s">
        <v>246</v>
      </c>
      <c r="BM227" s="159" t="s">
        <v>630</v>
      </c>
    </row>
    <row r="228" spans="1:65" s="12" customFormat="1" ht="22.75" customHeight="1">
      <c r="B228" s="134"/>
      <c r="D228" s="135" t="s">
        <v>79</v>
      </c>
      <c r="E228" s="145" t="s">
        <v>4044</v>
      </c>
      <c r="F228" s="145" t="s">
        <v>4045</v>
      </c>
      <c r="I228" s="137"/>
      <c r="J228" s="146">
        <f>BK228</f>
        <v>0</v>
      </c>
      <c r="L228" s="134"/>
      <c r="M228" s="139"/>
      <c r="N228" s="140"/>
      <c r="O228" s="140"/>
      <c r="P228" s="141">
        <f>SUM(P229:P230)</f>
        <v>0</v>
      </c>
      <c r="Q228" s="140"/>
      <c r="R228" s="141">
        <f>SUM(R229:R230)</f>
        <v>0.9</v>
      </c>
      <c r="S228" s="140"/>
      <c r="T228" s="142">
        <f>SUM(T229:T230)</f>
        <v>0</v>
      </c>
      <c r="AR228" s="135" t="s">
        <v>88</v>
      </c>
      <c r="AT228" s="143" t="s">
        <v>79</v>
      </c>
      <c r="AU228" s="143" t="s">
        <v>88</v>
      </c>
      <c r="AY228" s="135" t="s">
        <v>239</v>
      </c>
      <c r="BK228" s="144">
        <f>SUM(BK229:BK230)</f>
        <v>0</v>
      </c>
    </row>
    <row r="229" spans="1:65" s="2" customFormat="1" ht="14.4" customHeight="1">
      <c r="A229" s="34"/>
      <c r="B229" s="147"/>
      <c r="C229" s="148" t="s">
        <v>80</v>
      </c>
      <c r="D229" s="148" t="s">
        <v>242</v>
      </c>
      <c r="E229" s="149" t="s">
        <v>4046</v>
      </c>
      <c r="F229" s="150" t="s">
        <v>4047</v>
      </c>
      <c r="G229" s="151" t="s">
        <v>4048</v>
      </c>
      <c r="H229" s="152">
        <v>1</v>
      </c>
      <c r="I229" s="153"/>
      <c r="J229" s="152">
        <f>ROUND(I229*H229,3)</f>
        <v>0</v>
      </c>
      <c r="K229" s="154"/>
      <c r="L229" s="35"/>
      <c r="M229" s="155" t="s">
        <v>1</v>
      </c>
      <c r="N229" s="156" t="s">
        <v>46</v>
      </c>
      <c r="O229" s="60"/>
      <c r="P229" s="157">
        <f>O229*H229</f>
        <v>0</v>
      </c>
      <c r="Q229" s="157">
        <v>0.9</v>
      </c>
      <c r="R229" s="157">
        <f>Q229*H229</f>
        <v>0.9</v>
      </c>
      <c r="S229" s="157">
        <v>0</v>
      </c>
      <c r="T229" s="158">
        <f>S229*H229</f>
        <v>0</v>
      </c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159" t="s">
        <v>246</v>
      </c>
      <c r="AT229" s="159" t="s">
        <v>242</v>
      </c>
      <c r="AU229" s="159" t="s">
        <v>140</v>
      </c>
      <c r="AY229" s="18" t="s">
        <v>239</v>
      </c>
      <c r="BE229" s="160">
        <f>IF(N229="základná",J229,0)</f>
        <v>0</v>
      </c>
      <c r="BF229" s="160">
        <f>IF(N229="znížená",J229,0)</f>
        <v>0</v>
      </c>
      <c r="BG229" s="160">
        <f>IF(N229="zákl. prenesená",J229,0)</f>
        <v>0</v>
      </c>
      <c r="BH229" s="160">
        <f>IF(N229="zníž. prenesená",J229,0)</f>
        <v>0</v>
      </c>
      <c r="BI229" s="160">
        <f>IF(N229="nulová",J229,0)</f>
        <v>0</v>
      </c>
      <c r="BJ229" s="18" t="s">
        <v>140</v>
      </c>
      <c r="BK229" s="161">
        <f>ROUND(I229*H229,3)</f>
        <v>0</v>
      </c>
      <c r="BL229" s="18" t="s">
        <v>246</v>
      </c>
      <c r="BM229" s="159" t="s">
        <v>668</v>
      </c>
    </row>
    <row r="230" spans="1:65" s="2" customFormat="1" ht="14.4" customHeight="1">
      <c r="A230" s="34"/>
      <c r="B230" s="147"/>
      <c r="C230" s="148" t="s">
        <v>304</v>
      </c>
      <c r="D230" s="148" t="s">
        <v>242</v>
      </c>
      <c r="E230" s="149" t="s">
        <v>3988</v>
      </c>
      <c r="F230" s="150" t="s">
        <v>3989</v>
      </c>
      <c r="G230" s="151" t="s">
        <v>2932</v>
      </c>
      <c r="H230" s="152">
        <v>1</v>
      </c>
      <c r="I230" s="153"/>
      <c r="J230" s="152">
        <f>ROUND(I230*H230,3)</f>
        <v>0</v>
      </c>
      <c r="K230" s="154"/>
      <c r="L230" s="35"/>
      <c r="M230" s="155" t="s">
        <v>1</v>
      </c>
      <c r="N230" s="156" t="s">
        <v>46</v>
      </c>
      <c r="O230" s="60"/>
      <c r="P230" s="157">
        <f>O230*H230</f>
        <v>0</v>
      </c>
      <c r="Q230" s="157">
        <v>0</v>
      </c>
      <c r="R230" s="157">
        <f>Q230*H230</f>
        <v>0</v>
      </c>
      <c r="S230" s="157">
        <v>0</v>
      </c>
      <c r="T230" s="158">
        <f>S230*H230</f>
        <v>0</v>
      </c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R230" s="159" t="s">
        <v>246</v>
      </c>
      <c r="AT230" s="159" t="s">
        <v>242</v>
      </c>
      <c r="AU230" s="159" t="s">
        <v>140</v>
      </c>
      <c r="AY230" s="18" t="s">
        <v>239</v>
      </c>
      <c r="BE230" s="160">
        <f>IF(N230="základná",J230,0)</f>
        <v>0</v>
      </c>
      <c r="BF230" s="160">
        <f>IF(N230="znížená",J230,0)</f>
        <v>0</v>
      </c>
      <c r="BG230" s="160">
        <f>IF(N230="zákl. prenesená",J230,0)</f>
        <v>0</v>
      </c>
      <c r="BH230" s="160">
        <f>IF(N230="zníž. prenesená",J230,0)</f>
        <v>0</v>
      </c>
      <c r="BI230" s="160">
        <f>IF(N230="nulová",J230,0)</f>
        <v>0</v>
      </c>
      <c r="BJ230" s="18" t="s">
        <v>140</v>
      </c>
      <c r="BK230" s="161">
        <f>ROUND(I230*H230,3)</f>
        <v>0</v>
      </c>
      <c r="BL230" s="18" t="s">
        <v>246</v>
      </c>
      <c r="BM230" s="159" t="s">
        <v>4049</v>
      </c>
    </row>
    <row r="231" spans="1:65" s="12" customFormat="1" ht="22.75" customHeight="1">
      <c r="B231" s="134"/>
      <c r="D231" s="135" t="s">
        <v>79</v>
      </c>
      <c r="E231" s="145" t="s">
        <v>4050</v>
      </c>
      <c r="F231" s="145" t="s">
        <v>5506</v>
      </c>
      <c r="I231" s="137"/>
      <c r="J231" s="146">
        <f>BK231</f>
        <v>0</v>
      </c>
      <c r="L231" s="134"/>
      <c r="M231" s="139"/>
      <c r="N231" s="140"/>
      <c r="O231" s="140"/>
      <c r="P231" s="141">
        <f>SUM(P232:P234)</f>
        <v>0</v>
      </c>
      <c r="Q231" s="140"/>
      <c r="R231" s="141">
        <f>SUM(R232:R234)</f>
        <v>0</v>
      </c>
      <c r="S231" s="140"/>
      <c r="T231" s="142">
        <f>SUM(T232:T234)</f>
        <v>0</v>
      </c>
      <c r="AR231" s="135" t="s">
        <v>88</v>
      </c>
      <c r="AT231" s="143" t="s">
        <v>79</v>
      </c>
      <c r="AU231" s="143" t="s">
        <v>88</v>
      </c>
      <c r="AY231" s="135" t="s">
        <v>239</v>
      </c>
      <c r="BK231" s="144">
        <f>SUM(BK232:BK234)</f>
        <v>0</v>
      </c>
    </row>
    <row r="232" spans="1:65" s="2" customFormat="1" ht="14.4" customHeight="1">
      <c r="A232" s="34"/>
      <c r="B232" s="147"/>
      <c r="C232" s="148" t="s">
        <v>80</v>
      </c>
      <c r="D232" s="148" t="s">
        <v>242</v>
      </c>
      <c r="E232" s="149" t="s">
        <v>4051</v>
      </c>
      <c r="F232" s="150" t="s">
        <v>4052</v>
      </c>
      <c r="G232" s="151" t="s">
        <v>388</v>
      </c>
      <c r="H232" s="152">
        <v>1</v>
      </c>
      <c r="I232" s="153"/>
      <c r="J232" s="152">
        <f>ROUND(I232*H232,3)</f>
        <v>0</v>
      </c>
      <c r="K232" s="154"/>
      <c r="L232" s="35"/>
      <c r="M232" s="155" t="s">
        <v>1</v>
      </c>
      <c r="N232" s="156" t="s">
        <v>46</v>
      </c>
      <c r="O232" s="60"/>
      <c r="P232" s="157">
        <f>O232*H232</f>
        <v>0</v>
      </c>
      <c r="Q232" s="157">
        <v>0</v>
      </c>
      <c r="R232" s="157">
        <f>Q232*H232</f>
        <v>0</v>
      </c>
      <c r="S232" s="157">
        <v>0</v>
      </c>
      <c r="T232" s="158">
        <f>S232*H232</f>
        <v>0</v>
      </c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R232" s="159" t="s">
        <v>246</v>
      </c>
      <c r="AT232" s="159" t="s">
        <v>242</v>
      </c>
      <c r="AU232" s="159" t="s">
        <v>140</v>
      </c>
      <c r="AY232" s="18" t="s">
        <v>239</v>
      </c>
      <c r="BE232" s="160">
        <f>IF(N232="základná",J232,0)</f>
        <v>0</v>
      </c>
      <c r="BF232" s="160">
        <f>IF(N232="znížená",J232,0)</f>
        <v>0</v>
      </c>
      <c r="BG232" s="160">
        <f>IF(N232="zákl. prenesená",J232,0)</f>
        <v>0</v>
      </c>
      <c r="BH232" s="160">
        <f>IF(N232="zníž. prenesená",J232,0)</f>
        <v>0</v>
      </c>
      <c r="BI232" s="160">
        <f>IF(N232="nulová",J232,0)</f>
        <v>0</v>
      </c>
      <c r="BJ232" s="18" t="s">
        <v>140</v>
      </c>
      <c r="BK232" s="161">
        <f>ROUND(I232*H232,3)</f>
        <v>0</v>
      </c>
      <c r="BL232" s="18" t="s">
        <v>246</v>
      </c>
      <c r="BM232" s="159" t="s">
        <v>678</v>
      </c>
    </row>
    <row r="233" spans="1:65" s="2" customFormat="1" ht="14.4" customHeight="1">
      <c r="A233" s="34"/>
      <c r="B233" s="147"/>
      <c r="C233" s="148" t="s">
        <v>80</v>
      </c>
      <c r="D233" s="148" t="s">
        <v>242</v>
      </c>
      <c r="E233" s="149" t="s">
        <v>4053</v>
      </c>
      <c r="F233" s="150" t="s">
        <v>4054</v>
      </c>
      <c r="G233" s="151" t="s">
        <v>388</v>
      </c>
      <c r="H233" s="152">
        <v>2</v>
      </c>
      <c r="I233" s="153"/>
      <c r="J233" s="152">
        <f>ROUND(I233*H233,3)</f>
        <v>0</v>
      </c>
      <c r="K233" s="154"/>
      <c r="L233" s="35"/>
      <c r="M233" s="155" t="s">
        <v>1</v>
      </c>
      <c r="N233" s="156" t="s">
        <v>46</v>
      </c>
      <c r="O233" s="60"/>
      <c r="P233" s="157">
        <f>O233*H233</f>
        <v>0</v>
      </c>
      <c r="Q233" s="157">
        <v>0</v>
      </c>
      <c r="R233" s="157">
        <f>Q233*H233</f>
        <v>0</v>
      </c>
      <c r="S233" s="157">
        <v>0</v>
      </c>
      <c r="T233" s="158">
        <f>S233*H233</f>
        <v>0</v>
      </c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R233" s="159" t="s">
        <v>246</v>
      </c>
      <c r="AT233" s="159" t="s">
        <v>242</v>
      </c>
      <c r="AU233" s="159" t="s">
        <v>140</v>
      </c>
      <c r="AY233" s="18" t="s">
        <v>239</v>
      </c>
      <c r="BE233" s="160">
        <f>IF(N233="základná",J233,0)</f>
        <v>0</v>
      </c>
      <c r="BF233" s="160">
        <f>IF(N233="znížená",J233,0)</f>
        <v>0</v>
      </c>
      <c r="BG233" s="160">
        <f>IF(N233="zákl. prenesená",J233,0)</f>
        <v>0</v>
      </c>
      <c r="BH233" s="160">
        <f>IF(N233="zníž. prenesená",J233,0)</f>
        <v>0</v>
      </c>
      <c r="BI233" s="160">
        <f>IF(N233="nulová",J233,0)</f>
        <v>0</v>
      </c>
      <c r="BJ233" s="18" t="s">
        <v>140</v>
      </c>
      <c r="BK233" s="161">
        <f>ROUND(I233*H233,3)</f>
        <v>0</v>
      </c>
      <c r="BL233" s="18" t="s">
        <v>246</v>
      </c>
      <c r="BM233" s="159" t="s">
        <v>684</v>
      </c>
    </row>
    <row r="234" spans="1:65" s="2" customFormat="1" ht="14.4" customHeight="1">
      <c r="A234" s="34"/>
      <c r="B234" s="147"/>
      <c r="C234" s="148" t="s">
        <v>80</v>
      </c>
      <c r="D234" s="148" t="s">
        <v>242</v>
      </c>
      <c r="E234" s="149" t="s">
        <v>3988</v>
      </c>
      <c r="F234" s="150" t="s">
        <v>3989</v>
      </c>
      <c r="G234" s="151" t="s">
        <v>2932</v>
      </c>
      <c r="H234" s="152">
        <v>1</v>
      </c>
      <c r="I234" s="153"/>
      <c r="J234" s="152">
        <f>ROUND(I234*H234,3)</f>
        <v>0</v>
      </c>
      <c r="K234" s="154"/>
      <c r="L234" s="35"/>
      <c r="M234" s="155" t="s">
        <v>1</v>
      </c>
      <c r="N234" s="156" t="s">
        <v>46</v>
      </c>
      <c r="O234" s="60"/>
      <c r="P234" s="157">
        <f>O234*H234</f>
        <v>0</v>
      </c>
      <c r="Q234" s="157">
        <v>0</v>
      </c>
      <c r="R234" s="157">
        <f>Q234*H234</f>
        <v>0</v>
      </c>
      <c r="S234" s="157">
        <v>0</v>
      </c>
      <c r="T234" s="158">
        <f>S234*H234</f>
        <v>0</v>
      </c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R234" s="159" t="s">
        <v>246</v>
      </c>
      <c r="AT234" s="159" t="s">
        <v>242</v>
      </c>
      <c r="AU234" s="159" t="s">
        <v>140</v>
      </c>
      <c r="AY234" s="18" t="s">
        <v>239</v>
      </c>
      <c r="BE234" s="160">
        <f>IF(N234="základná",J234,0)</f>
        <v>0</v>
      </c>
      <c r="BF234" s="160">
        <f>IF(N234="znížená",J234,0)</f>
        <v>0</v>
      </c>
      <c r="BG234" s="160">
        <f>IF(N234="zákl. prenesená",J234,0)</f>
        <v>0</v>
      </c>
      <c r="BH234" s="160">
        <f>IF(N234="zníž. prenesená",J234,0)</f>
        <v>0</v>
      </c>
      <c r="BI234" s="160">
        <f>IF(N234="nulová",J234,0)</f>
        <v>0</v>
      </c>
      <c r="BJ234" s="18" t="s">
        <v>140</v>
      </c>
      <c r="BK234" s="161">
        <f>ROUND(I234*H234,3)</f>
        <v>0</v>
      </c>
      <c r="BL234" s="18" t="s">
        <v>246</v>
      </c>
      <c r="BM234" s="159" t="s">
        <v>750</v>
      </c>
    </row>
    <row r="235" spans="1:65" s="12" customFormat="1" ht="22.75" customHeight="1">
      <c r="B235" s="134"/>
      <c r="D235" s="135" t="s">
        <v>79</v>
      </c>
      <c r="E235" s="145" t="s">
        <v>4055</v>
      </c>
      <c r="F235" s="145" t="s">
        <v>5511</v>
      </c>
      <c r="I235" s="137"/>
      <c r="J235" s="146">
        <f>BK235</f>
        <v>0</v>
      </c>
      <c r="L235" s="134"/>
      <c r="M235" s="139"/>
      <c r="N235" s="140"/>
      <c r="O235" s="140"/>
      <c r="P235" s="141">
        <f>SUM(P236:P239)</f>
        <v>0</v>
      </c>
      <c r="Q235" s="140"/>
      <c r="R235" s="141">
        <f>SUM(R236:R239)</f>
        <v>0</v>
      </c>
      <c r="S235" s="140"/>
      <c r="T235" s="142">
        <f>SUM(T236:T239)</f>
        <v>0</v>
      </c>
      <c r="AR235" s="135" t="s">
        <v>88</v>
      </c>
      <c r="AT235" s="143" t="s">
        <v>79</v>
      </c>
      <c r="AU235" s="143" t="s">
        <v>88</v>
      </c>
      <c r="AY235" s="135" t="s">
        <v>239</v>
      </c>
      <c r="BK235" s="144">
        <f>SUM(BK236:BK239)</f>
        <v>0</v>
      </c>
    </row>
    <row r="236" spans="1:65" s="2" customFormat="1" ht="11.8">
      <c r="A236" s="34"/>
      <c r="B236" s="147"/>
      <c r="C236" s="148" t="s">
        <v>80</v>
      </c>
      <c r="D236" s="148" t="s">
        <v>242</v>
      </c>
      <c r="E236" s="149" t="s">
        <v>4056</v>
      </c>
      <c r="F236" s="150" t="s">
        <v>5517</v>
      </c>
      <c r="G236" s="151" t="s">
        <v>388</v>
      </c>
      <c r="H236" s="152">
        <v>7</v>
      </c>
      <c r="I236" s="153"/>
      <c r="J236" s="152">
        <f>ROUND(I236*H236,3)</f>
        <v>0</v>
      </c>
      <c r="K236" s="154"/>
      <c r="L236" s="35"/>
      <c r="M236" s="155" t="s">
        <v>1</v>
      </c>
      <c r="N236" s="156" t="s">
        <v>46</v>
      </c>
      <c r="O236" s="60"/>
      <c r="P236" s="157">
        <f>O236*H236</f>
        <v>0</v>
      </c>
      <c r="Q236" s="157">
        <v>0</v>
      </c>
      <c r="R236" s="157">
        <f>Q236*H236</f>
        <v>0</v>
      </c>
      <c r="S236" s="157">
        <v>0</v>
      </c>
      <c r="T236" s="158">
        <f>S236*H236</f>
        <v>0</v>
      </c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R236" s="159" t="s">
        <v>246</v>
      </c>
      <c r="AT236" s="159" t="s">
        <v>242</v>
      </c>
      <c r="AU236" s="159" t="s">
        <v>140</v>
      </c>
      <c r="AY236" s="18" t="s">
        <v>239</v>
      </c>
      <c r="BE236" s="160">
        <f>IF(N236="základná",J236,0)</f>
        <v>0</v>
      </c>
      <c r="BF236" s="160">
        <f>IF(N236="znížená",J236,0)</f>
        <v>0</v>
      </c>
      <c r="BG236" s="160">
        <f>IF(N236="zákl. prenesená",J236,0)</f>
        <v>0</v>
      </c>
      <c r="BH236" s="160">
        <f>IF(N236="zníž. prenesená",J236,0)</f>
        <v>0</v>
      </c>
      <c r="BI236" s="160">
        <f>IF(N236="nulová",J236,0)</f>
        <v>0</v>
      </c>
      <c r="BJ236" s="18" t="s">
        <v>140</v>
      </c>
      <c r="BK236" s="161">
        <f>ROUND(I236*H236,3)</f>
        <v>0</v>
      </c>
      <c r="BL236" s="18" t="s">
        <v>246</v>
      </c>
      <c r="BM236" s="159" t="s">
        <v>758</v>
      </c>
    </row>
    <row r="237" spans="1:65" s="2" customFormat="1" ht="14.4" customHeight="1">
      <c r="A237" s="34"/>
      <c r="B237" s="147"/>
      <c r="C237" s="148" t="s">
        <v>80</v>
      </c>
      <c r="D237" s="148" t="s">
        <v>242</v>
      </c>
      <c r="E237" s="149" t="s">
        <v>4057</v>
      </c>
      <c r="F237" s="150" t="s">
        <v>5518</v>
      </c>
      <c r="G237" s="151" t="s">
        <v>388</v>
      </c>
      <c r="H237" s="152">
        <v>1</v>
      </c>
      <c r="I237" s="153"/>
      <c r="J237" s="152">
        <f>ROUND(I237*H237,3)</f>
        <v>0</v>
      </c>
      <c r="K237" s="154"/>
      <c r="L237" s="35"/>
      <c r="M237" s="155" t="s">
        <v>1</v>
      </c>
      <c r="N237" s="156" t="s">
        <v>46</v>
      </c>
      <c r="O237" s="60"/>
      <c r="P237" s="157">
        <f>O237*H237</f>
        <v>0</v>
      </c>
      <c r="Q237" s="157">
        <v>0</v>
      </c>
      <c r="R237" s="157">
        <f>Q237*H237</f>
        <v>0</v>
      </c>
      <c r="S237" s="157">
        <v>0</v>
      </c>
      <c r="T237" s="158">
        <f>S237*H237</f>
        <v>0</v>
      </c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R237" s="159" t="s">
        <v>246</v>
      </c>
      <c r="AT237" s="159" t="s">
        <v>242</v>
      </c>
      <c r="AU237" s="159" t="s">
        <v>140</v>
      </c>
      <c r="AY237" s="18" t="s">
        <v>239</v>
      </c>
      <c r="BE237" s="160">
        <f>IF(N237="základná",J237,0)</f>
        <v>0</v>
      </c>
      <c r="BF237" s="160">
        <f>IF(N237="znížená",J237,0)</f>
        <v>0</v>
      </c>
      <c r="BG237" s="160">
        <f>IF(N237="zákl. prenesená",J237,0)</f>
        <v>0</v>
      </c>
      <c r="BH237" s="160">
        <f>IF(N237="zníž. prenesená",J237,0)</f>
        <v>0</v>
      </c>
      <c r="BI237" s="160">
        <f>IF(N237="nulová",J237,0)</f>
        <v>0</v>
      </c>
      <c r="BJ237" s="18" t="s">
        <v>140</v>
      </c>
      <c r="BK237" s="161">
        <f>ROUND(I237*H237,3)</f>
        <v>0</v>
      </c>
      <c r="BL237" s="18" t="s">
        <v>246</v>
      </c>
      <c r="BM237" s="159" t="s">
        <v>767</v>
      </c>
    </row>
    <row r="238" spans="1:65" s="2" customFormat="1" ht="23.6">
      <c r="A238" s="34"/>
      <c r="B238" s="147"/>
      <c r="C238" s="148" t="s">
        <v>80</v>
      </c>
      <c r="D238" s="148" t="s">
        <v>242</v>
      </c>
      <c r="E238" s="149" t="s">
        <v>4058</v>
      </c>
      <c r="F238" s="150" t="s">
        <v>5519</v>
      </c>
      <c r="G238" s="151" t="s">
        <v>388</v>
      </c>
      <c r="H238" s="152">
        <v>1</v>
      </c>
      <c r="I238" s="153"/>
      <c r="J238" s="152">
        <f>ROUND(I238*H238,3)</f>
        <v>0</v>
      </c>
      <c r="K238" s="154"/>
      <c r="L238" s="35"/>
      <c r="M238" s="155" t="s">
        <v>1</v>
      </c>
      <c r="N238" s="156" t="s">
        <v>46</v>
      </c>
      <c r="O238" s="60"/>
      <c r="P238" s="157">
        <f>O238*H238</f>
        <v>0</v>
      </c>
      <c r="Q238" s="157">
        <v>0</v>
      </c>
      <c r="R238" s="157">
        <f>Q238*H238</f>
        <v>0</v>
      </c>
      <c r="S238" s="157">
        <v>0</v>
      </c>
      <c r="T238" s="158">
        <f>S238*H238</f>
        <v>0</v>
      </c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R238" s="159" t="s">
        <v>246</v>
      </c>
      <c r="AT238" s="159" t="s">
        <v>242</v>
      </c>
      <c r="AU238" s="159" t="s">
        <v>140</v>
      </c>
      <c r="AY238" s="18" t="s">
        <v>239</v>
      </c>
      <c r="BE238" s="160">
        <f>IF(N238="základná",J238,0)</f>
        <v>0</v>
      </c>
      <c r="BF238" s="160">
        <f>IF(N238="znížená",J238,0)</f>
        <v>0</v>
      </c>
      <c r="BG238" s="160">
        <f>IF(N238="zákl. prenesená",J238,0)</f>
        <v>0</v>
      </c>
      <c r="BH238" s="160">
        <f>IF(N238="zníž. prenesená",J238,0)</f>
        <v>0</v>
      </c>
      <c r="BI238" s="160">
        <f>IF(N238="nulová",J238,0)</f>
        <v>0</v>
      </c>
      <c r="BJ238" s="18" t="s">
        <v>140</v>
      </c>
      <c r="BK238" s="161">
        <f>ROUND(I238*H238,3)</f>
        <v>0</v>
      </c>
      <c r="BL238" s="18" t="s">
        <v>246</v>
      </c>
      <c r="BM238" s="159" t="s">
        <v>308</v>
      </c>
    </row>
    <row r="239" spans="1:65" s="2" customFormat="1" ht="14.4" customHeight="1">
      <c r="A239" s="34"/>
      <c r="B239" s="147"/>
      <c r="C239" s="148" t="s">
        <v>80</v>
      </c>
      <c r="D239" s="148" t="s">
        <v>242</v>
      </c>
      <c r="E239" s="149" t="s">
        <v>3988</v>
      </c>
      <c r="F239" s="150" t="s">
        <v>3989</v>
      </c>
      <c r="G239" s="151" t="s">
        <v>2932</v>
      </c>
      <c r="H239" s="152">
        <v>1</v>
      </c>
      <c r="I239" s="153"/>
      <c r="J239" s="152">
        <f>ROUND(I239*H239,3)</f>
        <v>0</v>
      </c>
      <c r="K239" s="154"/>
      <c r="L239" s="35"/>
      <c r="M239" s="155" t="s">
        <v>1</v>
      </c>
      <c r="N239" s="156" t="s">
        <v>46</v>
      </c>
      <c r="O239" s="60"/>
      <c r="P239" s="157">
        <f>O239*H239</f>
        <v>0</v>
      </c>
      <c r="Q239" s="157">
        <v>0</v>
      </c>
      <c r="R239" s="157">
        <f>Q239*H239</f>
        <v>0</v>
      </c>
      <c r="S239" s="157">
        <v>0</v>
      </c>
      <c r="T239" s="158">
        <f>S239*H239</f>
        <v>0</v>
      </c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R239" s="159" t="s">
        <v>246</v>
      </c>
      <c r="AT239" s="159" t="s">
        <v>242</v>
      </c>
      <c r="AU239" s="159" t="s">
        <v>140</v>
      </c>
      <c r="AY239" s="18" t="s">
        <v>239</v>
      </c>
      <c r="BE239" s="160">
        <f>IF(N239="základná",J239,0)</f>
        <v>0</v>
      </c>
      <c r="BF239" s="160">
        <f>IF(N239="znížená",J239,0)</f>
        <v>0</v>
      </c>
      <c r="BG239" s="160">
        <f>IF(N239="zákl. prenesená",J239,0)</f>
        <v>0</v>
      </c>
      <c r="BH239" s="160">
        <f>IF(N239="zníž. prenesená",J239,0)</f>
        <v>0</v>
      </c>
      <c r="BI239" s="160">
        <f>IF(N239="nulová",J239,0)</f>
        <v>0</v>
      </c>
      <c r="BJ239" s="18" t="s">
        <v>140</v>
      </c>
      <c r="BK239" s="161">
        <f>ROUND(I239*H239,3)</f>
        <v>0</v>
      </c>
      <c r="BL239" s="18" t="s">
        <v>246</v>
      </c>
      <c r="BM239" s="159" t="s">
        <v>784</v>
      </c>
    </row>
    <row r="240" spans="1:65" s="12" customFormat="1" ht="22.75" customHeight="1">
      <c r="B240" s="134"/>
      <c r="D240" s="135" t="s">
        <v>79</v>
      </c>
      <c r="E240" s="145" t="s">
        <v>4059</v>
      </c>
      <c r="F240" s="145" t="s">
        <v>5507</v>
      </c>
      <c r="I240" s="137"/>
      <c r="J240" s="146">
        <f>BK240</f>
        <v>0</v>
      </c>
      <c r="L240" s="134"/>
      <c r="M240" s="139"/>
      <c r="N240" s="140"/>
      <c r="O240" s="140"/>
      <c r="P240" s="141">
        <f>SUM(P241:P245)</f>
        <v>0</v>
      </c>
      <c r="Q240" s="140"/>
      <c r="R240" s="141">
        <f>SUM(R241:R245)</f>
        <v>0</v>
      </c>
      <c r="S240" s="140"/>
      <c r="T240" s="142">
        <f>SUM(T241:T245)</f>
        <v>0</v>
      </c>
      <c r="AR240" s="135" t="s">
        <v>88</v>
      </c>
      <c r="AT240" s="143" t="s">
        <v>79</v>
      </c>
      <c r="AU240" s="143" t="s">
        <v>88</v>
      </c>
      <c r="AY240" s="135" t="s">
        <v>239</v>
      </c>
      <c r="BK240" s="144">
        <f>SUM(BK241:BK245)</f>
        <v>0</v>
      </c>
    </row>
    <row r="241" spans="1:65" s="2" customFormat="1" ht="14.4" customHeight="1">
      <c r="A241" s="34"/>
      <c r="B241" s="147"/>
      <c r="C241" s="148" t="s">
        <v>80</v>
      </c>
      <c r="D241" s="148" t="s">
        <v>242</v>
      </c>
      <c r="E241" s="149" t="s">
        <v>4060</v>
      </c>
      <c r="F241" s="150" t="s">
        <v>5520</v>
      </c>
      <c r="G241" s="151" t="s">
        <v>388</v>
      </c>
      <c r="H241" s="152">
        <v>2</v>
      </c>
      <c r="I241" s="153"/>
      <c r="J241" s="152">
        <f>ROUND(I241*H241,3)</f>
        <v>0</v>
      </c>
      <c r="K241" s="154"/>
      <c r="L241" s="35"/>
      <c r="M241" s="155" t="s">
        <v>1</v>
      </c>
      <c r="N241" s="156" t="s">
        <v>46</v>
      </c>
      <c r="O241" s="60"/>
      <c r="P241" s="157">
        <f>O241*H241</f>
        <v>0</v>
      </c>
      <c r="Q241" s="157">
        <v>0</v>
      </c>
      <c r="R241" s="157">
        <f>Q241*H241</f>
        <v>0</v>
      </c>
      <c r="S241" s="157">
        <v>0</v>
      </c>
      <c r="T241" s="158">
        <f>S241*H241</f>
        <v>0</v>
      </c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R241" s="159" t="s">
        <v>246</v>
      </c>
      <c r="AT241" s="159" t="s">
        <v>242</v>
      </c>
      <c r="AU241" s="159" t="s">
        <v>140</v>
      </c>
      <c r="AY241" s="18" t="s">
        <v>239</v>
      </c>
      <c r="BE241" s="160">
        <f>IF(N241="základná",J241,0)</f>
        <v>0</v>
      </c>
      <c r="BF241" s="160">
        <f>IF(N241="znížená",J241,0)</f>
        <v>0</v>
      </c>
      <c r="BG241" s="160">
        <f>IF(N241="zákl. prenesená",J241,0)</f>
        <v>0</v>
      </c>
      <c r="BH241" s="160">
        <f>IF(N241="zníž. prenesená",J241,0)</f>
        <v>0</v>
      </c>
      <c r="BI241" s="160">
        <f>IF(N241="nulová",J241,0)</f>
        <v>0</v>
      </c>
      <c r="BJ241" s="18" t="s">
        <v>140</v>
      </c>
      <c r="BK241" s="161">
        <f>ROUND(I241*H241,3)</f>
        <v>0</v>
      </c>
      <c r="BL241" s="18" t="s">
        <v>246</v>
      </c>
      <c r="BM241" s="159" t="s">
        <v>365</v>
      </c>
    </row>
    <row r="242" spans="1:65" s="2" customFormat="1" ht="14.4" customHeight="1">
      <c r="A242" s="34"/>
      <c r="B242" s="147"/>
      <c r="C242" s="148" t="s">
        <v>80</v>
      </c>
      <c r="D242" s="148" t="s">
        <v>242</v>
      </c>
      <c r="E242" s="149" t="s">
        <v>4061</v>
      </c>
      <c r="F242" s="150" t="s">
        <v>5521</v>
      </c>
      <c r="G242" s="151" t="s">
        <v>388</v>
      </c>
      <c r="H242" s="152">
        <v>2</v>
      </c>
      <c r="I242" s="153"/>
      <c r="J242" s="152">
        <f>ROUND(I242*H242,3)</f>
        <v>0</v>
      </c>
      <c r="K242" s="154"/>
      <c r="L242" s="35"/>
      <c r="M242" s="155" t="s">
        <v>1</v>
      </c>
      <c r="N242" s="156" t="s">
        <v>46</v>
      </c>
      <c r="O242" s="60"/>
      <c r="P242" s="157">
        <f>O242*H242</f>
        <v>0</v>
      </c>
      <c r="Q242" s="157">
        <v>0</v>
      </c>
      <c r="R242" s="157">
        <f>Q242*H242</f>
        <v>0</v>
      </c>
      <c r="S242" s="157">
        <v>0</v>
      </c>
      <c r="T242" s="158">
        <f>S242*H242</f>
        <v>0</v>
      </c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R242" s="159" t="s">
        <v>246</v>
      </c>
      <c r="AT242" s="159" t="s">
        <v>242</v>
      </c>
      <c r="AU242" s="159" t="s">
        <v>140</v>
      </c>
      <c r="AY242" s="18" t="s">
        <v>239</v>
      </c>
      <c r="BE242" s="160">
        <f>IF(N242="základná",J242,0)</f>
        <v>0</v>
      </c>
      <c r="BF242" s="160">
        <f>IF(N242="znížená",J242,0)</f>
        <v>0</v>
      </c>
      <c r="BG242" s="160">
        <f>IF(N242="zákl. prenesená",J242,0)</f>
        <v>0</v>
      </c>
      <c r="BH242" s="160">
        <f>IF(N242="zníž. prenesená",J242,0)</f>
        <v>0</v>
      </c>
      <c r="BI242" s="160">
        <f>IF(N242="nulová",J242,0)</f>
        <v>0</v>
      </c>
      <c r="BJ242" s="18" t="s">
        <v>140</v>
      </c>
      <c r="BK242" s="161">
        <f>ROUND(I242*H242,3)</f>
        <v>0</v>
      </c>
      <c r="BL242" s="18" t="s">
        <v>246</v>
      </c>
      <c r="BM242" s="159" t="s">
        <v>378</v>
      </c>
    </row>
    <row r="243" spans="1:65" s="2" customFormat="1" ht="14.4" customHeight="1">
      <c r="A243" s="34"/>
      <c r="B243" s="147"/>
      <c r="C243" s="148" t="s">
        <v>80</v>
      </c>
      <c r="D243" s="148" t="s">
        <v>242</v>
      </c>
      <c r="E243" s="149" t="s">
        <v>4062</v>
      </c>
      <c r="F243" s="150" t="s">
        <v>5522</v>
      </c>
      <c r="G243" s="151" t="s">
        <v>388</v>
      </c>
      <c r="H243" s="152">
        <v>1</v>
      </c>
      <c r="I243" s="153"/>
      <c r="J243" s="152">
        <f>ROUND(I243*H243,3)</f>
        <v>0</v>
      </c>
      <c r="K243" s="154"/>
      <c r="L243" s="35"/>
      <c r="M243" s="155" t="s">
        <v>1</v>
      </c>
      <c r="N243" s="156" t="s">
        <v>46</v>
      </c>
      <c r="O243" s="60"/>
      <c r="P243" s="157">
        <f>O243*H243</f>
        <v>0</v>
      </c>
      <c r="Q243" s="157">
        <v>0</v>
      </c>
      <c r="R243" s="157">
        <f>Q243*H243</f>
        <v>0</v>
      </c>
      <c r="S243" s="157">
        <v>0</v>
      </c>
      <c r="T243" s="158">
        <f>S243*H243</f>
        <v>0</v>
      </c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R243" s="159" t="s">
        <v>246</v>
      </c>
      <c r="AT243" s="159" t="s">
        <v>242</v>
      </c>
      <c r="AU243" s="159" t="s">
        <v>140</v>
      </c>
      <c r="AY243" s="18" t="s">
        <v>239</v>
      </c>
      <c r="BE243" s="160">
        <f>IF(N243="základná",J243,0)</f>
        <v>0</v>
      </c>
      <c r="BF243" s="160">
        <f>IF(N243="znížená",J243,0)</f>
        <v>0</v>
      </c>
      <c r="BG243" s="160">
        <f>IF(N243="zákl. prenesená",J243,0)</f>
        <v>0</v>
      </c>
      <c r="BH243" s="160">
        <f>IF(N243="zníž. prenesená",J243,0)</f>
        <v>0</v>
      </c>
      <c r="BI243" s="160">
        <f>IF(N243="nulová",J243,0)</f>
        <v>0</v>
      </c>
      <c r="BJ243" s="18" t="s">
        <v>140</v>
      </c>
      <c r="BK243" s="161">
        <f>ROUND(I243*H243,3)</f>
        <v>0</v>
      </c>
      <c r="BL243" s="18" t="s">
        <v>246</v>
      </c>
      <c r="BM243" s="159" t="s">
        <v>802</v>
      </c>
    </row>
    <row r="244" spans="1:65" s="2" customFormat="1" ht="14.4" customHeight="1">
      <c r="A244" s="34"/>
      <c r="B244" s="147"/>
      <c r="C244" s="148" t="s">
        <v>80</v>
      </c>
      <c r="D244" s="148" t="s">
        <v>242</v>
      </c>
      <c r="E244" s="149" t="s">
        <v>4063</v>
      </c>
      <c r="F244" s="150" t="s">
        <v>5523</v>
      </c>
      <c r="G244" s="151" t="s">
        <v>388</v>
      </c>
      <c r="H244" s="152">
        <v>18</v>
      </c>
      <c r="I244" s="153"/>
      <c r="J244" s="152">
        <f>ROUND(I244*H244,3)</f>
        <v>0</v>
      </c>
      <c r="K244" s="154"/>
      <c r="L244" s="35"/>
      <c r="M244" s="155" t="s">
        <v>1</v>
      </c>
      <c r="N244" s="156" t="s">
        <v>46</v>
      </c>
      <c r="O244" s="60"/>
      <c r="P244" s="157">
        <f>O244*H244</f>
        <v>0</v>
      </c>
      <c r="Q244" s="157">
        <v>0</v>
      </c>
      <c r="R244" s="157">
        <f>Q244*H244</f>
        <v>0</v>
      </c>
      <c r="S244" s="157">
        <v>0</v>
      </c>
      <c r="T244" s="158">
        <f>S244*H244</f>
        <v>0</v>
      </c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R244" s="159" t="s">
        <v>246</v>
      </c>
      <c r="AT244" s="159" t="s">
        <v>242</v>
      </c>
      <c r="AU244" s="159" t="s">
        <v>140</v>
      </c>
      <c r="AY244" s="18" t="s">
        <v>239</v>
      </c>
      <c r="BE244" s="160">
        <f>IF(N244="základná",J244,0)</f>
        <v>0</v>
      </c>
      <c r="BF244" s="160">
        <f>IF(N244="znížená",J244,0)</f>
        <v>0</v>
      </c>
      <c r="BG244" s="160">
        <f>IF(N244="zákl. prenesená",J244,0)</f>
        <v>0</v>
      </c>
      <c r="BH244" s="160">
        <f>IF(N244="zníž. prenesená",J244,0)</f>
        <v>0</v>
      </c>
      <c r="BI244" s="160">
        <f>IF(N244="nulová",J244,0)</f>
        <v>0</v>
      </c>
      <c r="BJ244" s="18" t="s">
        <v>140</v>
      </c>
      <c r="BK244" s="161">
        <f>ROUND(I244*H244,3)</f>
        <v>0</v>
      </c>
      <c r="BL244" s="18" t="s">
        <v>246</v>
      </c>
      <c r="BM244" s="159" t="s">
        <v>909</v>
      </c>
    </row>
    <row r="245" spans="1:65" s="2" customFormat="1" ht="14.4" customHeight="1">
      <c r="A245" s="34"/>
      <c r="B245" s="147"/>
      <c r="C245" s="148" t="s">
        <v>80</v>
      </c>
      <c r="D245" s="148" t="s">
        <v>242</v>
      </c>
      <c r="E245" s="149" t="s">
        <v>3988</v>
      </c>
      <c r="F245" s="150" t="s">
        <v>3989</v>
      </c>
      <c r="G245" s="151" t="s">
        <v>2932</v>
      </c>
      <c r="H245" s="152">
        <v>1</v>
      </c>
      <c r="I245" s="153"/>
      <c r="J245" s="152">
        <f>ROUND(I245*H245,3)</f>
        <v>0</v>
      </c>
      <c r="K245" s="154"/>
      <c r="L245" s="35"/>
      <c r="M245" s="155" t="s">
        <v>1</v>
      </c>
      <c r="N245" s="156" t="s">
        <v>46</v>
      </c>
      <c r="O245" s="60"/>
      <c r="P245" s="157">
        <f>O245*H245</f>
        <v>0</v>
      </c>
      <c r="Q245" s="157">
        <v>0</v>
      </c>
      <c r="R245" s="157">
        <f>Q245*H245</f>
        <v>0</v>
      </c>
      <c r="S245" s="157">
        <v>0</v>
      </c>
      <c r="T245" s="158">
        <f>S245*H245</f>
        <v>0</v>
      </c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R245" s="159" t="s">
        <v>246</v>
      </c>
      <c r="AT245" s="159" t="s">
        <v>242</v>
      </c>
      <c r="AU245" s="159" t="s">
        <v>140</v>
      </c>
      <c r="AY245" s="18" t="s">
        <v>239</v>
      </c>
      <c r="BE245" s="160">
        <f>IF(N245="základná",J245,0)</f>
        <v>0</v>
      </c>
      <c r="BF245" s="160">
        <f>IF(N245="znížená",J245,0)</f>
        <v>0</v>
      </c>
      <c r="BG245" s="160">
        <f>IF(N245="zákl. prenesená",J245,0)</f>
        <v>0</v>
      </c>
      <c r="BH245" s="160">
        <f>IF(N245="zníž. prenesená",J245,0)</f>
        <v>0</v>
      </c>
      <c r="BI245" s="160">
        <f>IF(N245="nulová",J245,0)</f>
        <v>0</v>
      </c>
      <c r="BJ245" s="18" t="s">
        <v>140</v>
      </c>
      <c r="BK245" s="161">
        <f>ROUND(I245*H245,3)</f>
        <v>0</v>
      </c>
      <c r="BL245" s="18" t="s">
        <v>246</v>
      </c>
      <c r="BM245" s="159" t="s">
        <v>916</v>
      </c>
    </row>
    <row r="246" spans="1:65" s="12" customFormat="1" ht="22.75" customHeight="1">
      <c r="B246" s="134"/>
      <c r="D246" s="135" t="s">
        <v>79</v>
      </c>
      <c r="E246" s="145" t="s">
        <v>4064</v>
      </c>
      <c r="F246" s="145" t="s">
        <v>5524</v>
      </c>
      <c r="I246" s="137"/>
      <c r="J246" s="146">
        <f>BK246</f>
        <v>0</v>
      </c>
      <c r="L246" s="134"/>
      <c r="M246" s="139"/>
      <c r="N246" s="140"/>
      <c r="O246" s="140"/>
      <c r="P246" s="141">
        <f>SUM(P247:P249)</f>
        <v>0</v>
      </c>
      <c r="Q246" s="140"/>
      <c r="R246" s="141">
        <f>SUM(R247:R249)</f>
        <v>0</v>
      </c>
      <c r="S246" s="140"/>
      <c r="T246" s="142">
        <f>SUM(T247:T249)</f>
        <v>0</v>
      </c>
      <c r="AR246" s="135" t="s">
        <v>88</v>
      </c>
      <c r="AT246" s="143" t="s">
        <v>79</v>
      </c>
      <c r="AU246" s="143" t="s">
        <v>88</v>
      </c>
      <c r="AY246" s="135" t="s">
        <v>239</v>
      </c>
      <c r="BK246" s="144">
        <f>SUM(BK247:BK249)</f>
        <v>0</v>
      </c>
    </row>
    <row r="247" spans="1:65" s="2" customFormat="1" ht="14.4" customHeight="1">
      <c r="A247" s="34"/>
      <c r="B247" s="147"/>
      <c r="C247" s="148" t="s">
        <v>80</v>
      </c>
      <c r="D247" s="148" t="s">
        <v>242</v>
      </c>
      <c r="E247" s="149" t="s">
        <v>4066</v>
      </c>
      <c r="F247" s="150" t="s">
        <v>5525</v>
      </c>
      <c r="G247" s="151" t="s">
        <v>388</v>
      </c>
      <c r="H247" s="152">
        <v>2</v>
      </c>
      <c r="I247" s="153"/>
      <c r="J247" s="152">
        <f>ROUND(I247*H247,3)</f>
        <v>0</v>
      </c>
      <c r="K247" s="154"/>
      <c r="L247" s="35"/>
      <c r="M247" s="155" t="s">
        <v>1</v>
      </c>
      <c r="N247" s="156" t="s">
        <v>46</v>
      </c>
      <c r="O247" s="60"/>
      <c r="P247" s="157">
        <f>O247*H247</f>
        <v>0</v>
      </c>
      <c r="Q247" s="157">
        <v>0</v>
      </c>
      <c r="R247" s="157">
        <f>Q247*H247</f>
        <v>0</v>
      </c>
      <c r="S247" s="157">
        <v>0</v>
      </c>
      <c r="T247" s="158">
        <f>S247*H247</f>
        <v>0</v>
      </c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R247" s="159" t="s">
        <v>246</v>
      </c>
      <c r="AT247" s="159" t="s">
        <v>242</v>
      </c>
      <c r="AU247" s="159" t="s">
        <v>140</v>
      </c>
      <c r="AY247" s="18" t="s">
        <v>239</v>
      </c>
      <c r="BE247" s="160">
        <f>IF(N247="základná",J247,0)</f>
        <v>0</v>
      </c>
      <c r="BF247" s="160">
        <f>IF(N247="znížená",J247,0)</f>
        <v>0</v>
      </c>
      <c r="BG247" s="160">
        <f>IF(N247="zákl. prenesená",J247,0)</f>
        <v>0</v>
      </c>
      <c r="BH247" s="160">
        <f>IF(N247="zníž. prenesená",J247,0)</f>
        <v>0</v>
      </c>
      <c r="BI247" s="160">
        <f>IF(N247="nulová",J247,0)</f>
        <v>0</v>
      </c>
      <c r="BJ247" s="18" t="s">
        <v>140</v>
      </c>
      <c r="BK247" s="161">
        <f>ROUND(I247*H247,3)</f>
        <v>0</v>
      </c>
      <c r="BL247" s="18" t="s">
        <v>246</v>
      </c>
      <c r="BM247" s="159" t="s">
        <v>924</v>
      </c>
    </row>
    <row r="248" spans="1:65" s="2" customFormat="1" ht="14.4" customHeight="1">
      <c r="A248" s="34"/>
      <c r="B248" s="147"/>
      <c r="C248" s="148" t="s">
        <v>80</v>
      </c>
      <c r="D248" s="148" t="s">
        <v>242</v>
      </c>
      <c r="E248" s="149" t="s">
        <v>4067</v>
      </c>
      <c r="F248" s="150" t="s">
        <v>5526</v>
      </c>
      <c r="G248" s="151" t="s">
        <v>388</v>
      </c>
      <c r="H248" s="152">
        <v>5</v>
      </c>
      <c r="I248" s="153"/>
      <c r="J248" s="152">
        <f>ROUND(I248*H248,3)</f>
        <v>0</v>
      </c>
      <c r="K248" s="154"/>
      <c r="L248" s="35"/>
      <c r="M248" s="155" t="s">
        <v>1</v>
      </c>
      <c r="N248" s="156" t="s">
        <v>46</v>
      </c>
      <c r="O248" s="60"/>
      <c r="P248" s="157">
        <f>O248*H248</f>
        <v>0</v>
      </c>
      <c r="Q248" s="157">
        <v>0</v>
      </c>
      <c r="R248" s="157">
        <f>Q248*H248</f>
        <v>0</v>
      </c>
      <c r="S248" s="157">
        <v>0</v>
      </c>
      <c r="T248" s="158">
        <f>S248*H248</f>
        <v>0</v>
      </c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R248" s="159" t="s">
        <v>246</v>
      </c>
      <c r="AT248" s="159" t="s">
        <v>242</v>
      </c>
      <c r="AU248" s="159" t="s">
        <v>140</v>
      </c>
      <c r="AY248" s="18" t="s">
        <v>239</v>
      </c>
      <c r="BE248" s="160">
        <f>IF(N248="základná",J248,0)</f>
        <v>0</v>
      </c>
      <c r="BF248" s="160">
        <f>IF(N248="znížená",J248,0)</f>
        <v>0</v>
      </c>
      <c r="BG248" s="160">
        <f>IF(N248="zákl. prenesená",J248,0)</f>
        <v>0</v>
      </c>
      <c r="BH248" s="160">
        <f>IF(N248="zníž. prenesená",J248,0)</f>
        <v>0</v>
      </c>
      <c r="BI248" s="160">
        <f>IF(N248="nulová",J248,0)</f>
        <v>0</v>
      </c>
      <c r="BJ248" s="18" t="s">
        <v>140</v>
      </c>
      <c r="BK248" s="161">
        <f>ROUND(I248*H248,3)</f>
        <v>0</v>
      </c>
      <c r="BL248" s="18" t="s">
        <v>246</v>
      </c>
      <c r="BM248" s="159" t="s">
        <v>443</v>
      </c>
    </row>
    <row r="249" spans="1:65" s="2" customFormat="1" ht="14.4" customHeight="1">
      <c r="A249" s="34"/>
      <c r="B249" s="147"/>
      <c r="C249" s="148" t="s">
        <v>80</v>
      </c>
      <c r="D249" s="148" t="s">
        <v>242</v>
      </c>
      <c r="E249" s="149" t="s">
        <v>3988</v>
      </c>
      <c r="F249" s="150" t="s">
        <v>3989</v>
      </c>
      <c r="G249" s="151" t="s">
        <v>2932</v>
      </c>
      <c r="H249" s="152">
        <v>1</v>
      </c>
      <c r="I249" s="153"/>
      <c r="J249" s="152">
        <f>ROUND(I249*H249,3)</f>
        <v>0</v>
      </c>
      <c r="K249" s="154"/>
      <c r="L249" s="35"/>
      <c r="M249" s="155" t="s">
        <v>1</v>
      </c>
      <c r="N249" s="156" t="s">
        <v>46</v>
      </c>
      <c r="O249" s="60"/>
      <c r="P249" s="157">
        <f>O249*H249</f>
        <v>0</v>
      </c>
      <c r="Q249" s="157">
        <v>0</v>
      </c>
      <c r="R249" s="157">
        <f>Q249*H249</f>
        <v>0</v>
      </c>
      <c r="S249" s="157">
        <v>0</v>
      </c>
      <c r="T249" s="158">
        <f>S249*H249</f>
        <v>0</v>
      </c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R249" s="159" t="s">
        <v>246</v>
      </c>
      <c r="AT249" s="159" t="s">
        <v>242</v>
      </c>
      <c r="AU249" s="159" t="s">
        <v>140</v>
      </c>
      <c r="AY249" s="18" t="s">
        <v>239</v>
      </c>
      <c r="BE249" s="160">
        <f>IF(N249="základná",J249,0)</f>
        <v>0</v>
      </c>
      <c r="BF249" s="160">
        <f>IF(N249="znížená",J249,0)</f>
        <v>0</v>
      </c>
      <c r="BG249" s="160">
        <f>IF(N249="zákl. prenesená",J249,0)</f>
        <v>0</v>
      </c>
      <c r="BH249" s="160">
        <f>IF(N249="zníž. prenesená",J249,0)</f>
        <v>0</v>
      </c>
      <c r="BI249" s="160">
        <f>IF(N249="nulová",J249,0)</f>
        <v>0</v>
      </c>
      <c r="BJ249" s="18" t="s">
        <v>140</v>
      </c>
      <c r="BK249" s="161">
        <f>ROUND(I249*H249,3)</f>
        <v>0</v>
      </c>
      <c r="BL249" s="18" t="s">
        <v>246</v>
      </c>
      <c r="BM249" s="159" t="s">
        <v>938</v>
      </c>
    </row>
    <row r="250" spans="1:65" s="12" customFormat="1" ht="22.75" customHeight="1">
      <c r="B250" s="134"/>
      <c r="D250" s="135" t="s">
        <v>79</v>
      </c>
      <c r="E250" s="145" t="s">
        <v>4068</v>
      </c>
      <c r="F250" s="145" t="s">
        <v>4069</v>
      </c>
      <c r="I250" s="137"/>
      <c r="J250" s="146">
        <f>BK250</f>
        <v>0</v>
      </c>
      <c r="L250" s="134"/>
      <c r="M250" s="139"/>
      <c r="N250" s="140"/>
      <c r="O250" s="140"/>
      <c r="P250" s="141">
        <f>SUM(P251:P252)</f>
        <v>0</v>
      </c>
      <c r="Q250" s="140"/>
      <c r="R250" s="141">
        <f>SUM(R251:R252)</f>
        <v>0</v>
      </c>
      <c r="S250" s="140"/>
      <c r="T250" s="142">
        <f>SUM(T251:T252)</f>
        <v>0</v>
      </c>
      <c r="AR250" s="135" t="s">
        <v>88</v>
      </c>
      <c r="AT250" s="143" t="s">
        <v>79</v>
      </c>
      <c r="AU250" s="143" t="s">
        <v>88</v>
      </c>
      <c r="AY250" s="135" t="s">
        <v>239</v>
      </c>
      <c r="BK250" s="144">
        <f>SUM(BK251:BK252)</f>
        <v>0</v>
      </c>
    </row>
    <row r="251" spans="1:65" s="2" customFormat="1" ht="14.4" customHeight="1">
      <c r="A251" s="34"/>
      <c r="B251" s="147"/>
      <c r="C251" s="148" t="s">
        <v>80</v>
      </c>
      <c r="D251" s="148" t="s">
        <v>242</v>
      </c>
      <c r="E251" s="149" t="s">
        <v>4070</v>
      </c>
      <c r="F251" s="150" t="s">
        <v>5527</v>
      </c>
      <c r="G251" s="151" t="s">
        <v>4071</v>
      </c>
      <c r="H251" s="152">
        <v>1</v>
      </c>
      <c r="I251" s="153"/>
      <c r="J251" s="152">
        <f>ROUND(I251*H251,3)</f>
        <v>0</v>
      </c>
      <c r="K251" s="154"/>
      <c r="L251" s="35"/>
      <c r="M251" s="155" t="s">
        <v>1</v>
      </c>
      <c r="N251" s="156" t="s">
        <v>46</v>
      </c>
      <c r="O251" s="60"/>
      <c r="P251" s="157">
        <f>O251*H251</f>
        <v>0</v>
      </c>
      <c r="Q251" s="157">
        <v>0</v>
      </c>
      <c r="R251" s="157">
        <f>Q251*H251</f>
        <v>0</v>
      </c>
      <c r="S251" s="157">
        <v>0</v>
      </c>
      <c r="T251" s="158">
        <f>S251*H251</f>
        <v>0</v>
      </c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R251" s="159" t="s">
        <v>246</v>
      </c>
      <c r="AT251" s="159" t="s">
        <v>242</v>
      </c>
      <c r="AU251" s="159" t="s">
        <v>140</v>
      </c>
      <c r="AY251" s="18" t="s">
        <v>239</v>
      </c>
      <c r="BE251" s="160">
        <f>IF(N251="základná",J251,0)</f>
        <v>0</v>
      </c>
      <c r="BF251" s="160">
        <f>IF(N251="znížená",J251,0)</f>
        <v>0</v>
      </c>
      <c r="BG251" s="160">
        <f>IF(N251="zákl. prenesená",J251,0)</f>
        <v>0</v>
      </c>
      <c r="BH251" s="160">
        <f>IF(N251="zníž. prenesená",J251,0)</f>
        <v>0</v>
      </c>
      <c r="BI251" s="160">
        <f>IF(N251="nulová",J251,0)</f>
        <v>0</v>
      </c>
      <c r="BJ251" s="18" t="s">
        <v>140</v>
      </c>
      <c r="BK251" s="161">
        <f>ROUND(I251*H251,3)</f>
        <v>0</v>
      </c>
      <c r="BL251" s="18" t="s">
        <v>246</v>
      </c>
      <c r="BM251" s="159" t="s">
        <v>947</v>
      </c>
    </row>
    <row r="252" spans="1:65" s="2" customFormat="1" ht="14.4" customHeight="1">
      <c r="A252" s="34"/>
      <c r="B252" s="147"/>
      <c r="C252" s="148" t="s">
        <v>80</v>
      </c>
      <c r="D252" s="148" t="s">
        <v>242</v>
      </c>
      <c r="E252" s="149" t="s">
        <v>3988</v>
      </c>
      <c r="F252" s="150" t="s">
        <v>3989</v>
      </c>
      <c r="G252" s="151" t="s">
        <v>2932</v>
      </c>
      <c r="H252" s="152">
        <v>1</v>
      </c>
      <c r="I252" s="153"/>
      <c r="J252" s="152">
        <f>ROUND(I252*H252,3)</f>
        <v>0</v>
      </c>
      <c r="K252" s="154"/>
      <c r="L252" s="35"/>
      <c r="M252" s="155" t="s">
        <v>1</v>
      </c>
      <c r="N252" s="156" t="s">
        <v>46</v>
      </c>
      <c r="O252" s="60"/>
      <c r="P252" s="157">
        <f>O252*H252</f>
        <v>0</v>
      </c>
      <c r="Q252" s="157">
        <v>0</v>
      </c>
      <c r="R252" s="157">
        <f>Q252*H252</f>
        <v>0</v>
      </c>
      <c r="S252" s="157">
        <v>0</v>
      </c>
      <c r="T252" s="158">
        <f>S252*H252</f>
        <v>0</v>
      </c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R252" s="159" t="s">
        <v>246</v>
      </c>
      <c r="AT252" s="159" t="s">
        <v>242</v>
      </c>
      <c r="AU252" s="159" t="s">
        <v>140</v>
      </c>
      <c r="AY252" s="18" t="s">
        <v>239</v>
      </c>
      <c r="BE252" s="160">
        <f>IF(N252="základná",J252,0)</f>
        <v>0</v>
      </c>
      <c r="BF252" s="160">
        <f>IF(N252="znížená",J252,0)</f>
        <v>0</v>
      </c>
      <c r="BG252" s="160">
        <f>IF(N252="zákl. prenesená",J252,0)</f>
        <v>0</v>
      </c>
      <c r="BH252" s="160">
        <f>IF(N252="zníž. prenesená",J252,0)</f>
        <v>0</v>
      </c>
      <c r="BI252" s="160">
        <f>IF(N252="nulová",J252,0)</f>
        <v>0</v>
      </c>
      <c r="BJ252" s="18" t="s">
        <v>140</v>
      </c>
      <c r="BK252" s="161">
        <f>ROUND(I252*H252,3)</f>
        <v>0</v>
      </c>
      <c r="BL252" s="18" t="s">
        <v>246</v>
      </c>
      <c r="BM252" s="159" t="s">
        <v>962</v>
      </c>
    </row>
    <row r="253" spans="1:65" s="12" customFormat="1" ht="22.75" customHeight="1">
      <c r="B253" s="134"/>
      <c r="D253" s="135" t="s">
        <v>79</v>
      </c>
      <c r="E253" s="145" t="s">
        <v>4072</v>
      </c>
      <c r="F253" s="145" t="s">
        <v>5508</v>
      </c>
      <c r="I253" s="137"/>
      <c r="J253" s="146">
        <f>BK253</f>
        <v>0</v>
      </c>
      <c r="L253" s="134"/>
      <c r="M253" s="139"/>
      <c r="N253" s="140"/>
      <c r="O253" s="140"/>
      <c r="P253" s="141">
        <f>SUM(P254:P255)</f>
        <v>0</v>
      </c>
      <c r="Q253" s="140"/>
      <c r="R253" s="141">
        <f>SUM(R254:R255)</f>
        <v>0</v>
      </c>
      <c r="S253" s="140"/>
      <c r="T253" s="142">
        <f>SUM(T254:T255)</f>
        <v>0</v>
      </c>
      <c r="AR253" s="135" t="s">
        <v>88</v>
      </c>
      <c r="AT253" s="143" t="s">
        <v>79</v>
      </c>
      <c r="AU253" s="143" t="s">
        <v>88</v>
      </c>
      <c r="AY253" s="135" t="s">
        <v>239</v>
      </c>
      <c r="BK253" s="144">
        <f>SUM(BK254:BK255)</f>
        <v>0</v>
      </c>
    </row>
    <row r="254" spans="1:65" s="2" customFormat="1" ht="14.4" customHeight="1">
      <c r="A254" s="34"/>
      <c r="B254" s="147"/>
      <c r="C254" s="148" t="s">
        <v>80</v>
      </c>
      <c r="D254" s="148" t="s">
        <v>242</v>
      </c>
      <c r="E254" s="149" t="s">
        <v>4073</v>
      </c>
      <c r="F254" s="150" t="s">
        <v>4074</v>
      </c>
      <c r="G254" s="151" t="s">
        <v>388</v>
      </c>
      <c r="H254" s="152">
        <v>1</v>
      </c>
      <c r="I254" s="153"/>
      <c r="J254" s="152">
        <f>ROUND(I254*H254,3)</f>
        <v>0</v>
      </c>
      <c r="K254" s="154"/>
      <c r="L254" s="35"/>
      <c r="M254" s="155" t="s">
        <v>1</v>
      </c>
      <c r="N254" s="156" t="s">
        <v>46</v>
      </c>
      <c r="O254" s="60"/>
      <c r="P254" s="157">
        <f>O254*H254</f>
        <v>0</v>
      </c>
      <c r="Q254" s="157">
        <v>0</v>
      </c>
      <c r="R254" s="157">
        <f>Q254*H254</f>
        <v>0</v>
      </c>
      <c r="S254" s="157">
        <v>0</v>
      </c>
      <c r="T254" s="158">
        <f>S254*H254</f>
        <v>0</v>
      </c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R254" s="159" t="s">
        <v>246</v>
      </c>
      <c r="AT254" s="159" t="s">
        <v>242</v>
      </c>
      <c r="AU254" s="159" t="s">
        <v>140</v>
      </c>
      <c r="AY254" s="18" t="s">
        <v>239</v>
      </c>
      <c r="BE254" s="160">
        <f>IF(N254="základná",J254,0)</f>
        <v>0</v>
      </c>
      <c r="BF254" s="160">
        <f>IF(N254="znížená",J254,0)</f>
        <v>0</v>
      </c>
      <c r="BG254" s="160">
        <f>IF(N254="zákl. prenesená",J254,0)</f>
        <v>0</v>
      </c>
      <c r="BH254" s="160">
        <f>IF(N254="zníž. prenesená",J254,0)</f>
        <v>0</v>
      </c>
      <c r="BI254" s="160">
        <f>IF(N254="nulová",J254,0)</f>
        <v>0</v>
      </c>
      <c r="BJ254" s="18" t="s">
        <v>140</v>
      </c>
      <c r="BK254" s="161">
        <f>ROUND(I254*H254,3)</f>
        <v>0</v>
      </c>
      <c r="BL254" s="18" t="s">
        <v>246</v>
      </c>
      <c r="BM254" s="159" t="s">
        <v>968</v>
      </c>
    </row>
    <row r="255" spans="1:65" s="2" customFormat="1" ht="14.4" customHeight="1">
      <c r="A255" s="34"/>
      <c r="B255" s="147"/>
      <c r="C255" s="148" t="s">
        <v>80</v>
      </c>
      <c r="D255" s="148" t="s">
        <v>242</v>
      </c>
      <c r="E255" s="149" t="s">
        <v>3988</v>
      </c>
      <c r="F255" s="150" t="s">
        <v>3989</v>
      </c>
      <c r="G255" s="151" t="s">
        <v>2932</v>
      </c>
      <c r="H255" s="152">
        <v>1</v>
      </c>
      <c r="I255" s="153"/>
      <c r="J255" s="152">
        <f>ROUND(I255*H255,3)</f>
        <v>0</v>
      </c>
      <c r="K255" s="154"/>
      <c r="L255" s="35"/>
      <c r="M255" s="155" t="s">
        <v>1</v>
      </c>
      <c r="N255" s="156" t="s">
        <v>46</v>
      </c>
      <c r="O255" s="60"/>
      <c r="P255" s="157">
        <f>O255*H255</f>
        <v>0</v>
      </c>
      <c r="Q255" s="157">
        <v>0</v>
      </c>
      <c r="R255" s="157">
        <f>Q255*H255</f>
        <v>0</v>
      </c>
      <c r="S255" s="157">
        <v>0</v>
      </c>
      <c r="T255" s="158">
        <f>S255*H255</f>
        <v>0</v>
      </c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R255" s="159" t="s">
        <v>246</v>
      </c>
      <c r="AT255" s="159" t="s">
        <v>242</v>
      </c>
      <c r="AU255" s="159" t="s">
        <v>140</v>
      </c>
      <c r="AY255" s="18" t="s">
        <v>239</v>
      </c>
      <c r="BE255" s="160">
        <f>IF(N255="základná",J255,0)</f>
        <v>0</v>
      </c>
      <c r="BF255" s="160">
        <f>IF(N255="znížená",J255,0)</f>
        <v>0</v>
      </c>
      <c r="BG255" s="160">
        <f>IF(N255="zákl. prenesená",J255,0)</f>
        <v>0</v>
      </c>
      <c r="BH255" s="160">
        <f>IF(N255="zníž. prenesená",J255,0)</f>
        <v>0</v>
      </c>
      <c r="BI255" s="160">
        <f>IF(N255="nulová",J255,0)</f>
        <v>0</v>
      </c>
      <c r="BJ255" s="18" t="s">
        <v>140</v>
      </c>
      <c r="BK255" s="161">
        <f>ROUND(I255*H255,3)</f>
        <v>0</v>
      </c>
      <c r="BL255" s="18" t="s">
        <v>246</v>
      </c>
      <c r="BM255" s="159" t="s">
        <v>975</v>
      </c>
    </row>
    <row r="256" spans="1:65" s="12" customFormat="1" ht="22.75" customHeight="1">
      <c r="B256" s="134"/>
      <c r="D256" s="135" t="s">
        <v>79</v>
      </c>
      <c r="E256" s="145" t="s">
        <v>4075</v>
      </c>
      <c r="F256" s="145" t="s">
        <v>4076</v>
      </c>
      <c r="I256" s="137"/>
      <c r="J256" s="146">
        <f>BK256</f>
        <v>0</v>
      </c>
      <c r="L256" s="134"/>
      <c r="M256" s="139"/>
      <c r="N256" s="140"/>
      <c r="O256" s="140"/>
      <c r="P256" s="141">
        <f>SUM(P257:P265)</f>
        <v>0</v>
      </c>
      <c r="Q256" s="140"/>
      <c r="R256" s="141">
        <f>SUM(R257:R265)</f>
        <v>4489</v>
      </c>
      <c r="S256" s="140"/>
      <c r="T256" s="142">
        <f>SUM(T257:T265)</f>
        <v>0</v>
      </c>
      <c r="AR256" s="135" t="s">
        <v>88</v>
      </c>
      <c r="AT256" s="143" t="s">
        <v>79</v>
      </c>
      <c r="AU256" s="143" t="s">
        <v>88</v>
      </c>
      <c r="AY256" s="135" t="s">
        <v>239</v>
      </c>
      <c r="BK256" s="144">
        <f>SUM(BK257:BK265)</f>
        <v>0</v>
      </c>
    </row>
    <row r="257" spans="1:65" s="2" customFormat="1" ht="14.4" customHeight="1">
      <c r="A257" s="34"/>
      <c r="B257" s="147"/>
      <c r="C257" s="148" t="s">
        <v>80</v>
      </c>
      <c r="D257" s="148" t="s">
        <v>242</v>
      </c>
      <c r="E257" s="149" t="s">
        <v>4077</v>
      </c>
      <c r="F257" s="150" t="s">
        <v>4078</v>
      </c>
      <c r="G257" s="151" t="s">
        <v>4071</v>
      </c>
      <c r="H257" s="152">
        <v>1</v>
      </c>
      <c r="I257" s="153"/>
      <c r="J257" s="152">
        <f t="shared" ref="J257:J265" si="0">ROUND(I257*H257,3)</f>
        <v>0</v>
      </c>
      <c r="K257" s="154"/>
      <c r="L257" s="35"/>
      <c r="M257" s="155" t="s">
        <v>1</v>
      </c>
      <c r="N257" s="156" t="s">
        <v>46</v>
      </c>
      <c r="O257" s="60"/>
      <c r="P257" s="157">
        <f t="shared" ref="P257:P265" si="1">O257*H257</f>
        <v>0</v>
      </c>
      <c r="Q257" s="157">
        <v>5</v>
      </c>
      <c r="R257" s="157">
        <f t="shared" ref="R257:R265" si="2">Q257*H257</f>
        <v>5</v>
      </c>
      <c r="S257" s="157">
        <v>0</v>
      </c>
      <c r="T257" s="158">
        <f t="shared" ref="T257:T265" si="3">S257*H257</f>
        <v>0</v>
      </c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R257" s="159" t="s">
        <v>246</v>
      </c>
      <c r="AT257" s="159" t="s">
        <v>242</v>
      </c>
      <c r="AU257" s="159" t="s">
        <v>140</v>
      </c>
      <c r="AY257" s="18" t="s">
        <v>239</v>
      </c>
      <c r="BE257" s="160">
        <f t="shared" ref="BE257:BE265" si="4">IF(N257="základná",J257,0)</f>
        <v>0</v>
      </c>
      <c r="BF257" s="160">
        <f t="shared" ref="BF257:BF265" si="5">IF(N257="znížená",J257,0)</f>
        <v>0</v>
      </c>
      <c r="BG257" s="160">
        <f t="shared" ref="BG257:BG265" si="6">IF(N257="zákl. prenesená",J257,0)</f>
        <v>0</v>
      </c>
      <c r="BH257" s="160">
        <f t="shared" ref="BH257:BH265" si="7">IF(N257="zníž. prenesená",J257,0)</f>
        <v>0</v>
      </c>
      <c r="BI257" s="160">
        <f t="shared" ref="BI257:BI265" si="8">IF(N257="nulová",J257,0)</f>
        <v>0</v>
      </c>
      <c r="BJ257" s="18" t="s">
        <v>140</v>
      </c>
      <c r="BK257" s="161">
        <f t="shared" ref="BK257:BK265" si="9">ROUND(I257*H257,3)</f>
        <v>0</v>
      </c>
      <c r="BL257" s="18" t="s">
        <v>246</v>
      </c>
      <c r="BM257" s="159" t="s">
        <v>985</v>
      </c>
    </row>
    <row r="258" spans="1:65" s="2" customFormat="1" ht="14.4" customHeight="1">
      <c r="A258" s="34"/>
      <c r="B258" s="147"/>
      <c r="C258" s="148" t="s">
        <v>80</v>
      </c>
      <c r="D258" s="148" t="s">
        <v>242</v>
      </c>
      <c r="E258" s="149" t="s">
        <v>4079</v>
      </c>
      <c r="F258" s="150" t="s">
        <v>4080</v>
      </c>
      <c r="G258" s="151" t="s">
        <v>4071</v>
      </c>
      <c r="H258" s="152">
        <v>20</v>
      </c>
      <c r="I258" s="153"/>
      <c r="J258" s="152">
        <f t="shared" si="0"/>
        <v>0</v>
      </c>
      <c r="K258" s="154"/>
      <c r="L258" s="35"/>
      <c r="M258" s="155" t="s">
        <v>1</v>
      </c>
      <c r="N258" s="156" t="s">
        <v>46</v>
      </c>
      <c r="O258" s="60"/>
      <c r="P258" s="157">
        <f t="shared" si="1"/>
        <v>0</v>
      </c>
      <c r="Q258" s="157">
        <v>10</v>
      </c>
      <c r="R258" s="157">
        <f t="shared" si="2"/>
        <v>200</v>
      </c>
      <c r="S258" s="157">
        <v>0</v>
      </c>
      <c r="T258" s="158">
        <f t="shared" si="3"/>
        <v>0</v>
      </c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R258" s="159" t="s">
        <v>246</v>
      </c>
      <c r="AT258" s="159" t="s">
        <v>242</v>
      </c>
      <c r="AU258" s="159" t="s">
        <v>140</v>
      </c>
      <c r="AY258" s="18" t="s">
        <v>239</v>
      </c>
      <c r="BE258" s="160">
        <f t="shared" si="4"/>
        <v>0</v>
      </c>
      <c r="BF258" s="160">
        <f t="shared" si="5"/>
        <v>0</v>
      </c>
      <c r="BG258" s="160">
        <f t="shared" si="6"/>
        <v>0</v>
      </c>
      <c r="BH258" s="160">
        <f t="shared" si="7"/>
        <v>0</v>
      </c>
      <c r="BI258" s="160">
        <f t="shared" si="8"/>
        <v>0</v>
      </c>
      <c r="BJ258" s="18" t="s">
        <v>140</v>
      </c>
      <c r="BK258" s="161">
        <f t="shared" si="9"/>
        <v>0</v>
      </c>
      <c r="BL258" s="18" t="s">
        <v>246</v>
      </c>
      <c r="BM258" s="159" t="s">
        <v>1009</v>
      </c>
    </row>
    <row r="259" spans="1:65" s="2" customFormat="1" ht="14.4" customHeight="1">
      <c r="A259" s="34"/>
      <c r="B259" s="147"/>
      <c r="C259" s="148" t="s">
        <v>80</v>
      </c>
      <c r="D259" s="148" t="s">
        <v>242</v>
      </c>
      <c r="E259" s="149" t="s">
        <v>4081</v>
      </c>
      <c r="F259" s="150" t="s">
        <v>4082</v>
      </c>
      <c r="G259" s="151" t="s">
        <v>4071</v>
      </c>
      <c r="H259" s="152">
        <v>33</v>
      </c>
      <c r="I259" s="153"/>
      <c r="J259" s="152">
        <f t="shared" si="0"/>
        <v>0</v>
      </c>
      <c r="K259" s="154"/>
      <c r="L259" s="35"/>
      <c r="M259" s="155" t="s">
        <v>1</v>
      </c>
      <c r="N259" s="156" t="s">
        <v>46</v>
      </c>
      <c r="O259" s="60"/>
      <c r="P259" s="157">
        <f t="shared" si="1"/>
        <v>0</v>
      </c>
      <c r="Q259" s="157">
        <v>15</v>
      </c>
      <c r="R259" s="157">
        <f t="shared" si="2"/>
        <v>495</v>
      </c>
      <c r="S259" s="157">
        <v>0</v>
      </c>
      <c r="T259" s="158">
        <f t="shared" si="3"/>
        <v>0</v>
      </c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R259" s="159" t="s">
        <v>246</v>
      </c>
      <c r="AT259" s="159" t="s">
        <v>242</v>
      </c>
      <c r="AU259" s="159" t="s">
        <v>140</v>
      </c>
      <c r="AY259" s="18" t="s">
        <v>239</v>
      </c>
      <c r="BE259" s="160">
        <f t="shared" si="4"/>
        <v>0</v>
      </c>
      <c r="BF259" s="160">
        <f t="shared" si="5"/>
        <v>0</v>
      </c>
      <c r="BG259" s="160">
        <f t="shared" si="6"/>
        <v>0</v>
      </c>
      <c r="BH259" s="160">
        <f t="shared" si="7"/>
        <v>0</v>
      </c>
      <c r="BI259" s="160">
        <f t="shared" si="8"/>
        <v>0</v>
      </c>
      <c r="BJ259" s="18" t="s">
        <v>140</v>
      </c>
      <c r="BK259" s="161">
        <f t="shared" si="9"/>
        <v>0</v>
      </c>
      <c r="BL259" s="18" t="s">
        <v>246</v>
      </c>
      <c r="BM259" s="159" t="s">
        <v>1021</v>
      </c>
    </row>
    <row r="260" spans="1:65" s="2" customFormat="1" ht="14.4" customHeight="1">
      <c r="A260" s="34"/>
      <c r="B260" s="147"/>
      <c r="C260" s="148" t="s">
        <v>80</v>
      </c>
      <c r="D260" s="148" t="s">
        <v>242</v>
      </c>
      <c r="E260" s="149" t="s">
        <v>4083</v>
      </c>
      <c r="F260" s="150" t="s">
        <v>4084</v>
      </c>
      <c r="G260" s="151" t="s">
        <v>4071</v>
      </c>
      <c r="H260" s="152">
        <v>39</v>
      </c>
      <c r="I260" s="153"/>
      <c r="J260" s="152">
        <f t="shared" si="0"/>
        <v>0</v>
      </c>
      <c r="K260" s="154"/>
      <c r="L260" s="35"/>
      <c r="M260" s="155" t="s">
        <v>1</v>
      </c>
      <c r="N260" s="156" t="s">
        <v>46</v>
      </c>
      <c r="O260" s="60"/>
      <c r="P260" s="157">
        <f t="shared" si="1"/>
        <v>0</v>
      </c>
      <c r="Q260" s="157">
        <v>19</v>
      </c>
      <c r="R260" s="157">
        <f t="shared" si="2"/>
        <v>741</v>
      </c>
      <c r="S260" s="157">
        <v>0</v>
      </c>
      <c r="T260" s="158">
        <f t="shared" si="3"/>
        <v>0</v>
      </c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R260" s="159" t="s">
        <v>246</v>
      </c>
      <c r="AT260" s="159" t="s">
        <v>242</v>
      </c>
      <c r="AU260" s="159" t="s">
        <v>140</v>
      </c>
      <c r="AY260" s="18" t="s">
        <v>239</v>
      </c>
      <c r="BE260" s="160">
        <f t="shared" si="4"/>
        <v>0</v>
      </c>
      <c r="BF260" s="160">
        <f t="shared" si="5"/>
        <v>0</v>
      </c>
      <c r="BG260" s="160">
        <f t="shared" si="6"/>
        <v>0</v>
      </c>
      <c r="BH260" s="160">
        <f t="shared" si="7"/>
        <v>0</v>
      </c>
      <c r="BI260" s="160">
        <f t="shared" si="8"/>
        <v>0</v>
      </c>
      <c r="BJ260" s="18" t="s">
        <v>140</v>
      </c>
      <c r="BK260" s="161">
        <f t="shared" si="9"/>
        <v>0</v>
      </c>
      <c r="BL260" s="18" t="s">
        <v>246</v>
      </c>
      <c r="BM260" s="159" t="s">
        <v>1030</v>
      </c>
    </row>
    <row r="261" spans="1:65" s="2" customFormat="1" ht="14.4" customHeight="1">
      <c r="A261" s="34"/>
      <c r="B261" s="147"/>
      <c r="C261" s="148" t="s">
        <v>80</v>
      </c>
      <c r="D261" s="148" t="s">
        <v>242</v>
      </c>
      <c r="E261" s="149" t="s">
        <v>4085</v>
      </c>
      <c r="F261" s="150" t="s">
        <v>4086</v>
      </c>
      <c r="G261" s="151" t="s">
        <v>4071</v>
      </c>
      <c r="H261" s="152">
        <v>22</v>
      </c>
      <c r="I261" s="153"/>
      <c r="J261" s="152">
        <f t="shared" si="0"/>
        <v>0</v>
      </c>
      <c r="K261" s="154"/>
      <c r="L261" s="35"/>
      <c r="M261" s="155" t="s">
        <v>1</v>
      </c>
      <c r="N261" s="156" t="s">
        <v>46</v>
      </c>
      <c r="O261" s="60"/>
      <c r="P261" s="157">
        <f t="shared" si="1"/>
        <v>0</v>
      </c>
      <c r="Q261" s="157">
        <v>29</v>
      </c>
      <c r="R261" s="157">
        <f t="shared" si="2"/>
        <v>638</v>
      </c>
      <c r="S261" s="157">
        <v>0</v>
      </c>
      <c r="T261" s="158">
        <f t="shared" si="3"/>
        <v>0</v>
      </c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R261" s="159" t="s">
        <v>246</v>
      </c>
      <c r="AT261" s="159" t="s">
        <v>242</v>
      </c>
      <c r="AU261" s="159" t="s">
        <v>140</v>
      </c>
      <c r="AY261" s="18" t="s">
        <v>239</v>
      </c>
      <c r="BE261" s="160">
        <f t="shared" si="4"/>
        <v>0</v>
      </c>
      <c r="BF261" s="160">
        <f t="shared" si="5"/>
        <v>0</v>
      </c>
      <c r="BG261" s="160">
        <f t="shared" si="6"/>
        <v>0</v>
      </c>
      <c r="BH261" s="160">
        <f t="shared" si="7"/>
        <v>0</v>
      </c>
      <c r="BI261" s="160">
        <f t="shared" si="8"/>
        <v>0</v>
      </c>
      <c r="BJ261" s="18" t="s">
        <v>140</v>
      </c>
      <c r="BK261" s="161">
        <f t="shared" si="9"/>
        <v>0</v>
      </c>
      <c r="BL261" s="18" t="s">
        <v>246</v>
      </c>
      <c r="BM261" s="159" t="s">
        <v>984</v>
      </c>
    </row>
    <row r="262" spans="1:65" s="2" customFormat="1" ht="14.4" customHeight="1">
      <c r="A262" s="34"/>
      <c r="B262" s="147"/>
      <c r="C262" s="148" t="s">
        <v>80</v>
      </c>
      <c r="D262" s="148" t="s">
        <v>242</v>
      </c>
      <c r="E262" s="149" t="s">
        <v>4087</v>
      </c>
      <c r="F262" s="150" t="s">
        <v>4088</v>
      </c>
      <c r="G262" s="151" t="s">
        <v>4071</v>
      </c>
      <c r="H262" s="152">
        <v>38</v>
      </c>
      <c r="I262" s="153"/>
      <c r="J262" s="152">
        <f t="shared" si="0"/>
        <v>0</v>
      </c>
      <c r="K262" s="154"/>
      <c r="L262" s="35"/>
      <c r="M262" s="155" t="s">
        <v>1</v>
      </c>
      <c r="N262" s="156" t="s">
        <v>46</v>
      </c>
      <c r="O262" s="60"/>
      <c r="P262" s="157">
        <f t="shared" si="1"/>
        <v>0</v>
      </c>
      <c r="Q262" s="157">
        <v>38</v>
      </c>
      <c r="R262" s="157">
        <f t="shared" si="2"/>
        <v>1444</v>
      </c>
      <c r="S262" s="157">
        <v>0</v>
      </c>
      <c r="T262" s="158">
        <f t="shared" si="3"/>
        <v>0</v>
      </c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R262" s="159" t="s">
        <v>246</v>
      </c>
      <c r="AT262" s="159" t="s">
        <v>242</v>
      </c>
      <c r="AU262" s="159" t="s">
        <v>140</v>
      </c>
      <c r="AY262" s="18" t="s">
        <v>239</v>
      </c>
      <c r="BE262" s="160">
        <f t="shared" si="4"/>
        <v>0</v>
      </c>
      <c r="BF262" s="160">
        <f t="shared" si="5"/>
        <v>0</v>
      </c>
      <c r="BG262" s="160">
        <f t="shared" si="6"/>
        <v>0</v>
      </c>
      <c r="BH262" s="160">
        <f t="shared" si="7"/>
        <v>0</v>
      </c>
      <c r="BI262" s="160">
        <f t="shared" si="8"/>
        <v>0</v>
      </c>
      <c r="BJ262" s="18" t="s">
        <v>140</v>
      </c>
      <c r="BK262" s="161">
        <f t="shared" si="9"/>
        <v>0</v>
      </c>
      <c r="BL262" s="18" t="s">
        <v>246</v>
      </c>
      <c r="BM262" s="159" t="s">
        <v>455</v>
      </c>
    </row>
    <row r="263" spans="1:65" s="2" customFormat="1" ht="14.4" customHeight="1">
      <c r="A263" s="34"/>
      <c r="B263" s="147"/>
      <c r="C263" s="148" t="s">
        <v>80</v>
      </c>
      <c r="D263" s="148" t="s">
        <v>242</v>
      </c>
      <c r="E263" s="149" t="s">
        <v>4089</v>
      </c>
      <c r="F263" s="150" t="s">
        <v>4090</v>
      </c>
      <c r="G263" s="151" t="s">
        <v>4071</v>
      </c>
      <c r="H263" s="152">
        <v>9</v>
      </c>
      <c r="I263" s="153"/>
      <c r="J263" s="152">
        <f t="shared" si="0"/>
        <v>0</v>
      </c>
      <c r="K263" s="154"/>
      <c r="L263" s="35"/>
      <c r="M263" s="155" t="s">
        <v>1</v>
      </c>
      <c r="N263" s="156" t="s">
        <v>46</v>
      </c>
      <c r="O263" s="60"/>
      <c r="P263" s="157">
        <f t="shared" si="1"/>
        <v>0</v>
      </c>
      <c r="Q263" s="157">
        <v>54</v>
      </c>
      <c r="R263" s="157">
        <f t="shared" si="2"/>
        <v>486</v>
      </c>
      <c r="S263" s="157">
        <v>0</v>
      </c>
      <c r="T263" s="158">
        <f t="shared" si="3"/>
        <v>0</v>
      </c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R263" s="159" t="s">
        <v>246</v>
      </c>
      <c r="AT263" s="159" t="s">
        <v>242</v>
      </c>
      <c r="AU263" s="159" t="s">
        <v>140</v>
      </c>
      <c r="AY263" s="18" t="s">
        <v>239</v>
      </c>
      <c r="BE263" s="160">
        <f t="shared" si="4"/>
        <v>0</v>
      </c>
      <c r="BF263" s="160">
        <f t="shared" si="5"/>
        <v>0</v>
      </c>
      <c r="BG263" s="160">
        <f t="shared" si="6"/>
        <v>0</v>
      </c>
      <c r="BH263" s="160">
        <f t="shared" si="7"/>
        <v>0</v>
      </c>
      <c r="BI263" s="160">
        <f t="shared" si="8"/>
        <v>0</v>
      </c>
      <c r="BJ263" s="18" t="s">
        <v>140</v>
      </c>
      <c r="BK263" s="161">
        <f t="shared" si="9"/>
        <v>0</v>
      </c>
      <c r="BL263" s="18" t="s">
        <v>246</v>
      </c>
      <c r="BM263" s="159" t="s">
        <v>1067</v>
      </c>
    </row>
    <row r="264" spans="1:65" s="2" customFormat="1" ht="14.4" customHeight="1">
      <c r="A264" s="34"/>
      <c r="B264" s="147"/>
      <c r="C264" s="148" t="s">
        <v>80</v>
      </c>
      <c r="D264" s="148" t="s">
        <v>242</v>
      </c>
      <c r="E264" s="149" t="s">
        <v>4091</v>
      </c>
      <c r="F264" s="150" t="s">
        <v>4092</v>
      </c>
      <c r="G264" s="151" t="s">
        <v>4071</v>
      </c>
      <c r="H264" s="152">
        <v>8</v>
      </c>
      <c r="I264" s="153"/>
      <c r="J264" s="152">
        <f t="shared" si="0"/>
        <v>0</v>
      </c>
      <c r="K264" s="154"/>
      <c r="L264" s="35"/>
      <c r="M264" s="155" t="s">
        <v>1</v>
      </c>
      <c r="N264" s="156" t="s">
        <v>46</v>
      </c>
      <c r="O264" s="60"/>
      <c r="P264" s="157">
        <f t="shared" si="1"/>
        <v>0</v>
      </c>
      <c r="Q264" s="157">
        <v>60</v>
      </c>
      <c r="R264" s="157">
        <f t="shared" si="2"/>
        <v>480</v>
      </c>
      <c r="S264" s="157">
        <v>0</v>
      </c>
      <c r="T264" s="158">
        <f t="shared" si="3"/>
        <v>0</v>
      </c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R264" s="159" t="s">
        <v>246</v>
      </c>
      <c r="AT264" s="159" t="s">
        <v>242</v>
      </c>
      <c r="AU264" s="159" t="s">
        <v>140</v>
      </c>
      <c r="AY264" s="18" t="s">
        <v>239</v>
      </c>
      <c r="BE264" s="160">
        <f t="shared" si="4"/>
        <v>0</v>
      </c>
      <c r="BF264" s="160">
        <f t="shared" si="5"/>
        <v>0</v>
      </c>
      <c r="BG264" s="160">
        <f t="shared" si="6"/>
        <v>0</v>
      </c>
      <c r="BH264" s="160">
        <f t="shared" si="7"/>
        <v>0</v>
      </c>
      <c r="BI264" s="160">
        <f t="shared" si="8"/>
        <v>0</v>
      </c>
      <c r="BJ264" s="18" t="s">
        <v>140</v>
      </c>
      <c r="BK264" s="161">
        <f t="shared" si="9"/>
        <v>0</v>
      </c>
      <c r="BL264" s="18" t="s">
        <v>246</v>
      </c>
      <c r="BM264" s="159" t="s">
        <v>1091</v>
      </c>
    </row>
    <row r="265" spans="1:65" s="2" customFormat="1" ht="14.4" customHeight="1">
      <c r="A265" s="34"/>
      <c r="B265" s="147"/>
      <c r="C265" s="148" t="s">
        <v>312</v>
      </c>
      <c r="D265" s="148" t="s">
        <v>242</v>
      </c>
      <c r="E265" s="149" t="s">
        <v>3988</v>
      </c>
      <c r="F265" s="150" t="s">
        <v>3989</v>
      </c>
      <c r="G265" s="151" t="s">
        <v>2932</v>
      </c>
      <c r="H265" s="152">
        <v>1</v>
      </c>
      <c r="I265" s="153"/>
      <c r="J265" s="152">
        <f t="shared" si="0"/>
        <v>0</v>
      </c>
      <c r="K265" s="154"/>
      <c r="L265" s="35"/>
      <c r="M265" s="155" t="s">
        <v>1</v>
      </c>
      <c r="N265" s="156" t="s">
        <v>46</v>
      </c>
      <c r="O265" s="60"/>
      <c r="P265" s="157">
        <f t="shared" si="1"/>
        <v>0</v>
      </c>
      <c r="Q265" s="157">
        <v>0</v>
      </c>
      <c r="R265" s="157">
        <f t="shared" si="2"/>
        <v>0</v>
      </c>
      <c r="S265" s="157">
        <v>0</v>
      </c>
      <c r="T265" s="158">
        <f t="shared" si="3"/>
        <v>0</v>
      </c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R265" s="159" t="s">
        <v>246</v>
      </c>
      <c r="AT265" s="159" t="s">
        <v>242</v>
      </c>
      <c r="AU265" s="159" t="s">
        <v>140</v>
      </c>
      <c r="AY265" s="18" t="s">
        <v>239</v>
      </c>
      <c r="BE265" s="160">
        <f t="shared" si="4"/>
        <v>0</v>
      </c>
      <c r="BF265" s="160">
        <f t="shared" si="5"/>
        <v>0</v>
      </c>
      <c r="BG265" s="160">
        <f t="shared" si="6"/>
        <v>0</v>
      </c>
      <c r="BH265" s="160">
        <f t="shared" si="7"/>
        <v>0</v>
      </c>
      <c r="BI265" s="160">
        <f t="shared" si="8"/>
        <v>0</v>
      </c>
      <c r="BJ265" s="18" t="s">
        <v>140</v>
      </c>
      <c r="BK265" s="161">
        <f t="shared" si="9"/>
        <v>0</v>
      </c>
      <c r="BL265" s="18" t="s">
        <v>246</v>
      </c>
      <c r="BM265" s="159" t="s">
        <v>4093</v>
      </c>
    </row>
    <row r="266" spans="1:65" s="12" customFormat="1" ht="22.75" customHeight="1">
      <c r="B266" s="134"/>
      <c r="D266" s="135" t="s">
        <v>79</v>
      </c>
      <c r="E266" s="145" t="s">
        <v>4094</v>
      </c>
      <c r="F266" s="145" t="s">
        <v>4095</v>
      </c>
      <c r="I266" s="137"/>
      <c r="J266" s="146">
        <f>BK266</f>
        <v>0</v>
      </c>
      <c r="L266" s="134"/>
      <c r="M266" s="139"/>
      <c r="N266" s="140"/>
      <c r="O266" s="140"/>
      <c r="P266" s="141">
        <f>SUM(P267:P269)</f>
        <v>0</v>
      </c>
      <c r="Q266" s="140"/>
      <c r="R266" s="141">
        <f>SUM(R267:R269)</f>
        <v>0</v>
      </c>
      <c r="S266" s="140"/>
      <c r="T266" s="142">
        <f>SUM(T267:T269)</f>
        <v>0</v>
      </c>
      <c r="AR266" s="135" t="s">
        <v>88</v>
      </c>
      <c r="AT266" s="143" t="s">
        <v>79</v>
      </c>
      <c r="AU266" s="143" t="s">
        <v>88</v>
      </c>
      <c r="AY266" s="135" t="s">
        <v>239</v>
      </c>
      <c r="BK266" s="144">
        <f>SUM(BK267:BK269)</f>
        <v>0</v>
      </c>
    </row>
    <row r="267" spans="1:65" s="2" customFormat="1" ht="14.4" customHeight="1">
      <c r="A267" s="34"/>
      <c r="B267" s="147"/>
      <c r="C267" s="148" t="s">
        <v>80</v>
      </c>
      <c r="D267" s="148" t="s">
        <v>242</v>
      </c>
      <c r="E267" s="149" t="s">
        <v>4096</v>
      </c>
      <c r="F267" s="150" t="s">
        <v>4097</v>
      </c>
      <c r="G267" s="151" t="s">
        <v>388</v>
      </c>
      <c r="H267" s="152">
        <v>1</v>
      </c>
      <c r="I267" s="153"/>
      <c r="J267" s="152">
        <f>ROUND(I267*H267,3)</f>
        <v>0</v>
      </c>
      <c r="K267" s="154"/>
      <c r="L267" s="35"/>
      <c r="M267" s="155" t="s">
        <v>1</v>
      </c>
      <c r="N267" s="156" t="s">
        <v>46</v>
      </c>
      <c r="O267" s="60"/>
      <c r="P267" s="157">
        <f>O267*H267</f>
        <v>0</v>
      </c>
      <c r="Q267" s="157">
        <v>0</v>
      </c>
      <c r="R267" s="157">
        <f>Q267*H267</f>
        <v>0</v>
      </c>
      <c r="S267" s="157">
        <v>0</v>
      </c>
      <c r="T267" s="158">
        <f>S267*H267</f>
        <v>0</v>
      </c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R267" s="159" t="s">
        <v>246</v>
      </c>
      <c r="AT267" s="159" t="s">
        <v>242</v>
      </c>
      <c r="AU267" s="159" t="s">
        <v>140</v>
      </c>
      <c r="AY267" s="18" t="s">
        <v>239</v>
      </c>
      <c r="BE267" s="160">
        <f>IF(N267="základná",J267,0)</f>
        <v>0</v>
      </c>
      <c r="BF267" s="160">
        <f>IF(N267="znížená",J267,0)</f>
        <v>0</v>
      </c>
      <c r="BG267" s="160">
        <f>IF(N267="zákl. prenesená",J267,0)</f>
        <v>0</v>
      </c>
      <c r="BH267" s="160">
        <f>IF(N267="zníž. prenesená",J267,0)</f>
        <v>0</v>
      </c>
      <c r="BI267" s="160">
        <f>IF(N267="nulová",J267,0)</f>
        <v>0</v>
      </c>
      <c r="BJ267" s="18" t="s">
        <v>140</v>
      </c>
      <c r="BK267" s="161">
        <f>ROUND(I267*H267,3)</f>
        <v>0</v>
      </c>
      <c r="BL267" s="18" t="s">
        <v>246</v>
      </c>
      <c r="BM267" s="159" t="s">
        <v>1063</v>
      </c>
    </row>
    <row r="268" spans="1:65" s="2" customFormat="1" ht="14.4" customHeight="1">
      <c r="A268" s="34"/>
      <c r="B268" s="147"/>
      <c r="C268" s="148" t="s">
        <v>80</v>
      </c>
      <c r="D268" s="148" t="s">
        <v>242</v>
      </c>
      <c r="E268" s="149" t="s">
        <v>4098</v>
      </c>
      <c r="F268" s="150" t="s">
        <v>4099</v>
      </c>
      <c r="G268" s="151" t="s">
        <v>388</v>
      </c>
      <c r="H268" s="152">
        <v>4</v>
      </c>
      <c r="I268" s="153"/>
      <c r="J268" s="152">
        <f>ROUND(I268*H268,3)</f>
        <v>0</v>
      </c>
      <c r="K268" s="154"/>
      <c r="L268" s="35"/>
      <c r="M268" s="155" t="s">
        <v>1</v>
      </c>
      <c r="N268" s="156" t="s">
        <v>46</v>
      </c>
      <c r="O268" s="60"/>
      <c r="P268" s="157">
        <f>O268*H268</f>
        <v>0</v>
      </c>
      <c r="Q268" s="157">
        <v>0</v>
      </c>
      <c r="R268" s="157">
        <f>Q268*H268</f>
        <v>0</v>
      </c>
      <c r="S268" s="157">
        <v>0</v>
      </c>
      <c r="T268" s="158">
        <f>S268*H268</f>
        <v>0</v>
      </c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R268" s="159" t="s">
        <v>246</v>
      </c>
      <c r="AT268" s="159" t="s">
        <v>242</v>
      </c>
      <c r="AU268" s="159" t="s">
        <v>140</v>
      </c>
      <c r="AY268" s="18" t="s">
        <v>239</v>
      </c>
      <c r="BE268" s="160">
        <f>IF(N268="základná",J268,0)</f>
        <v>0</v>
      </c>
      <c r="BF268" s="160">
        <f>IF(N268="znížená",J268,0)</f>
        <v>0</v>
      </c>
      <c r="BG268" s="160">
        <f>IF(N268="zákl. prenesená",J268,0)</f>
        <v>0</v>
      </c>
      <c r="BH268" s="160">
        <f>IF(N268="zníž. prenesená",J268,0)</f>
        <v>0</v>
      </c>
      <c r="BI268" s="160">
        <f>IF(N268="nulová",J268,0)</f>
        <v>0</v>
      </c>
      <c r="BJ268" s="18" t="s">
        <v>140</v>
      </c>
      <c r="BK268" s="161">
        <f>ROUND(I268*H268,3)</f>
        <v>0</v>
      </c>
      <c r="BL268" s="18" t="s">
        <v>246</v>
      </c>
      <c r="BM268" s="159" t="s">
        <v>1104</v>
      </c>
    </row>
    <row r="269" spans="1:65" s="2" customFormat="1" ht="14.4" customHeight="1">
      <c r="A269" s="34"/>
      <c r="B269" s="147"/>
      <c r="C269" s="148" t="s">
        <v>320</v>
      </c>
      <c r="D269" s="148" t="s">
        <v>242</v>
      </c>
      <c r="E269" s="149" t="s">
        <v>3988</v>
      </c>
      <c r="F269" s="150" t="s">
        <v>3989</v>
      </c>
      <c r="G269" s="151" t="s">
        <v>2932</v>
      </c>
      <c r="H269" s="152">
        <v>1</v>
      </c>
      <c r="I269" s="153"/>
      <c r="J269" s="152">
        <f>ROUND(I269*H269,3)</f>
        <v>0</v>
      </c>
      <c r="K269" s="154"/>
      <c r="L269" s="35"/>
      <c r="M269" s="155" t="s">
        <v>1</v>
      </c>
      <c r="N269" s="156" t="s">
        <v>46</v>
      </c>
      <c r="O269" s="60"/>
      <c r="P269" s="157">
        <f>O269*H269</f>
        <v>0</v>
      </c>
      <c r="Q269" s="157">
        <v>0</v>
      </c>
      <c r="R269" s="157">
        <f>Q269*H269</f>
        <v>0</v>
      </c>
      <c r="S269" s="157">
        <v>0</v>
      </c>
      <c r="T269" s="158">
        <f>S269*H269</f>
        <v>0</v>
      </c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R269" s="159" t="s">
        <v>246</v>
      </c>
      <c r="AT269" s="159" t="s">
        <v>242</v>
      </c>
      <c r="AU269" s="159" t="s">
        <v>140</v>
      </c>
      <c r="AY269" s="18" t="s">
        <v>239</v>
      </c>
      <c r="BE269" s="160">
        <f>IF(N269="základná",J269,0)</f>
        <v>0</v>
      </c>
      <c r="BF269" s="160">
        <f>IF(N269="znížená",J269,0)</f>
        <v>0</v>
      </c>
      <c r="BG269" s="160">
        <f>IF(N269="zákl. prenesená",J269,0)</f>
        <v>0</v>
      </c>
      <c r="BH269" s="160">
        <f>IF(N269="zníž. prenesená",J269,0)</f>
        <v>0</v>
      </c>
      <c r="BI269" s="160">
        <f>IF(N269="nulová",J269,0)</f>
        <v>0</v>
      </c>
      <c r="BJ269" s="18" t="s">
        <v>140</v>
      </c>
      <c r="BK269" s="161">
        <f>ROUND(I269*H269,3)</f>
        <v>0</v>
      </c>
      <c r="BL269" s="18" t="s">
        <v>246</v>
      </c>
      <c r="BM269" s="159" t="s">
        <v>4100</v>
      </c>
    </row>
    <row r="270" spans="1:65" s="12" customFormat="1" ht="22.75" customHeight="1">
      <c r="B270" s="134"/>
      <c r="D270" s="135" t="s">
        <v>79</v>
      </c>
      <c r="E270" s="145" t="s">
        <v>4101</v>
      </c>
      <c r="F270" s="145" t="s">
        <v>5528</v>
      </c>
      <c r="I270" s="137"/>
      <c r="J270" s="146">
        <f>BK270</f>
        <v>0</v>
      </c>
      <c r="L270" s="134"/>
      <c r="M270" s="139"/>
      <c r="N270" s="140"/>
      <c r="O270" s="140"/>
      <c r="P270" s="141">
        <f>SUM(P271:P276)</f>
        <v>0</v>
      </c>
      <c r="Q270" s="140"/>
      <c r="R270" s="141">
        <f>SUM(R271:R276)</f>
        <v>229</v>
      </c>
      <c r="S270" s="140"/>
      <c r="T270" s="142">
        <f>SUM(T271:T276)</f>
        <v>0</v>
      </c>
      <c r="AR270" s="135" t="s">
        <v>88</v>
      </c>
      <c r="AT270" s="143" t="s">
        <v>79</v>
      </c>
      <c r="AU270" s="143" t="s">
        <v>88</v>
      </c>
      <c r="AY270" s="135" t="s">
        <v>239</v>
      </c>
      <c r="BK270" s="144">
        <f>SUM(BK271:BK276)</f>
        <v>0</v>
      </c>
    </row>
    <row r="271" spans="1:65" s="2" customFormat="1" ht="14.4" customHeight="1">
      <c r="A271" s="34"/>
      <c r="B271" s="147"/>
      <c r="C271" s="148" t="s">
        <v>80</v>
      </c>
      <c r="D271" s="148" t="s">
        <v>242</v>
      </c>
      <c r="E271" s="149" t="s">
        <v>4103</v>
      </c>
      <c r="F271" s="150" t="s">
        <v>4104</v>
      </c>
      <c r="G271" s="151" t="s">
        <v>4071</v>
      </c>
      <c r="H271" s="152">
        <v>6</v>
      </c>
      <c r="I271" s="153"/>
      <c r="J271" s="152">
        <f t="shared" ref="J271:J276" si="10">ROUND(I271*H271,3)</f>
        <v>0</v>
      </c>
      <c r="K271" s="154"/>
      <c r="L271" s="35"/>
      <c r="M271" s="155" t="s">
        <v>1</v>
      </c>
      <c r="N271" s="156" t="s">
        <v>46</v>
      </c>
      <c r="O271" s="60"/>
      <c r="P271" s="157">
        <f t="shared" ref="P271:P276" si="11">O271*H271</f>
        <v>0</v>
      </c>
      <c r="Q271" s="157">
        <v>2</v>
      </c>
      <c r="R271" s="157">
        <f t="shared" ref="R271:R276" si="12">Q271*H271</f>
        <v>12</v>
      </c>
      <c r="S271" s="157">
        <v>0</v>
      </c>
      <c r="T271" s="158">
        <f t="shared" ref="T271:T276" si="13">S271*H271</f>
        <v>0</v>
      </c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R271" s="159" t="s">
        <v>246</v>
      </c>
      <c r="AT271" s="159" t="s">
        <v>242</v>
      </c>
      <c r="AU271" s="159" t="s">
        <v>140</v>
      </c>
      <c r="AY271" s="18" t="s">
        <v>239</v>
      </c>
      <c r="BE271" s="160">
        <f t="shared" ref="BE271:BE276" si="14">IF(N271="základná",J271,0)</f>
        <v>0</v>
      </c>
      <c r="BF271" s="160">
        <f t="shared" ref="BF271:BF276" si="15">IF(N271="znížená",J271,0)</f>
        <v>0</v>
      </c>
      <c r="BG271" s="160">
        <f t="shared" ref="BG271:BG276" si="16">IF(N271="zákl. prenesená",J271,0)</f>
        <v>0</v>
      </c>
      <c r="BH271" s="160">
        <f t="shared" ref="BH271:BH276" si="17">IF(N271="zníž. prenesená",J271,0)</f>
        <v>0</v>
      </c>
      <c r="BI271" s="160">
        <f t="shared" ref="BI271:BI276" si="18">IF(N271="nulová",J271,0)</f>
        <v>0</v>
      </c>
      <c r="BJ271" s="18" t="s">
        <v>140</v>
      </c>
      <c r="BK271" s="161">
        <f t="shared" ref="BK271:BK276" si="19">ROUND(I271*H271,3)</f>
        <v>0</v>
      </c>
      <c r="BL271" s="18" t="s">
        <v>246</v>
      </c>
      <c r="BM271" s="159" t="s">
        <v>1144</v>
      </c>
    </row>
    <row r="272" spans="1:65" s="2" customFormat="1" ht="14.4" customHeight="1">
      <c r="A272" s="34"/>
      <c r="B272" s="147"/>
      <c r="C272" s="148" t="s">
        <v>80</v>
      </c>
      <c r="D272" s="148" t="s">
        <v>242</v>
      </c>
      <c r="E272" s="149" t="s">
        <v>4105</v>
      </c>
      <c r="F272" s="150" t="s">
        <v>4106</v>
      </c>
      <c r="G272" s="151" t="s">
        <v>4071</v>
      </c>
      <c r="H272" s="152">
        <v>10</v>
      </c>
      <c r="I272" s="153"/>
      <c r="J272" s="152">
        <f t="shared" si="10"/>
        <v>0</v>
      </c>
      <c r="K272" s="154"/>
      <c r="L272" s="35"/>
      <c r="M272" s="155" t="s">
        <v>1</v>
      </c>
      <c r="N272" s="156" t="s">
        <v>46</v>
      </c>
      <c r="O272" s="60"/>
      <c r="P272" s="157">
        <f t="shared" si="11"/>
        <v>0</v>
      </c>
      <c r="Q272" s="157">
        <v>3</v>
      </c>
      <c r="R272" s="157">
        <f t="shared" si="12"/>
        <v>30</v>
      </c>
      <c r="S272" s="157">
        <v>0</v>
      </c>
      <c r="T272" s="158">
        <f t="shared" si="13"/>
        <v>0</v>
      </c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R272" s="159" t="s">
        <v>246</v>
      </c>
      <c r="AT272" s="159" t="s">
        <v>242</v>
      </c>
      <c r="AU272" s="159" t="s">
        <v>140</v>
      </c>
      <c r="AY272" s="18" t="s">
        <v>239</v>
      </c>
      <c r="BE272" s="160">
        <f t="shared" si="14"/>
        <v>0</v>
      </c>
      <c r="BF272" s="160">
        <f t="shared" si="15"/>
        <v>0</v>
      </c>
      <c r="BG272" s="160">
        <f t="shared" si="16"/>
        <v>0</v>
      </c>
      <c r="BH272" s="160">
        <f t="shared" si="17"/>
        <v>0</v>
      </c>
      <c r="BI272" s="160">
        <f t="shared" si="18"/>
        <v>0</v>
      </c>
      <c r="BJ272" s="18" t="s">
        <v>140</v>
      </c>
      <c r="BK272" s="161">
        <f t="shared" si="19"/>
        <v>0</v>
      </c>
      <c r="BL272" s="18" t="s">
        <v>246</v>
      </c>
      <c r="BM272" s="159" t="s">
        <v>1147</v>
      </c>
    </row>
    <row r="273" spans="1:65" s="2" customFormat="1" ht="14.4" customHeight="1">
      <c r="A273" s="34"/>
      <c r="B273" s="147"/>
      <c r="C273" s="148" t="s">
        <v>80</v>
      </c>
      <c r="D273" s="148" t="s">
        <v>242</v>
      </c>
      <c r="E273" s="149" t="s">
        <v>4107</v>
      </c>
      <c r="F273" s="150" t="s">
        <v>4108</v>
      </c>
      <c r="G273" s="151" t="s">
        <v>4071</v>
      </c>
      <c r="H273" s="152">
        <v>33</v>
      </c>
      <c r="I273" s="153"/>
      <c r="J273" s="152">
        <f t="shared" si="10"/>
        <v>0</v>
      </c>
      <c r="K273" s="154"/>
      <c r="L273" s="35"/>
      <c r="M273" s="155" t="s">
        <v>1</v>
      </c>
      <c r="N273" s="156" t="s">
        <v>46</v>
      </c>
      <c r="O273" s="60"/>
      <c r="P273" s="157">
        <f t="shared" si="11"/>
        <v>0</v>
      </c>
      <c r="Q273" s="157">
        <v>5</v>
      </c>
      <c r="R273" s="157">
        <f t="shared" si="12"/>
        <v>165</v>
      </c>
      <c r="S273" s="157">
        <v>0</v>
      </c>
      <c r="T273" s="158">
        <f t="shared" si="13"/>
        <v>0</v>
      </c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R273" s="159" t="s">
        <v>246</v>
      </c>
      <c r="AT273" s="159" t="s">
        <v>242</v>
      </c>
      <c r="AU273" s="159" t="s">
        <v>140</v>
      </c>
      <c r="AY273" s="18" t="s">
        <v>239</v>
      </c>
      <c r="BE273" s="160">
        <f t="shared" si="14"/>
        <v>0</v>
      </c>
      <c r="BF273" s="160">
        <f t="shared" si="15"/>
        <v>0</v>
      </c>
      <c r="BG273" s="160">
        <f t="shared" si="16"/>
        <v>0</v>
      </c>
      <c r="BH273" s="160">
        <f t="shared" si="17"/>
        <v>0</v>
      </c>
      <c r="BI273" s="160">
        <f t="shared" si="18"/>
        <v>0</v>
      </c>
      <c r="BJ273" s="18" t="s">
        <v>140</v>
      </c>
      <c r="BK273" s="161">
        <f t="shared" si="19"/>
        <v>0</v>
      </c>
      <c r="BL273" s="18" t="s">
        <v>246</v>
      </c>
      <c r="BM273" s="159" t="s">
        <v>1157</v>
      </c>
    </row>
    <row r="274" spans="1:65" s="2" customFormat="1" ht="14.4" customHeight="1">
      <c r="A274" s="34"/>
      <c r="B274" s="147"/>
      <c r="C274" s="148" t="s">
        <v>80</v>
      </c>
      <c r="D274" s="148" t="s">
        <v>242</v>
      </c>
      <c r="E274" s="149" t="s">
        <v>4109</v>
      </c>
      <c r="F274" s="150" t="s">
        <v>4110</v>
      </c>
      <c r="G274" s="151" t="s">
        <v>4071</v>
      </c>
      <c r="H274" s="152">
        <v>2</v>
      </c>
      <c r="I274" s="153"/>
      <c r="J274" s="152">
        <f t="shared" si="10"/>
        <v>0</v>
      </c>
      <c r="K274" s="154"/>
      <c r="L274" s="35"/>
      <c r="M274" s="155" t="s">
        <v>1</v>
      </c>
      <c r="N274" s="156" t="s">
        <v>46</v>
      </c>
      <c r="O274" s="60"/>
      <c r="P274" s="157">
        <f t="shared" si="11"/>
        <v>0</v>
      </c>
      <c r="Q274" s="157">
        <v>7</v>
      </c>
      <c r="R274" s="157">
        <f t="shared" si="12"/>
        <v>14</v>
      </c>
      <c r="S274" s="157">
        <v>0</v>
      </c>
      <c r="T274" s="158">
        <f t="shared" si="13"/>
        <v>0</v>
      </c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R274" s="159" t="s">
        <v>246</v>
      </c>
      <c r="AT274" s="159" t="s">
        <v>242</v>
      </c>
      <c r="AU274" s="159" t="s">
        <v>140</v>
      </c>
      <c r="AY274" s="18" t="s">
        <v>239</v>
      </c>
      <c r="BE274" s="160">
        <f t="shared" si="14"/>
        <v>0</v>
      </c>
      <c r="BF274" s="160">
        <f t="shared" si="15"/>
        <v>0</v>
      </c>
      <c r="BG274" s="160">
        <f t="shared" si="16"/>
        <v>0</v>
      </c>
      <c r="BH274" s="160">
        <f t="shared" si="17"/>
        <v>0</v>
      </c>
      <c r="BI274" s="160">
        <f t="shared" si="18"/>
        <v>0</v>
      </c>
      <c r="BJ274" s="18" t="s">
        <v>140</v>
      </c>
      <c r="BK274" s="161">
        <f t="shared" si="19"/>
        <v>0</v>
      </c>
      <c r="BL274" s="18" t="s">
        <v>246</v>
      </c>
      <c r="BM274" s="159" t="s">
        <v>1100</v>
      </c>
    </row>
    <row r="275" spans="1:65" s="2" customFormat="1" ht="14.4" customHeight="1">
      <c r="A275" s="34"/>
      <c r="B275" s="147"/>
      <c r="C275" s="148" t="s">
        <v>80</v>
      </c>
      <c r="D275" s="148" t="s">
        <v>242</v>
      </c>
      <c r="E275" s="149" t="s">
        <v>4111</v>
      </c>
      <c r="F275" s="150" t="s">
        <v>4112</v>
      </c>
      <c r="G275" s="151" t="s">
        <v>4071</v>
      </c>
      <c r="H275" s="152">
        <v>0.5</v>
      </c>
      <c r="I275" s="153"/>
      <c r="J275" s="152">
        <f t="shared" si="10"/>
        <v>0</v>
      </c>
      <c r="K275" s="154"/>
      <c r="L275" s="35"/>
      <c r="M275" s="155" t="s">
        <v>1</v>
      </c>
      <c r="N275" s="156" t="s">
        <v>46</v>
      </c>
      <c r="O275" s="60"/>
      <c r="P275" s="157">
        <f t="shared" si="11"/>
        <v>0</v>
      </c>
      <c r="Q275" s="157">
        <v>16</v>
      </c>
      <c r="R275" s="157">
        <f t="shared" si="12"/>
        <v>8</v>
      </c>
      <c r="S275" s="157">
        <v>0</v>
      </c>
      <c r="T275" s="158">
        <f t="shared" si="13"/>
        <v>0</v>
      </c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R275" s="159" t="s">
        <v>246</v>
      </c>
      <c r="AT275" s="159" t="s">
        <v>242</v>
      </c>
      <c r="AU275" s="159" t="s">
        <v>140</v>
      </c>
      <c r="AY275" s="18" t="s">
        <v>239</v>
      </c>
      <c r="BE275" s="160">
        <f t="shared" si="14"/>
        <v>0</v>
      </c>
      <c r="BF275" s="160">
        <f t="shared" si="15"/>
        <v>0</v>
      </c>
      <c r="BG275" s="160">
        <f t="shared" si="16"/>
        <v>0</v>
      </c>
      <c r="BH275" s="160">
        <f t="shared" si="17"/>
        <v>0</v>
      </c>
      <c r="BI275" s="160">
        <f t="shared" si="18"/>
        <v>0</v>
      </c>
      <c r="BJ275" s="18" t="s">
        <v>140</v>
      </c>
      <c r="BK275" s="161">
        <f t="shared" si="19"/>
        <v>0</v>
      </c>
      <c r="BL275" s="18" t="s">
        <v>246</v>
      </c>
      <c r="BM275" s="159" t="s">
        <v>1242</v>
      </c>
    </row>
    <row r="276" spans="1:65" s="2" customFormat="1" ht="14.4" customHeight="1">
      <c r="A276" s="34"/>
      <c r="B276" s="147"/>
      <c r="C276" s="148" t="s">
        <v>327</v>
      </c>
      <c r="D276" s="148" t="s">
        <v>242</v>
      </c>
      <c r="E276" s="149" t="s">
        <v>3988</v>
      </c>
      <c r="F276" s="150" t="s">
        <v>3989</v>
      </c>
      <c r="G276" s="151" t="s">
        <v>2932</v>
      </c>
      <c r="H276" s="152">
        <v>1</v>
      </c>
      <c r="I276" s="153"/>
      <c r="J276" s="152">
        <f t="shared" si="10"/>
        <v>0</v>
      </c>
      <c r="K276" s="154"/>
      <c r="L276" s="35"/>
      <c r="M276" s="155" t="s">
        <v>1</v>
      </c>
      <c r="N276" s="156" t="s">
        <v>46</v>
      </c>
      <c r="O276" s="60"/>
      <c r="P276" s="157">
        <f t="shared" si="11"/>
        <v>0</v>
      </c>
      <c r="Q276" s="157">
        <v>0</v>
      </c>
      <c r="R276" s="157">
        <f t="shared" si="12"/>
        <v>0</v>
      </c>
      <c r="S276" s="157">
        <v>0</v>
      </c>
      <c r="T276" s="158">
        <f t="shared" si="13"/>
        <v>0</v>
      </c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R276" s="159" t="s">
        <v>246</v>
      </c>
      <c r="AT276" s="159" t="s">
        <v>242</v>
      </c>
      <c r="AU276" s="159" t="s">
        <v>140</v>
      </c>
      <c r="AY276" s="18" t="s">
        <v>239</v>
      </c>
      <c r="BE276" s="160">
        <f t="shared" si="14"/>
        <v>0</v>
      </c>
      <c r="BF276" s="160">
        <f t="shared" si="15"/>
        <v>0</v>
      </c>
      <c r="BG276" s="160">
        <f t="shared" si="16"/>
        <v>0</v>
      </c>
      <c r="BH276" s="160">
        <f t="shared" si="17"/>
        <v>0</v>
      </c>
      <c r="BI276" s="160">
        <f t="shared" si="18"/>
        <v>0</v>
      </c>
      <c r="BJ276" s="18" t="s">
        <v>140</v>
      </c>
      <c r="BK276" s="161">
        <f t="shared" si="19"/>
        <v>0</v>
      </c>
      <c r="BL276" s="18" t="s">
        <v>246</v>
      </c>
      <c r="BM276" s="159" t="s">
        <v>4113</v>
      </c>
    </row>
    <row r="277" spans="1:65" s="12" customFormat="1" ht="22.75" customHeight="1">
      <c r="B277" s="134"/>
      <c r="D277" s="135" t="s">
        <v>79</v>
      </c>
      <c r="E277" s="145" t="s">
        <v>4114</v>
      </c>
      <c r="F277" s="145" t="s">
        <v>5529</v>
      </c>
      <c r="I277" s="137"/>
      <c r="J277" s="146">
        <f>BK277</f>
        <v>0</v>
      </c>
      <c r="L277" s="134"/>
      <c r="M277" s="139"/>
      <c r="N277" s="140"/>
      <c r="O277" s="140"/>
      <c r="P277" s="141">
        <f>SUM(P278:P280)</f>
        <v>0</v>
      </c>
      <c r="Q277" s="140"/>
      <c r="R277" s="141">
        <f>SUM(R278:R280)</f>
        <v>0</v>
      </c>
      <c r="S277" s="140"/>
      <c r="T277" s="142">
        <f>SUM(T278:T280)</f>
        <v>0</v>
      </c>
      <c r="AR277" s="135" t="s">
        <v>88</v>
      </c>
      <c r="AT277" s="143" t="s">
        <v>79</v>
      </c>
      <c r="AU277" s="143" t="s">
        <v>88</v>
      </c>
      <c r="AY277" s="135" t="s">
        <v>239</v>
      </c>
      <c r="BK277" s="144">
        <f>SUM(BK278:BK280)</f>
        <v>0</v>
      </c>
    </row>
    <row r="278" spans="1:65" s="2" customFormat="1" ht="14.4" customHeight="1">
      <c r="A278" s="34"/>
      <c r="B278" s="147"/>
      <c r="C278" s="148" t="s">
        <v>80</v>
      </c>
      <c r="D278" s="148" t="s">
        <v>242</v>
      </c>
      <c r="E278" s="149" t="s">
        <v>4116</v>
      </c>
      <c r="F278" s="150" t="s">
        <v>4117</v>
      </c>
      <c r="G278" s="151" t="s">
        <v>388</v>
      </c>
      <c r="H278" s="152">
        <v>2</v>
      </c>
      <c r="I278" s="153"/>
      <c r="J278" s="152">
        <f>ROUND(I278*H278,3)</f>
        <v>0</v>
      </c>
      <c r="K278" s="154"/>
      <c r="L278" s="35"/>
      <c r="M278" s="155" t="s">
        <v>1</v>
      </c>
      <c r="N278" s="156" t="s">
        <v>46</v>
      </c>
      <c r="O278" s="60"/>
      <c r="P278" s="157">
        <f>O278*H278</f>
        <v>0</v>
      </c>
      <c r="Q278" s="157">
        <v>0</v>
      </c>
      <c r="R278" s="157">
        <f>Q278*H278</f>
        <v>0</v>
      </c>
      <c r="S278" s="157">
        <v>0</v>
      </c>
      <c r="T278" s="158">
        <f>S278*H278</f>
        <v>0</v>
      </c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R278" s="159" t="s">
        <v>246</v>
      </c>
      <c r="AT278" s="159" t="s">
        <v>242</v>
      </c>
      <c r="AU278" s="159" t="s">
        <v>140</v>
      </c>
      <c r="AY278" s="18" t="s">
        <v>239</v>
      </c>
      <c r="BE278" s="160">
        <f>IF(N278="základná",J278,0)</f>
        <v>0</v>
      </c>
      <c r="BF278" s="160">
        <f>IF(N278="znížená",J278,0)</f>
        <v>0</v>
      </c>
      <c r="BG278" s="160">
        <f>IF(N278="zákl. prenesená",J278,0)</f>
        <v>0</v>
      </c>
      <c r="BH278" s="160">
        <f>IF(N278="zníž. prenesená",J278,0)</f>
        <v>0</v>
      </c>
      <c r="BI278" s="160">
        <f>IF(N278="nulová",J278,0)</f>
        <v>0</v>
      </c>
      <c r="BJ278" s="18" t="s">
        <v>140</v>
      </c>
      <c r="BK278" s="161">
        <f>ROUND(I278*H278,3)</f>
        <v>0</v>
      </c>
      <c r="BL278" s="18" t="s">
        <v>246</v>
      </c>
      <c r="BM278" s="159" t="s">
        <v>1181</v>
      </c>
    </row>
    <row r="279" spans="1:65" s="2" customFormat="1" ht="14.4" customHeight="1">
      <c r="A279" s="34"/>
      <c r="B279" s="147"/>
      <c r="C279" s="148" t="s">
        <v>80</v>
      </c>
      <c r="D279" s="148" t="s">
        <v>242</v>
      </c>
      <c r="E279" s="149" t="s">
        <v>4118</v>
      </c>
      <c r="F279" s="150" t="s">
        <v>4119</v>
      </c>
      <c r="G279" s="151" t="s">
        <v>388</v>
      </c>
      <c r="H279" s="152">
        <v>2</v>
      </c>
      <c r="I279" s="153"/>
      <c r="J279" s="152">
        <f>ROUND(I279*H279,3)</f>
        <v>0</v>
      </c>
      <c r="K279" s="154"/>
      <c r="L279" s="35"/>
      <c r="M279" s="155" t="s">
        <v>1</v>
      </c>
      <c r="N279" s="156" t="s">
        <v>46</v>
      </c>
      <c r="O279" s="60"/>
      <c r="P279" s="157">
        <f>O279*H279</f>
        <v>0</v>
      </c>
      <c r="Q279" s="157">
        <v>0</v>
      </c>
      <c r="R279" s="157">
        <f>Q279*H279</f>
        <v>0</v>
      </c>
      <c r="S279" s="157">
        <v>0</v>
      </c>
      <c r="T279" s="158">
        <f>S279*H279</f>
        <v>0</v>
      </c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R279" s="159" t="s">
        <v>246</v>
      </c>
      <c r="AT279" s="159" t="s">
        <v>242</v>
      </c>
      <c r="AU279" s="159" t="s">
        <v>140</v>
      </c>
      <c r="AY279" s="18" t="s">
        <v>239</v>
      </c>
      <c r="BE279" s="160">
        <f>IF(N279="základná",J279,0)</f>
        <v>0</v>
      </c>
      <c r="BF279" s="160">
        <f>IF(N279="znížená",J279,0)</f>
        <v>0</v>
      </c>
      <c r="BG279" s="160">
        <f>IF(N279="zákl. prenesená",J279,0)</f>
        <v>0</v>
      </c>
      <c r="BH279" s="160">
        <f>IF(N279="zníž. prenesená",J279,0)</f>
        <v>0</v>
      </c>
      <c r="BI279" s="160">
        <f>IF(N279="nulová",J279,0)</f>
        <v>0</v>
      </c>
      <c r="BJ279" s="18" t="s">
        <v>140</v>
      </c>
      <c r="BK279" s="161">
        <f>ROUND(I279*H279,3)</f>
        <v>0</v>
      </c>
      <c r="BL279" s="18" t="s">
        <v>246</v>
      </c>
      <c r="BM279" s="159" t="s">
        <v>1203</v>
      </c>
    </row>
    <row r="280" spans="1:65" s="2" customFormat="1" ht="14.4" customHeight="1">
      <c r="A280" s="34"/>
      <c r="B280" s="147"/>
      <c r="C280" s="148" t="s">
        <v>80</v>
      </c>
      <c r="D280" s="148" t="s">
        <v>242</v>
      </c>
      <c r="E280" s="149" t="s">
        <v>3988</v>
      </c>
      <c r="F280" s="150" t="s">
        <v>3989</v>
      </c>
      <c r="G280" s="151" t="s">
        <v>2932</v>
      </c>
      <c r="H280" s="152">
        <v>1</v>
      </c>
      <c r="I280" s="153"/>
      <c r="J280" s="152">
        <f>ROUND(I280*H280,3)</f>
        <v>0</v>
      </c>
      <c r="K280" s="154"/>
      <c r="L280" s="35"/>
      <c r="M280" s="155" t="s">
        <v>1</v>
      </c>
      <c r="N280" s="156" t="s">
        <v>46</v>
      </c>
      <c r="O280" s="60"/>
      <c r="P280" s="157">
        <f>O280*H280</f>
        <v>0</v>
      </c>
      <c r="Q280" s="157">
        <v>0</v>
      </c>
      <c r="R280" s="157">
        <f>Q280*H280</f>
        <v>0</v>
      </c>
      <c r="S280" s="157">
        <v>0</v>
      </c>
      <c r="T280" s="158">
        <f>S280*H280</f>
        <v>0</v>
      </c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R280" s="159" t="s">
        <v>246</v>
      </c>
      <c r="AT280" s="159" t="s">
        <v>242</v>
      </c>
      <c r="AU280" s="159" t="s">
        <v>140</v>
      </c>
      <c r="AY280" s="18" t="s">
        <v>239</v>
      </c>
      <c r="BE280" s="160">
        <f>IF(N280="základná",J280,0)</f>
        <v>0</v>
      </c>
      <c r="BF280" s="160">
        <f>IF(N280="znížená",J280,0)</f>
        <v>0</v>
      </c>
      <c r="BG280" s="160">
        <f>IF(N280="zákl. prenesená",J280,0)</f>
        <v>0</v>
      </c>
      <c r="BH280" s="160">
        <f>IF(N280="zníž. prenesená",J280,0)</f>
        <v>0</v>
      </c>
      <c r="BI280" s="160">
        <f>IF(N280="nulová",J280,0)</f>
        <v>0</v>
      </c>
      <c r="BJ280" s="18" t="s">
        <v>140</v>
      </c>
      <c r="BK280" s="161">
        <f>ROUND(I280*H280,3)</f>
        <v>0</v>
      </c>
      <c r="BL280" s="18" t="s">
        <v>246</v>
      </c>
      <c r="BM280" s="159" t="s">
        <v>1245</v>
      </c>
    </row>
    <row r="281" spans="1:65" s="12" customFormat="1" ht="22.75" customHeight="1">
      <c r="B281" s="134"/>
      <c r="D281" s="135" t="s">
        <v>79</v>
      </c>
      <c r="E281" s="145" t="s">
        <v>4120</v>
      </c>
      <c r="F281" s="145" t="s">
        <v>4121</v>
      </c>
      <c r="I281" s="137"/>
      <c r="J281" s="146">
        <f>BK281</f>
        <v>0</v>
      </c>
      <c r="L281" s="134"/>
      <c r="M281" s="139"/>
      <c r="N281" s="140"/>
      <c r="O281" s="140"/>
      <c r="P281" s="141">
        <f>SUM(P282:P284)</f>
        <v>0</v>
      </c>
      <c r="Q281" s="140"/>
      <c r="R281" s="141">
        <f>SUM(R282:R284)</f>
        <v>0</v>
      </c>
      <c r="S281" s="140"/>
      <c r="T281" s="142">
        <f>SUM(T282:T284)</f>
        <v>0</v>
      </c>
      <c r="AR281" s="135" t="s">
        <v>88</v>
      </c>
      <c r="AT281" s="143" t="s">
        <v>79</v>
      </c>
      <c r="AU281" s="143" t="s">
        <v>88</v>
      </c>
      <c r="AY281" s="135" t="s">
        <v>239</v>
      </c>
      <c r="BK281" s="144">
        <f>SUM(BK282:BK284)</f>
        <v>0</v>
      </c>
    </row>
    <row r="282" spans="1:65" s="2" customFormat="1" ht="14.4" customHeight="1">
      <c r="A282" s="34"/>
      <c r="B282" s="147"/>
      <c r="C282" s="148" t="s">
        <v>80</v>
      </c>
      <c r="D282" s="148" t="s">
        <v>242</v>
      </c>
      <c r="E282" s="149" t="s">
        <v>4122</v>
      </c>
      <c r="F282" s="150" t="s">
        <v>4123</v>
      </c>
      <c r="G282" s="151" t="s">
        <v>4071</v>
      </c>
      <c r="H282" s="152">
        <v>30</v>
      </c>
      <c r="I282" s="153"/>
      <c r="J282" s="152">
        <f>ROUND(I282*H282,3)</f>
        <v>0</v>
      </c>
      <c r="K282" s="154"/>
      <c r="L282" s="35"/>
      <c r="M282" s="155" t="s">
        <v>1</v>
      </c>
      <c r="N282" s="156" t="s">
        <v>46</v>
      </c>
      <c r="O282" s="60"/>
      <c r="P282" s="157">
        <f>O282*H282</f>
        <v>0</v>
      </c>
      <c r="Q282" s="157">
        <v>0</v>
      </c>
      <c r="R282" s="157">
        <f>Q282*H282</f>
        <v>0</v>
      </c>
      <c r="S282" s="157">
        <v>0</v>
      </c>
      <c r="T282" s="158">
        <f>S282*H282</f>
        <v>0</v>
      </c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R282" s="159" t="s">
        <v>246</v>
      </c>
      <c r="AT282" s="159" t="s">
        <v>242</v>
      </c>
      <c r="AU282" s="159" t="s">
        <v>140</v>
      </c>
      <c r="AY282" s="18" t="s">
        <v>239</v>
      </c>
      <c r="BE282" s="160">
        <f>IF(N282="základná",J282,0)</f>
        <v>0</v>
      </c>
      <c r="BF282" s="160">
        <f>IF(N282="znížená",J282,0)</f>
        <v>0</v>
      </c>
      <c r="BG282" s="160">
        <f>IF(N282="zákl. prenesená",J282,0)</f>
        <v>0</v>
      </c>
      <c r="BH282" s="160">
        <f>IF(N282="zníž. prenesená",J282,0)</f>
        <v>0</v>
      </c>
      <c r="BI282" s="160">
        <f>IF(N282="nulová",J282,0)</f>
        <v>0</v>
      </c>
      <c r="BJ282" s="18" t="s">
        <v>140</v>
      </c>
      <c r="BK282" s="161">
        <f>ROUND(I282*H282,3)</f>
        <v>0</v>
      </c>
      <c r="BL282" s="18" t="s">
        <v>246</v>
      </c>
      <c r="BM282" s="159" t="s">
        <v>403</v>
      </c>
    </row>
    <row r="283" spans="1:65" s="2" customFormat="1" ht="14.4" customHeight="1">
      <c r="A283" s="34"/>
      <c r="B283" s="147"/>
      <c r="C283" s="148" t="s">
        <v>80</v>
      </c>
      <c r="D283" s="148" t="s">
        <v>242</v>
      </c>
      <c r="E283" s="149" t="s">
        <v>4124</v>
      </c>
      <c r="F283" s="150" t="s">
        <v>4125</v>
      </c>
      <c r="G283" s="151" t="s">
        <v>4071</v>
      </c>
      <c r="H283" s="152">
        <v>11</v>
      </c>
      <c r="I283" s="153"/>
      <c r="J283" s="152">
        <f>ROUND(I283*H283,3)</f>
        <v>0</v>
      </c>
      <c r="K283" s="154"/>
      <c r="L283" s="35"/>
      <c r="M283" s="155" t="s">
        <v>1</v>
      </c>
      <c r="N283" s="156" t="s">
        <v>46</v>
      </c>
      <c r="O283" s="60"/>
      <c r="P283" s="157">
        <f>O283*H283</f>
        <v>0</v>
      </c>
      <c r="Q283" s="157">
        <v>0</v>
      </c>
      <c r="R283" s="157">
        <f>Q283*H283</f>
        <v>0</v>
      </c>
      <c r="S283" s="157">
        <v>0</v>
      </c>
      <c r="T283" s="158">
        <f>S283*H283</f>
        <v>0</v>
      </c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R283" s="159" t="s">
        <v>246</v>
      </c>
      <c r="AT283" s="159" t="s">
        <v>242</v>
      </c>
      <c r="AU283" s="159" t="s">
        <v>140</v>
      </c>
      <c r="AY283" s="18" t="s">
        <v>239</v>
      </c>
      <c r="BE283" s="160">
        <f>IF(N283="základná",J283,0)</f>
        <v>0</v>
      </c>
      <c r="BF283" s="160">
        <f>IF(N283="znížená",J283,0)</f>
        <v>0</v>
      </c>
      <c r="BG283" s="160">
        <f>IF(N283="zákl. prenesená",J283,0)</f>
        <v>0</v>
      </c>
      <c r="BH283" s="160">
        <f>IF(N283="zníž. prenesená",J283,0)</f>
        <v>0</v>
      </c>
      <c r="BI283" s="160">
        <f>IF(N283="nulová",J283,0)</f>
        <v>0</v>
      </c>
      <c r="BJ283" s="18" t="s">
        <v>140</v>
      </c>
      <c r="BK283" s="161">
        <f>ROUND(I283*H283,3)</f>
        <v>0</v>
      </c>
      <c r="BL283" s="18" t="s">
        <v>246</v>
      </c>
      <c r="BM283" s="159" t="s">
        <v>1274</v>
      </c>
    </row>
    <row r="284" spans="1:65" s="2" customFormat="1" ht="14.4" customHeight="1">
      <c r="A284" s="34"/>
      <c r="B284" s="147"/>
      <c r="C284" s="148" t="s">
        <v>80</v>
      </c>
      <c r="D284" s="148" t="s">
        <v>242</v>
      </c>
      <c r="E284" s="149" t="s">
        <v>3988</v>
      </c>
      <c r="F284" s="150" t="s">
        <v>3989</v>
      </c>
      <c r="G284" s="151" t="s">
        <v>2932</v>
      </c>
      <c r="H284" s="152">
        <v>1</v>
      </c>
      <c r="I284" s="153"/>
      <c r="J284" s="152">
        <f>ROUND(I284*H284,3)</f>
        <v>0</v>
      </c>
      <c r="K284" s="154"/>
      <c r="L284" s="35"/>
      <c r="M284" s="155" t="s">
        <v>1</v>
      </c>
      <c r="N284" s="156" t="s">
        <v>46</v>
      </c>
      <c r="O284" s="60"/>
      <c r="P284" s="157">
        <f>O284*H284</f>
        <v>0</v>
      </c>
      <c r="Q284" s="157">
        <v>0</v>
      </c>
      <c r="R284" s="157">
        <f>Q284*H284</f>
        <v>0</v>
      </c>
      <c r="S284" s="157">
        <v>0</v>
      </c>
      <c r="T284" s="158">
        <f>S284*H284</f>
        <v>0</v>
      </c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R284" s="159" t="s">
        <v>246</v>
      </c>
      <c r="AT284" s="159" t="s">
        <v>242</v>
      </c>
      <c r="AU284" s="159" t="s">
        <v>140</v>
      </c>
      <c r="AY284" s="18" t="s">
        <v>239</v>
      </c>
      <c r="BE284" s="160">
        <f>IF(N284="základná",J284,0)</f>
        <v>0</v>
      </c>
      <c r="BF284" s="160">
        <f>IF(N284="znížená",J284,0)</f>
        <v>0</v>
      </c>
      <c r="BG284" s="160">
        <f>IF(N284="zákl. prenesená",J284,0)</f>
        <v>0</v>
      </c>
      <c r="BH284" s="160">
        <f>IF(N284="zníž. prenesená",J284,0)</f>
        <v>0</v>
      </c>
      <c r="BI284" s="160">
        <f>IF(N284="nulová",J284,0)</f>
        <v>0</v>
      </c>
      <c r="BJ284" s="18" t="s">
        <v>140</v>
      </c>
      <c r="BK284" s="161">
        <f>ROUND(I284*H284,3)</f>
        <v>0</v>
      </c>
      <c r="BL284" s="18" t="s">
        <v>246</v>
      </c>
      <c r="BM284" s="159" t="s">
        <v>420</v>
      </c>
    </row>
    <row r="285" spans="1:65" s="12" customFormat="1" ht="22.75" customHeight="1">
      <c r="B285" s="134"/>
      <c r="D285" s="135" t="s">
        <v>79</v>
      </c>
      <c r="E285" s="145" t="s">
        <v>4126</v>
      </c>
      <c r="F285" s="145" t="s">
        <v>4127</v>
      </c>
      <c r="I285" s="137"/>
      <c r="J285" s="146">
        <f>BK285</f>
        <v>0</v>
      </c>
      <c r="L285" s="134"/>
      <c r="M285" s="139"/>
      <c r="N285" s="140"/>
      <c r="O285" s="140"/>
      <c r="P285" s="141">
        <f>SUM(P286:P290)</f>
        <v>0</v>
      </c>
      <c r="Q285" s="140"/>
      <c r="R285" s="141">
        <f>SUM(R286:R290)</f>
        <v>0</v>
      </c>
      <c r="S285" s="140"/>
      <c r="T285" s="142">
        <f>SUM(T286:T290)</f>
        <v>0</v>
      </c>
      <c r="AR285" s="135" t="s">
        <v>88</v>
      </c>
      <c r="AT285" s="143" t="s">
        <v>79</v>
      </c>
      <c r="AU285" s="143" t="s">
        <v>88</v>
      </c>
      <c r="AY285" s="135" t="s">
        <v>239</v>
      </c>
      <c r="BK285" s="144">
        <f>SUM(BK286:BK290)</f>
        <v>0</v>
      </c>
    </row>
    <row r="286" spans="1:65" s="2" customFormat="1" ht="14.4" customHeight="1">
      <c r="A286" s="34"/>
      <c r="B286" s="147"/>
      <c r="C286" s="148" t="s">
        <v>80</v>
      </c>
      <c r="D286" s="148" t="s">
        <v>242</v>
      </c>
      <c r="E286" s="149" t="s">
        <v>4128</v>
      </c>
      <c r="F286" s="150" t="s">
        <v>5530</v>
      </c>
      <c r="G286" s="151" t="s">
        <v>261</v>
      </c>
      <c r="H286" s="152">
        <v>49</v>
      </c>
      <c r="I286" s="153"/>
      <c r="J286" s="152">
        <f>ROUND(I286*H286,3)</f>
        <v>0</v>
      </c>
      <c r="K286" s="154"/>
      <c r="L286" s="35"/>
      <c r="M286" s="155" t="s">
        <v>1</v>
      </c>
      <c r="N286" s="156" t="s">
        <v>46</v>
      </c>
      <c r="O286" s="60"/>
      <c r="P286" s="157">
        <f>O286*H286</f>
        <v>0</v>
      </c>
      <c r="Q286" s="157">
        <v>0</v>
      </c>
      <c r="R286" s="157">
        <f>Q286*H286</f>
        <v>0</v>
      </c>
      <c r="S286" s="157">
        <v>0</v>
      </c>
      <c r="T286" s="158">
        <f>S286*H286</f>
        <v>0</v>
      </c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R286" s="159" t="s">
        <v>246</v>
      </c>
      <c r="AT286" s="159" t="s">
        <v>242</v>
      </c>
      <c r="AU286" s="159" t="s">
        <v>140</v>
      </c>
      <c r="AY286" s="18" t="s">
        <v>239</v>
      </c>
      <c r="BE286" s="160">
        <f>IF(N286="základná",J286,0)</f>
        <v>0</v>
      </c>
      <c r="BF286" s="160">
        <f>IF(N286="znížená",J286,0)</f>
        <v>0</v>
      </c>
      <c r="BG286" s="160">
        <f>IF(N286="zákl. prenesená",J286,0)</f>
        <v>0</v>
      </c>
      <c r="BH286" s="160">
        <f>IF(N286="zníž. prenesená",J286,0)</f>
        <v>0</v>
      </c>
      <c r="BI286" s="160">
        <f>IF(N286="nulová",J286,0)</f>
        <v>0</v>
      </c>
      <c r="BJ286" s="18" t="s">
        <v>140</v>
      </c>
      <c r="BK286" s="161">
        <f>ROUND(I286*H286,3)</f>
        <v>0</v>
      </c>
      <c r="BL286" s="18" t="s">
        <v>246</v>
      </c>
      <c r="BM286" s="159" t="s">
        <v>1285</v>
      </c>
    </row>
    <row r="287" spans="1:65" s="2" customFormat="1" ht="24.25" customHeight="1">
      <c r="A287" s="34"/>
      <c r="B287" s="147"/>
      <c r="C287" s="148" t="s">
        <v>80</v>
      </c>
      <c r="D287" s="148" t="s">
        <v>242</v>
      </c>
      <c r="E287" s="149" t="s">
        <v>4129</v>
      </c>
      <c r="F287" s="150" t="s">
        <v>5531</v>
      </c>
      <c r="G287" s="151" t="s">
        <v>261</v>
      </c>
      <c r="H287" s="152">
        <v>10</v>
      </c>
      <c r="I287" s="153"/>
      <c r="J287" s="152">
        <f>ROUND(I287*H287,3)</f>
        <v>0</v>
      </c>
      <c r="K287" s="154"/>
      <c r="L287" s="35"/>
      <c r="M287" s="155" t="s">
        <v>1</v>
      </c>
      <c r="N287" s="156" t="s">
        <v>46</v>
      </c>
      <c r="O287" s="60"/>
      <c r="P287" s="157">
        <f>O287*H287</f>
        <v>0</v>
      </c>
      <c r="Q287" s="157">
        <v>0</v>
      </c>
      <c r="R287" s="157">
        <f>Q287*H287</f>
        <v>0</v>
      </c>
      <c r="S287" s="157">
        <v>0</v>
      </c>
      <c r="T287" s="158">
        <f>S287*H287</f>
        <v>0</v>
      </c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R287" s="159" t="s">
        <v>246</v>
      </c>
      <c r="AT287" s="159" t="s">
        <v>242</v>
      </c>
      <c r="AU287" s="159" t="s">
        <v>140</v>
      </c>
      <c r="AY287" s="18" t="s">
        <v>239</v>
      </c>
      <c r="BE287" s="160">
        <f>IF(N287="základná",J287,0)</f>
        <v>0</v>
      </c>
      <c r="BF287" s="160">
        <f>IF(N287="znížená",J287,0)</f>
        <v>0</v>
      </c>
      <c r="BG287" s="160">
        <f>IF(N287="zákl. prenesená",J287,0)</f>
        <v>0</v>
      </c>
      <c r="BH287" s="160">
        <f>IF(N287="zníž. prenesená",J287,0)</f>
        <v>0</v>
      </c>
      <c r="BI287" s="160">
        <f>IF(N287="nulová",J287,0)</f>
        <v>0</v>
      </c>
      <c r="BJ287" s="18" t="s">
        <v>140</v>
      </c>
      <c r="BK287" s="161">
        <f>ROUND(I287*H287,3)</f>
        <v>0</v>
      </c>
      <c r="BL287" s="18" t="s">
        <v>246</v>
      </c>
      <c r="BM287" s="159" t="s">
        <v>1290</v>
      </c>
    </row>
    <row r="288" spans="1:65" s="2" customFormat="1" ht="38" customHeight="1">
      <c r="A288" s="34"/>
      <c r="B288" s="147"/>
      <c r="C288" s="148" t="s">
        <v>80</v>
      </c>
      <c r="D288" s="148" t="s">
        <v>242</v>
      </c>
      <c r="E288" s="149" t="s">
        <v>4130</v>
      </c>
      <c r="F288" s="150" t="s">
        <v>5532</v>
      </c>
      <c r="G288" s="151" t="s">
        <v>261</v>
      </c>
      <c r="H288" s="152">
        <v>56</v>
      </c>
      <c r="I288" s="153"/>
      <c r="J288" s="152">
        <f>ROUND(I288*H288,3)</f>
        <v>0</v>
      </c>
      <c r="K288" s="154"/>
      <c r="L288" s="35"/>
      <c r="M288" s="155" t="s">
        <v>1</v>
      </c>
      <c r="N288" s="156" t="s">
        <v>46</v>
      </c>
      <c r="O288" s="60"/>
      <c r="P288" s="157">
        <f>O288*H288</f>
        <v>0</v>
      </c>
      <c r="Q288" s="157">
        <v>0</v>
      </c>
      <c r="R288" s="157">
        <f>Q288*H288</f>
        <v>0</v>
      </c>
      <c r="S288" s="157">
        <v>0</v>
      </c>
      <c r="T288" s="158">
        <f>S288*H288</f>
        <v>0</v>
      </c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R288" s="159" t="s">
        <v>246</v>
      </c>
      <c r="AT288" s="159" t="s">
        <v>242</v>
      </c>
      <c r="AU288" s="159" t="s">
        <v>140</v>
      </c>
      <c r="AY288" s="18" t="s">
        <v>239</v>
      </c>
      <c r="BE288" s="160">
        <f>IF(N288="základná",J288,0)</f>
        <v>0</v>
      </c>
      <c r="BF288" s="160">
        <f>IF(N288="znížená",J288,0)</f>
        <v>0</v>
      </c>
      <c r="BG288" s="160">
        <f>IF(N288="zákl. prenesená",J288,0)</f>
        <v>0</v>
      </c>
      <c r="BH288" s="160">
        <f>IF(N288="zníž. prenesená",J288,0)</f>
        <v>0</v>
      </c>
      <c r="BI288" s="160">
        <f>IF(N288="nulová",J288,0)</f>
        <v>0</v>
      </c>
      <c r="BJ288" s="18" t="s">
        <v>140</v>
      </c>
      <c r="BK288" s="161">
        <f>ROUND(I288*H288,3)</f>
        <v>0</v>
      </c>
      <c r="BL288" s="18" t="s">
        <v>246</v>
      </c>
      <c r="BM288" s="159" t="s">
        <v>1374</v>
      </c>
    </row>
    <row r="289" spans="1:65" s="2" customFormat="1" ht="24.25" customHeight="1">
      <c r="A289" s="34"/>
      <c r="B289" s="147"/>
      <c r="C289" s="148" t="s">
        <v>80</v>
      </c>
      <c r="D289" s="148" t="s">
        <v>242</v>
      </c>
      <c r="E289" s="149" t="s">
        <v>4131</v>
      </c>
      <c r="F289" s="150" t="s">
        <v>5533</v>
      </c>
      <c r="G289" s="151" t="s">
        <v>261</v>
      </c>
      <c r="H289" s="152">
        <v>220</v>
      </c>
      <c r="I289" s="153"/>
      <c r="J289" s="152">
        <f>ROUND(I289*H289,3)</f>
        <v>0</v>
      </c>
      <c r="K289" s="154"/>
      <c r="L289" s="35"/>
      <c r="M289" s="155" t="s">
        <v>1</v>
      </c>
      <c r="N289" s="156" t="s">
        <v>46</v>
      </c>
      <c r="O289" s="60"/>
      <c r="P289" s="157">
        <f>O289*H289</f>
        <v>0</v>
      </c>
      <c r="Q289" s="157">
        <v>0</v>
      </c>
      <c r="R289" s="157">
        <f>Q289*H289</f>
        <v>0</v>
      </c>
      <c r="S289" s="157">
        <v>0</v>
      </c>
      <c r="T289" s="158">
        <f>S289*H289</f>
        <v>0</v>
      </c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R289" s="159" t="s">
        <v>246</v>
      </c>
      <c r="AT289" s="159" t="s">
        <v>242</v>
      </c>
      <c r="AU289" s="159" t="s">
        <v>140</v>
      </c>
      <c r="AY289" s="18" t="s">
        <v>239</v>
      </c>
      <c r="BE289" s="160">
        <f>IF(N289="základná",J289,0)</f>
        <v>0</v>
      </c>
      <c r="BF289" s="160">
        <f>IF(N289="znížená",J289,0)</f>
        <v>0</v>
      </c>
      <c r="BG289" s="160">
        <f>IF(N289="zákl. prenesená",J289,0)</f>
        <v>0</v>
      </c>
      <c r="BH289" s="160">
        <f>IF(N289="zníž. prenesená",J289,0)</f>
        <v>0</v>
      </c>
      <c r="BI289" s="160">
        <f>IF(N289="nulová",J289,0)</f>
        <v>0</v>
      </c>
      <c r="BJ289" s="18" t="s">
        <v>140</v>
      </c>
      <c r="BK289" s="161">
        <f>ROUND(I289*H289,3)</f>
        <v>0</v>
      </c>
      <c r="BL289" s="18" t="s">
        <v>246</v>
      </c>
      <c r="BM289" s="159" t="s">
        <v>1336</v>
      </c>
    </row>
    <row r="290" spans="1:65" s="2" customFormat="1" ht="14.4" customHeight="1">
      <c r="A290" s="34"/>
      <c r="B290" s="147"/>
      <c r="C290" s="148" t="s">
        <v>334</v>
      </c>
      <c r="D290" s="148" t="s">
        <v>242</v>
      </c>
      <c r="E290" s="149" t="s">
        <v>3988</v>
      </c>
      <c r="F290" s="150" t="s">
        <v>3989</v>
      </c>
      <c r="G290" s="151" t="s">
        <v>2932</v>
      </c>
      <c r="H290" s="152">
        <v>1</v>
      </c>
      <c r="I290" s="153"/>
      <c r="J290" s="152">
        <f>ROUND(I290*H290,3)</f>
        <v>0</v>
      </c>
      <c r="K290" s="154"/>
      <c r="L290" s="35"/>
      <c r="M290" s="155" t="s">
        <v>1</v>
      </c>
      <c r="N290" s="156" t="s">
        <v>46</v>
      </c>
      <c r="O290" s="60"/>
      <c r="P290" s="157">
        <f>O290*H290</f>
        <v>0</v>
      </c>
      <c r="Q290" s="157">
        <v>0</v>
      </c>
      <c r="R290" s="157">
        <f>Q290*H290</f>
        <v>0</v>
      </c>
      <c r="S290" s="157">
        <v>0</v>
      </c>
      <c r="T290" s="158">
        <f>S290*H290</f>
        <v>0</v>
      </c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R290" s="159" t="s">
        <v>246</v>
      </c>
      <c r="AT290" s="159" t="s">
        <v>242</v>
      </c>
      <c r="AU290" s="159" t="s">
        <v>140</v>
      </c>
      <c r="AY290" s="18" t="s">
        <v>239</v>
      </c>
      <c r="BE290" s="160">
        <f>IF(N290="základná",J290,0)</f>
        <v>0</v>
      </c>
      <c r="BF290" s="160">
        <f>IF(N290="znížená",J290,0)</f>
        <v>0</v>
      </c>
      <c r="BG290" s="160">
        <f>IF(N290="zákl. prenesená",J290,0)</f>
        <v>0</v>
      </c>
      <c r="BH290" s="160">
        <f>IF(N290="zníž. prenesená",J290,0)</f>
        <v>0</v>
      </c>
      <c r="BI290" s="160">
        <f>IF(N290="nulová",J290,0)</f>
        <v>0</v>
      </c>
      <c r="BJ290" s="18" t="s">
        <v>140</v>
      </c>
      <c r="BK290" s="161">
        <f>ROUND(I290*H290,3)</f>
        <v>0</v>
      </c>
      <c r="BL290" s="18" t="s">
        <v>246</v>
      </c>
      <c r="BM290" s="159" t="s">
        <v>4132</v>
      </c>
    </row>
    <row r="291" spans="1:65" s="12" customFormat="1" ht="25.85" customHeight="1">
      <c r="B291" s="134"/>
      <c r="D291" s="135" t="s">
        <v>79</v>
      </c>
      <c r="E291" s="136" t="s">
        <v>3284</v>
      </c>
      <c r="F291" s="136" t="s">
        <v>4133</v>
      </c>
      <c r="I291" s="137"/>
      <c r="J291" s="138">
        <f>BK291</f>
        <v>0</v>
      </c>
      <c r="L291" s="134"/>
      <c r="M291" s="139"/>
      <c r="N291" s="140"/>
      <c r="O291" s="140"/>
      <c r="P291" s="141">
        <f>P292+P295+P299+P302+P306+P309</f>
        <v>0</v>
      </c>
      <c r="Q291" s="140"/>
      <c r="R291" s="141">
        <f>R292+R295+R299+R302+R306+R309</f>
        <v>28</v>
      </c>
      <c r="S291" s="140"/>
      <c r="T291" s="142">
        <f>T292+T295+T299+T302+T306+T309</f>
        <v>0</v>
      </c>
      <c r="AR291" s="135" t="s">
        <v>88</v>
      </c>
      <c r="AT291" s="143" t="s">
        <v>79</v>
      </c>
      <c r="AU291" s="143" t="s">
        <v>80</v>
      </c>
      <c r="AY291" s="135" t="s">
        <v>239</v>
      </c>
      <c r="BK291" s="144">
        <f>BK292+BK295+BK299+BK302+BK306+BK309</f>
        <v>0</v>
      </c>
    </row>
    <row r="292" spans="1:65" s="12" customFormat="1" ht="22.75" customHeight="1">
      <c r="B292" s="134"/>
      <c r="D292" s="135" t="s">
        <v>79</v>
      </c>
      <c r="E292" s="145" t="s">
        <v>4134</v>
      </c>
      <c r="F292" s="145" t="s">
        <v>4135</v>
      </c>
      <c r="I292" s="137"/>
      <c r="J292" s="146">
        <f>BK292</f>
        <v>0</v>
      </c>
      <c r="L292" s="134"/>
      <c r="M292" s="139"/>
      <c r="N292" s="140"/>
      <c r="O292" s="140"/>
      <c r="P292" s="141">
        <f>SUM(P293:P294)</f>
        <v>0</v>
      </c>
      <c r="Q292" s="140"/>
      <c r="R292" s="141">
        <f>SUM(R293:R294)</f>
        <v>0</v>
      </c>
      <c r="S292" s="140"/>
      <c r="T292" s="142">
        <f>SUM(T293:T294)</f>
        <v>0</v>
      </c>
      <c r="AR292" s="135" t="s">
        <v>88</v>
      </c>
      <c r="AT292" s="143" t="s">
        <v>79</v>
      </c>
      <c r="AU292" s="143" t="s">
        <v>88</v>
      </c>
      <c r="AY292" s="135" t="s">
        <v>239</v>
      </c>
      <c r="BK292" s="144">
        <f>SUM(BK293:BK294)</f>
        <v>0</v>
      </c>
    </row>
    <row r="293" spans="1:65" s="2" customFormat="1" ht="14.4" customHeight="1">
      <c r="A293" s="34"/>
      <c r="B293" s="147"/>
      <c r="C293" s="148" t="s">
        <v>80</v>
      </c>
      <c r="D293" s="148" t="s">
        <v>242</v>
      </c>
      <c r="E293" s="149" t="s">
        <v>4136</v>
      </c>
      <c r="F293" s="150" t="s">
        <v>4137</v>
      </c>
      <c r="G293" s="151" t="s">
        <v>388</v>
      </c>
      <c r="H293" s="152">
        <v>3</v>
      </c>
      <c r="I293" s="153"/>
      <c r="J293" s="152">
        <f>ROUND(I293*H293,3)</f>
        <v>0</v>
      </c>
      <c r="K293" s="154"/>
      <c r="L293" s="35"/>
      <c r="M293" s="155" t="s">
        <v>1</v>
      </c>
      <c r="N293" s="156" t="s">
        <v>46</v>
      </c>
      <c r="O293" s="60"/>
      <c r="P293" s="157">
        <f>O293*H293</f>
        <v>0</v>
      </c>
      <c r="Q293" s="157">
        <v>0</v>
      </c>
      <c r="R293" s="157">
        <f>Q293*H293</f>
        <v>0</v>
      </c>
      <c r="S293" s="157">
        <v>0</v>
      </c>
      <c r="T293" s="158">
        <f>S293*H293</f>
        <v>0</v>
      </c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R293" s="159" t="s">
        <v>246</v>
      </c>
      <c r="AT293" s="159" t="s">
        <v>242</v>
      </c>
      <c r="AU293" s="159" t="s">
        <v>140</v>
      </c>
      <c r="AY293" s="18" t="s">
        <v>239</v>
      </c>
      <c r="BE293" s="160">
        <f>IF(N293="základná",J293,0)</f>
        <v>0</v>
      </c>
      <c r="BF293" s="160">
        <f>IF(N293="znížená",J293,0)</f>
        <v>0</v>
      </c>
      <c r="BG293" s="160">
        <f>IF(N293="zákl. prenesená",J293,0)</f>
        <v>0</v>
      </c>
      <c r="BH293" s="160">
        <f>IF(N293="zníž. prenesená",J293,0)</f>
        <v>0</v>
      </c>
      <c r="BI293" s="160">
        <f>IF(N293="nulová",J293,0)</f>
        <v>0</v>
      </c>
      <c r="BJ293" s="18" t="s">
        <v>140</v>
      </c>
      <c r="BK293" s="161">
        <f>ROUND(I293*H293,3)</f>
        <v>0</v>
      </c>
      <c r="BL293" s="18" t="s">
        <v>246</v>
      </c>
      <c r="BM293" s="159" t="s">
        <v>1326</v>
      </c>
    </row>
    <row r="294" spans="1:65" s="2" customFormat="1" ht="14.4" customHeight="1">
      <c r="A294" s="34"/>
      <c r="B294" s="147"/>
      <c r="C294" s="148" t="s">
        <v>80</v>
      </c>
      <c r="D294" s="148" t="s">
        <v>242</v>
      </c>
      <c r="E294" s="149" t="s">
        <v>3988</v>
      </c>
      <c r="F294" s="150" t="s">
        <v>3989</v>
      </c>
      <c r="G294" s="151" t="s">
        <v>2932</v>
      </c>
      <c r="H294" s="152">
        <v>1</v>
      </c>
      <c r="I294" s="153"/>
      <c r="J294" s="152">
        <f>ROUND(I294*H294,3)</f>
        <v>0</v>
      </c>
      <c r="K294" s="154"/>
      <c r="L294" s="35"/>
      <c r="M294" s="155" t="s">
        <v>1</v>
      </c>
      <c r="N294" s="156" t="s">
        <v>46</v>
      </c>
      <c r="O294" s="60"/>
      <c r="P294" s="157">
        <f>O294*H294</f>
        <v>0</v>
      </c>
      <c r="Q294" s="157">
        <v>0</v>
      </c>
      <c r="R294" s="157">
        <f>Q294*H294</f>
        <v>0</v>
      </c>
      <c r="S294" s="157">
        <v>0</v>
      </c>
      <c r="T294" s="158">
        <f>S294*H294</f>
        <v>0</v>
      </c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R294" s="159" t="s">
        <v>246</v>
      </c>
      <c r="AT294" s="159" t="s">
        <v>242</v>
      </c>
      <c r="AU294" s="159" t="s">
        <v>140</v>
      </c>
      <c r="AY294" s="18" t="s">
        <v>239</v>
      </c>
      <c r="BE294" s="160">
        <f>IF(N294="základná",J294,0)</f>
        <v>0</v>
      </c>
      <c r="BF294" s="160">
        <f>IF(N294="znížená",J294,0)</f>
        <v>0</v>
      </c>
      <c r="BG294" s="160">
        <f>IF(N294="zákl. prenesená",J294,0)</f>
        <v>0</v>
      </c>
      <c r="BH294" s="160">
        <f>IF(N294="zníž. prenesená",J294,0)</f>
        <v>0</v>
      </c>
      <c r="BI294" s="160">
        <f>IF(N294="nulová",J294,0)</f>
        <v>0</v>
      </c>
      <c r="BJ294" s="18" t="s">
        <v>140</v>
      </c>
      <c r="BK294" s="161">
        <f>ROUND(I294*H294,3)</f>
        <v>0</v>
      </c>
      <c r="BL294" s="18" t="s">
        <v>246</v>
      </c>
      <c r="BM294" s="159" t="s">
        <v>825</v>
      </c>
    </row>
    <row r="295" spans="1:65" s="12" customFormat="1" ht="22.75" customHeight="1">
      <c r="B295" s="134"/>
      <c r="D295" s="135" t="s">
        <v>79</v>
      </c>
      <c r="E295" s="145" t="s">
        <v>4138</v>
      </c>
      <c r="F295" s="145" t="s">
        <v>5509</v>
      </c>
      <c r="I295" s="137"/>
      <c r="J295" s="146">
        <f>BK295</f>
        <v>0</v>
      </c>
      <c r="L295" s="134"/>
      <c r="M295" s="139"/>
      <c r="N295" s="140"/>
      <c r="O295" s="140"/>
      <c r="P295" s="141">
        <f>SUM(P296:P298)</f>
        <v>0</v>
      </c>
      <c r="Q295" s="140"/>
      <c r="R295" s="141">
        <f>SUM(R296:R298)</f>
        <v>0</v>
      </c>
      <c r="S295" s="140"/>
      <c r="T295" s="142">
        <f>SUM(T296:T298)</f>
        <v>0</v>
      </c>
      <c r="AR295" s="135" t="s">
        <v>88</v>
      </c>
      <c r="AT295" s="143" t="s">
        <v>79</v>
      </c>
      <c r="AU295" s="143" t="s">
        <v>88</v>
      </c>
      <c r="AY295" s="135" t="s">
        <v>239</v>
      </c>
      <c r="BK295" s="144">
        <f>SUM(BK296:BK298)</f>
        <v>0</v>
      </c>
    </row>
    <row r="296" spans="1:65" s="2" customFormat="1" ht="14.4" customHeight="1">
      <c r="A296" s="34"/>
      <c r="B296" s="147"/>
      <c r="C296" s="148" t="s">
        <v>80</v>
      </c>
      <c r="D296" s="148" t="s">
        <v>242</v>
      </c>
      <c r="E296" s="149" t="s">
        <v>4139</v>
      </c>
      <c r="F296" s="150" t="s">
        <v>4140</v>
      </c>
      <c r="G296" s="151" t="s">
        <v>388</v>
      </c>
      <c r="H296" s="152">
        <v>2</v>
      </c>
      <c r="I296" s="153"/>
      <c r="J296" s="152">
        <f>ROUND(I296*H296,3)</f>
        <v>0</v>
      </c>
      <c r="K296" s="154"/>
      <c r="L296" s="35"/>
      <c r="M296" s="155" t="s">
        <v>1</v>
      </c>
      <c r="N296" s="156" t="s">
        <v>46</v>
      </c>
      <c r="O296" s="60"/>
      <c r="P296" s="157">
        <f>O296*H296</f>
        <v>0</v>
      </c>
      <c r="Q296" s="157">
        <v>0</v>
      </c>
      <c r="R296" s="157">
        <f>Q296*H296</f>
        <v>0</v>
      </c>
      <c r="S296" s="157">
        <v>0</v>
      </c>
      <c r="T296" s="158">
        <f>S296*H296</f>
        <v>0</v>
      </c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R296" s="159" t="s">
        <v>246</v>
      </c>
      <c r="AT296" s="159" t="s">
        <v>242</v>
      </c>
      <c r="AU296" s="159" t="s">
        <v>140</v>
      </c>
      <c r="AY296" s="18" t="s">
        <v>239</v>
      </c>
      <c r="BE296" s="160">
        <f>IF(N296="základná",J296,0)</f>
        <v>0</v>
      </c>
      <c r="BF296" s="160">
        <f>IF(N296="znížená",J296,0)</f>
        <v>0</v>
      </c>
      <c r="BG296" s="160">
        <f>IF(N296="zákl. prenesená",J296,0)</f>
        <v>0</v>
      </c>
      <c r="BH296" s="160">
        <f>IF(N296="zníž. prenesená",J296,0)</f>
        <v>0</v>
      </c>
      <c r="BI296" s="160">
        <f>IF(N296="nulová",J296,0)</f>
        <v>0</v>
      </c>
      <c r="BJ296" s="18" t="s">
        <v>140</v>
      </c>
      <c r="BK296" s="161">
        <f>ROUND(I296*H296,3)</f>
        <v>0</v>
      </c>
      <c r="BL296" s="18" t="s">
        <v>246</v>
      </c>
      <c r="BM296" s="159" t="s">
        <v>832</v>
      </c>
    </row>
    <row r="297" spans="1:65" s="2" customFormat="1" ht="14.4" customHeight="1">
      <c r="A297" s="34"/>
      <c r="B297" s="147"/>
      <c r="C297" s="148" t="s">
        <v>80</v>
      </c>
      <c r="D297" s="148" t="s">
        <v>242</v>
      </c>
      <c r="E297" s="149" t="s">
        <v>4141</v>
      </c>
      <c r="F297" s="150" t="s">
        <v>4142</v>
      </c>
      <c r="G297" s="151" t="s">
        <v>388</v>
      </c>
      <c r="H297" s="152">
        <v>2</v>
      </c>
      <c r="I297" s="153"/>
      <c r="J297" s="152">
        <f>ROUND(I297*H297,3)</f>
        <v>0</v>
      </c>
      <c r="K297" s="154"/>
      <c r="L297" s="35"/>
      <c r="M297" s="155" t="s">
        <v>1</v>
      </c>
      <c r="N297" s="156" t="s">
        <v>46</v>
      </c>
      <c r="O297" s="60"/>
      <c r="P297" s="157">
        <f>O297*H297</f>
        <v>0</v>
      </c>
      <c r="Q297" s="157">
        <v>0</v>
      </c>
      <c r="R297" s="157">
        <f>Q297*H297</f>
        <v>0</v>
      </c>
      <c r="S297" s="157">
        <v>0</v>
      </c>
      <c r="T297" s="158">
        <f>S297*H297</f>
        <v>0</v>
      </c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R297" s="159" t="s">
        <v>246</v>
      </c>
      <c r="AT297" s="159" t="s">
        <v>242</v>
      </c>
      <c r="AU297" s="159" t="s">
        <v>140</v>
      </c>
      <c r="AY297" s="18" t="s">
        <v>239</v>
      </c>
      <c r="BE297" s="160">
        <f>IF(N297="základná",J297,0)</f>
        <v>0</v>
      </c>
      <c r="BF297" s="160">
        <f>IF(N297="znížená",J297,0)</f>
        <v>0</v>
      </c>
      <c r="BG297" s="160">
        <f>IF(N297="zákl. prenesená",J297,0)</f>
        <v>0</v>
      </c>
      <c r="BH297" s="160">
        <f>IF(N297="zníž. prenesená",J297,0)</f>
        <v>0</v>
      </c>
      <c r="BI297" s="160">
        <f>IF(N297="nulová",J297,0)</f>
        <v>0</v>
      </c>
      <c r="BJ297" s="18" t="s">
        <v>140</v>
      </c>
      <c r="BK297" s="161">
        <f>ROUND(I297*H297,3)</f>
        <v>0</v>
      </c>
      <c r="BL297" s="18" t="s">
        <v>246</v>
      </c>
      <c r="BM297" s="159" t="s">
        <v>849</v>
      </c>
    </row>
    <row r="298" spans="1:65" s="2" customFormat="1" ht="14.4" customHeight="1">
      <c r="A298" s="34"/>
      <c r="B298" s="147"/>
      <c r="C298" s="148" t="s">
        <v>80</v>
      </c>
      <c r="D298" s="148" t="s">
        <v>242</v>
      </c>
      <c r="E298" s="149" t="s">
        <v>3988</v>
      </c>
      <c r="F298" s="150" t="s">
        <v>3989</v>
      </c>
      <c r="G298" s="151" t="s">
        <v>2932</v>
      </c>
      <c r="H298" s="152">
        <v>1</v>
      </c>
      <c r="I298" s="153"/>
      <c r="J298" s="152">
        <f>ROUND(I298*H298,3)</f>
        <v>0</v>
      </c>
      <c r="K298" s="154"/>
      <c r="L298" s="35"/>
      <c r="M298" s="155" t="s">
        <v>1</v>
      </c>
      <c r="N298" s="156" t="s">
        <v>46</v>
      </c>
      <c r="O298" s="60"/>
      <c r="P298" s="157">
        <f>O298*H298</f>
        <v>0</v>
      </c>
      <c r="Q298" s="157">
        <v>0</v>
      </c>
      <c r="R298" s="157">
        <f>Q298*H298</f>
        <v>0</v>
      </c>
      <c r="S298" s="157">
        <v>0</v>
      </c>
      <c r="T298" s="158">
        <f>S298*H298</f>
        <v>0</v>
      </c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R298" s="159" t="s">
        <v>246</v>
      </c>
      <c r="AT298" s="159" t="s">
        <v>242</v>
      </c>
      <c r="AU298" s="159" t="s">
        <v>140</v>
      </c>
      <c r="AY298" s="18" t="s">
        <v>239</v>
      </c>
      <c r="BE298" s="160">
        <f>IF(N298="základná",J298,0)</f>
        <v>0</v>
      </c>
      <c r="BF298" s="160">
        <f>IF(N298="znížená",J298,0)</f>
        <v>0</v>
      </c>
      <c r="BG298" s="160">
        <f>IF(N298="zákl. prenesená",J298,0)</f>
        <v>0</v>
      </c>
      <c r="BH298" s="160">
        <f>IF(N298="zníž. prenesená",J298,0)</f>
        <v>0</v>
      </c>
      <c r="BI298" s="160">
        <f>IF(N298="nulová",J298,0)</f>
        <v>0</v>
      </c>
      <c r="BJ298" s="18" t="s">
        <v>140</v>
      </c>
      <c r="BK298" s="161">
        <f>ROUND(I298*H298,3)</f>
        <v>0</v>
      </c>
      <c r="BL298" s="18" t="s">
        <v>246</v>
      </c>
      <c r="BM298" s="159" t="s">
        <v>870</v>
      </c>
    </row>
    <row r="299" spans="1:65" s="12" customFormat="1" ht="22.75" customHeight="1">
      <c r="B299" s="134"/>
      <c r="D299" s="135" t="s">
        <v>79</v>
      </c>
      <c r="E299" s="145" t="s">
        <v>4143</v>
      </c>
      <c r="F299" s="145" t="s">
        <v>4144</v>
      </c>
      <c r="I299" s="137"/>
      <c r="J299" s="146">
        <f>BK299</f>
        <v>0</v>
      </c>
      <c r="L299" s="134"/>
      <c r="M299" s="139"/>
      <c r="N299" s="140"/>
      <c r="O299" s="140"/>
      <c r="P299" s="141">
        <f>SUM(P300:P301)</f>
        <v>0</v>
      </c>
      <c r="Q299" s="140"/>
      <c r="R299" s="141">
        <f>SUM(R300:R301)</f>
        <v>0</v>
      </c>
      <c r="S299" s="140"/>
      <c r="T299" s="142">
        <f>SUM(T300:T301)</f>
        <v>0</v>
      </c>
      <c r="AR299" s="135" t="s">
        <v>88</v>
      </c>
      <c r="AT299" s="143" t="s">
        <v>79</v>
      </c>
      <c r="AU299" s="143" t="s">
        <v>88</v>
      </c>
      <c r="AY299" s="135" t="s">
        <v>239</v>
      </c>
      <c r="BK299" s="144">
        <f>SUM(BK300:BK301)</f>
        <v>0</v>
      </c>
    </row>
    <row r="300" spans="1:65" s="2" customFormat="1" ht="14.4" customHeight="1">
      <c r="A300" s="34"/>
      <c r="B300" s="147"/>
      <c r="C300" s="148" t="s">
        <v>80</v>
      </c>
      <c r="D300" s="148" t="s">
        <v>242</v>
      </c>
      <c r="E300" s="149" t="s">
        <v>4145</v>
      </c>
      <c r="F300" s="150" t="s">
        <v>4146</v>
      </c>
      <c r="G300" s="151" t="s">
        <v>388</v>
      </c>
      <c r="H300" s="152">
        <v>1</v>
      </c>
      <c r="I300" s="153"/>
      <c r="J300" s="152">
        <f>ROUND(I300*H300,3)</f>
        <v>0</v>
      </c>
      <c r="K300" s="154"/>
      <c r="L300" s="35"/>
      <c r="M300" s="155" t="s">
        <v>1</v>
      </c>
      <c r="N300" s="156" t="s">
        <v>46</v>
      </c>
      <c r="O300" s="60"/>
      <c r="P300" s="157">
        <f>O300*H300</f>
        <v>0</v>
      </c>
      <c r="Q300" s="157">
        <v>0</v>
      </c>
      <c r="R300" s="157">
        <f>Q300*H300</f>
        <v>0</v>
      </c>
      <c r="S300" s="157">
        <v>0</v>
      </c>
      <c r="T300" s="158">
        <f>S300*H300</f>
        <v>0</v>
      </c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R300" s="159" t="s">
        <v>246</v>
      </c>
      <c r="AT300" s="159" t="s">
        <v>242</v>
      </c>
      <c r="AU300" s="159" t="s">
        <v>140</v>
      </c>
      <c r="AY300" s="18" t="s">
        <v>239</v>
      </c>
      <c r="BE300" s="160">
        <f>IF(N300="základná",J300,0)</f>
        <v>0</v>
      </c>
      <c r="BF300" s="160">
        <f>IF(N300="znížená",J300,0)</f>
        <v>0</v>
      </c>
      <c r="BG300" s="160">
        <f>IF(N300="zákl. prenesená",J300,0)</f>
        <v>0</v>
      </c>
      <c r="BH300" s="160">
        <f>IF(N300="zníž. prenesená",J300,0)</f>
        <v>0</v>
      </c>
      <c r="BI300" s="160">
        <f>IF(N300="nulová",J300,0)</f>
        <v>0</v>
      </c>
      <c r="BJ300" s="18" t="s">
        <v>140</v>
      </c>
      <c r="BK300" s="161">
        <f>ROUND(I300*H300,3)</f>
        <v>0</v>
      </c>
      <c r="BL300" s="18" t="s">
        <v>246</v>
      </c>
      <c r="BM300" s="159" t="s">
        <v>892</v>
      </c>
    </row>
    <row r="301" spans="1:65" s="2" customFormat="1" ht="14.4" customHeight="1">
      <c r="A301" s="34"/>
      <c r="B301" s="147"/>
      <c r="C301" s="148" t="s">
        <v>80</v>
      </c>
      <c r="D301" s="148" t="s">
        <v>242</v>
      </c>
      <c r="E301" s="149" t="s">
        <v>3988</v>
      </c>
      <c r="F301" s="150" t="s">
        <v>3989</v>
      </c>
      <c r="G301" s="151" t="s">
        <v>2932</v>
      </c>
      <c r="H301" s="152">
        <v>1</v>
      </c>
      <c r="I301" s="153"/>
      <c r="J301" s="152">
        <f>ROUND(I301*H301,3)</f>
        <v>0</v>
      </c>
      <c r="K301" s="154"/>
      <c r="L301" s="35"/>
      <c r="M301" s="155" t="s">
        <v>1</v>
      </c>
      <c r="N301" s="156" t="s">
        <v>46</v>
      </c>
      <c r="O301" s="60"/>
      <c r="P301" s="157">
        <f>O301*H301</f>
        <v>0</v>
      </c>
      <c r="Q301" s="157">
        <v>0</v>
      </c>
      <c r="R301" s="157">
        <f>Q301*H301</f>
        <v>0</v>
      </c>
      <c r="S301" s="157">
        <v>0</v>
      </c>
      <c r="T301" s="158">
        <f>S301*H301</f>
        <v>0</v>
      </c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R301" s="159" t="s">
        <v>246</v>
      </c>
      <c r="AT301" s="159" t="s">
        <v>242</v>
      </c>
      <c r="AU301" s="159" t="s">
        <v>140</v>
      </c>
      <c r="AY301" s="18" t="s">
        <v>239</v>
      </c>
      <c r="BE301" s="160">
        <f>IF(N301="základná",J301,0)</f>
        <v>0</v>
      </c>
      <c r="BF301" s="160">
        <f>IF(N301="znížená",J301,0)</f>
        <v>0</v>
      </c>
      <c r="BG301" s="160">
        <f>IF(N301="zákl. prenesená",J301,0)</f>
        <v>0</v>
      </c>
      <c r="BH301" s="160">
        <f>IF(N301="zníž. prenesená",J301,0)</f>
        <v>0</v>
      </c>
      <c r="BI301" s="160">
        <f>IF(N301="nulová",J301,0)</f>
        <v>0</v>
      </c>
      <c r="BJ301" s="18" t="s">
        <v>140</v>
      </c>
      <c r="BK301" s="161">
        <f>ROUND(I301*H301,3)</f>
        <v>0</v>
      </c>
      <c r="BL301" s="18" t="s">
        <v>246</v>
      </c>
      <c r="BM301" s="159" t="s">
        <v>1421</v>
      </c>
    </row>
    <row r="302" spans="1:65" s="12" customFormat="1" ht="22.75" customHeight="1">
      <c r="B302" s="134"/>
      <c r="D302" s="135" t="s">
        <v>79</v>
      </c>
      <c r="E302" s="145" t="s">
        <v>4101</v>
      </c>
      <c r="F302" s="145" t="s">
        <v>4102</v>
      </c>
      <c r="I302" s="137"/>
      <c r="J302" s="146">
        <f>BK302</f>
        <v>0</v>
      </c>
      <c r="L302" s="134"/>
      <c r="M302" s="139"/>
      <c r="N302" s="140"/>
      <c r="O302" s="140"/>
      <c r="P302" s="141">
        <f>SUM(P303:P305)</f>
        <v>0</v>
      </c>
      <c r="Q302" s="140"/>
      <c r="R302" s="141">
        <f>SUM(R303:R305)</f>
        <v>28</v>
      </c>
      <c r="S302" s="140"/>
      <c r="T302" s="142">
        <f>SUM(T303:T305)</f>
        <v>0</v>
      </c>
      <c r="AR302" s="135" t="s">
        <v>88</v>
      </c>
      <c r="AT302" s="143" t="s">
        <v>79</v>
      </c>
      <c r="AU302" s="143" t="s">
        <v>88</v>
      </c>
      <c r="AY302" s="135" t="s">
        <v>239</v>
      </c>
      <c r="BK302" s="144">
        <f>SUM(BK303:BK305)</f>
        <v>0</v>
      </c>
    </row>
    <row r="303" spans="1:65" s="2" customFormat="1" ht="14.4" customHeight="1">
      <c r="A303" s="34"/>
      <c r="B303" s="147"/>
      <c r="C303" s="148" t="s">
        <v>80</v>
      </c>
      <c r="D303" s="148" t="s">
        <v>242</v>
      </c>
      <c r="E303" s="149" t="s">
        <v>4147</v>
      </c>
      <c r="F303" s="150" t="s">
        <v>4148</v>
      </c>
      <c r="G303" s="151" t="s">
        <v>4071</v>
      </c>
      <c r="H303" s="152">
        <v>8</v>
      </c>
      <c r="I303" s="153"/>
      <c r="J303" s="152">
        <f>ROUND(I303*H303,3)</f>
        <v>0</v>
      </c>
      <c r="K303" s="154"/>
      <c r="L303" s="35"/>
      <c r="M303" s="155" t="s">
        <v>1</v>
      </c>
      <c r="N303" s="156" t="s">
        <v>46</v>
      </c>
      <c r="O303" s="60"/>
      <c r="P303" s="157">
        <f>O303*H303</f>
        <v>0</v>
      </c>
      <c r="Q303" s="157">
        <v>2</v>
      </c>
      <c r="R303" s="157">
        <f>Q303*H303</f>
        <v>16</v>
      </c>
      <c r="S303" s="157">
        <v>0</v>
      </c>
      <c r="T303" s="158">
        <f>S303*H303</f>
        <v>0</v>
      </c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R303" s="159" t="s">
        <v>246</v>
      </c>
      <c r="AT303" s="159" t="s">
        <v>242</v>
      </c>
      <c r="AU303" s="159" t="s">
        <v>140</v>
      </c>
      <c r="AY303" s="18" t="s">
        <v>239</v>
      </c>
      <c r="BE303" s="160">
        <f>IF(N303="základná",J303,0)</f>
        <v>0</v>
      </c>
      <c r="BF303" s="160">
        <f>IF(N303="znížená",J303,0)</f>
        <v>0</v>
      </c>
      <c r="BG303" s="160">
        <f>IF(N303="zákl. prenesená",J303,0)</f>
        <v>0</v>
      </c>
      <c r="BH303" s="160">
        <f>IF(N303="zníž. prenesená",J303,0)</f>
        <v>0</v>
      </c>
      <c r="BI303" s="160">
        <f>IF(N303="nulová",J303,0)</f>
        <v>0</v>
      </c>
      <c r="BJ303" s="18" t="s">
        <v>140</v>
      </c>
      <c r="BK303" s="161">
        <f>ROUND(I303*H303,3)</f>
        <v>0</v>
      </c>
      <c r="BL303" s="18" t="s">
        <v>246</v>
      </c>
      <c r="BM303" s="159" t="s">
        <v>1428</v>
      </c>
    </row>
    <row r="304" spans="1:65" s="2" customFormat="1" ht="14.4" customHeight="1">
      <c r="A304" s="34"/>
      <c r="B304" s="147"/>
      <c r="C304" s="148" t="s">
        <v>80</v>
      </c>
      <c r="D304" s="148" t="s">
        <v>242</v>
      </c>
      <c r="E304" s="149" t="s">
        <v>4149</v>
      </c>
      <c r="F304" s="150" t="s">
        <v>4150</v>
      </c>
      <c r="G304" s="151" t="s">
        <v>4071</v>
      </c>
      <c r="H304" s="152">
        <v>4</v>
      </c>
      <c r="I304" s="153"/>
      <c r="J304" s="152">
        <f>ROUND(I304*H304,3)</f>
        <v>0</v>
      </c>
      <c r="K304" s="154"/>
      <c r="L304" s="35"/>
      <c r="M304" s="155" t="s">
        <v>1</v>
      </c>
      <c r="N304" s="156" t="s">
        <v>46</v>
      </c>
      <c r="O304" s="60"/>
      <c r="P304" s="157">
        <f>O304*H304</f>
        <v>0</v>
      </c>
      <c r="Q304" s="157">
        <v>3</v>
      </c>
      <c r="R304" s="157">
        <f>Q304*H304</f>
        <v>12</v>
      </c>
      <c r="S304" s="157">
        <v>0</v>
      </c>
      <c r="T304" s="158">
        <f>S304*H304</f>
        <v>0</v>
      </c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R304" s="159" t="s">
        <v>246</v>
      </c>
      <c r="AT304" s="159" t="s">
        <v>242</v>
      </c>
      <c r="AU304" s="159" t="s">
        <v>140</v>
      </c>
      <c r="AY304" s="18" t="s">
        <v>239</v>
      </c>
      <c r="BE304" s="160">
        <f>IF(N304="základná",J304,0)</f>
        <v>0</v>
      </c>
      <c r="BF304" s="160">
        <f>IF(N304="znížená",J304,0)</f>
        <v>0</v>
      </c>
      <c r="BG304" s="160">
        <f>IF(N304="zákl. prenesená",J304,0)</f>
        <v>0</v>
      </c>
      <c r="BH304" s="160">
        <f>IF(N304="zníž. prenesená",J304,0)</f>
        <v>0</v>
      </c>
      <c r="BI304" s="160">
        <f>IF(N304="nulová",J304,0)</f>
        <v>0</v>
      </c>
      <c r="BJ304" s="18" t="s">
        <v>140</v>
      </c>
      <c r="BK304" s="161">
        <f>ROUND(I304*H304,3)</f>
        <v>0</v>
      </c>
      <c r="BL304" s="18" t="s">
        <v>246</v>
      </c>
      <c r="BM304" s="159" t="s">
        <v>953</v>
      </c>
    </row>
    <row r="305" spans="1:65" s="2" customFormat="1" ht="14.4" customHeight="1">
      <c r="A305" s="34"/>
      <c r="B305" s="147"/>
      <c r="C305" s="148" t="s">
        <v>339</v>
      </c>
      <c r="D305" s="148" t="s">
        <v>242</v>
      </c>
      <c r="E305" s="149" t="s">
        <v>3988</v>
      </c>
      <c r="F305" s="150" t="s">
        <v>3989</v>
      </c>
      <c r="G305" s="151" t="s">
        <v>2932</v>
      </c>
      <c r="H305" s="152">
        <v>1</v>
      </c>
      <c r="I305" s="153"/>
      <c r="J305" s="152">
        <f>ROUND(I305*H305,3)</f>
        <v>0</v>
      </c>
      <c r="K305" s="154"/>
      <c r="L305" s="35"/>
      <c r="M305" s="155" t="s">
        <v>1</v>
      </c>
      <c r="N305" s="156" t="s">
        <v>46</v>
      </c>
      <c r="O305" s="60"/>
      <c r="P305" s="157">
        <f>O305*H305</f>
        <v>0</v>
      </c>
      <c r="Q305" s="157">
        <v>0</v>
      </c>
      <c r="R305" s="157">
        <f>Q305*H305</f>
        <v>0</v>
      </c>
      <c r="S305" s="157">
        <v>0</v>
      </c>
      <c r="T305" s="158">
        <f>S305*H305</f>
        <v>0</v>
      </c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R305" s="159" t="s">
        <v>246</v>
      </c>
      <c r="AT305" s="159" t="s">
        <v>242</v>
      </c>
      <c r="AU305" s="159" t="s">
        <v>140</v>
      </c>
      <c r="AY305" s="18" t="s">
        <v>239</v>
      </c>
      <c r="BE305" s="160">
        <f>IF(N305="základná",J305,0)</f>
        <v>0</v>
      </c>
      <c r="BF305" s="160">
        <f>IF(N305="znížená",J305,0)</f>
        <v>0</v>
      </c>
      <c r="BG305" s="160">
        <f>IF(N305="zákl. prenesená",J305,0)</f>
        <v>0</v>
      </c>
      <c r="BH305" s="160">
        <f>IF(N305="zníž. prenesená",J305,0)</f>
        <v>0</v>
      </c>
      <c r="BI305" s="160">
        <f>IF(N305="nulová",J305,0)</f>
        <v>0</v>
      </c>
      <c r="BJ305" s="18" t="s">
        <v>140</v>
      </c>
      <c r="BK305" s="161">
        <f>ROUND(I305*H305,3)</f>
        <v>0</v>
      </c>
      <c r="BL305" s="18" t="s">
        <v>246</v>
      </c>
      <c r="BM305" s="159" t="s">
        <v>4151</v>
      </c>
    </row>
    <row r="306" spans="1:65" s="12" customFormat="1" ht="22.75" customHeight="1">
      <c r="B306" s="134"/>
      <c r="D306" s="135" t="s">
        <v>79</v>
      </c>
      <c r="E306" s="145" t="s">
        <v>4114</v>
      </c>
      <c r="F306" s="145" t="s">
        <v>4115</v>
      </c>
      <c r="I306" s="137"/>
      <c r="J306" s="146">
        <f>BK306</f>
        <v>0</v>
      </c>
      <c r="L306" s="134"/>
      <c r="M306" s="139"/>
      <c r="N306" s="140"/>
      <c r="O306" s="140"/>
      <c r="P306" s="141">
        <f>SUM(P307:P308)</f>
        <v>0</v>
      </c>
      <c r="Q306" s="140"/>
      <c r="R306" s="141">
        <f>SUM(R307:R308)</f>
        <v>0</v>
      </c>
      <c r="S306" s="140"/>
      <c r="T306" s="142">
        <f>SUM(T307:T308)</f>
        <v>0</v>
      </c>
      <c r="AR306" s="135" t="s">
        <v>88</v>
      </c>
      <c r="AT306" s="143" t="s">
        <v>79</v>
      </c>
      <c r="AU306" s="143" t="s">
        <v>88</v>
      </c>
      <c r="AY306" s="135" t="s">
        <v>239</v>
      </c>
      <c r="BK306" s="144">
        <f>SUM(BK307:BK308)</f>
        <v>0</v>
      </c>
    </row>
    <row r="307" spans="1:65" s="2" customFormat="1" ht="14.4" customHeight="1">
      <c r="A307" s="34"/>
      <c r="B307" s="147"/>
      <c r="C307" s="148" t="s">
        <v>80</v>
      </c>
      <c r="D307" s="148" t="s">
        <v>242</v>
      </c>
      <c r="E307" s="149" t="s">
        <v>4152</v>
      </c>
      <c r="F307" s="150" t="s">
        <v>4153</v>
      </c>
      <c r="G307" s="151" t="s">
        <v>388</v>
      </c>
      <c r="H307" s="152">
        <v>1</v>
      </c>
      <c r="I307" s="153"/>
      <c r="J307" s="152">
        <f>ROUND(I307*H307,3)</f>
        <v>0</v>
      </c>
      <c r="K307" s="154"/>
      <c r="L307" s="35"/>
      <c r="M307" s="155" t="s">
        <v>1</v>
      </c>
      <c r="N307" s="156" t="s">
        <v>46</v>
      </c>
      <c r="O307" s="60"/>
      <c r="P307" s="157">
        <f>O307*H307</f>
        <v>0</v>
      </c>
      <c r="Q307" s="157">
        <v>0</v>
      </c>
      <c r="R307" s="157">
        <f>Q307*H307</f>
        <v>0</v>
      </c>
      <c r="S307" s="157">
        <v>0</v>
      </c>
      <c r="T307" s="158">
        <f>S307*H307</f>
        <v>0</v>
      </c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R307" s="159" t="s">
        <v>246</v>
      </c>
      <c r="AT307" s="159" t="s">
        <v>242</v>
      </c>
      <c r="AU307" s="159" t="s">
        <v>140</v>
      </c>
      <c r="AY307" s="18" t="s">
        <v>239</v>
      </c>
      <c r="BE307" s="160">
        <f>IF(N307="základná",J307,0)</f>
        <v>0</v>
      </c>
      <c r="BF307" s="160">
        <f>IF(N307="znížená",J307,0)</f>
        <v>0</v>
      </c>
      <c r="BG307" s="160">
        <f>IF(N307="zákl. prenesená",J307,0)</f>
        <v>0</v>
      </c>
      <c r="BH307" s="160">
        <f>IF(N307="zníž. prenesená",J307,0)</f>
        <v>0</v>
      </c>
      <c r="BI307" s="160">
        <f>IF(N307="nulová",J307,0)</f>
        <v>0</v>
      </c>
      <c r="BJ307" s="18" t="s">
        <v>140</v>
      </c>
      <c r="BK307" s="161">
        <f>ROUND(I307*H307,3)</f>
        <v>0</v>
      </c>
      <c r="BL307" s="18" t="s">
        <v>246</v>
      </c>
      <c r="BM307" s="159" t="s">
        <v>485</v>
      </c>
    </row>
    <row r="308" spans="1:65" s="2" customFormat="1" ht="14.4" customHeight="1">
      <c r="A308" s="34"/>
      <c r="B308" s="147"/>
      <c r="C308" s="148" t="s">
        <v>80</v>
      </c>
      <c r="D308" s="148" t="s">
        <v>242</v>
      </c>
      <c r="E308" s="149" t="s">
        <v>3988</v>
      </c>
      <c r="F308" s="150" t="s">
        <v>3989</v>
      </c>
      <c r="G308" s="151" t="s">
        <v>2932</v>
      </c>
      <c r="H308" s="152">
        <v>1</v>
      </c>
      <c r="I308" s="153"/>
      <c r="J308" s="152">
        <f>ROUND(I308*H308,3)</f>
        <v>0</v>
      </c>
      <c r="K308" s="154"/>
      <c r="L308" s="35"/>
      <c r="M308" s="155" t="s">
        <v>1</v>
      </c>
      <c r="N308" s="156" t="s">
        <v>46</v>
      </c>
      <c r="O308" s="60"/>
      <c r="P308" s="157">
        <f>O308*H308</f>
        <v>0</v>
      </c>
      <c r="Q308" s="157">
        <v>0</v>
      </c>
      <c r="R308" s="157">
        <f>Q308*H308</f>
        <v>0</v>
      </c>
      <c r="S308" s="157">
        <v>0</v>
      </c>
      <c r="T308" s="158">
        <f>S308*H308</f>
        <v>0</v>
      </c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R308" s="159" t="s">
        <v>246</v>
      </c>
      <c r="AT308" s="159" t="s">
        <v>242</v>
      </c>
      <c r="AU308" s="159" t="s">
        <v>140</v>
      </c>
      <c r="AY308" s="18" t="s">
        <v>239</v>
      </c>
      <c r="BE308" s="160">
        <f>IF(N308="základná",J308,0)</f>
        <v>0</v>
      </c>
      <c r="BF308" s="160">
        <f>IF(N308="znížená",J308,0)</f>
        <v>0</v>
      </c>
      <c r="BG308" s="160">
        <f>IF(N308="zákl. prenesená",J308,0)</f>
        <v>0</v>
      </c>
      <c r="BH308" s="160">
        <f>IF(N308="zníž. prenesená",J308,0)</f>
        <v>0</v>
      </c>
      <c r="BI308" s="160">
        <f>IF(N308="nulová",J308,0)</f>
        <v>0</v>
      </c>
      <c r="BJ308" s="18" t="s">
        <v>140</v>
      </c>
      <c r="BK308" s="161">
        <f>ROUND(I308*H308,3)</f>
        <v>0</v>
      </c>
      <c r="BL308" s="18" t="s">
        <v>246</v>
      </c>
      <c r="BM308" s="159" t="s">
        <v>854</v>
      </c>
    </row>
    <row r="309" spans="1:65" s="12" customFormat="1" ht="22.75" customHeight="1">
      <c r="B309" s="134"/>
      <c r="D309" s="135" t="s">
        <v>79</v>
      </c>
      <c r="E309" s="145" t="s">
        <v>4126</v>
      </c>
      <c r="F309" s="145" t="s">
        <v>4127</v>
      </c>
      <c r="I309" s="137"/>
      <c r="J309" s="146">
        <f>BK309</f>
        <v>0</v>
      </c>
      <c r="L309" s="134"/>
      <c r="M309" s="139"/>
      <c r="N309" s="140"/>
      <c r="O309" s="140"/>
      <c r="P309" s="141">
        <f>SUM(P310:P311)</f>
        <v>0</v>
      </c>
      <c r="Q309" s="140"/>
      <c r="R309" s="141">
        <f>SUM(R310:R311)</f>
        <v>0</v>
      </c>
      <c r="S309" s="140"/>
      <c r="T309" s="142">
        <f>SUM(T310:T311)</f>
        <v>0</v>
      </c>
      <c r="AR309" s="135" t="s">
        <v>88</v>
      </c>
      <c r="AT309" s="143" t="s">
        <v>79</v>
      </c>
      <c r="AU309" s="143" t="s">
        <v>88</v>
      </c>
      <c r="AY309" s="135" t="s">
        <v>239</v>
      </c>
      <c r="BK309" s="144">
        <f>SUM(BK310:BK311)</f>
        <v>0</v>
      </c>
    </row>
    <row r="310" spans="1:65" s="2" customFormat="1" ht="23.6">
      <c r="A310" s="34"/>
      <c r="B310" s="147"/>
      <c r="C310" s="148" t="s">
        <v>80</v>
      </c>
      <c r="D310" s="148" t="s">
        <v>242</v>
      </c>
      <c r="E310" s="149" t="s">
        <v>4128</v>
      </c>
      <c r="F310" s="150" t="s">
        <v>5530</v>
      </c>
      <c r="G310" s="151" t="s">
        <v>261</v>
      </c>
      <c r="H310" s="152">
        <v>2</v>
      </c>
      <c r="I310" s="153"/>
      <c r="J310" s="152">
        <f>ROUND(I310*H310,3)</f>
        <v>0</v>
      </c>
      <c r="K310" s="154"/>
      <c r="L310" s="35"/>
      <c r="M310" s="155" t="s">
        <v>1</v>
      </c>
      <c r="N310" s="156" t="s">
        <v>46</v>
      </c>
      <c r="O310" s="60"/>
      <c r="P310" s="157">
        <f>O310*H310</f>
        <v>0</v>
      </c>
      <c r="Q310" s="157">
        <v>0</v>
      </c>
      <c r="R310" s="157">
        <f>Q310*H310</f>
        <v>0</v>
      </c>
      <c r="S310" s="157">
        <v>0</v>
      </c>
      <c r="T310" s="158">
        <f>S310*H310</f>
        <v>0</v>
      </c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R310" s="159" t="s">
        <v>246</v>
      </c>
      <c r="AT310" s="159" t="s">
        <v>242</v>
      </c>
      <c r="AU310" s="159" t="s">
        <v>140</v>
      </c>
      <c r="AY310" s="18" t="s">
        <v>239</v>
      </c>
      <c r="BE310" s="160">
        <f>IF(N310="základná",J310,0)</f>
        <v>0</v>
      </c>
      <c r="BF310" s="160">
        <f>IF(N310="znížená",J310,0)</f>
        <v>0</v>
      </c>
      <c r="BG310" s="160">
        <f>IF(N310="zákl. prenesená",J310,0)</f>
        <v>0</v>
      </c>
      <c r="BH310" s="160">
        <f>IF(N310="zníž. prenesená",J310,0)</f>
        <v>0</v>
      </c>
      <c r="BI310" s="160">
        <f>IF(N310="nulová",J310,0)</f>
        <v>0</v>
      </c>
      <c r="BJ310" s="18" t="s">
        <v>140</v>
      </c>
      <c r="BK310" s="161">
        <f>ROUND(I310*H310,3)</f>
        <v>0</v>
      </c>
      <c r="BL310" s="18" t="s">
        <v>246</v>
      </c>
      <c r="BM310" s="159" t="s">
        <v>718</v>
      </c>
    </row>
    <row r="311" spans="1:65" s="2" customFormat="1" ht="14.4" customHeight="1">
      <c r="A311" s="34"/>
      <c r="B311" s="147"/>
      <c r="C311" s="148" t="s">
        <v>344</v>
      </c>
      <c r="D311" s="148" t="s">
        <v>242</v>
      </c>
      <c r="E311" s="149" t="s">
        <v>3988</v>
      </c>
      <c r="F311" s="150" t="s">
        <v>3989</v>
      </c>
      <c r="G311" s="151" t="s">
        <v>2932</v>
      </c>
      <c r="H311" s="152">
        <v>1</v>
      </c>
      <c r="I311" s="153"/>
      <c r="J311" s="152">
        <f>ROUND(I311*H311,3)</f>
        <v>0</v>
      </c>
      <c r="K311" s="154"/>
      <c r="L311" s="35"/>
      <c r="M311" s="155" t="s">
        <v>1</v>
      </c>
      <c r="N311" s="156" t="s">
        <v>46</v>
      </c>
      <c r="O311" s="60"/>
      <c r="P311" s="157">
        <f>O311*H311</f>
        <v>0</v>
      </c>
      <c r="Q311" s="157">
        <v>0</v>
      </c>
      <c r="R311" s="157">
        <f>Q311*H311</f>
        <v>0</v>
      </c>
      <c r="S311" s="157">
        <v>0</v>
      </c>
      <c r="T311" s="158">
        <f>S311*H311</f>
        <v>0</v>
      </c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R311" s="159" t="s">
        <v>246</v>
      </c>
      <c r="AT311" s="159" t="s">
        <v>242</v>
      </c>
      <c r="AU311" s="159" t="s">
        <v>140</v>
      </c>
      <c r="AY311" s="18" t="s">
        <v>239</v>
      </c>
      <c r="BE311" s="160">
        <f>IF(N311="základná",J311,0)</f>
        <v>0</v>
      </c>
      <c r="BF311" s="160">
        <f>IF(N311="znížená",J311,0)</f>
        <v>0</v>
      </c>
      <c r="BG311" s="160">
        <f>IF(N311="zákl. prenesená",J311,0)</f>
        <v>0</v>
      </c>
      <c r="BH311" s="160">
        <f>IF(N311="zníž. prenesená",J311,0)</f>
        <v>0</v>
      </c>
      <c r="BI311" s="160">
        <f>IF(N311="nulová",J311,0)</f>
        <v>0</v>
      </c>
      <c r="BJ311" s="18" t="s">
        <v>140</v>
      </c>
      <c r="BK311" s="161">
        <f>ROUND(I311*H311,3)</f>
        <v>0</v>
      </c>
      <c r="BL311" s="18" t="s">
        <v>246</v>
      </c>
      <c r="BM311" s="159" t="s">
        <v>4154</v>
      </c>
    </row>
    <row r="312" spans="1:65" s="12" customFormat="1" ht="25.85" customHeight="1">
      <c r="B312" s="134"/>
      <c r="D312" s="135" t="s">
        <v>79</v>
      </c>
      <c r="E312" s="136" t="s">
        <v>3288</v>
      </c>
      <c r="F312" s="136" t="s">
        <v>4155</v>
      </c>
      <c r="I312" s="137"/>
      <c r="J312" s="138">
        <f>BK312</f>
        <v>0</v>
      </c>
      <c r="L312" s="134"/>
      <c r="M312" s="139"/>
      <c r="N312" s="140"/>
      <c r="O312" s="140"/>
      <c r="P312" s="141">
        <f>P313+P316+P319+P322+P325+P328+P331+P334+P338+P341+P344+P347+P352+P355+P359+P363</f>
        <v>0</v>
      </c>
      <c r="Q312" s="140"/>
      <c r="R312" s="141">
        <f>R313+R316+R319+R322+R325+R328+R331+R334+R338+R341+R344+R347+R352+R355+R359+R363</f>
        <v>257.5</v>
      </c>
      <c r="S312" s="140"/>
      <c r="T312" s="142">
        <f>T313+T316+T319+T322+T325+T328+T331+T334+T338+T341+T344+T347+T352+T355+T359+T363</f>
        <v>0</v>
      </c>
      <c r="AR312" s="135" t="s">
        <v>88</v>
      </c>
      <c r="AT312" s="143" t="s">
        <v>79</v>
      </c>
      <c r="AU312" s="143" t="s">
        <v>80</v>
      </c>
      <c r="AY312" s="135" t="s">
        <v>239</v>
      </c>
      <c r="BK312" s="144">
        <f>BK313+BK316+BK319+BK322+BK325+BK328+BK331+BK334+BK338+BK341+BK344+BK347+BK352+BK355+BK359+BK363</f>
        <v>0</v>
      </c>
    </row>
    <row r="313" spans="1:65" s="12" customFormat="1" ht="22.75" customHeight="1">
      <c r="B313" s="134"/>
      <c r="D313" s="135" t="s">
        <v>79</v>
      </c>
      <c r="E313" s="145" t="s">
        <v>3985</v>
      </c>
      <c r="F313" s="145" t="s">
        <v>3986</v>
      </c>
      <c r="I313" s="137"/>
      <c r="J313" s="146">
        <f>BK313</f>
        <v>0</v>
      </c>
      <c r="L313" s="134"/>
      <c r="M313" s="139"/>
      <c r="N313" s="140"/>
      <c r="O313" s="140"/>
      <c r="P313" s="141">
        <f>SUM(P314:P315)</f>
        <v>0</v>
      </c>
      <c r="Q313" s="140"/>
      <c r="R313" s="141">
        <f>SUM(R314:R315)</f>
        <v>0</v>
      </c>
      <c r="S313" s="140"/>
      <c r="T313" s="142">
        <f>SUM(T314:T315)</f>
        <v>0</v>
      </c>
      <c r="AR313" s="135" t="s">
        <v>88</v>
      </c>
      <c r="AT313" s="143" t="s">
        <v>79</v>
      </c>
      <c r="AU313" s="143" t="s">
        <v>88</v>
      </c>
      <c r="AY313" s="135" t="s">
        <v>239</v>
      </c>
      <c r="BK313" s="144">
        <f>SUM(BK314:BK315)</f>
        <v>0</v>
      </c>
    </row>
    <row r="314" spans="1:65" s="2" customFormat="1" ht="14.4" customHeight="1">
      <c r="A314" s="34"/>
      <c r="B314" s="147"/>
      <c r="C314" s="148" t="s">
        <v>80</v>
      </c>
      <c r="D314" s="148" t="s">
        <v>242</v>
      </c>
      <c r="E314" s="149" t="s">
        <v>4156</v>
      </c>
      <c r="F314" s="150" t="s">
        <v>5534</v>
      </c>
      <c r="G314" s="151" t="s">
        <v>388</v>
      </c>
      <c r="H314" s="152">
        <v>1</v>
      </c>
      <c r="I314" s="153"/>
      <c r="J314" s="152">
        <f>ROUND(I314*H314,3)</f>
        <v>0</v>
      </c>
      <c r="K314" s="154"/>
      <c r="L314" s="35"/>
      <c r="M314" s="155" t="s">
        <v>1</v>
      </c>
      <c r="N314" s="156" t="s">
        <v>46</v>
      </c>
      <c r="O314" s="60"/>
      <c r="P314" s="157">
        <f>O314*H314</f>
        <v>0</v>
      </c>
      <c r="Q314" s="157">
        <v>0</v>
      </c>
      <c r="R314" s="157">
        <f>Q314*H314</f>
        <v>0</v>
      </c>
      <c r="S314" s="157">
        <v>0</v>
      </c>
      <c r="T314" s="158">
        <f>S314*H314</f>
        <v>0</v>
      </c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R314" s="159" t="s">
        <v>246</v>
      </c>
      <c r="AT314" s="159" t="s">
        <v>242</v>
      </c>
      <c r="AU314" s="159" t="s">
        <v>140</v>
      </c>
      <c r="AY314" s="18" t="s">
        <v>239</v>
      </c>
      <c r="BE314" s="160">
        <f>IF(N314="základná",J314,0)</f>
        <v>0</v>
      </c>
      <c r="BF314" s="160">
        <f>IF(N314="znížená",J314,0)</f>
        <v>0</v>
      </c>
      <c r="BG314" s="160">
        <f>IF(N314="zákl. prenesená",J314,0)</f>
        <v>0</v>
      </c>
      <c r="BH314" s="160">
        <f>IF(N314="zníž. prenesená",J314,0)</f>
        <v>0</v>
      </c>
      <c r="BI314" s="160">
        <f>IF(N314="nulová",J314,0)</f>
        <v>0</v>
      </c>
      <c r="BJ314" s="18" t="s">
        <v>140</v>
      </c>
      <c r="BK314" s="161">
        <f>ROUND(I314*H314,3)</f>
        <v>0</v>
      </c>
      <c r="BL314" s="18" t="s">
        <v>246</v>
      </c>
      <c r="BM314" s="159" t="s">
        <v>704</v>
      </c>
    </row>
    <row r="315" spans="1:65" s="2" customFormat="1" ht="14.4" customHeight="1">
      <c r="A315" s="34"/>
      <c r="B315" s="147"/>
      <c r="C315" s="148" t="s">
        <v>80</v>
      </c>
      <c r="D315" s="148" t="s">
        <v>242</v>
      </c>
      <c r="E315" s="149" t="s">
        <v>3988</v>
      </c>
      <c r="F315" s="150" t="s">
        <v>3989</v>
      </c>
      <c r="G315" s="151" t="s">
        <v>2932</v>
      </c>
      <c r="H315" s="152">
        <v>1</v>
      </c>
      <c r="I315" s="153"/>
      <c r="J315" s="152">
        <f>ROUND(I315*H315,3)</f>
        <v>0</v>
      </c>
      <c r="K315" s="154"/>
      <c r="L315" s="35"/>
      <c r="M315" s="155" t="s">
        <v>1</v>
      </c>
      <c r="N315" s="156" t="s">
        <v>46</v>
      </c>
      <c r="O315" s="60"/>
      <c r="P315" s="157">
        <f>O315*H315</f>
        <v>0</v>
      </c>
      <c r="Q315" s="157">
        <v>0</v>
      </c>
      <c r="R315" s="157">
        <f>Q315*H315</f>
        <v>0</v>
      </c>
      <c r="S315" s="157">
        <v>0</v>
      </c>
      <c r="T315" s="158">
        <f>S315*H315</f>
        <v>0</v>
      </c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R315" s="159" t="s">
        <v>246</v>
      </c>
      <c r="AT315" s="159" t="s">
        <v>242</v>
      </c>
      <c r="AU315" s="159" t="s">
        <v>140</v>
      </c>
      <c r="AY315" s="18" t="s">
        <v>239</v>
      </c>
      <c r="BE315" s="160">
        <f>IF(N315="základná",J315,0)</f>
        <v>0</v>
      </c>
      <c r="BF315" s="160">
        <f>IF(N315="znížená",J315,0)</f>
        <v>0</v>
      </c>
      <c r="BG315" s="160">
        <f>IF(N315="zákl. prenesená",J315,0)</f>
        <v>0</v>
      </c>
      <c r="BH315" s="160">
        <f>IF(N315="zníž. prenesená",J315,0)</f>
        <v>0</v>
      </c>
      <c r="BI315" s="160">
        <f>IF(N315="nulová",J315,0)</f>
        <v>0</v>
      </c>
      <c r="BJ315" s="18" t="s">
        <v>140</v>
      </c>
      <c r="BK315" s="161">
        <f>ROUND(I315*H315,3)</f>
        <v>0</v>
      </c>
      <c r="BL315" s="18" t="s">
        <v>246</v>
      </c>
      <c r="BM315" s="159" t="s">
        <v>887</v>
      </c>
    </row>
    <row r="316" spans="1:65" s="12" customFormat="1" ht="22.75" customHeight="1">
      <c r="B316" s="134"/>
      <c r="D316" s="135" t="s">
        <v>79</v>
      </c>
      <c r="E316" s="145" t="s">
        <v>3990</v>
      </c>
      <c r="F316" s="145" t="s">
        <v>3991</v>
      </c>
      <c r="I316" s="137"/>
      <c r="J316" s="146">
        <f>BK316</f>
        <v>0</v>
      </c>
      <c r="L316" s="134"/>
      <c r="M316" s="139"/>
      <c r="N316" s="140"/>
      <c r="O316" s="140"/>
      <c r="P316" s="141">
        <f>SUM(P317:P318)</f>
        <v>0</v>
      </c>
      <c r="Q316" s="140"/>
      <c r="R316" s="141">
        <f>SUM(R317:R318)</f>
        <v>1</v>
      </c>
      <c r="S316" s="140"/>
      <c r="T316" s="142">
        <f>SUM(T317:T318)</f>
        <v>0</v>
      </c>
      <c r="AR316" s="135" t="s">
        <v>88</v>
      </c>
      <c r="AT316" s="143" t="s">
        <v>79</v>
      </c>
      <c r="AU316" s="143" t="s">
        <v>88</v>
      </c>
      <c r="AY316" s="135" t="s">
        <v>239</v>
      </c>
      <c r="BK316" s="144">
        <f>SUM(BK317:BK318)</f>
        <v>0</v>
      </c>
    </row>
    <row r="317" spans="1:65" s="2" customFormat="1" ht="14.4" customHeight="1">
      <c r="A317" s="34"/>
      <c r="B317" s="147"/>
      <c r="C317" s="148" t="s">
        <v>80</v>
      </c>
      <c r="D317" s="148" t="s">
        <v>242</v>
      </c>
      <c r="E317" s="149" t="s">
        <v>3992</v>
      </c>
      <c r="F317" s="150" t="s">
        <v>3993</v>
      </c>
      <c r="G317" s="151" t="s">
        <v>388</v>
      </c>
      <c r="H317" s="152">
        <v>1</v>
      </c>
      <c r="I317" s="153"/>
      <c r="J317" s="152">
        <f>ROUND(I317*H317,3)</f>
        <v>0</v>
      </c>
      <c r="K317" s="154"/>
      <c r="L317" s="35"/>
      <c r="M317" s="155" t="s">
        <v>1</v>
      </c>
      <c r="N317" s="156" t="s">
        <v>46</v>
      </c>
      <c r="O317" s="60"/>
      <c r="P317" s="157">
        <f>O317*H317</f>
        <v>0</v>
      </c>
      <c r="Q317" s="157">
        <v>1</v>
      </c>
      <c r="R317" s="157">
        <f>Q317*H317</f>
        <v>1</v>
      </c>
      <c r="S317" s="157">
        <v>0</v>
      </c>
      <c r="T317" s="158">
        <f>S317*H317</f>
        <v>0</v>
      </c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R317" s="159" t="s">
        <v>246</v>
      </c>
      <c r="AT317" s="159" t="s">
        <v>242</v>
      </c>
      <c r="AU317" s="159" t="s">
        <v>140</v>
      </c>
      <c r="AY317" s="18" t="s">
        <v>239</v>
      </c>
      <c r="BE317" s="160">
        <f>IF(N317="základná",J317,0)</f>
        <v>0</v>
      </c>
      <c r="BF317" s="160">
        <f>IF(N317="znížená",J317,0)</f>
        <v>0</v>
      </c>
      <c r="BG317" s="160">
        <f>IF(N317="zákl. prenesená",J317,0)</f>
        <v>0</v>
      </c>
      <c r="BH317" s="160">
        <f>IF(N317="zníž. prenesená",J317,0)</f>
        <v>0</v>
      </c>
      <c r="BI317" s="160">
        <f>IF(N317="nulová",J317,0)</f>
        <v>0</v>
      </c>
      <c r="BJ317" s="18" t="s">
        <v>140</v>
      </c>
      <c r="BK317" s="161">
        <f>ROUND(I317*H317,3)</f>
        <v>0</v>
      </c>
      <c r="BL317" s="18" t="s">
        <v>246</v>
      </c>
      <c r="BM317" s="159" t="s">
        <v>729</v>
      </c>
    </row>
    <row r="318" spans="1:65" s="2" customFormat="1" ht="14.4" customHeight="1">
      <c r="A318" s="34"/>
      <c r="B318" s="147"/>
      <c r="C318" s="148" t="s">
        <v>80</v>
      </c>
      <c r="D318" s="148" t="s">
        <v>242</v>
      </c>
      <c r="E318" s="149" t="s">
        <v>3988</v>
      </c>
      <c r="F318" s="150" t="s">
        <v>3989</v>
      </c>
      <c r="G318" s="151" t="s">
        <v>2932</v>
      </c>
      <c r="H318" s="152">
        <v>1</v>
      </c>
      <c r="I318" s="153"/>
      <c r="J318" s="152">
        <f>ROUND(I318*H318,3)</f>
        <v>0</v>
      </c>
      <c r="K318" s="154"/>
      <c r="L318" s="35"/>
      <c r="M318" s="155" t="s">
        <v>1</v>
      </c>
      <c r="N318" s="156" t="s">
        <v>46</v>
      </c>
      <c r="O318" s="60"/>
      <c r="P318" s="157">
        <f>O318*H318</f>
        <v>0</v>
      </c>
      <c r="Q318" s="157">
        <v>0</v>
      </c>
      <c r="R318" s="157">
        <f>Q318*H318</f>
        <v>0</v>
      </c>
      <c r="S318" s="157">
        <v>0</v>
      </c>
      <c r="T318" s="158">
        <f>S318*H318</f>
        <v>0</v>
      </c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R318" s="159" t="s">
        <v>246</v>
      </c>
      <c r="AT318" s="159" t="s">
        <v>242</v>
      </c>
      <c r="AU318" s="159" t="s">
        <v>140</v>
      </c>
      <c r="AY318" s="18" t="s">
        <v>239</v>
      </c>
      <c r="BE318" s="160">
        <f>IF(N318="základná",J318,0)</f>
        <v>0</v>
      </c>
      <c r="BF318" s="160">
        <f>IF(N318="znížená",J318,0)</f>
        <v>0</v>
      </c>
      <c r="BG318" s="160">
        <f>IF(N318="zákl. prenesená",J318,0)</f>
        <v>0</v>
      </c>
      <c r="BH318" s="160">
        <f>IF(N318="zníž. prenesená",J318,0)</f>
        <v>0</v>
      </c>
      <c r="BI318" s="160">
        <f>IF(N318="nulová",J318,0)</f>
        <v>0</v>
      </c>
      <c r="BJ318" s="18" t="s">
        <v>140</v>
      </c>
      <c r="BK318" s="161">
        <f>ROUND(I318*H318,3)</f>
        <v>0</v>
      </c>
      <c r="BL318" s="18" t="s">
        <v>246</v>
      </c>
      <c r="BM318" s="159" t="s">
        <v>744</v>
      </c>
    </row>
    <row r="319" spans="1:65" s="12" customFormat="1" ht="22.75" customHeight="1">
      <c r="B319" s="134"/>
      <c r="D319" s="135" t="s">
        <v>79</v>
      </c>
      <c r="E319" s="145" t="s">
        <v>4143</v>
      </c>
      <c r="F319" s="145" t="s">
        <v>4144</v>
      </c>
      <c r="I319" s="137"/>
      <c r="J319" s="146">
        <f>BK319</f>
        <v>0</v>
      </c>
      <c r="L319" s="134"/>
      <c r="M319" s="139"/>
      <c r="N319" s="140"/>
      <c r="O319" s="140"/>
      <c r="P319" s="141">
        <f>SUM(P320:P321)</f>
        <v>0</v>
      </c>
      <c r="Q319" s="140"/>
      <c r="R319" s="141">
        <f>SUM(R320:R321)</f>
        <v>0</v>
      </c>
      <c r="S319" s="140"/>
      <c r="T319" s="142">
        <f>SUM(T320:T321)</f>
        <v>0</v>
      </c>
      <c r="AR319" s="135" t="s">
        <v>88</v>
      </c>
      <c r="AT319" s="143" t="s">
        <v>79</v>
      </c>
      <c r="AU319" s="143" t="s">
        <v>88</v>
      </c>
      <c r="AY319" s="135" t="s">
        <v>239</v>
      </c>
      <c r="BK319" s="144">
        <f>SUM(BK320:BK321)</f>
        <v>0</v>
      </c>
    </row>
    <row r="320" spans="1:65" s="2" customFormat="1" ht="24.25" customHeight="1">
      <c r="A320" s="34"/>
      <c r="B320" s="147"/>
      <c r="C320" s="148" t="s">
        <v>80</v>
      </c>
      <c r="D320" s="148" t="s">
        <v>242</v>
      </c>
      <c r="E320" s="149" t="s">
        <v>4157</v>
      </c>
      <c r="F320" s="150" t="s">
        <v>4158</v>
      </c>
      <c r="G320" s="151" t="s">
        <v>388</v>
      </c>
      <c r="H320" s="152">
        <v>1</v>
      </c>
      <c r="I320" s="153"/>
      <c r="J320" s="152">
        <f>ROUND(I320*H320,3)</f>
        <v>0</v>
      </c>
      <c r="K320" s="154"/>
      <c r="L320" s="35"/>
      <c r="M320" s="155" t="s">
        <v>1</v>
      </c>
      <c r="N320" s="156" t="s">
        <v>46</v>
      </c>
      <c r="O320" s="60"/>
      <c r="P320" s="157">
        <f>O320*H320</f>
        <v>0</v>
      </c>
      <c r="Q320" s="157">
        <v>0</v>
      </c>
      <c r="R320" s="157">
        <f>Q320*H320</f>
        <v>0</v>
      </c>
      <c r="S320" s="157">
        <v>0</v>
      </c>
      <c r="T320" s="158">
        <f>S320*H320</f>
        <v>0</v>
      </c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R320" s="159" t="s">
        <v>246</v>
      </c>
      <c r="AT320" s="159" t="s">
        <v>242</v>
      </c>
      <c r="AU320" s="159" t="s">
        <v>140</v>
      </c>
      <c r="AY320" s="18" t="s">
        <v>239</v>
      </c>
      <c r="BE320" s="160">
        <f>IF(N320="základná",J320,0)</f>
        <v>0</v>
      </c>
      <c r="BF320" s="160">
        <f>IF(N320="znížená",J320,0)</f>
        <v>0</v>
      </c>
      <c r="BG320" s="160">
        <f>IF(N320="zákl. prenesená",J320,0)</f>
        <v>0</v>
      </c>
      <c r="BH320" s="160">
        <f>IF(N320="zníž. prenesená",J320,0)</f>
        <v>0</v>
      </c>
      <c r="BI320" s="160">
        <f>IF(N320="nulová",J320,0)</f>
        <v>0</v>
      </c>
      <c r="BJ320" s="18" t="s">
        <v>140</v>
      </c>
      <c r="BK320" s="161">
        <f>ROUND(I320*H320,3)</f>
        <v>0</v>
      </c>
      <c r="BL320" s="18" t="s">
        <v>246</v>
      </c>
      <c r="BM320" s="159" t="s">
        <v>695</v>
      </c>
    </row>
    <row r="321" spans="1:65" s="2" customFormat="1" ht="14.4" customHeight="1">
      <c r="A321" s="34"/>
      <c r="B321" s="147"/>
      <c r="C321" s="148" t="s">
        <v>80</v>
      </c>
      <c r="D321" s="148" t="s">
        <v>242</v>
      </c>
      <c r="E321" s="149" t="s">
        <v>3988</v>
      </c>
      <c r="F321" s="150" t="s">
        <v>3989</v>
      </c>
      <c r="G321" s="151" t="s">
        <v>2932</v>
      </c>
      <c r="H321" s="152">
        <v>1</v>
      </c>
      <c r="I321" s="153"/>
      <c r="J321" s="152">
        <f>ROUND(I321*H321,3)</f>
        <v>0</v>
      </c>
      <c r="K321" s="154"/>
      <c r="L321" s="35"/>
      <c r="M321" s="155" t="s">
        <v>1</v>
      </c>
      <c r="N321" s="156" t="s">
        <v>46</v>
      </c>
      <c r="O321" s="60"/>
      <c r="P321" s="157">
        <f>O321*H321</f>
        <v>0</v>
      </c>
      <c r="Q321" s="157">
        <v>0</v>
      </c>
      <c r="R321" s="157">
        <f>Q321*H321</f>
        <v>0</v>
      </c>
      <c r="S321" s="157">
        <v>0</v>
      </c>
      <c r="T321" s="158">
        <f>S321*H321</f>
        <v>0</v>
      </c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R321" s="159" t="s">
        <v>246</v>
      </c>
      <c r="AT321" s="159" t="s">
        <v>242</v>
      </c>
      <c r="AU321" s="159" t="s">
        <v>140</v>
      </c>
      <c r="AY321" s="18" t="s">
        <v>239</v>
      </c>
      <c r="BE321" s="160">
        <f>IF(N321="základná",J321,0)</f>
        <v>0</v>
      </c>
      <c r="BF321" s="160">
        <f>IF(N321="znížená",J321,0)</f>
        <v>0</v>
      </c>
      <c r="BG321" s="160">
        <f>IF(N321="zákl. prenesená",J321,0)</f>
        <v>0</v>
      </c>
      <c r="BH321" s="160">
        <f>IF(N321="zníž. prenesená",J321,0)</f>
        <v>0</v>
      </c>
      <c r="BI321" s="160">
        <f>IF(N321="nulová",J321,0)</f>
        <v>0</v>
      </c>
      <c r="BJ321" s="18" t="s">
        <v>140</v>
      </c>
      <c r="BK321" s="161">
        <f>ROUND(I321*H321,3)</f>
        <v>0</v>
      </c>
      <c r="BL321" s="18" t="s">
        <v>246</v>
      </c>
      <c r="BM321" s="159" t="s">
        <v>711</v>
      </c>
    </row>
    <row r="322" spans="1:65" s="12" customFormat="1" ht="22.75" customHeight="1">
      <c r="B322" s="134"/>
      <c r="D322" s="135" t="s">
        <v>79</v>
      </c>
      <c r="E322" s="145" t="s">
        <v>4159</v>
      </c>
      <c r="F322" s="145" t="s">
        <v>5535</v>
      </c>
      <c r="I322" s="137"/>
      <c r="J322" s="146">
        <f>BK322</f>
        <v>0</v>
      </c>
      <c r="L322" s="134"/>
      <c r="M322" s="139"/>
      <c r="N322" s="140"/>
      <c r="O322" s="140"/>
      <c r="P322" s="141">
        <f>SUM(P323:P324)</f>
        <v>0</v>
      </c>
      <c r="Q322" s="140"/>
      <c r="R322" s="141">
        <f>SUM(R323:R324)</f>
        <v>0</v>
      </c>
      <c r="S322" s="140"/>
      <c r="T322" s="142">
        <f>SUM(T323:T324)</f>
        <v>0</v>
      </c>
      <c r="AR322" s="135" t="s">
        <v>88</v>
      </c>
      <c r="AT322" s="143" t="s">
        <v>79</v>
      </c>
      <c r="AU322" s="143" t="s">
        <v>88</v>
      </c>
      <c r="AY322" s="135" t="s">
        <v>239</v>
      </c>
      <c r="BK322" s="144">
        <f>SUM(BK323:BK324)</f>
        <v>0</v>
      </c>
    </row>
    <row r="323" spans="1:65" s="2" customFormat="1" ht="14.4" customHeight="1">
      <c r="A323" s="34"/>
      <c r="B323" s="147"/>
      <c r="C323" s="148" t="s">
        <v>80</v>
      </c>
      <c r="D323" s="148" t="s">
        <v>242</v>
      </c>
      <c r="E323" s="149" t="s">
        <v>4160</v>
      </c>
      <c r="F323" s="150" t="s">
        <v>4161</v>
      </c>
      <c r="G323" s="151" t="s">
        <v>388</v>
      </c>
      <c r="H323" s="152">
        <v>4</v>
      </c>
      <c r="I323" s="153"/>
      <c r="J323" s="152">
        <f>ROUND(I323*H323,3)</f>
        <v>0</v>
      </c>
      <c r="K323" s="154"/>
      <c r="L323" s="35"/>
      <c r="M323" s="155" t="s">
        <v>1</v>
      </c>
      <c r="N323" s="156" t="s">
        <v>46</v>
      </c>
      <c r="O323" s="60"/>
      <c r="P323" s="157">
        <f>O323*H323</f>
        <v>0</v>
      </c>
      <c r="Q323" s="157">
        <v>0</v>
      </c>
      <c r="R323" s="157">
        <f>Q323*H323</f>
        <v>0</v>
      </c>
      <c r="S323" s="157">
        <v>0</v>
      </c>
      <c r="T323" s="158">
        <f>S323*H323</f>
        <v>0</v>
      </c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R323" s="159" t="s">
        <v>246</v>
      </c>
      <c r="AT323" s="159" t="s">
        <v>242</v>
      </c>
      <c r="AU323" s="159" t="s">
        <v>140</v>
      </c>
      <c r="AY323" s="18" t="s">
        <v>239</v>
      </c>
      <c r="BE323" s="160">
        <f>IF(N323="základná",J323,0)</f>
        <v>0</v>
      </c>
      <c r="BF323" s="160">
        <f>IF(N323="znížená",J323,0)</f>
        <v>0</v>
      </c>
      <c r="BG323" s="160">
        <f>IF(N323="zákl. prenesená",J323,0)</f>
        <v>0</v>
      </c>
      <c r="BH323" s="160">
        <f>IF(N323="zníž. prenesená",J323,0)</f>
        <v>0</v>
      </c>
      <c r="BI323" s="160">
        <f>IF(N323="nulová",J323,0)</f>
        <v>0</v>
      </c>
      <c r="BJ323" s="18" t="s">
        <v>140</v>
      </c>
      <c r="BK323" s="161">
        <f>ROUND(I323*H323,3)</f>
        <v>0</v>
      </c>
      <c r="BL323" s="18" t="s">
        <v>246</v>
      </c>
      <c r="BM323" s="159" t="s">
        <v>1114</v>
      </c>
    </row>
    <row r="324" spans="1:65" s="2" customFormat="1" ht="14.4" customHeight="1">
      <c r="A324" s="34"/>
      <c r="B324" s="147"/>
      <c r="C324" s="148" t="s">
        <v>80</v>
      </c>
      <c r="D324" s="148" t="s">
        <v>242</v>
      </c>
      <c r="E324" s="149" t="s">
        <v>3988</v>
      </c>
      <c r="F324" s="150" t="s">
        <v>3989</v>
      </c>
      <c r="G324" s="151" t="s">
        <v>2932</v>
      </c>
      <c r="H324" s="152">
        <v>1</v>
      </c>
      <c r="I324" s="153"/>
      <c r="J324" s="152">
        <f>ROUND(I324*H324,3)</f>
        <v>0</v>
      </c>
      <c r="K324" s="154"/>
      <c r="L324" s="35"/>
      <c r="M324" s="155" t="s">
        <v>1</v>
      </c>
      <c r="N324" s="156" t="s">
        <v>46</v>
      </c>
      <c r="O324" s="60"/>
      <c r="P324" s="157">
        <f>O324*H324</f>
        <v>0</v>
      </c>
      <c r="Q324" s="157">
        <v>0</v>
      </c>
      <c r="R324" s="157">
        <f>Q324*H324</f>
        <v>0</v>
      </c>
      <c r="S324" s="157">
        <v>0</v>
      </c>
      <c r="T324" s="158">
        <f>S324*H324</f>
        <v>0</v>
      </c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R324" s="159" t="s">
        <v>246</v>
      </c>
      <c r="AT324" s="159" t="s">
        <v>242</v>
      </c>
      <c r="AU324" s="159" t="s">
        <v>140</v>
      </c>
      <c r="AY324" s="18" t="s">
        <v>239</v>
      </c>
      <c r="BE324" s="160">
        <f>IF(N324="základná",J324,0)</f>
        <v>0</v>
      </c>
      <c r="BF324" s="160">
        <f>IF(N324="znížená",J324,0)</f>
        <v>0</v>
      </c>
      <c r="BG324" s="160">
        <f>IF(N324="zákl. prenesená",J324,0)</f>
        <v>0</v>
      </c>
      <c r="BH324" s="160">
        <f>IF(N324="zníž. prenesená",J324,0)</f>
        <v>0</v>
      </c>
      <c r="BI324" s="160">
        <f>IF(N324="nulová",J324,0)</f>
        <v>0</v>
      </c>
      <c r="BJ324" s="18" t="s">
        <v>140</v>
      </c>
      <c r="BK324" s="161">
        <f>ROUND(I324*H324,3)</f>
        <v>0</v>
      </c>
      <c r="BL324" s="18" t="s">
        <v>246</v>
      </c>
      <c r="BM324" s="159" t="s">
        <v>592</v>
      </c>
    </row>
    <row r="325" spans="1:65" s="12" customFormat="1" ht="22.75" customHeight="1">
      <c r="B325" s="134"/>
      <c r="D325" s="135" t="s">
        <v>79</v>
      </c>
      <c r="E325" s="145" t="s">
        <v>4138</v>
      </c>
      <c r="F325" s="145" t="s">
        <v>5509</v>
      </c>
      <c r="I325" s="137"/>
      <c r="J325" s="146">
        <f>BK325</f>
        <v>0</v>
      </c>
      <c r="L325" s="134"/>
      <c r="M325" s="139"/>
      <c r="N325" s="140"/>
      <c r="O325" s="140"/>
      <c r="P325" s="141">
        <f>SUM(P326:P327)</f>
        <v>0</v>
      </c>
      <c r="Q325" s="140"/>
      <c r="R325" s="141">
        <f>SUM(R326:R327)</f>
        <v>0</v>
      </c>
      <c r="S325" s="140"/>
      <c r="T325" s="142">
        <f>SUM(T326:T327)</f>
        <v>0</v>
      </c>
      <c r="AR325" s="135" t="s">
        <v>88</v>
      </c>
      <c r="AT325" s="143" t="s">
        <v>79</v>
      </c>
      <c r="AU325" s="143" t="s">
        <v>88</v>
      </c>
      <c r="AY325" s="135" t="s">
        <v>239</v>
      </c>
      <c r="BK325" s="144">
        <f>SUM(BK326:BK327)</f>
        <v>0</v>
      </c>
    </row>
    <row r="326" spans="1:65" s="2" customFormat="1" ht="14.4" customHeight="1">
      <c r="A326" s="34"/>
      <c r="B326" s="147"/>
      <c r="C326" s="148" t="s">
        <v>80</v>
      </c>
      <c r="D326" s="148" t="s">
        <v>242</v>
      </c>
      <c r="E326" s="149" t="s">
        <v>4162</v>
      </c>
      <c r="F326" s="150" t="s">
        <v>4163</v>
      </c>
      <c r="G326" s="151" t="s">
        <v>388</v>
      </c>
      <c r="H326" s="152">
        <v>2</v>
      </c>
      <c r="I326" s="153"/>
      <c r="J326" s="152">
        <f>ROUND(I326*H326,3)</f>
        <v>0</v>
      </c>
      <c r="K326" s="154"/>
      <c r="L326" s="35"/>
      <c r="M326" s="155" t="s">
        <v>1</v>
      </c>
      <c r="N326" s="156" t="s">
        <v>46</v>
      </c>
      <c r="O326" s="60"/>
      <c r="P326" s="157">
        <f>O326*H326</f>
        <v>0</v>
      </c>
      <c r="Q326" s="157">
        <v>0</v>
      </c>
      <c r="R326" s="157">
        <f>Q326*H326</f>
        <v>0</v>
      </c>
      <c r="S326" s="157">
        <v>0</v>
      </c>
      <c r="T326" s="158">
        <f>S326*H326</f>
        <v>0</v>
      </c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R326" s="159" t="s">
        <v>246</v>
      </c>
      <c r="AT326" s="159" t="s">
        <v>242</v>
      </c>
      <c r="AU326" s="159" t="s">
        <v>140</v>
      </c>
      <c r="AY326" s="18" t="s">
        <v>239</v>
      </c>
      <c r="BE326" s="160">
        <f>IF(N326="základná",J326,0)</f>
        <v>0</v>
      </c>
      <c r="BF326" s="160">
        <f>IF(N326="znížená",J326,0)</f>
        <v>0</v>
      </c>
      <c r="BG326" s="160">
        <f>IF(N326="zákl. prenesená",J326,0)</f>
        <v>0</v>
      </c>
      <c r="BH326" s="160">
        <f>IF(N326="zníž. prenesená",J326,0)</f>
        <v>0</v>
      </c>
      <c r="BI326" s="160">
        <f>IF(N326="nulová",J326,0)</f>
        <v>0</v>
      </c>
      <c r="BJ326" s="18" t="s">
        <v>140</v>
      </c>
      <c r="BK326" s="161">
        <f>ROUND(I326*H326,3)</f>
        <v>0</v>
      </c>
      <c r="BL326" s="18" t="s">
        <v>246</v>
      </c>
      <c r="BM326" s="159" t="s">
        <v>1251</v>
      </c>
    </row>
    <row r="327" spans="1:65" s="2" customFormat="1" ht="14.4" customHeight="1">
      <c r="A327" s="34"/>
      <c r="B327" s="147"/>
      <c r="C327" s="148" t="s">
        <v>80</v>
      </c>
      <c r="D327" s="148" t="s">
        <v>242</v>
      </c>
      <c r="E327" s="149" t="s">
        <v>3988</v>
      </c>
      <c r="F327" s="150" t="s">
        <v>3989</v>
      </c>
      <c r="G327" s="151" t="s">
        <v>2932</v>
      </c>
      <c r="H327" s="152">
        <v>1</v>
      </c>
      <c r="I327" s="153"/>
      <c r="J327" s="152">
        <f>ROUND(I327*H327,3)</f>
        <v>0</v>
      </c>
      <c r="K327" s="154"/>
      <c r="L327" s="35"/>
      <c r="M327" s="155" t="s">
        <v>1</v>
      </c>
      <c r="N327" s="156" t="s">
        <v>46</v>
      </c>
      <c r="O327" s="60"/>
      <c r="P327" s="157">
        <f>O327*H327</f>
        <v>0</v>
      </c>
      <c r="Q327" s="157">
        <v>0</v>
      </c>
      <c r="R327" s="157">
        <f>Q327*H327</f>
        <v>0</v>
      </c>
      <c r="S327" s="157">
        <v>0</v>
      </c>
      <c r="T327" s="158">
        <f>S327*H327</f>
        <v>0</v>
      </c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R327" s="159" t="s">
        <v>246</v>
      </c>
      <c r="AT327" s="159" t="s">
        <v>242</v>
      </c>
      <c r="AU327" s="159" t="s">
        <v>140</v>
      </c>
      <c r="AY327" s="18" t="s">
        <v>239</v>
      </c>
      <c r="BE327" s="160">
        <f>IF(N327="základná",J327,0)</f>
        <v>0</v>
      </c>
      <c r="BF327" s="160">
        <f>IF(N327="znížená",J327,0)</f>
        <v>0</v>
      </c>
      <c r="BG327" s="160">
        <f>IF(N327="zákl. prenesená",J327,0)</f>
        <v>0</v>
      </c>
      <c r="BH327" s="160">
        <f>IF(N327="zníž. prenesená",J327,0)</f>
        <v>0</v>
      </c>
      <c r="BI327" s="160">
        <f>IF(N327="nulová",J327,0)</f>
        <v>0</v>
      </c>
      <c r="BJ327" s="18" t="s">
        <v>140</v>
      </c>
      <c r="BK327" s="161">
        <f>ROUND(I327*H327,3)</f>
        <v>0</v>
      </c>
      <c r="BL327" s="18" t="s">
        <v>246</v>
      </c>
      <c r="BM327" s="159" t="s">
        <v>276</v>
      </c>
    </row>
    <row r="328" spans="1:65" s="12" customFormat="1" ht="22.75" customHeight="1">
      <c r="B328" s="134"/>
      <c r="D328" s="135" t="s">
        <v>79</v>
      </c>
      <c r="E328" s="145" t="s">
        <v>4059</v>
      </c>
      <c r="F328" s="145" t="s">
        <v>5507</v>
      </c>
      <c r="I328" s="137"/>
      <c r="J328" s="146">
        <f>BK328</f>
        <v>0</v>
      </c>
      <c r="L328" s="134"/>
      <c r="M328" s="139"/>
      <c r="N328" s="140"/>
      <c r="O328" s="140"/>
      <c r="P328" s="141">
        <f>SUM(P329:P330)</f>
        <v>0</v>
      </c>
      <c r="Q328" s="140"/>
      <c r="R328" s="141">
        <f>SUM(R329:R330)</f>
        <v>0</v>
      </c>
      <c r="S328" s="140"/>
      <c r="T328" s="142">
        <f>SUM(T329:T330)</f>
        <v>0</v>
      </c>
      <c r="AR328" s="135" t="s">
        <v>88</v>
      </c>
      <c r="AT328" s="143" t="s">
        <v>79</v>
      </c>
      <c r="AU328" s="143" t="s">
        <v>88</v>
      </c>
      <c r="AY328" s="135" t="s">
        <v>239</v>
      </c>
      <c r="BK328" s="144">
        <f>SUM(BK329:BK330)</f>
        <v>0</v>
      </c>
    </row>
    <row r="329" spans="1:65" s="2" customFormat="1" ht="14.4" customHeight="1">
      <c r="A329" s="34"/>
      <c r="B329" s="147"/>
      <c r="C329" s="148" t="s">
        <v>80</v>
      </c>
      <c r="D329" s="148" t="s">
        <v>242</v>
      </c>
      <c r="E329" s="149" t="s">
        <v>4061</v>
      </c>
      <c r="F329" s="150" t="s">
        <v>5536</v>
      </c>
      <c r="G329" s="151" t="s">
        <v>388</v>
      </c>
      <c r="H329" s="152">
        <v>1</v>
      </c>
      <c r="I329" s="153"/>
      <c r="J329" s="152">
        <f>ROUND(I329*H329,3)</f>
        <v>0</v>
      </c>
      <c r="K329" s="154"/>
      <c r="L329" s="35"/>
      <c r="M329" s="155" t="s">
        <v>1</v>
      </c>
      <c r="N329" s="156" t="s">
        <v>46</v>
      </c>
      <c r="O329" s="60"/>
      <c r="P329" s="157">
        <f>O329*H329</f>
        <v>0</v>
      </c>
      <c r="Q329" s="157">
        <v>0</v>
      </c>
      <c r="R329" s="157">
        <f>Q329*H329</f>
        <v>0</v>
      </c>
      <c r="S329" s="157">
        <v>0</v>
      </c>
      <c r="T329" s="158">
        <f>S329*H329</f>
        <v>0</v>
      </c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R329" s="159" t="s">
        <v>246</v>
      </c>
      <c r="AT329" s="159" t="s">
        <v>242</v>
      </c>
      <c r="AU329" s="159" t="s">
        <v>140</v>
      </c>
      <c r="AY329" s="18" t="s">
        <v>239</v>
      </c>
      <c r="BE329" s="160">
        <f>IF(N329="základná",J329,0)</f>
        <v>0</v>
      </c>
      <c r="BF329" s="160">
        <f>IF(N329="znížená",J329,0)</f>
        <v>0</v>
      </c>
      <c r="BG329" s="160">
        <f>IF(N329="zákl. prenesená",J329,0)</f>
        <v>0</v>
      </c>
      <c r="BH329" s="160">
        <f>IF(N329="zníž. prenesená",J329,0)</f>
        <v>0</v>
      </c>
      <c r="BI329" s="160">
        <f>IF(N329="nulová",J329,0)</f>
        <v>0</v>
      </c>
      <c r="BJ329" s="18" t="s">
        <v>140</v>
      </c>
      <c r="BK329" s="161">
        <f>ROUND(I329*H329,3)</f>
        <v>0</v>
      </c>
      <c r="BL329" s="18" t="s">
        <v>246</v>
      </c>
      <c r="BM329" s="159" t="s">
        <v>1551</v>
      </c>
    </row>
    <row r="330" spans="1:65" s="2" customFormat="1" ht="14.4" customHeight="1">
      <c r="A330" s="34"/>
      <c r="B330" s="147"/>
      <c r="C330" s="148" t="s">
        <v>80</v>
      </c>
      <c r="D330" s="148" t="s">
        <v>242</v>
      </c>
      <c r="E330" s="149" t="s">
        <v>3988</v>
      </c>
      <c r="F330" s="150" t="s">
        <v>3989</v>
      </c>
      <c r="G330" s="151" t="s">
        <v>2932</v>
      </c>
      <c r="H330" s="152">
        <v>1</v>
      </c>
      <c r="I330" s="153"/>
      <c r="J330" s="152">
        <f>ROUND(I330*H330,3)</f>
        <v>0</v>
      </c>
      <c r="K330" s="154"/>
      <c r="L330" s="35"/>
      <c r="M330" s="155" t="s">
        <v>1</v>
      </c>
      <c r="N330" s="156" t="s">
        <v>46</v>
      </c>
      <c r="O330" s="60"/>
      <c r="P330" s="157">
        <f>O330*H330</f>
        <v>0</v>
      </c>
      <c r="Q330" s="157">
        <v>0</v>
      </c>
      <c r="R330" s="157">
        <f>Q330*H330</f>
        <v>0</v>
      </c>
      <c r="S330" s="157">
        <v>0</v>
      </c>
      <c r="T330" s="158">
        <f>S330*H330</f>
        <v>0</v>
      </c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R330" s="159" t="s">
        <v>246</v>
      </c>
      <c r="AT330" s="159" t="s">
        <v>242</v>
      </c>
      <c r="AU330" s="159" t="s">
        <v>140</v>
      </c>
      <c r="AY330" s="18" t="s">
        <v>239</v>
      </c>
      <c r="BE330" s="160">
        <f>IF(N330="základná",J330,0)</f>
        <v>0</v>
      </c>
      <c r="BF330" s="160">
        <f>IF(N330="znížená",J330,0)</f>
        <v>0</v>
      </c>
      <c r="BG330" s="160">
        <f>IF(N330="zákl. prenesená",J330,0)</f>
        <v>0</v>
      </c>
      <c r="BH330" s="160">
        <f>IF(N330="zníž. prenesená",J330,0)</f>
        <v>0</v>
      </c>
      <c r="BI330" s="160">
        <f>IF(N330="nulová",J330,0)</f>
        <v>0</v>
      </c>
      <c r="BJ330" s="18" t="s">
        <v>140</v>
      </c>
      <c r="BK330" s="161">
        <f>ROUND(I330*H330,3)</f>
        <v>0</v>
      </c>
      <c r="BL330" s="18" t="s">
        <v>246</v>
      </c>
      <c r="BM330" s="159" t="s">
        <v>660</v>
      </c>
    </row>
    <row r="331" spans="1:65" s="12" customFormat="1" ht="22.75" customHeight="1">
      <c r="B331" s="134"/>
      <c r="D331" s="135" t="s">
        <v>79</v>
      </c>
      <c r="E331" s="145" t="s">
        <v>4164</v>
      </c>
      <c r="F331" s="145" t="s">
        <v>5537</v>
      </c>
      <c r="I331" s="137"/>
      <c r="J331" s="146">
        <f>BK331</f>
        <v>0</v>
      </c>
      <c r="L331" s="134"/>
      <c r="M331" s="139"/>
      <c r="N331" s="140"/>
      <c r="O331" s="140"/>
      <c r="P331" s="141">
        <f>SUM(P332:P333)</f>
        <v>0</v>
      </c>
      <c r="Q331" s="140"/>
      <c r="R331" s="141">
        <f>SUM(R332:R333)</f>
        <v>0</v>
      </c>
      <c r="S331" s="140"/>
      <c r="T331" s="142">
        <f>SUM(T332:T333)</f>
        <v>0</v>
      </c>
      <c r="AR331" s="135" t="s">
        <v>88</v>
      </c>
      <c r="AT331" s="143" t="s">
        <v>79</v>
      </c>
      <c r="AU331" s="143" t="s">
        <v>88</v>
      </c>
      <c r="AY331" s="135" t="s">
        <v>239</v>
      </c>
      <c r="BK331" s="144">
        <f>SUM(BK332:BK333)</f>
        <v>0</v>
      </c>
    </row>
    <row r="332" spans="1:65" s="2" customFormat="1" ht="14.4" customHeight="1">
      <c r="A332" s="34"/>
      <c r="B332" s="147"/>
      <c r="C332" s="148" t="s">
        <v>80</v>
      </c>
      <c r="D332" s="148" t="s">
        <v>242</v>
      </c>
      <c r="E332" s="149" t="s">
        <v>4165</v>
      </c>
      <c r="F332" s="150" t="s">
        <v>5538</v>
      </c>
      <c r="G332" s="151" t="s">
        <v>388</v>
      </c>
      <c r="H332" s="152">
        <v>1</v>
      </c>
      <c r="I332" s="153"/>
      <c r="J332" s="152">
        <f>ROUND(I332*H332,3)</f>
        <v>0</v>
      </c>
      <c r="K332" s="154"/>
      <c r="L332" s="35"/>
      <c r="M332" s="155" t="s">
        <v>1</v>
      </c>
      <c r="N332" s="156" t="s">
        <v>46</v>
      </c>
      <c r="O332" s="60"/>
      <c r="P332" s="157">
        <f>O332*H332</f>
        <v>0</v>
      </c>
      <c r="Q332" s="157">
        <v>0</v>
      </c>
      <c r="R332" s="157">
        <f>Q332*H332</f>
        <v>0</v>
      </c>
      <c r="S332" s="157">
        <v>0</v>
      </c>
      <c r="T332" s="158">
        <f>S332*H332</f>
        <v>0</v>
      </c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R332" s="159" t="s">
        <v>246</v>
      </c>
      <c r="AT332" s="159" t="s">
        <v>242</v>
      </c>
      <c r="AU332" s="159" t="s">
        <v>140</v>
      </c>
      <c r="AY332" s="18" t="s">
        <v>239</v>
      </c>
      <c r="BE332" s="160">
        <f>IF(N332="základná",J332,0)</f>
        <v>0</v>
      </c>
      <c r="BF332" s="160">
        <f>IF(N332="znížená",J332,0)</f>
        <v>0</v>
      </c>
      <c r="BG332" s="160">
        <f>IF(N332="zákl. prenesená",J332,0)</f>
        <v>0</v>
      </c>
      <c r="BH332" s="160">
        <f>IF(N332="zníž. prenesená",J332,0)</f>
        <v>0</v>
      </c>
      <c r="BI332" s="160">
        <f>IF(N332="nulová",J332,0)</f>
        <v>0</v>
      </c>
      <c r="BJ332" s="18" t="s">
        <v>140</v>
      </c>
      <c r="BK332" s="161">
        <f>ROUND(I332*H332,3)</f>
        <v>0</v>
      </c>
      <c r="BL332" s="18" t="s">
        <v>246</v>
      </c>
      <c r="BM332" s="159" t="s">
        <v>1071</v>
      </c>
    </row>
    <row r="333" spans="1:65" s="2" customFormat="1" ht="14.4" customHeight="1">
      <c r="A333" s="34"/>
      <c r="B333" s="147"/>
      <c r="C333" s="148" t="s">
        <v>80</v>
      </c>
      <c r="D333" s="148" t="s">
        <v>242</v>
      </c>
      <c r="E333" s="149" t="s">
        <v>3988</v>
      </c>
      <c r="F333" s="150" t="s">
        <v>3989</v>
      </c>
      <c r="G333" s="151" t="s">
        <v>2932</v>
      </c>
      <c r="H333" s="152">
        <v>1</v>
      </c>
      <c r="I333" s="153"/>
      <c r="J333" s="152">
        <f>ROUND(I333*H333,3)</f>
        <v>0</v>
      </c>
      <c r="K333" s="154"/>
      <c r="L333" s="35"/>
      <c r="M333" s="155" t="s">
        <v>1</v>
      </c>
      <c r="N333" s="156" t="s">
        <v>46</v>
      </c>
      <c r="O333" s="60"/>
      <c r="P333" s="157">
        <f>O333*H333</f>
        <v>0</v>
      </c>
      <c r="Q333" s="157">
        <v>0</v>
      </c>
      <c r="R333" s="157">
        <f>Q333*H333</f>
        <v>0</v>
      </c>
      <c r="S333" s="157">
        <v>0</v>
      </c>
      <c r="T333" s="158">
        <f>S333*H333</f>
        <v>0</v>
      </c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R333" s="159" t="s">
        <v>246</v>
      </c>
      <c r="AT333" s="159" t="s">
        <v>242</v>
      </c>
      <c r="AU333" s="159" t="s">
        <v>140</v>
      </c>
      <c r="AY333" s="18" t="s">
        <v>239</v>
      </c>
      <c r="BE333" s="160">
        <f>IF(N333="základná",J333,0)</f>
        <v>0</v>
      </c>
      <c r="BF333" s="160">
        <f>IF(N333="znížená",J333,0)</f>
        <v>0</v>
      </c>
      <c r="BG333" s="160">
        <f>IF(N333="zákl. prenesená",J333,0)</f>
        <v>0</v>
      </c>
      <c r="BH333" s="160">
        <f>IF(N333="zníž. prenesená",J333,0)</f>
        <v>0</v>
      </c>
      <c r="BI333" s="160">
        <f>IF(N333="nulová",J333,0)</f>
        <v>0</v>
      </c>
      <c r="BJ333" s="18" t="s">
        <v>140</v>
      </c>
      <c r="BK333" s="161">
        <f>ROUND(I333*H333,3)</f>
        <v>0</v>
      </c>
      <c r="BL333" s="18" t="s">
        <v>246</v>
      </c>
      <c r="BM333" s="159" t="s">
        <v>1080</v>
      </c>
    </row>
    <row r="334" spans="1:65" s="12" customFormat="1" ht="22.75" customHeight="1">
      <c r="B334" s="134"/>
      <c r="D334" s="135" t="s">
        <v>79</v>
      </c>
      <c r="E334" s="145" t="s">
        <v>4064</v>
      </c>
      <c r="F334" s="145" t="s">
        <v>4065</v>
      </c>
      <c r="I334" s="137"/>
      <c r="J334" s="146">
        <f>BK334</f>
        <v>0</v>
      </c>
      <c r="L334" s="134"/>
      <c r="M334" s="139"/>
      <c r="N334" s="140"/>
      <c r="O334" s="140"/>
      <c r="P334" s="141">
        <f>SUM(P335:P337)</f>
        <v>0</v>
      </c>
      <c r="Q334" s="140"/>
      <c r="R334" s="141">
        <f>SUM(R335:R337)</f>
        <v>0</v>
      </c>
      <c r="S334" s="140"/>
      <c r="T334" s="142">
        <f>SUM(T335:T337)</f>
        <v>0</v>
      </c>
      <c r="AR334" s="135" t="s">
        <v>88</v>
      </c>
      <c r="AT334" s="143" t="s">
        <v>79</v>
      </c>
      <c r="AU334" s="143" t="s">
        <v>88</v>
      </c>
      <c r="AY334" s="135" t="s">
        <v>239</v>
      </c>
      <c r="BK334" s="144">
        <f>SUM(BK335:BK337)</f>
        <v>0</v>
      </c>
    </row>
    <row r="335" spans="1:65" s="2" customFormat="1" ht="14.4" customHeight="1">
      <c r="A335" s="34"/>
      <c r="B335" s="147"/>
      <c r="C335" s="148" t="s">
        <v>80</v>
      </c>
      <c r="D335" s="148" t="s">
        <v>242</v>
      </c>
      <c r="E335" s="149" t="s">
        <v>4066</v>
      </c>
      <c r="F335" s="150" t="s">
        <v>5525</v>
      </c>
      <c r="G335" s="151" t="s">
        <v>388</v>
      </c>
      <c r="H335" s="152">
        <v>1</v>
      </c>
      <c r="I335" s="153"/>
      <c r="J335" s="152">
        <f>ROUND(I335*H335,3)</f>
        <v>0</v>
      </c>
      <c r="K335" s="154"/>
      <c r="L335" s="35"/>
      <c r="M335" s="155" t="s">
        <v>1</v>
      </c>
      <c r="N335" s="156" t="s">
        <v>46</v>
      </c>
      <c r="O335" s="60"/>
      <c r="P335" s="157">
        <f>O335*H335</f>
        <v>0</v>
      </c>
      <c r="Q335" s="157">
        <v>0</v>
      </c>
      <c r="R335" s="157">
        <f>Q335*H335</f>
        <v>0</v>
      </c>
      <c r="S335" s="157">
        <v>0</v>
      </c>
      <c r="T335" s="158">
        <f>S335*H335</f>
        <v>0</v>
      </c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R335" s="159" t="s">
        <v>246</v>
      </c>
      <c r="AT335" s="159" t="s">
        <v>242</v>
      </c>
      <c r="AU335" s="159" t="s">
        <v>140</v>
      </c>
      <c r="AY335" s="18" t="s">
        <v>239</v>
      </c>
      <c r="BE335" s="160">
        <f>IF(N335="základná",J335,0)</f>
        <v>0</v>
      </c>
      <c r="BF335" s="160">
        <f>IF(N335="znížená",J335,0)</f>
        <v>0</v>
      </c>
      <c r="BG335" s="160">
        <f>IF(N335="zákl. prenesená",J335,0)</f>
        <v>0</v>
      </c>
      <c r="BH335" s="160">
        <f>IF(N335="zníž. prenesená",J335,0)</f>
        <v>0</v>
      </c>
      <c r="BI335" s="160">
        <f>IF(N335="nulová",J335,0)</f>
        <v>0</v>
      </c>
      <c r="BJ335" s="18" t="s">
        <v>140</v>
      </c>
      <c r="BK335" s="161">
        <f>ROUND(I335*H335,3)</f>
        <v>0</v>
      </c>
      <c r="BL335" s="18" t="s">
        <v>246</v>
      </c>
      <c r="BM335" s="159" t="s">
        <v>642</v>
      </c>
    </row>
    <row r="336" spans="1:65" s="2" customFormat="1" ht="14.4" customHeight="1">
      <c r="A336" s="34"/>
      <c r="B336" s="147"/>
      <c r="C336" s="148" t="s">
        <v>80</v>
      </c>
      <c r="D336" s="148" t="s">
        <v>242</v>
      </c>
      <c r="E336" s="149" t="s">
        <v>4067</v>
      </c>
      <c r="F336" s="150" t="s">
        <v>5526</v>
      </c>
      <c r="G336" s="151" t="s">
        <v>388</v>
      </c>
      <c r="H336" s="152">
        <v>2</v>
      </c>
      <c r="I336" s="153"/>
      <c r="J336" s="152">
        <f>ROUND(I336*H336,3)</f>
        <v>0</v>
      </c>
      <c r="K336" s="154"/>
      <c r="L336" s="35"/>
      <c r="M336" s="155" t="s">
        <v>1</v>
      </c>
      <c r="N336" s="156" t="s">
        <v>46</v>
      </c>
      <c r="O336" s="60"/>
      <c r="P336" s="157">
        <f>O336*H336</f>
        <v>0</v>
      </c>
      <c r="Q336" s="157">
        <v>0</v>
      </c>
      <c r="R336" s="157">
        <f>Q336*H336</f>
        <v>0</v>
      </c>
      <c r="S336" s="157">
        <v>0</v>
      </c>
      <c r="T336" s="158">
        <f>S336*H336</f>
        <v>0</v>
      </c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R336" s="159" t="s">
        <v>246</v>
      </c>
      <c r="AT336" s="159" t="s">
        <v>242</v>
      </c>
      <c r="AU336" s="159" t="s">
        <v>140</v>
      </c>
      <c r="AY336" s="18" t="s">
        <v>239</v>
      </c>
      <c r="BE336" s="160">
        <f>IF(N336="základná",J336,0)</f>
        <v>0</v>
      </c>
      <c r="BF336" s="160">
        <f>IF(N336="znížená",J336,0)</f>
        <v>0</v>
      </c>
      <c r="BG336" s="160">
        <f>IF(N336="zákl. prenesená",J336,0)</f>
        <v>0</v>
      </c>
      <c r="BH336" s="160">
        <f>IF(N336="zníž. prenesená",J336,0)</f>
        <v>0</v>
      </c>
      <c r="BI336" s="160">
        <f>IF(N336="nulová",J336,0)</f>
        <v>0</v>
      </c>
      <c r="BJ336" s="18" t="s">
        <v>140</v>
      </c>
      <c r="BK336" s="161">
        <f>ROUND(I336*H336,3)</f>
        <v>0</v>
      </c>
      <c r="BL336" s="18" t="s">
        <v>246</v>
      </c>
      <c r="BM336" s="159" t="s">
        <v>989</v>
      </c>
    </row>
    <row r="337" spans="1:65" s="2" customFormat="1" ht="14.4" customHeight="1">
      <c r="A337" s="34"/>
      <c r="B337" s="147"/>
      <c r="C337" s="148" t="s">
        <v>80</v>
      </c>
      <c r="D337" s="148" t="s">
        <v>242</v>
      </c>
      <c r="E337" s="149" t="s">
        <v>3988</v>
      </c>
      <c r="F337" s="150" t="s">
        <v>3989</v>
      </c>
      <c r="G337" s="151" t="s">
        <v>2932</v>
      </c>
      <c r="H337" s="152">
        <v>1</v>
      </c>
      <c r="I337" s="153"/>
      <c r="J337" s="152">
        <f>ROUND(I337*H337,3)</f>
        <v>0</v>
      </c>
      <c r="K337" s="154"/>
      <c r="L337" s="35"/>
      <c r="M337" s="155" t="s">
        <v>1</v>
      </c>
      <c r="N337" s="156" t="s">
        <v>46</v>
      </c>
      <c r="O337" s="60"/>
      <c r="P337" s="157">
        <f>O337*H337</f>
        <v>0</v>
      </c>
      <c r="Q337" s="157">
        <v>0</v>
      </c>
      <c r="R337" s="157">
        <f>Q337*H337</f>
        <v>0</v>
      </c>
      <c r="S337" s="157">
        <v>0</v>
      </c>
      <c r="T337" s="158">
        <f>S337*H337</f>
        <v>0</v>
      </c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R337" s="159" t="s">
        <v>246</v>
      </c>
      <c r="AT337" s="159" t="s">
        <v>242</v>
      </c>
      <c r="AU337" s="159" t="s">
        <v>140</v>
      </c>
      <c r="AY337" s="18" t="s">
        <v>239</v>
      </c>
      <c r="BE337" s="160">
        <f>IF(N337="základná",J337,0)</f>
        <v>0</v>
      </c>
      <c r="BF337" s="160">
        <f>IF(N337="znížená",J337,0)</f>
        <v>0</v>
      </c>
      <c r="BG337" s="160">
        <f>IF(N337="zákl. prenesená",J337,0)</f>
        <v>0</v>
      </c>
      <c r="BH337" s="160">
        <f>IF(N337="zníž. prenesená",J337,0)</f>
        <v>0</v>
      </c>
      <c r="BI337" s="160">
        <f>IF(N337="nulová",J337,0)</f>
        <v>0</v>
      </c>
      <c r="BJ337" s="18" t="s">
        <v>140</v>
      </c>
      <c r="BK337" s="161">
        <f>ROUND(I337*H337,3)</f>
        <v>0</v>
      </c>
      <c r="BL337" s="18" t="s">
        <v>246</v>
      </c>
      <c r="BM337" s="159" t="s">
        <v>998</v>
      </c>
    </row>
    <row r="338" spans="1:65" s="12" customFormat="1" ht="22.75" customHeight="1">
      <c r="B338" s="134"/>
      <c r="D338" s="135" t="s">
        <v>79</v>
      </c>
      <c r="E338" s="145" t="s">
        <v>4166</v>
      </c>
      <c r="F338" s="145" t="s">
        <v>5510</v>
      </c>
      <c r="I338" s="137"/>
      <c r="J338" s="146">
        <f>BK338</f>
        <v>0</v>
      </c>
      <c r="L338" s="134"/>
      <c r="M338" s="139"/>
      <c r="N338" s="140"/>
      <c r="O338" s="140"/>
      <c r="P338" s="141">
        <f>SUM(P339:P340)</f>
        <v>0</v>
      </c>
      <c r="Q338" s="140"/>
      <c r="R338" s="141">
        <f>SUM(R339:R340)</f>
        <v>0</v>
      </c>
      <c r="S338" s="140"/>
      <c r="T338" s="142">
        <f>SUM(T339:T340)</f>
        <v>0</v>
      </c>
      <c r="AR338" s="135" t="s">
        <v>88</v>
      </c>
      <c r="AT338" s="143" t="s">
        <v>79</v>
      </c>
      <c r="AU338" s="143" t="s">
        <v>88</v>
      </c>
      <c r="AY338" s="135" t="s">
        <v>239</v>
      </c>
      <c r="BK338" s="144">
        <f>SUM(BK339:BK340)</f>
        <v>0</v>
      </c>
    </row>
    <row r="339" spans="1:65" s="2" customFormat="1" ht="14.4" customHeight="1">
      <c r="A339" s="34"/>
      <c r="B339" s="147"/>
      <c r="C339" s="148" t="s">
        <v>80</v>
      </c>
      <c r="D339" s="148" t="s">
        <v>242</v>
      </c>
      <c r="E339" s="149" t="s">
        <v>4167</v>
      </c>
      <c r="F339" s="150" t="s">
        <v>4168</v>
      </c>
      <c r="G339" s="151" t="s">
        <v>388</v>
      </c>
      <c r="H339" s="152">
        <v>1</v>
      </c>
      <c r="I339" s="153"/>
      <c r="J339" s="152">
        <f>ROUND(I339*H339,3)</f>
        <v>0</v>
      </c>
      <c r="K339" s="154"/>
      <c r="L339" s="35"/>
      <c r="M339" s="155" t="s">
        <v>1</v>
      </c>
      <c r="N339" s="156" t="s">
        <v>46</v>
      </c>
      <c r="O339" s="60"/>
      <c r="P339" s="157">
        <f>O339*H339</f>
        <v>0</v>
      </c>
      <c r="Q339" s="157">
        <v>0</v>
      </c>
      <c r="R339" s="157">
        <f>Q339*H339</f>
        <v>0</v>
      </c>
      <c r="S339" s="157">
        <v>0</v>
      </c>
      <c r="T339" s="158">
        <f>S339*H339</f>
        <v>0</v>
      </c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R339" s="159" t="s">
        <v>246</v>
      </c>
      <c r="AT339" s="159" t="s">
        <v>242</v>
      </c>
      <c r="AU339" s="159" t="s">
        <v>140</v>
      </c>
      <c r="AY339" s="18" t="s">
        <v>239</v>
      </c>
      <c r="BE339" s="160">
        <f>IF(N339="základná",J339,0)</f>
        <v>0</v>
      </c>
      <c r="BF339" s="160">
        <f>IF(N339="znížená",J339,0)</f>
        <v>0</v>
      </c>
      <c r="BG339" s="160">
        <f>IF(N339="zákl. prenesená",J339,0)</f>
        <v>0</v>
      </c>
      <c r="BH339" s="160">
        <f>IF(N339="zníž. prenesená",J339,0)</f>
        <v>0</v>
      </c>
      <c r="BI339" s="160">
        <f>IF(N339="nulová",J339,0)</f>
        <v>0</v>
      </c>
      <c r="BJ339" s="18" t="s">
        <v>140</v>
      </c>
      <c r="BK339" s="161">
        <f>ROUND(I339*H339,3)</f>
        <v>0</v>
      </c>
      <c r="BL339" s="18" t="s">
        <v>246</v>
      </c>
      <c r="BM339" s="159" t="s">
        <v>1166</v>
      </c>
    </row>
    <row r="340" spans="1:65" s="2" customFormat="1" ht="14.4" customHeight="1">
      <c r="A340" s="34"/>
      <c r="B340" s="147"/>
      <c r="C340" s="148" t="s">
        <v>80</v>
      </c>
      <c r="D340" s="148" t="s">
        <v>242</v>
      </c>
      <c r="E340" s="149" t="s">
        <v>3988</v>
      </c>
      <c r="F340" s="150" t="s">
        <v>3989</v>
      </c>
      <c r="G340" s="151" t="s">
        <v>2932</v>
      </c>
      <c r="H340" s="152">
        <v>1</v>
      </c>
      <c r="I340" s="153"/>
      <c r="J340" s="152">
        <f>ROUND(I340*H340,3)</f>
        <v>0</v>
      </c>
      <c r="K340" s="154"/>
      <c r="L340" s="35"/>
      <c r="M340" s="155" t="s">
        <v>1</v>
      </c>
      <c r="N340" s="156" t="s">
        <v>46</v>
      </c>
      <c r="O340" s="60"/>
      <c r="P340" s="157">
        <f>O340*H340</f>
        <v>0</v>
      </c>
      <c r="Q340" s="157">
        <v>0</v>
      </c>
      <c r="R340" s="157">
        <f>Q340*H340</f>
        <v>0</v>
      </c>
      <c r="S340" s="157">
        <v>0</v>
      </c>
      <c r="T340" s="158">
        <f>S340*H340</f>
        <v>0</v>
      </c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R340" s="159" t="s">
        <v>246</v>
      </c>
      <c r="AT340" s="159" t="s">
        <v>242</v>
      </c>
      <c r="AU340" s="159" t="s">
        <v>140</v>
      </c>
      <c r="AY340" s="18" t="s">
        <v>239</v>
      </c>
      <c r="BE340" s="160">
        <f>IF(N340="základná",J340,0)</f>
        <v>0</v>
      </c>
      <c r="BF340" s="160">
        <f>IF(N340="znížená",J340,0)</f>
        <v>0</v>
      </c>
      <c r="BG340" s="160">
        <f>IF(N340="zákl. prenesená",J340,0)</f>
        <v>0</v>
      </c>
      <c r="BH340" s="160">
        <f>IF(N340="zníž. prenesená",J340,0)</f>
        <v>0</v>
      </c>
      <c r="BI340" s="160">
        <f>IF(N340="nulová",J340,0)</f>
        <v>0</v>
      </c>
      <c r="BJ340" s="18" t="s">
        <v>140</v>
      </c>
      <c r="BK340" s="161">
        <f>ROUND(I340*H340,3)</f>
        <v>0</v>
      </c>
      <c r="BL340" s="18" t="s">
        <v>246</v>
      </c>
      <c r="BM340" s="159" t="s">
        <v>1127</v>
      </c>
    </row>
    <row r="341" spans="1:65" s="12" customFormat="1" ht="22.75" customHeight="1">
      <c r="B341" s="134"/>
      <c r="D341" s="135" t="s">
        <v>79</v>
      </c>
      <c r="E341" s="145" t="s">
        <v>4169</v>
      </c>
      <c r="F341" s="145" t="s">
        <v>5539</v>
      </c>
      <c r="I341" s="137"/>
      <c r="J341" s="146">
        <f>BK341</f>
        <v>0</v>
      </c>
      <c r="L341" s="134"/>
      <c r="M341" s="139"/>
      <c r="N341" s="140"/>
      <c r="O341" s="140"/>
      <c r="P341" s="141">
        <f>SUM(P342:P343)</f>
        <v>0</v>
      </c>
      <c r="Q341" s="140"/>
      <c r="R341" s="141">
        <f>SUM(R342:R343)</f>
        <v>0</v>
      </c>
      <c r="S341" s="140"/>
      <c r="T341" s="142">
        <f>SUM(T342:T343)</f>
        <v>0</v>
      </c>
      <c r="AR341" s="135" t="s">
        <v>88</v>
      </c>
      <c r="AT341" s="143" t="s">
        <v>79</v>
      </c>
      <c r="AU341" s="143" t="s">
        <v>88</v>
      </c>
      <c r="AY341" s="135" t="s">
        <v>239</v>
      </c>
      <c r="BK341" s="144">
        <f>SUM(BK342:BK343)</f>
        <v>0</v>
      </c>
    </row>
    <row r="342" spans="1:65" s="2" customFormat="1" ht="14.4" customHeight="1">
      <c r="A342" s="34"/>
      <c r="B342" s="147"/>
      <c r="C342" s="148" t="s">
        <v>80</v>
      </c>
      <c r="D342" s="148" t="s">
        <v>242</v>
      </c>
      <c r="E342" s="149" t="s">
        <v>4170</v>
      </c>
      <c r="F342" s="150" t="s">
        <v>5540</v>
      </c>
      <c r="G342" s="151" t="s">
        <v>4071</v>
      </c>
      <c r="H342" s="152">
        <v>2</v>
      </c>
      <c r="I342" s="153"/>
      <c r="J342" s="152">
        <f>ROUND(I342*H342,3)</f>
        <v>0</v>
      </c>
      <c r="K342" s="154"/>
      <c r="L342" s="35"/>
      <c r="M342" s="155" t="s">
        <v>1</v>
      </c>
      <c r="N342" s="156" t="s">
        <v>46</v>
      </c>
      <c r="O342" s="60"/>
      <c r="P342" s="157">
        <f>O342*H342</f>
        <v>0</v>
      </c>
      <c r="Q342" s="157">
        <v>0</v>
      </c>
      <c r="R342" s="157">
        <f>Q342*H342</f>
        <v>0</v>
      </c>
      <c r="S342" s="157">
        <v>0</v>
      </c>
      <c r="T342" s="158">
        <f>S342*H342</f>
        <v>0</v>
      </c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R342" s="159" t="s">
        <v>246</v>
      </c>
      <c r="AT342" s="159" t="s">
        <v>242</v>
      </c>
      <c r="AU342" s="159" t="s">
        <v>140</v>
      </c>
      <c r="AY342" s="18" t="s">
        <v>239</v>
      </c>
      <c r="BE342" s="160">
        <f>IF(N342="základná",J342,0)</f>
        <v>0</v>
      </c>
      <c r="BF342" s="160">
        <f>IF(N342="znížená",J342,0)</f>
        <v>0</v>
      </c>
      <c r="BG342" s="160">
        <f>IF(N342="zákl. prenesená",J342,0)</f>
        <v>0</v>
      </c>
      <c r="BH342" s="160">
        <f>IF(N342="zníž. prenesená",J342,0)</f>
        <v>0</v>
      </c>
      <c r="BI342" s="160">
        <f>IF(N342="nulová",J342,0)</f>
        <v>0</v>
      </c>
      <c r="BJ342" s="18" t="s">
        <v>140</v>
      </c>
      <c r="BK342" s="161">
        <f>ROUND(I342*H342,3)</f>
        <v>0</v>
      </c>
      <c r="BL342" s="18" t="s">
        <v>246</v>
      </c>
      <c r="BM342" s="159" t="s">
        <v>1309</v>
      </c>
    </row>
    <row r="343" spans="1:65" s="2" customFormat="1" ht="14.4" customHeight="1">
      <c r="A343" s="34"/>
      <c r="B343" s="147"/>
      <c r="C343" s="148" t="s">
        <v>80</v>
      </c>
      <c r="D343" s="148" t="s">
        <v>242</v>
      </c>
      <c r="E343" s="149" t="s">
        <v>3988</v>
      </c>
      <c r="F343" s="150" t="s">
        <v>3989</v>
      </c>
      <c r="G343" s="151" t="s">
        <v>2932</v>
      </c>
      <c r="H343" s="152">
        <v>1</v>
      </c>
      <c r="I343" s="153"/>
      <c r="J343" s="152">
        <f>ROUND(I343*H343,3)</f>
        <v>0</v>
      </c>
      <c r="K343" s="154"/>
      <c r="L343" s="35"/>
      <c r="M343" s="155" t="s">
        <v>1</v>
      </c>
      <c r="N343" s="156" t="s">
        <v>46</v>
      </c>
      <c r="O343" s="60"/>
      <c r="P343" s="157">
        <f>O343*H343</f>
        <v>0</v>
      </c>
      <c r="Q343" s="157">
        <v>0</v>
      </c>
      <c r="R343" s="157">
        <f>Q343*H343</f>
        <v>0</v>
      </c>
      <c r="S343" s="157">
        <v>0</v>
      </c>
      <c r="T343" s="158">
        <f>S343*H343</f>
        <v>0</v>
      </c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R343" s="159" t="s">
        <v>246</v>
      </c>
      <c r="AT343" s="159" t="s">
        <v>242</v>
      </c>
      <c r="AU343" s="159" t="s">
        <v>140</v>
      </c>
      <c r="AY343" s="18" t="s">
        <v>239</v>
      </c>
      <c r="BE343" s="160">
        <f>IF(N343="základná",J343,0)</f>
        <v>0</v>
      </c>
      <c r="BF343" s="160">
        <f>IF(N343="znížená",J343,0)</f>
        <v>0</v>
      </c>
      <c r="BG343" s="160">
        <f>IF(N343="zákl. prenesená",J343,0)</f>
        <v>0</v>
      </c>
      <c r="BH343" s="160">
        <f>IF(N343="zníž. prenesená",J343,0)</f>
        <v>0</v>
      </c>
      <c r="BI343" s="160">
        <f>IF(N343="nulová",J343,0)</f>
        <v>0</v>
      </c>
      <c r="BJ343" s="18" t="s">
        <v>140</v>
      </c>
      <c r="BK343" s="161">
        <f>ROUND(I343*H343,3)</f>
        <v>0</v>
      </c>
      <c r="BL343" s="18" t="s">
        <v>246</v>
      </c>
      <c r="BM343" s="159" t="s">
        <v>540</v>
      </c>
    </row>
    <row r="344" spans="1:65" s="12" customFormat="1" ht="22.75" customHeight="1">
      <c r="B344" s="134"/>
      <c r="D344" s="135" t="s">
        <v>79</v>
      </c>
      <c r="E344" s="145" t="s">
        <v>4068</v>
      </c>
      <c r="F344" s="145" t="s">
        <v>5541</v>
      </c>
      <c r="I344" s="137"/>
      <c r="J344" s="146">
        <f>BK344</f>
        <v>0</v>
      </c>
      <c r="L344" s="134"/>
      <c r="M344" s="139"/>
      <c r="N344" s="140"/>
      <c r="O344" s="140"/>
      <c r="P344" s="141">
        <f>SUM(P345:P346)</f>
        <v>0</v>
      </c>
      <c r="Q344" s="140"/>
      <c r="R344" s="141">
        <f>SUM(R345:R346)</f>
        <v>0</v>
      </c>
      <c r="S344" s="140"/>
      <c r="T344" s="142">
        <f>SUM(T345:T346)</f>
        <v>0</v>
      </c>
      <c r="AR344" s="135" t="s">
        <v>88</v>
      </c>
      <c r="AT344" s="143" t="s">
        <v>79</v>
      </c>
      <c r="AU344" s="143" t="s">
        <v>88</v>
      </c>
      <c r="AY344" s="135" t="s">
        <v>239</v>
      </c>
      <c r="BK344" s="144">
        <f>SUM(BK345:BK346)</f>
        <v>0</v>
      </c>
    </row>
    <row r="345" spans="1:65" s="2" customFormat="1" ht="14.4" customHeight="1">
      <c r="A345" s="34"/>
      <c r="B345" s="147"/>
      <c r="C345" s="148" t="s">
        <v>80</v>
      </c>
      <c r="D345" s="148" t="s">
        <v>242</v>
      </c>
      <c r="E345" s="149" t="s">
        <v>4171</v>
      </c>
      <c r="F345" s="150" t="s">
        <v>5542</v>
      </c>
      <c r="G345" s="151" t="s">
        <v>4071</v>
      </c>
      <c r="H345" s="152">
        <v>2</v>
      </c>
      <c r="I345" s="153"/>
      <c r="J345" s="152">
        <f>ROUND(I345*H345,3)</f>
        <v>0</v>
      </c>
      <c r="K345" s="154"/>
      <c r="L345" s="35"/>
      <c r="M345" s="155" t="s">
        <v>1</v>
      </c>
      <c r="N345" s="156" t="s">
        <v>46</v>
      </c>
      <c r="O345" s="60"/>
      <c r="P345" s="157">
        <f>O345*H345</f>
        <v>0</v>
      </c>
      <c r="Q345" s="157">
        <v>0</v>
      </c>
      <c r="R345" s="157">
        <f>Q345*H345</f>
        <v>0</v>
      </c>
      <c r="S345" s="157">
        <v>0</v>
      </c>
      <c r="T345" s="158">
        <f>S345*H345</f>
        <v>0</v>
      </c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R345" s="159" t="s">
        <v>246</v>
      </c>
      <c r="AT345" s="159" t="s">
        <v>242</v>
      </c>
      <c r="AU345" s="159" t="s">
        <v>140</v>
      </c>
      <c r="AY345" s="18" t="s">
        <v>239</v>
      </c>
      <c r="BE345" s="160">
        <f>IF(N345="základná",J345,0)</f>
        <v>0</v>
      </c>
      <c r="BF345" s="160">
        <f>IF(N345="znížená",J345,0)</f>
        <v>0</v>
      </c>
      <c r="BG345" s="160">
        <f>IF(N345="zákl. prenesená",J345,0)</f>
        <v>0</v>
      </c>
      <c r="BH345" s="160">
        <f>IF(N345="zníž. prenesená",J345,0)</f>
        <v>0</v>
      </c>
      <c r="BI345" s="160">
        <f>IF(N345="nulová",J345,0)</f>
        <v>0</v>
      </c>
      <c r="BJ345" s="18" t="s">
        <v>140</v>
      </c>
      <c r="BK345" s="161">
        <f>ROUND(I345*H345,3)</f>
        <v>0</v>
      </c>
      <c r="BL345" s="18" t="s">
        <v>246</v>
      </c>
      <c r="BM345" s="159" t="s">
        <v>1588</v>
      </c>
    </row>
    <row r="346" spans="1:65" s="2" customFormat="1" ht="14.4" customHeight="1">
      <c r="A346" s="34"/>
      <c r="B346" s="147"/>
      <c r="C346" s="148" t="s">
        <v>80</v>
      </c>
      <c r="D346" s="148" t="s">
        <v>242</v>
      </c>
      <c r="E346" s="149" t="s">
        <v>3988</v>
      </c>
      <c r="F346" s="150" t="s">
        <v>3989</v>
      </c>
      <c r="G346" s="151" t="s">
        <v>2932</v>
      </c>
      <c r="H346" s="152">
        <v>1</v>
      </c>
      <c r="I346" s="153"/>
      <c r="J346" s="152">
        <f>ROUND(I346*H346,3)</f>
        <v>0</v>
      </c>
      <c r="K346" s="154"/>
      <c r="L346" s="35"/>
      <c r="M346" s="155" t="s">
        <v>1</v>
      </c>
      <c r="N346" s="156" t="s">
        <v>46</v>
      </c>
      <c r="O346" s="60"/>
      <c r="P346" s="157">
        <f>O346*H346</f>
        <v>0</v>
      </c>
      <c r="Q346" s="157">
        <v>0</v>
      </c>
      <c r="R346" s="157">
        <f>Q346*H346</f>
        <v>0</v>
      </c>
      <c r="S346" s="157">
        <v>0</v>
      </c>
      <c r="T346" s="158">
        <f>S346*H346</f>
        <v>0</v>
      </c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R346" s="159" t="s">
        <v>246</v>
      </c>
      <c r="AT346" s="159" t="s">
        <v>242</v>
      </c>
      <c r="AU346" s="159" t="s">
        <v>140</v>
      </c>
      <c r="AY346" s="18" t="s">
        <v>239</v>
      </c>
      <c r="BE346" s="160">
        <f>IF(N346="základná",J346,0)</f>
        <v>0</v>
      </c>
      <c r="BF346" s="160">
        <f>IF(N346="znížená",J346,0)</f>
        <v>0</v>
      </c>
      <c r="BG346" s="160">
        <f>IF(N346="zákl. prenesená",J346,0)</f>
        <v>0</v>
      </c>
      <c r="BH346" s="160">
        <f>IF(N346="zníž. prenesená",J346,0)</f>
        <v>0</v>
      </c>
      <c r="BI346" s="160">
        <f>IF(N346="nulová",J346,0)</f>
        <v>0</v>
      </c>
      <c r="BJ346" s="18" t="s">
        <v>140</v>
      </c>
      <c r="BK346" s="161">
        <f>ROUND(I346*H346,3)</f>
        <v>0</v>
      </c>
      <c r="BL346" s="18" t="s">
        <v>246</v>
      </c>
      <c r="BM346" s="159" t="s">
        <v>804</v>
      </c>
    </row>
    <row r="347" spans="1:65" s="12" customFormat="1" ht="22.75" customHeight="1">
      <c r="B347" s="134"/>
      <c r="D347" s="135" t="s">
        <v>79</v>
      </c>
      <c r="E347" s="145" t="s">
        <v>4075</v>
      </c>
      <c r="F347" s="145" t="s">
        <v>4076</v>
      </c>
      <c r="I347" s="137"/>
      <c r="J347" s="146">
        <f>BK347</f>
        <v>0</v>
      </c>
      <c r="L347" s="134"/>
      <c r="M347" s="139"/>
      <c r="N347" s="140"/>
      <c r="O347" s="140"/>
      <c r="P347" s="141">
        <f>SUM(P348:P351)</f>
        <v>0</v>
      </c>
      <c r="Q347" s="140"/>
      <c r="R347" s="141">
        <f>SUM(R348:R351)</f>
        <v>76.5</v>
      </c>
      <c r="S347" s="140"/>
      <c r="T347" s="142">
        <f>SUM(T348:T351)</f>
        <v>0</v>
      </c>
      <c r="AR347" s="135" t="s">
        <v>88</v>
      </c>
      <c r="AT347" s="143" t="s">
        <v>79</v>
      </c>
      <c r="AU347" s="143" t="s">
        <v>88</v>
      </c>
      <c r="AY347" s="135" t="s">
        <v>239</v>
      </c>
      <c r="BK347" s="144">
        <f>SUM(BK348:BK351)</f>
        <v>0</v>
      </c>
    </row>
    <row r="348" spans="1:65" s="2" customFormat="1" ht="14.4" customHeight="1">
      <c r="A348" s="34"/>
      <c r="B348" s="147"/>
      <c r="C348" s="148" t="s">
        <v>80</v>
      </c>
      <c r="D348" s="148" t="s">
        <v>242</v>
      </c>
      <c r="E348" s="149" t="s">
        <v>4172</v>
      </c>
      <c r="F348" s="150" t="s">
        <v>4173</v>
      </c>
      <c r="G348" s="151" t="s">
        <v>4071</v>
      </c>
      <c r="H348" s="152">
        <v>8</v>
      </c>
      <c r="I348" s="153"/>
      <c r="J348" s="152">
        <f>ROUND(I348*H348,3)</f>
        <v>0</v>
      </c>
      <c r="K348" s="154"/>
      <c r="L348" s="35"/>
      <c r="M348" s="155" t="s">
        <v>1</v>
      </c>
      <c r="N348" s="156" t="s">
        <v>46</v>
      </c>
      <c r="O348" s="60"/>
      <c r="P348" s="157">
        <f>O348*H348</f>
        <v>0</v>
      </c>
      <c r="Q348" s="157">
        <v>5</v>
      </c>
      <c r="R348" s="157">
        <f>Q348*H348</f>
        <v>40</v>
      </c>
      <c r="S348" s="157">
        <v>0</v>
      </c>
      <c r="T348" s="158">
        <f>S348*H348</f>
        <v>0</v>
      </c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R348" s="159" t="s">
        <v>246</v>
      </c>
      <c r="AT348" s="159" t="s">
        <v>242</v>
      </c>
      <c r="AU348" s="159" t="s">
        <v>140</v>
      </c>
      <c r="AY348" s="18" t="s">
        <v>239</v>
      </c>
      <c r="BE348" s="160">
        <f>IF(N348="základná",J348,0)</f>
        <v>0</v>
      </c>
      <c r="BF348" s="160">
        <f>IF(N348="znížená",J348,0)</f>
        <v>0</v>
      </c>
      <c r="BG348" s="160">
        <f>IF(N348="zákl. prenesená",J348,0)</f>
        <v>0</v>
      </c>
      <c r="BH348" s="160">
        <f>IF(N348="zníž. prenesená",J348,0)</f>
        <v>0</v>
      </c>
      <c r="BI348" s="160">
        <f>IF(N348="nulová",J348,0)</f>
        <v>0</v>
      </c>
      <c r="BJ348" s="18" t="s">
        <v>140</v>
      </c>
      <c r="BK348" s="161">
        <f>ROUND(I348*H348,3)</f>
        <v>0</v>
      </c>
      <c r="BL348" s="18" t="s">
        <v>246</v>
      </c>
      <c r="BM348" s="159" t="s">
        <v>1230</v>
      </c>
    </row>
    <row r="349" spans="1:65" s="2" customFormat="1" ht="14.4" customHeight="1">
      <c r="A349" s="34"/>
      <c r="B349" s="147"/>
      <c r="C349" s="148" t="s">
        <v>80</v>
      </c>
      <c r="D349" s="148" t="s">
        <v>242</v>
      </c>
      <c r="E349" s="149" t="s">
        <v>4174</v>
      </c>
      <c r="F349" s="150" t="s">
        <v>4175</v>
      </c>
      <c r="G349" s="151" t="s">
        <v>4071</v>
      </c>
      <c r="H349" s="152">
        <v>0.5</v>
      </c>
      <c r="I349" s="153"/>
      <c r="J349" s="152">
        <f>ROUND(I349*H349,3)</f>
        <v>0</v>
      </c>
      <c r="K349" s="154"/>
      <c r="L349" s="35"/>
      <c r="M349" s="155" t="s">
        <v>1</v>
      </c>
      <c r="N349" s="156" t="s">
        <v>46</v>
      </c>
      <c r="O349" s="60"/>
      <c r="P349" s="157">
        <f>O349*H349</f>
        <v>0</v>
      </c>
      <c r="Q349" s="157">
        <v>15</v>
      </c>
      <c r="R349" s="157">
        <f>Q349*H349</f>
        <v>7.5</v>
      </c>
      <c r="S349" s="157">
        <v>0</v>
      </c>
      <c r="T349" s="158">
        <f>S349*H349</f>
        <v>0</v>
      </c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R349" s="159" t="s">
        <v>246</v>
      </c>
      <c r="AT349" s="159" t="s">
        <v>242</v>
      </c>
      <c r="AU349" s="159" t="s">
        <v>140</v>
      </c>
      <c r="AY349" s="18" t="s">
        <v>239</v>
      </c>
      <c r="BE349" s="160">
        <f>IF(N349="základná",J349,0)</f>
        <v>0</v>
      </c>
      <c r="BF349" s="160">
        <f>IF(N349="znížená",J349,0)</f>
        <v>0</v>
      </c>
      <c r="BG349" s="160">
        <f>IF(N349="zákl. prenesená",J349,0)</f>
        <v>0</v>
      </c>
      <c r="BH349" s="160">
        <f>IF(N349="zníž. prenesená",J349,0)</f>
        <v>0</v>
      </c>
      <c r="BI349" s="160">
        <f>IF(N349="nulová",J349,0)</f>
        <v>0</v>
      </c>
      <c r="BJ349" s="18" t="s">
        <v>140</v>
      </c>
      <c r="BK349" s="161">
        <f>ROUND(I349*H349,3)</f>
        <v>0</v>
      </c>
      <c r="BL349" s="18" t="s">
        <v>246</v>
      </c>
      <c r="BM349" s="159" t="s">
        <v>1133</v>
      </c>
    </row>
    <row r="350" spans="1:65" s="2" customFormat="1" ht="14.4" customHeight="1">
      <c r="A350" s="34"/>
      <c r="B350" s="147"/>
      <c r="C350" s="148" t="s">
        <v>80</v>
      </c>
      <c r="D350" s="148" t="s">
        <v>242</v>
      </c>
      <c r="E350" s="149" t="s">
        <v>4176</v>
      </c>
      <c r="F350" s="150" t="s">
        <v>4177</v>
      </c>
      <c r="G350" s="151" t="s">
        <v>4071</v>
      </c>
      <c r="H350" s="152">
        <v>1</v>
      </c>
      <c r="I350" s="153"/>
      <c r="J350" s="152">
        <f>ROUND(I350*H350,3)</f>
        <v>0</v>
      </c>
      <c r="K350" s="154"/>
      <c r="L350" s="35"/>
      <c r="M350" s="155" t="s">
        <v>1</v>
      </c>
      <c r="N350" s="156" t="s">
        <v>46</v>
      </c>
      <c r="O350" s="60"/>
      <c r="P350" s="157">
        <f>O350*H350</f>
        <v>0</v>
      </c>
      <c r="Q350" s="157">
        <v>29</v>
      </c>
      <c r="R350" s="157">
        <f>Q350*H350</f>
        <v>29</v>
      </c>
      <c r="S350" s="157">
        <v>0</v>
      </c>
      <c r="T350" s="158">
        <f>S350*H350</f>
        <v>0</v>
      </c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R350" s="159" t="s">
        <v>246</v>
      </c>
      <c r="AT350" s="159" t="s">
        <v>242</v>
      </c>
      <c r="AU350" s="159" t="s">
        <v>140</v>
      </c>
      <c r="AY350" s="18" t="s">
        <v>239</v>
      </c>
      <c r="BE350" s="160">
        <f>IF(N350="základná",J350,0)</f>
        <v>0</v>
      </c>
      <c r="BF350" s="160">
        <f>IF(N350="znížená",J350,0)</f>
        <v>0</v>
      </c>
      <c r="BG350" s="160">
        <f>IF(N350="zákl. prenesená",J350,0)</f>
        <v>0</v>
      </c>
      <c r="BH350" s="160">
        <f>IF(N350="zníž. prenesená",J350,0)</f>
        <v>0</v>
      </c>
      <c r="BI350" s="160">
        <f>IF(N350="nulová",J350,0)</f>
        <v>0</v>
      </c>
      <c r="BJ350" s="18" t="s">
        <v>140</v>
      </c>
      <c r="BK350" s="161">
        <f>ROUND(I350*H350,3)</f>
        <v>0</v>
      </c>
      <c r="BL350" s="18" t="s">
        <v>246</v>
      </c>
      <c r="BM350" s="159" t="s">
        <v>1261</v>
      </c>
    </row>
    <row r="351" spans="1:65" s="2" customFormat="1" ht="14.4" customHeight="1">
      <c r="A351" s="34"/>
      <c r="B351" s="147"/>
      <c r="C351" s="148" t="s">
        <v>307</v>
      </c>
      <c r="D351" s="148" t="s">
        <v>242</v>
      </c>
      <c r="E351" s="149" t="s">
        <v>3988</v>
      </c>
      <c r="F351" s="150" t="s">
        <v>3989</v>
      </c>
      <c r="G351" s="151" t="s">
        <v>2932</v>
      </c>
      <c r="H351" s="152">
        <v>1</v>
      </c>
      <c r="I351" s="153"/>
      <c r="J351" s="152">
        <f>ROUND(I351*H351,3)</f>
        <v>0</v>
      </c>
      <c r="K351" s="154"/>
      <c r="L351" s="35"/>
      <c r="M351" s="155" t="s">
        <v>1</v>
      </c>
      <c r="N351" s="156" t="s">
        <v>46</v>
      </c>
      <c r="O351" s="60"/>
      <c r="P351" s="157">
        <f>O351*H351</f>
        <v>0</v>
      </c>
      <c r="Q351" s="157">
        <v>0</v>
      </c>
      <c r="R351" s="157">
        <f>Q351*H351</f>
        <v>0</v>
      </c>
      <c r="S351" s="157">
        <v>0</v>
      </c>
      <c r="T351" s="158">
        <f>S351*H351</f>
        <v>0</v>
      </c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R351" s="159" t="s">
        <v>246</v>
      </c>
      <c r="AT351" s="159" t="s">
        <v>242</v>
      </c>
      <c r="AU351" s="159" t="s">
        <v>140</v>
      </c>
      <c r="AY351" s="18" t="s">
        <v>239</v>
      </c>
      <c r="BE351" s="160">
        <f>IF(N351="základná",J351,0)</f>
        <v>0</v>
      </c>
      <c r="BF351" s="160">
        <f>IF(N351="znížená",J351,0)</f>
        <v>0</v>
      </c>
      <c r="BG351" s="160">
        <f>IF(N351="zákl. prenesená",J351,0)</f>
        <v>0</v>
      </c>
      <c r="BH351" s="160">
        <f>IF(N351="zníž. prenesená",J351,0)</f>
        <v>0</v>
      </c>
      <c r="BI351" s="160">
        <f>IF(N351="nulová",J351,0)</f>
        <v>0</v>
      </c>
      <c r="BJ351" s="18" t="s">
        <v>140</v>
      </c>
      <c r="BK351" s="161">
        <f>ROUND(I351*H351,3)</f>
        <v>0</v>
      </c>
      <c r="BL351" s="18" t="s">
        <v>246</v>
      </c>
      <c r="BM351" s="159" t="s">
        <v>4178</v>
      </c>
    </row>
    <row r="352" spans="1:65" s="12" customFormat="1" ht="22.75" customHeight="1">
      <c r="B352" s="134"/>
      <c r="D352" s="135" t="s">
        <v>79</v>
      </c>
      <c r="E352" s="145" t="s">
        <v>4094</v>
      </c>
      <c r="F352" s="145" t="s">
        <v>4095</v>
      </c>
      <c r="I352" s="137"/>
      <c r="J352" s="146">
        <f>BK352</f>
        <v>0</v>
      </c>
      <c r="L352" s="134"/>
      <c r="M352" s="139"/>
      <c r="N352" s="140"/>
      <c r="O352" s="140"/>
      <c r="P352" s="141">
        <f>SUM(P353:P354)</f>
        <v>0</v>
      </c>
      <c r="Q352" s="140"/>
      <c r="R352" s="141">
        <f>SUM(R353:R354)</f>
        <v>0</v>
      </c>
      <c r="S352" s="140"/>
      <c r="T352" s="142">
        <f>SUM(T353:T354)</f>
        <v>0</v>
      </c>
      <c r="AR352" s="135" t="s">
        <v>88</v>
      </c>
      <c r="AT352" s="143" t="s">
        <v>79</v>
      </c>
      <c r="AU352" s="143" t="s">
        <v>88</v>
      </c>
      <c r="AY352" s="135" t="s">
        <v>239</v>
      </c>
      <c r="BK352" s="144">
        <f>SUM(BK353:BK354)</f>
        <v>0</v>
      </c>
    </row>
    <row r="353" spans="1:65" s="2" customFormat="1" ht="14.4" customHeight="1">
      <c r="A353" s="34"/>
      <c r="B353" s="147"/>
      <c r="C353" s="148" t="s">
        <v>80</v>
      </c>
      <c r="D353" s="148" t="s">
        <v>242</v>
      </c>
      <c r="E353" s="149" t="s">
        <v>4179</v>
      </c>
      <c r="F353" s="150" t="s">
        <v>4180</v>
      </c>
      <c r="G353" s="151" t="s">
        <v>388</v>
      </c>
      <c r="H353" s="152">
        <v>1</v>
      </c>
      <c r="I353" s="153"/>
      <c r="J353" s="152">
        <f>ROUND(I353*H353,3)</f>
        <v>0</v>
      </c>
      <c r="K353" s="154"/>
      <c r="L353" s="35"/>
      <c r="M353" s="155" t="s">
        <v>1</v>
      </c>
      <c r="N353" s="156" t="s">
        <v>46</v>
      </c>
      <c r="O353" s="60"/>
      <c r="P353" s="157">
        <f>O353*H353</f>
        <v>0</v>
      </c>
      <c r="Q353" s="157">
        <v>0</v>
      </c>
      <c r="R353" s="157">
        <f>Q353*H353</f>
        <v>0</v>
      </c>
      <c r="S353" s="157">
        <v>0</v>
      </c>
      <c r="T353" s="158">
        <f>S353*H353</f>
        <v>0</v>
      </c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R353" s="159" t="s">
        <v>246</v>
      </c>
      <c r="AT353" s="159" t="s">
        <v>242</v>
      </c>
      <c r="AU353" s="159" t="s">
        <v>140</v>
      </c>
      <c r="AY353" s="18" t="s">
        <v>239</v>
      </c>
      <c r="BE353" s="160">
        <f>IF(N353="základná",J353,0)</f>
        <v>0</v>
      </c>
      <c r="BF353" s="160">
        <f>IF(N353="znížená",J353,0)</f>
        <v>0</v>
      </c>
      <c r="BG353" s="160">
        <f>IF(N353="zákl. prenesená",J353,0)</f>
        <v>0</v>
      </c>
      <c r="BH353" s="160">
        <f>IF(N353="zníž. prenesená",J353,0)</f>
        <v>0</v>
      </c>
      <c r="BI353" s="160">
        <f>IF(N353="nulová",J353,0)</f>
        <v>0</v>
      </c>
      <c r="BJ353" s="18" t="s">
        <v>140</v>
      </c>
      <c r="BK353" s="161">
        <f>ROUND(I353*H353,3)</f>
        <v>0</v>
      </c>
      <c r="BL353" s="18" t="s">
        <v>246</v>
      </c>
      <c r="BM353" s="159" t="s">
        <v>1320</v>
      </c>
    </row>
    <row r="354" spans="1:65" s="2" customFormat="1" ht="14.4" customHeight="1">
      <c r="A354" s="34"/>
      <c r="B354" s="147"/>
      <c r="C354" s="148" t="s">
        <v>355</v>
      </c>
      <c r="D354" s="148" t="s">
        <v>242</v>
      </c>
      <c r="E354" s="149" t="s">
        <v>3988</v>
      </c>
      <c r="F354" s="150" t="s">
        <v>3989</v>
      </c>
      <c r="G354" s="151" t="s">
        <v>2932</v>
      </c>
      <c r="H354" s="152">
        <v>1</v>
      </c>
      <c r="I354" s="153"/>
      <c r="J354" s="152">
        <f>ROUND(I354*H354,3)</f>
        <v>0</v>
      </c>
      <c r="K354" s="154"/>
      <c r="L354" s="35"/>
      <c r="M354" s="155" t="s">
        <v>1</v>
      </c>
      <c r="N354" s="156" t="s">
        <v>46</v>
      </c>
      <c r="O354" s="60"/>
      <c r="P354" s="157">
        <f>O354*H354</f>
        <v>0</v>
      </c>
      <c r="Q354" s="157">
        <v>0</v>
      </c>
      <c r="R354" s="157">
        <f>Q354*H354</f>
        <v>0</v>
      </c>
      <c r="S354" s="157">
        <v>0</v>
      </c>
      <c r="T354" s="158">
        <f>S354*H354</f>
        <v>0</v>
      </c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R354" s="159" t="s">
        <v>246</v>
      </c>
      <c r="AT354" s="159" t="s">
        <v>242</v>
      </c>
      <c r="AU354" s="159" t="s">
        <v>140</v>
      </c>
      <c r="AY354" s="18" t="s">
        <v>239</v>
      </c>
      <c r="BE354" s="160">
        <f>IF(N354="základná",J354,0)</f>
        <v>0</v>
      </c>
      <c r="BF354" s="160">
        <f>IF(N354="znížená",J354,0)</f>
        <v>0</v>
      </c>
      <c r="BG354" s="160">
        <f>IF(N354="zákl. prenesená",J354,0)</f>
        <v>0</v>
      </c>
      <c r="BH354" s="160">
        <f>IF(N354="zníž. prenesená",J354,0)</f>
        <v>0</v>
      </c>
      <c r="BI354" s="160">
        <f>IF(N354="nulová",J354,0)</f>
        <v>0</v>
      </c>
      <c r="BJ354" s="18" t="s">
        <v>140</v>
      </c>
      <c r="BK354" s="161">
        <f>ROUND(I354*H354,3)</f>
        <v>0</v>
      </c>
      <c r="BL354" s="18" t="s">
        <v>246</v>
      </c>
      <c r="BM354" s="159" t="s">
        <v>4181</v>
      </c>
    </row>
    <row r="355" spans="1:65" s="12" customFormat="1" ht="22.75" customHeight="1">
      <c r="B355" s="134"/>
      <c r="D355" s="135" t="s">
        <v>79</v>
      </c>
      <c r="E355" s="145" t="s">
        <v>4101</v>
      </c>
      <c r="F355" s="145" t="s">
        <v>5528</v>
      </c>
      <c r="I355" s="137"/>
      <c r="J355" s="146">
        <f>BK355</f>
        <v>0</v>
      </c>
      <c r="L355" s="134"/>
      <c r="M355" s="139"/>
      <c r="N355" s="140"/>
      <c r="O355" s="140"/>
      <c r="P355" s="141">
        <f>SUM(P356:P358)</f>
        <v>0</v>
      </c>
      <c r="Q355" s="140"/>
      <c r="R355" s="141">
        <f>SUM(R356:R358)</f>
        <v>180</v>
      </c>
      <c r="S355" s="140"/>
      <c r="T355" s="142">
        <f>SUM(T356:T358)</f>
        <v>0</v>
      </c>
      <c r="AR355" s="135" t="s">
        <v>88</v>
      </c>
      <c r="AT355" s="143" t="s">
        <v>79</v>
      </c>
      <c r="AU355" s="143" t="s">
        <v>88</v>
      </c>
      <c r="AY355" s="135" t="s">
        <v>239</v>
      </c>
      <c r="BK355" s="144">
        <f>SUM(BK356:BK358)</f>
        <v>0</v>
      </c>
    </row>
    <row r="356" spans="1:65" s="2" customFormat="1" ht="14.4" customHeight="1">
      <c r="A356" s="34"/>
      <c r="B356" s="147"/>
      <c r="C356" s="148" t="s">
        <v>80</v>
      </c>
      <c r="D356" s="148" t="s">
        <v>242</v>
      </c>
      <c r="E356" s="149" t="s">
        <v>4147</v>
      </c>
      <c r="F356" s="150" t="s">
        <v>4148</v>
      </c>
      <c r="G356" s="151" t="s">
        <v>4071</v>
      </c>
      <c r="H356" s="152">
        <v>2</v>
      </c>
      <c r="I356" s="153"/>
      <c r="J356" s="152">
        <f>ROUND(I356*H356,3)</f>
        <v>0</v>
      </c>
      <c r="K356" s="154"/>
      <c r="L356" s="35"/>
      <c r="M356" s="155" t="s">
        <v>1</v>
      </c>
      <c r="N356" s="156" t="s">
        <v>46</v>
      </c>
      <c r="O356" s="60"/>
      <c r="P356" s="157">
        <f>O356*H356</f>
        <v>0</v>
      </c>
      <c r="Q356" s="157">
        <v>0</v>
      </c>
      <c r="R356" s="157">
        <f>Q356*H356</f>
        <v>0</v>
      </c>
      <c r="S356" s="157">
        <v>0</v>
      </c>
      <c r="T356" s="158">
        <f>S356*H356</f>
        <v>0</v>
      </c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R356" s="159" t="s">
        <v>246</v>
      </c>
      <c r="AT356" s="159" t="s">
        <v>242</v>
      </c>
      <c r="AU356" s="159" t="s">
        <v>140</v>
      </c>
      <c r="AY356" s="18" t="s">
        <v>239</v>
      </c>
      <c r="BE356" s="160">
        <f>IF(N356="základná",J356,0)</f>
        <v>0</v>
      </c>
      <c r="BF356" s="160">
        <f>IF(N356="znížená",J356,0)</f>
        <v>0</v>
      </c>
      <c r="BG356" s="160">
        <f>IF(N356="zákl. prenesená",J356,0)</f>
        <v>0</v>
      </c>
      <c r="BH356" s="160">
        <f>IF(N356="zníž. prenesená",J356,0)</f>
        <v>0</v>
      </c>
      <c r="BI356" s="160">
        <f>IF(N356="nulová",J356,0)</f>
        <v>0</v>
      </c>
      <c r="BJ356" s="18" t="s">
        <v>140</v>
      </c>
      <c r="BK356" s="161">
        <f>ROUND(I356*H356,3)</f>
        <v>0</v>
      </c>
      <c r="BL356" s="18" t="s">
        <v>246</v>
      </c>
      <c r="BM356" s="159" t="s">
        <v>1137</v>
      </c>
    </row>
    <row r="357" spans="1:65" s="2" customFormat="1" ht="14.4" customHeight="1">
      <c r="A357" s="34"/>
      <c r="B357" s="147"/>
      <c r="C357" s="148" t="s">
        <v>80</v>
      </c>
      <c r="D357" s="148" t="s">
        <v>242</v>
      </c>
      <c r="E357" s="149" t="s">
        <v>4182</v>
      </c>
      <c r="F357" s="150" t="s">
        <v>4183</v>
      </c>
      <c r="G357" s="151" t="s">
        <v>4071</v>
      </c>
      <c r="H357" s="152">
        <v>36</v>
      </c>
      <c r="I357" s="153"/>
      <c r="J357" s="152">
        <f>ROUND(I357*H357,3)</f>
        <v>0</v>
      </c>
      <c r="K357" s="154"/>
      <c r="L357" s="35"/>
      <c r="M357" s="155" t="s">
        <v>1</v>
      </c>
      <c r="N357" s="156" t="s">
        <v>46</v>
      </c>
      <c r="O357" s="60"/>
      <c r="P357" s="157">
        <f>O357*H357</f>
        <v>0</v>
      </c>
      <c r="Q357" s="157">
        <v>5</v>
      </c>
      <c r="R357" s="157">
        <f>Q357*H357</f>
        <v>180</v>
      </c>
      <c r="S357" s="157">
        <v>0</v>
      </c>
      <c r="T357" s="158">
        <f>S357*H357</f>
        <v>0</v>
      </c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R357" s="159" t="s">
        <v>246</v>
      </c>
      <c r="AT357" s="159" t="s">
        <v>242</v>
      </c>
      <c r="AU357" s="159" t="s">
        <v>140</v>
      </c>
      <c r="AY357" s="18" t="s">
        <v>239</v>
      </c>
      <c r="BE357" s="160">
        <f>IF(N357="základná",J357,0)</f>
        <v>0</v>
      </c>
      <c r="BF357" s="160">
        <f>IF(N357="znížená",J357,0)</f>
        <v>0</v>
      </c>
      <c r="BG357" s="160">
        <f>IF(N357="zákl. prenesená",J357,0)</f>
        <v>0</v>
      </c>
      <c r="BH357" s="160">
        <f>IF(N357="zníž. prenesená",J357,0)</f>
        <v>0</v>
      </c>
      <c r="BI357" s="160">
        <f>IF(N357="nulová",J357,0)</f>
        <v>0</v>
      </c>
      <c r="BJ357" s="18" t="s">
        <v>140</v>
      </c>
      <c r="BK357" s="161">
        <f>ROUND(I357*H357,3)</f>
        <v>0</v>
      </c>
      <c r="BL357" s="18" t="s">
        <v>246</v>
      </c>
      <c r="BM357" s="159" t="s">
        <v>814</v>
      </c>
    </row>
    <row r="358" spans="1:65" s="2" customFormat="1" ht="14.4" customHeight="1">
      <c r="A358" s="34"/>
      <c r="B358" s="147"/>
      <c r="C358" s="148" t="s">
        <v>761</v>
      </c>
      <c r="D358" s="148" t="s">
        <v>242</v>
      </c>
      <c r="E358" s="149" t="s">
        <v>3988</v>
      </c>
      <c r="F358" s="150" t="s">
        <v>3989</v>
      </c>
      <c r="G358" s="151" t="s">
        <v>2932</v>
      </c>
      <c r="H358" s="152">
        <v>1</v>
      </c>
      <c r="I358" s="153"/>
      <c r="J358" s="152">
        <f>ROUND(I358*H358,3)</f>
        <v>0</v>
      </c>
      <c r="K358" s="154"/>
      <c r="L358" s="35"/>
      <c r="M358" s="155" t="s">
        <v>1</v>
      </c>
      <c r="N358" s="156" t="s">
        <v>46</v>
      </c>
      <c r="O358" s="60"/>
      <c r="P358" s="157">
        <f>O358*H358</f>
        <v>0</v>
      </c>
      <c r="Q358" s="157">
        <v>0</v>
      </c>
      <c r="R358" s="157">
        <f>Q358*H358</f>
        <v>0</v>
      </c>
      <c r="S358" s="157">
        <v>0</v>
      </c>
      <c r="T358" s="158">
        <f>S358*H358</f>
        <v>0</v>
      </c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R358" s="159" t="s">
        <v>246</v>
      </c>
      <c r="AT358" s="159" t="s">
        <v>242</v>
      </c>
      <c r="AU358" s="159" t="s">
        <v>140</v>
      </c>
      <c r="AY358" s="18" t="s">
        <v>239</v>
      </c>
      <c r="BE358" s="160">
        <f>IF(N358="základná",J358,0)</f>
        <v>0</v>
      </c>
      <c r="BF358" s="160">
        <f>IF(N358="znížená",J358,0)</f>
        <v>0</v>
      </c>
      <c r="BG358" s="160">
        <f>IF(N358="zákl. prenesená",J358,0)</f>
        <v>0</v>
      </c>
      <c r="BH358" s="160">
        <f>IF(N358="zníž. prenesená",J358,0)</f>
        <v>0</v>
      </c>
      <c r="BI358" s="160">
        <f>IF(N358="nulová",J358,0)</f>
        <v>0</v>
      </c>
      <c r="BJ358" s="18" t="s">
        <v>140</v>
      </c>
      <c r="BK358" s="161">
        <f>ROUND(I358*H358,3)</f>
        <v>0</v>
      </c>
      <c r="BL358" s="18" t="s">
        <v>246</v>
      </c>
      <c r="BM358" s="159" t="s">
        <v>4184</v>
      </c>
    </row>
    <row r="359" spans="1:65" s="12" customFormat="1" ht="22.75" customHeight="1">
      <c r="B359" s="134"/>
      <c r="D359" s="135" t="s">
        <v>79</v>
      </c>
      <c r="E359" s="145" t="s">
        <v>4114</v>
      </c>
      <c r="F359" s="145" t="s">
        <v>5529</v>
      </c>
      <c r="I359" s="137"/>
      <c r="J359" s="146">
        <f>BK359</f>
        <v>0</v>
      </c>
      <c r="L359" s="134"/>
      <c r="M359" s="139"/>
      <c r="N359" s="140"/>
      <c r="O359" s="140"/>
      <c r="P359" s="141">
        <f>SUM(P360:P362)</f>
        <v>0</v>
      </c>
      <c r="Q359" s="140"/>
      <c r="R359" s="141">
        <f>SUM(R360:R362)</f>
        <v>0</v>
      </c>
      <c r="S359" s="140"/>
      <c r="T359" s="142">
        <f>SUM(T360:T362)</f>
        <v>0</v>
      </c>
      <c r="AR359" s="135" t="s">
        <v>88</v>
      </c>
      <c r="AT359" s="143" t="s">
        <v>79</v>
      </c>
      <c r="AU359" s="143" t="s">
        <v>88</v>
      </c>
      <c r="AY359" s="135" t="s">
        <v>239</v>
      </c>
      <c r="BK359" s="144">
        <f>SUM(BK360:BK362)</f>
        <v>0</v>
      </c>
    </row>
    <row r="360" spans="1:65" s="2" customFormat="1" ht="14.4" customHeight="1">
      <c r="A360" s="34"/>
      <c r="B360" s="147"/>
      <c r="C360" s="148" t="s">
        <v>80</v>
      </c>
      <c r="D360" s="148" t="s">
        <v>242</v>
      </c>
      <c r="E360" s="149" t="s">
        <v>4152</v>
      </c>
      <c r="F360" s="150" t="s">
        <v>4153</v>
      </c>
      <c r="G360" s="151" t="s">
        <v>388</v>
      </c>
      <c r="H360" s="152">
        <v>1</v>
      </c>
      <c r="I360" s="153"/>
      <c r="J360" s="152">
        <f>ROUND(I360*H360,3)</f>
        <v>0</v>
      </c>
      <c r="K360" s="154"/>
      <c r="L360" s="35"/>
      <c r="M360" s="155" t="s">
        <v>1</v>
      </c>
      <c r="N360" s="156" t="s">
        <v>46</v>
      </c>
      <c r="O360" s="60"/>
      <c r="P360" s="157">
        <f>O360*H360</f>
        <v>0</v>
      </c>
      <c r="Q360" s="157">
        <v>0</v>
      </c>
      <c r="R360" s="157">
        <f>Q360*H360</f>
        <v>0</v>
      </c>
      <c r="S360" s="157">
        <v>0</v>
      </c>
      <c r="T360" s="158">
        <f>S360*H360</f>
        <v>0</v>
      </c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R360" s="159" t="s">
        <v>246</v>
      </c>
      <c r="AT360" s="159" t="s">
        <v>242</v>
      </c>
      <c r="AU360" s="159" t="s">
        <v>140</v>
      </c>
      <c r="AY360" s="18" t="s">
        <v>239</v>
      </c>
      <c r="BE360" s="160">
        <f>IF(N360="základná",J360,0)</f>
        <v>0</v>
      </c>
      <c r="BF360" s="160">
        <f>IF(N360="znížená",J360,0)</f>
        <v>0</v>
      </c>
      <c r="BG360" s="160">
        <f>IF(N360="zákl. prenesená",J360,0)</f>
        <v>0</v>
      </c>
      <c r="BH360" s="160">
        <f>IF(N360="zníž. prenesená",J360,0)</f>
        <v>0</v>
      </c>
      <c r="BI360" s="160">
        <f>IF(N360="nulová",J360,0)</f>
        <v>0</v>
      </c>
      <c r="BJ360" s="18" t="s">
        <v>140</v>
      </c>
      <c r="BK360" s="161">
        <f>ROUND(I360*H360,3)</f>
        <v>0</v>
      </c>
      <c r="BL360" s="18" t="s">
        <v>246</v>
      </c>
      <c r="BM360" s="159" t="s">
        <v>510</v>
      </c>
    </row>
    <row r="361" spans="1:65" s="2" customFormat="1" ht="14.4" customHeight="1">
      <c r="A361" s="34"/>
      <c r="B361" s="147"/>
      <c r="C361" s="148" t="s">
        <v>80</v>
      </c>
      <c r="D361" s="148" t="s">
        <v>242</v>
      </c>
      <c r="E361" s="149" t="s">
        <v>4118</v>
      </c>
      <c r="F361" s="150" t="s">
        <v>4119</v>
      </c>
      <c r="G361" s="151" t="s">
        <v>388</v>
      </c>
      <c r="H361" s="152">
        <v>1</v>
      </c>
      <c r="I361" s="153"/>
      <c r="J361" s="152">
        <f>ROUND(I361*H361,3)</f>
        <v>0</v>
      </c>
      <c r="K361" s="154"/>
      <c r="L361" s="35"/>
      <c r="M361" s="155" t="s">
        <v>1</v>
      </c>
      <c r="N361" s="156" t="s">
        <v>46</v>
      </c>
      <c r="O361" s="60"/>
      <c r="P361" s="157">
        <f>O361*H361</f>
        <v>0</v>
      </c>
      <c r="Q361" s="157">
        <v>0</v>
      </c>
      <c r="R361" s="157">
        <f>Q361*H361</f>
        <v>0</v>
      </c>
      <c r="S361" s="157">
        <v>0</v>
      </c>
      <c r="T361" s="158">
        <f>S361*H361</f>
        <v>0</v>
      </c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R361" s="159" t="s">
        <v>246</v>
      </c>
      <c r="AT361" s="159" t="s">
        <v>242</v>
      </c>
      <c r="AU361" s="159" t="s">
        <v>140</v>
      </c>
      <c r="AY361" s="18" t="s">
        <v>239</v>
      </c>
      <c r="BE361" s="160">
        <f>IF(N361="základná",J361,0)</f>
        <v>0</v>
      </c>
      <c r="BF361" s="160">
        <f>IF(N361="znížená",J361,0)</f>
        <v>0</v>
      </c>
      <c r="BG361" s="160">
        <f>IF(N361="zákl. prenesená",J361,0)</f>
        <v>0</v>
      </c>
      <c r="BH361" s="160">
        <f>IF(N361="zníž. prenesená",J361,0)</f>
        <v>0</v>
      </c>
      <c r="BI361" s="160">
        <f>IF(N361="nulová",J361,0)</f>
        <v>0</v>
      </c>
      <c r="BJ361" s="18" t="s">
        <v>140</v>
      </c>
      <c r="BK361" s="161">
        <f>ROUND(I361*H361,3)</f>
        <v>0</v>
      </c>
      <c r="BL361" s="18" t="s">
        <v>246</v>
      </c>
      <c r="BM361" s="159" t="s">
        <v>616</v>
      </c>
    </row>
    <row r="362" spans="1:65" s="2" customFormat="1" ht="14.4" customHeight="1">
      <c r="A362" s="34"/>
      <c r="B362" s="147"/>
      <c r="C362" s="148" t="s">
        <v>80</v>
      </c>
      <c r="D362" s="148" t="s">
        <v>242</v>
      </c>
      <c r="E362" s="149" t="s">
        <v>3988</v>
      </c>
      <c r="F362" s="150" t="s">
        <v>3989</v>
      </c>
      <c r="G362" s="151" t="s">
        <v>2932</v>
      </c>
      <c r="H362" s="152">
        <v>1</v>
      </c>
      <c r="I362" s="153"/>
      <c r="J362" s="152">
        <f>ROUND(I362*H362,3)</f>
        <v>0</v>
      </c>
      <c r="K362" s="154"/>
      <c r="L362" s="35"/>
      <c r="M362" s="155" t="s">
        <v>1</v>
      </c>
      <c r="N362" s="156" t="s">
        <v>46</v>
      </c>
      <c r="O362" s="60"/>
      <c r="P362" s="157">
        <f>O362*H362</f>
        <v>0</v>
      </c>
      <c r="Q362" s="157">
        <v>0</v>
      </c>
      <c r="R362" s="157">
        <f>Q362*H362</f>
        <v>0</v>
      </c>
      <c r="S362" s="157">
        <v>0</v>
      </c>
      <c r="T362" s="158">
        <f>S362*H362</f>
        <v>0</v>
      </c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R362" s="159" t="s">
        <v>246</v>
      </c>
      <c r="AT362" s="159" t="s">
        <v>242</v>
      </c>
      <c r="AU362" s="159" t="s">
        <v>140</v>
      </c>
      <c r="AY362" s="18" t="s">
        <v>239</v>
      </c>
      <c r="BE362" s="160">
        <f>IF(N362="základná",J362,0)</f>
        <v>0</v>
      </c>
      <c r="BF362" s="160">
        <f>IF(N362="znížená",J362,0)</f>
        <v>0</v>
      </c>
      <c r="BG362" s="160">
        <f>IF(N362="zákl. prenesená",J362,0)</f>
        <v>0</v>
      </c>
      <c r="BH362" s="160">
        <f>IF(N362="zníž. prenesená",J362,0)</f>
        <v>0</v>
      </c>
      <c r="BI362" s="160">
        <f>IF(N362="nulová",J362,0)</f>
        <v>0</v>
      </c>
      <c r="BJ362" s="18" t="s">
        <v>140</v>
      </c>
      <c r="BK362" s="161">
        <f>ROUND(I362*H362,3)</f>
        <v>0</v>
      </c>
      <c r="BL362" s="18" t="s">
        <v>246</v>
      </c>
      <c r="BM362" s="159" t="s">
        <v>1265</v>
      </c>
    </row>
    <row r="363" spans="1:65" s="12" customFormat="1" ht="22.75" customHeight="1">
      <c r="B363" s="134"/>
      <c r="D363" s="135" t="s">
        <v>79</v>
      </c>
      <c r="E363" s="145" t="s">
        <v>4126</v>
      </c>
      <c r="F363" s="145" t="s">
        <v>4127</v>
      </c>
      <c r="I363" s="137"/>
      <c r="J363" s="146">
        <f>BK363</f>
        <v>0</v>
      </c>
      <c r="L363" s="134"/>
      <c r="M363" s="139"/>
      <c r="N363" s="140"/>
      <c r="O363" s="140"/>
      <c r="P363" s="141">
        <f>SUM(P364:P367)</f>
        <v>0</v>
      </c>
      <c r="Q363" s="140"/>
      <c r="R363" s="141">
        <f>SUM(R364:R367)</f>
        <v>0</v>
      </c>
      <c r="S363" s="140"/>
      <c r="T363" s="142">
        <f>SUM(T364:T367)</f>
        <v>0</v>
      </c>
      <c r="AR363" s="135" t="s">
        <v>88</v>
      </c>
      <c r="AT363" s="143" t="s">
        <v>79</v>
      </c>
      <c r="AU363" s="143" t="s">
        <v>88</v>
      </c>
      <c r="AY363" s="135" t="s">
        <v>239</v>
      </c>
      <c r="BK363" s="144">
        <f>SUM(BK364:BK367)</f>
        <v>0</v>
      </c>
    </row>
    <row r="364" spans="1:65" s="2" customFormat="1" ht="14.4" customHeight="1">
      <c r="A364" s="34"/>
      <c r="B364" s="147"/>
      <c r="C364" s="148" t="s">
        <v>80</v>
      </c>
      <c r="D364" s="148" t="s">
        <v>242</v>
      </c>
      <c r="E364" s="149" t="s">
        <v>4128</v>
      </c>
      <c r="F364" s="150" t="s">
        <v>5530</v>
      </c>
      <c r="G364" s="151" t="s">
        <v>261</v>
      </c>
      <c r="H364" s="152">
        <v>2</v>
      </c>
      <c r="I364" s="153"/>
      <c r="J364" s="152">
        <f>ROUND(I364*H364,3)</f>
        <v>0</v>
      </c>
      <c r="K364" s="154"/>
      <c r="L364" s="35"/>
      <c r="M364" s="155" t="s">
        <v>1</v>
      </c>
      <c r="N364" s="156" t="s">
        <v>46</v>
      </c>
      <c r="O364" s="60"/>
      <c r="P364" s="157">
        <f>O364*H364</f>
        <v>0</v>
      </c>
      <c r="Q364" s="157">
        <v>0</v>
      </c>
      <c r="R364" s="157">
        <f>Q364*H364</f>
        <v>0</v>
      </c>
      <c r="S364" s="157">
        <v>0</v>
      </c>
      <c r="T364" s="158">
        <f>S364*H364</f>
        <v>0</v>
      </c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R364" s="159" t="s">
        <v>246</v>
      </c>
      <c r="AT364" s="159" t="s">
        <v>242</v>
      </c>
      <c r="AU364" s="159" t="s">
        <v>140</v>
      </c>
      <c r="AY364" s="18" t="s">
        <v>239</v>
      </c>
      <c r="BE364" s="160">
        <f>IF(N364="základná",J364,0)</f>
        <v>0</v>
      </c>
      <c r="BF364" s="160">
        <f>IF(N364="znížená",J364,0)</f>
        <v>0</v>
      </c>
      <c r="BG364" s="160">
        <f>IF(N364="zákl. prenesená",J364,0)</f>
        <v>0</v>
      </c>
      <c r="BH364" s="160">
        <f>IF(N364="zníž. prenesená",J364,0)</f>
        <v>0</v>
      </c>
      <c r="BI364" s="160">
        <f>IF(N364="nulová",J364,0)</f>
        <v>0</v>
      </c>
      <c r="BJ364" s="18" t="s">
        <v>140</v>
      </c>
      <c r="BK364" s="161">
        <f>ROUND(I364*H364,3)</f>
        <v>0</v>
      </c>
      <c r="BL364" s="18" t="s">
        <v>246</v>
      </c>
      <c r="BM364" s="159" t="s">
        <v>1687</v>
      </c>
    </row>
    <row r="365" spans="1:65" s="2" customFormat="1" ht="24.25" customHeight="1">
      <c r="A365" s="34"/>
      <c r="B365" s="147"/>
      <c r="C365" s="148" t="s">
        <v>80</v>
      </c>
      <c r="D365" s="148" t="s">
        <v>242</v>
      </c>
      <c r="E365" s="149" t="s">
        <v>4129</v>
      </c>
      <c r="F365" s="150" t="s">
        <v>5531</v>
      </c>
      <c r="G365" s="151" t="s">
        <v>261</v>
      </c>
      <c r="H365" s="152">
        <v>11</v>
      </c>
      <c r="I365" s="153"/>
      <c r="J365" s="152">
        <f>ROUND(I365*H365,3)</f>
        <v>0</v>
      </c>
      <c r="K365" s="154"/>
      <c r="L365" s="35"/>
      <c r="M365" s="155" t="s">
        <v>1</v>
      </c>
      <c r="N365" s="156" t="s">
        <v>46</v>
      </c>
      <c r="O365" s="60"/>
      <c r="P365" s="157">
        <f>O365*H365</f>
        <v>0</v>
      </c>
      <c r="Q365" s="157">
        <v>0</v>
      </c>
      <c r="R365" s="157">
        <f>Q365*H365</f>
        <v>0</v>
      </c>
      <c r="S365" s="157">
        <v>0</v>
      </c>
      <c r="T365" s="158">
        <f>S365*H365</f>
        <v>0</v>
      </c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R365" s="159" t="s">
        <v>246</v>
      </c>
      <c r="AT365" s="159" t="s">
        <v>242</v>
      </c>
      <c r="AU365" s="159" t="s">
        <v>140</v>
      </c>
      <c r="AY365" s="18" t="s">
        <v>239</v>
      </c>
      <c r="BE365" s="160">
        <f>IF(N365="základná",J365,0)</f>
        <v>0</v>
      </c>
      <c r="BF365" s="160">
        <f>IF(N365="znížená",J365,0)</f>
        <v>0</v>
      </c>
      <c r="BG365" s="160">
        <f>IF(N365="zákl. prenesená",J365,0)</f>
        <v>0</v>
      </c>
      <c r="BH365" s="160">
        <f>IF(N365="zníž. prenesená",J365,0)</f>
        <v>0</v>
      </c>
      <c r="BI365" s="160">
        <f>IF(N365="nulová",J365,0)</f>
        <v>0</v>
      </c>
      <c r="BJ365" s="18" t="s">
        <v>140</v>
      </c>
      <c r="BK365" s="161">
        <f>ROUND(I365*H365,3)</f>
        <v>0</v>
      </c>
      <c r="BL365" s="18" t="s">
        <v>246</v>
      </c>
      <c r="BM365" s="159" t="s">
        <v>1648</v>
      </c>
    </row>
    <row r="366" spans="1:65" s="2" customFormat="1" ht="38" customHeight="1">
      <c r="A366" s="34"/>
      <c r="B366" s="147"/>
      <c r="C366" s="148" t="s">
        <v>80</v>
      </c>
      <c r="D366" s="148" t="s">
        <v>242</v>
      </c>
      <c r="E366" s="149" t="s">
        <v>4130</v>
      </c>
      <c r="F366" s="150" t="s">
        <v>5543</v>
      </c>
      <c r="G366" s="151" t="s">
        <v>261</v>
      </c>
      <c r="H366" s="152">
        <v>12</v>
      </c>
      <c r="I366" s="153"/>
      <c r="J366" s="152">
        <f>ROUND(I366*H366,3)</f>
        <v>0</v>
      </c>
      <c r="K366" s="154"/>
      <c r="L366" s="35"/>
      <c r="M366" s="155" t="s">
        <v>1</v>
      </c>
      <c r="N366" s="156" t="s">
        <v>46</v>
      </c>
      <c r="O366" s="60"/>
      <c r="P366" s="157">
        <f>O366*H366</f>
        <v>0</v>
      </c>
      <c r="Q366" s="157">
        <v>0</v>
      </c>
      <c r="R366" s="157">
        <f>Q366*H366</f>
        <v>0</v>
      </c>
      <c r="S366" s="157">
        <v>0</v>
      </c>
      <c r="T366" s="158">
        <f>S366*H366</f>
        <v>0</v>
      </c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R366" s="159" t="s">
        <v>246</v>
      </c>
      <c r="AT366" s="159" t="s">
        <v>242</v>
      </c>
      <c r="AU366" s="159" t="s">
        <v>140</v>
      </c>
      <c r="AY366" s="18" t="s">
        <v>239</v>
      </c>
      <c r="BE366" s="160">
        <f>IF(N366="základná",J366,0)</f>
        <v>0</v>
      </c>
      <c r="BF366" s="160">
        <f>IF(N366="znížená",J366,0)</f>
        <v>0</v>
      </c>
      <c r="BG366" s="160">
        <f>IF(N366="zákl. prenesená",J366,0)</f>
        <v>0</v>
      </c>
      <c r="BH366" s="160">
        <f>IF(N366="zníž. prenesená",J366,0)</f>
        <v>0</v>
      </c>
      <c r="BI366" s="160">
        <f>IF(N366="nulová",J366,0)</f>
        <v>0</v>
      </c>
      <c r="BJ366" s="18" t="s">
        <v>140</v>
      </c>
      <c r="BK366" s="161">
        <f>ROUND(I366*H366,3)</f>
        <v>0</v>
      </c>
      <c r="BL366" s="18" t="s">
        <v>246</v>
      </c>
      <c r="BM366" s="159" t="s">
        <v>1878</v>
      </c>
    </row>
    <row r="367" spans="1:65" s="2" customFormat="1" ht="14.4" customHeight="1">
      <c r="A367" s="34"/>
      <c r="B367" s="147"/>
      <c r="C367" s="148" t="s">
        <v>362</v>
      </c>
      <c r="D367" s="148" t="s">
        <v>242</v>
      </c>
      <c r="E367" s="149" t="s">
        <v>3988</v>
      </c>
      <c r="F367" s="150" t="s">
        <v>3989</v>
      </c>
      <c r="G367" s="151" t="s">
        <v>2932</v>
      </c>
      <c r="H367" s="152">
        <v>1</v>
      </c>
      <c r="I367" s="153"/>
      <c r="J367" s="152">
        <f>ROUND(I367*H367,3)</f>
        <v>0</v>
      </c>
      <c r="K367" s="154"/>
      <c r="L367" s="35"/>
      <c r="M367" s="155" t="s">
        <v>1</v>
      </c>
      <c r="N367" s="156" t="s">
        <v>46</v>
      </c>
      <c r="O367" s="60"/>
      <c r="P367" s="157">
        <f>O367*H367</f>
        <v>0</v>
      </c>
      <c r="Q367" s="157">
        <v>0</v>
      </c>
      <c r="R367" s="157">
        <f>Q367*H367</f>
        <v>0</v>
      </c>
      <c r="S367" s="157">
        <v>0</v>
      </c>
      <c r="T367" s="158">
        <f>S367*H367</f>
        <v>0</v>
      </c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R367" s="159" t="s">
        <v>246</v>
      </c>
      <c r="AT367" s="159" t="s">
        <v>242</v>
      </c>
      <c r="AU367" s="159" t="s">
        <v>140</v>
      </c>
      <c r="AY367" s="18" t="s">
        <v>239</v>
      </c>
      <c r="BE367" s="160">
        <f>IF(N367="základná",J367,0)</f>
        <v>0</v>
      </c>
      <c r="BF367" s="160">
        <f>IF(N367="znížená",J367,0)</f>
        <v>0</v>
      </c>
      <c r="BG367" s="160">
        <f>IF(N367="zákl. prenesená",J367,0)</f>
        <v>0</v>
      </c>
      <c r="BH367" s="160">
        <f>IF(N367="zníž. prenesená",J367,0)</f>
        <v>0</v>
      </c>
      <c r="BI367" s="160">
        <f>IF(N367="nulová",J367,0)</f>
        <v>0</v>
      </c>
      <c r="BJ367" s="18" t="s">
        <v>140</v>
      </c>
      <c r="BK367" s="161">
        <f>ROUND(I367*H367,3)</f>
        <v>0</v>
      </c>
      <c r="BL367" s="18" t="s">
        <v>246</v>
      </c>
      <c r="BM367" s="159" t="s">
        <v>4185</v>
      </c>
    </row>
    <row r="368" spans="1:65" s="12" customFormat="1" ht="25.85" customHeight="1">
      <c r="B368" s="134"/>
      <c r="D368" s="135" t="s">
        <v>79</v>
      </c>
      <c r="E368" s="136" t="s">
        <v>3301</v>
      </c>
      <c r="F368" s="136" t="s">
        <v>4186</v>
      </c>
      <c r="I368" s="137"/>
      <c r="J368" s="138">
        <f>BK368</f>
        <v>0</v>
      </c>
      <c r="L368" s="134"/>
      <c r="M368" s="139"/>
      <c r="N368" s="140"/>
      <c r="O368" s="140"/>
      <c r="P368" s="141">
        <f>P369+P372+P376+P379</f>
        <v>0</v>
      </c>
      <c r="Q368" s="140"/>
      <c r="R368" s="141">
        <f>R369+R372+R376+R379</f>
        <v>92</v>
      </c>
      <c r="S368" s="140"/>
      <c r="T368" s="142">
        <f>T369+T372+T376+T379</f>
        <v>0</v>
      </c>
      <c r="AR368" s="135" t="s">
        <v>88</v>
      </c>
      <c r="AT368" s="143" t="s">
        <v>79</v>
      </c>
      <c r="AU368" s="143" t="s">
        <v>80</v>
      </c>
      <c r="AY368" s="135" t="s">
        <v>239</v>
      </c>
      <c r="BK368" s="144">
        <f>BK369+BK372+BK376+BK379</f>
        <v>0</v>
      </c>
    </row>
    <row r="369" spans="1:65" s="12" customFormat="1" ht="22.75" customHeight="1">
      <c r="B369" s="134"/>
      <c r="D369" s="135" t="s">
        <v>79</v>
      </c>
      <c r="E369" s="145" t="s">
        <v>4187</v>
      </c>
      <c r="F369" s="145" t="s">
        <v>4188</v>
      </c>
      <c r="I369" s="137"/>
      <c r="J369" s="146">
        <f>BK369</f>
        <v>0</v>
      </c>
      <c r="L369" s="134"/>
      <c r="M369" s="139"/>
      <c r="N369" s="140"/>
      <c r="O369" s="140"/>
      <c r="P369" s="141">
        <f>SUM(P370:P371)</f>
        <v>0</v>
      </c>
      <c r="Q369" s="140"/>
      <c r="R369" s="141">
        <f>SUM(R370:R371)</f>
        <v>62</v>
      </c>
      <c r="S369" s="140"/>
      <c r="T369" s="142">
        <f>SUM(T370:T371)</f>
        <v>0</v>
      </c>
      <c r="AR369" s="135" t="s">
        <v>88</v>
      </c>
      <c r="AT369" s="143" t="s">
        <v>79</v>
      </c>
      <c r="AU369" s="143" t="s">
        <v>88</v>
      </c>
      <c r="AY369" s="135" t="s">
        <v>239</v>
      </c>
      <c r="BK369" s="144">
        <f>SUM(BK370:BK371)</f>
        <v>0</v>
      </c>
    </row>
    <row r="370" spans="1:65" s="2" customFormat="1" ht="14.4" customHeight="1">
      <c r="A370" s="34"/>
      <c r="B370" s="147"/>
      <c r="C370" s="148" t="s">
        <v>80</v>
      </c>
      <c r="D370" s="148" t="s">
        <v>242</v>
      </c>
      <c r="E370" s="149" t="s">
        <v>4189</v>
      </c>
      <c r="F370" s="150" t="s">
        <v>4190</v>
      </c>
      <c r="G370" s="151" t="s">
        <v>388</v>
      </c>
      <c r="H370" s="152">
        <v>1</v>
      </c>
      <c r="I370" s="153"/>
      <c r="J370" s="152">
        <f>ROUND(I370*H370,3)</f>
        <v>0</v>
      </c>
      <c r="K370" s="154"/>
      <c r="L370" s="35"/>
      <c r="M370" s="155" t="s">
        <v>1</v>
      </c>
      <c r="N370" s="156" t="s">
        <v>46</v>
      </c>
      <c r="O370" s="60"/>
      <c r="P370" s="157">
        <f>O370*H370</f>
        <v>0</v>
      </c>
      <c r="Q370" s="157">
        <v>62</v>
      </c>
      <c r="R370" s="157">
        <f>Q370*H370</f>
        <v>62</v>
      </c>
      <c r="S370" s="157">
        <v>0</v>
      </c>
      <c r="T370" s="158">
        <f>S370*H370</f>
        <v>0</v>
      </c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R370" s="159" t="s">
        <v>246</v>
      </c>
      <c r="AT370" s="159" t="s">
        <v>242</v>
      </c>
      <c r="AU370" s="159" t="s">
        <v>140</v>
      </c>
      <c r="AY370" s="18" t="s">
        <v>239</v>
      </c>
      <c r="BE370" s="160">
        <f>IF(N370="základná",J370,0)</f>
        <v>0</v>
      </c>
      <c r="BF370" s="160">
        <f>IF(N370="znížená",J370,0)</f>
        <v>0</v>
      </c>
      <c r="BG370" s="160">
        <f>IF(N370="zákl. prenesená",J370,0)</f>
        <v>0</v>
      </c>
      <c r="BH370" s="160">
        <f>IF(N370="zníž. prenesená",J370,0)</f>
        <v>0</v>
      </c>
      <c r="BI370" s="160">
        <f>IF(N370="nulová",J370,0)</f>
        <v>0</v>
      </c>
      <c r="BJ370" s="18" t="s">
        <v>140</v>
      </c>
      <c r="BK370" s="161">
        <f>ROUND(I370*H370,3)</f>
        <v>0</v>
      </c>
      <c r="BL370" s="18" t="s">
        <v>246</v>
      </c>
      <c r="BM370" s="159" t="s">
        <v>1888</v>
      </c>
    </row>
    <row r="371" spans="1:65" s="2" customFormat="1" ht="14.4" customHeight="1">
      <c r="A371" s="34"/>
      <c r="B371" s="147"/>
      <c r="C371" s="148" t="s">
        <v>80</v>
      </c>
      <c r="D371" s="148" t="s">
        <v>242</v>
      </c>
      <c r="E371" s="149" t="s">
        <v>3988</v>
      </c>
      <c r="F371" s="150" t="s">
        <v>3989</v>
      </c>
      <c r="G371" s="151" t="s">
        <v>2932</v>
      </c>
      <c r="H371" s="152">
        <v>1</v>
      </c>
      <c r="I371" s="153"/>
      <c r="J371" s="152">
        <f>ROUND(I371*H371,3)</f>
        <v>0</v>
      </c>
      <c r="K371" s="154"/>
      <c r="L371" s="35"/>
      <c r="M371" s="155" t="s">
        <v>1</v>
      </c>
      <c r="N371" s="156" t="s">
        <v>46</v>
      </c>
      <c r="O371" s="60"/>
      <c r="P371" s="157">
        <f>O371*H371</f>
        <v>0</v>
      </c>
      <c r="Q371" s="157">
        <v>0</v>
      </c>
      <c r="R371" s="157">
        <f>Q371*H371</f>
        <v>0</v>
      </c>
      <c r="S371" s="157">
        <v>0</v>
      </c>
      <c r="T371" s="158">
        <f>S371*H371</f>
        <v>0</v>
      </c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R371" s="159" t="s">
        <v>246</v>
      </c>
      <c r="AT371" s="159" t="s">
        <v>242</v>
      </c>
      <c r="AU371" s="159" t="s">
        <v>140</v>
      </c>
      <c r="AY371" s="18" t="s">
        <v>239</v>
      </c>
      <c r="BE371" s="160">
        <f>IF(N371="základná",J371,0)</f>
        <v>0</v>
      </c>
      <c r="BF371" s="160">
        <f>IF(N371="znížená",J371,0)</f>
        <v>0</v>
      </c>
      <c r="BG371" s="160">
        <f>IF(N371="zákl. prenesená",J371,0)</f>
        <v>0</v>
      </c>
      <c r="BH371" s="160">
        <f>IF(N371="zníž. prenesená",J371,0)</f>
        <v>0</v>
      </c>
      <c r="BI371" s="160">
        <f>IF(N371="nulová",J371,0)</f>
        <v>0</v>
      </c>
      <c r="BJ371" s="18" t="s">
        <v>140</v>
      </c>
      <c r="BK371" s="161">
        <f>ROUND(I371*H371,3)</f>
        <v>0</v>
      </c>
      <c r="BL371" s="18" t="s">
        <v>246</v>
      </c>
      <c r="BM371" s="159" t="s">
        <v>1693</v>
      </c>
    </row>
    <row r="372" spans="1:65" s="12" customFormat="1" ht="22.75" customHeight="1">
      <c r="B372" s="134"/>
      <c r="D372" s="135" t="s">
        <v>79</v>
      </c>
      <c r="E372" s="145" t="s">
        <v>4191</v>
      </c>
      <c r="F372" s="145" t="s">
        <v>4192</v>
      </c>
      <c r="I372" s="137"/>
      <c r="J372" s="146">
        <f>BK372</f>
        <v>0</v>
      </c>
      <c r="L372" s="134"/>
      <c r="M372" s="139"/>
      <c r="N372" s="140"/>
      <c r="O372" s="140"/>
      <c r="P372" s="141">
        <f>SUM(P373:P375)</f>
        <v>0</v>
      </c>
      <c r="Q372" s="140"/>
      <c r="R372" s="141">
        <f>SUM(R373:R375)</f>
        <v>30</v>
      </c>
      <c r="S372" s="140"/>
      <c r="T372" s="142">
        <f>SUM(T373:T375)</f>
        <v>0</v>
      </c>
      <c r="AR372" s="135" t="s">
        <v>88</v>
      </c>
      <c r="AT372" s="143" t="s">
        <v>79</v>
      </c>
      <c r="AU372" s="143" t="s">
        <v>88</v>
      </c>
      <c r="AY372" s="135" t="s">
        <v>239</v>
      </c>
      <c r="BK372" s="144">
        <f>SUM(BK373:BK375)</f>
        <v>0</v>
      </c>
    </row>
    <row r="373" spans="1:65" s="2" customFormat="1" ht="14.4" customHeight="1">
      <c r="A373" s="34"/>
      <c r="B373" s="147"/>
      <c r="C373" s="148" t="s">
        <v>80</v>
      </c>
      <c r="D373" s="148" t="s">
        <v>242</v>
      </c>
      <c r="E373" s="149" t="s">
        <v>4193</v>
      </c>
      <c r="F373" s="150" t="s">
        <v>4194</v>
      </c>
      <c r="G373" s="151" t="s">
        <v>388</v>
      </c>
      <c r="H373" s="152">
        <v>2</v>
      </c>
      <c r="I373" s="153"/>
      <c r="J373" s="152">
        <f>ROUND(I373*H373,3)</f>
        <v>0</v>
      </c>
      <c r="K373" s="154"/>
      <c r="L373" s="35"/>
      <c r="M373" s="155" t="s">
        <v>1</v>
      </c>
      <c r="N373" s="156" t="s">
        <v>46</v>
      </c>
      <c r="O373" s="60"/>
      <c r="P373" s="157">
        <f>O373*H373</f>
        <v>0</v>
      </c>
      <c r="Q373" s="157">
        <v>10</v>
      </c>
      <c r="R373" s="157">
        <f>Q373*H373</f>
        <v>20</v>
      </c>
      <c r="S373" s="157">
        <v>0</v>
      </c>
      <c r="T373" s="158">
        <f>S373*H373</f>
        <v>0</v>
      </c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R373" s="159" t="s">
        <v>246</v>
      </c>
      <c r="AT373" s="159" t="s">
        <v>242</v>
      </c>
      <c r="AU373" s="159" t="s">
        <v>140</v>
      </c>
      <c r="AY373" s="18" t="s">
        <v>239</v>
      </c>
      <c r="BE373" s="160">
        <f>IF(N373="základná",J373,0)</f>
        <v>0</v>
      </c>
      <c r="BF373" s="160">
        <f>IF(N373="znížená",J373,0)</f>
        <v>0</v>
      </c>
      <c r="BG373" s="160">
        <f>IF(N373="zákl. prenesená",J373,0)</f>
        <v>0</v>
      </c>
      <c r="BH373" s="160">
        <f>IF(N373="zníž. prenesená",J373,0)</f>
        <v>0</v>
      </c>
      <c r="BI373" s="160">
        <f>IF(N373="nulová",J373,0)</f>
        <v>0</v>
      </c>
      <c r="BJ373" s="18" t="s">
        <v>140</v>
      </c>
      <c r="BK373" s="161">
        <f>ROUND(I373*H373,3)</f>
        <v>0</v>
      </c>
      <c r="BL373" s="18" t="s">
        <v>246</v>
      </c>
      <c r="BM373" s="159" t="s">
        <v>1714</v>
      </c>
    </row>
    <row r="374" spans="1:65" s="2" customFormat="1" ht="14.4" customHeight="1">
      <c r="A374" s="34"/>
      <c r="B374" s="147"/>
      <c r="C374" s="148" t="s">
        <v>80</v>
      </c>
      <c r="D374" s="148" t="s">
        <v>242</v>
      </c>
      <c r="E374" s="149" t="s">
        <v>4195</v>
      </c>
      <c r="F374" s="150" t="s">
        <v>4196</v>
      </c>
      <c r="G374" s="151" t="s">
        <v>388</v>
      </c>
      <c r="H374" s="152">
        <v>1</v>
      </c>
      <c r="I374" s="153"/>
      <c r="J374" s="152">
        <f>ROUND(I374*H374,3)</f>
        <v>0</v>
      </c>
      <c r="K374" s="154"/>
      <c r="L374" s="35"/>
      <c r="M374" s="155" t="s">
        <v>1</v>
      </c>
      <c r="N374" s="156" t="s">
        <v>46</v>
      </c>
      <c r="O374" s="60"/>
      <c r="P374" s="157">
        <f>O374*H374</f>
        <v>0</v>
      </c>
      <c r="Q374" s="157">
        <v>10</v>
      </c>
      <c r="R374" s="157">
        <f>Q374*H374</f>
        <v>10</v>
      </c>
      <c r="S374" s="157">
        <v>0</v>
      </c>
      <c r="T374" s="158">
        <f>S374*H374</f>
        <v>0</v>
      </c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R374" s="159" t="s">
        <v>246</v>
      </c>
      <c r="AT374" s="159" t="s">
        <v>242</v>
      </c>
      <c r="AU374" s="159" t="s">
        <v>140</v>
      </c>
      <c r="AY374" s="18" t="s">
        <v>239</v>
      </c>
      <c r="BE374" s="160">
        <f>IF(N374="základná",J374,0)</f>
        <v>0</v>
      </c>
      <c r="BF374" s="160">
        <f>IF(N374="znížená",J374,0)</f>
        <v>0</v>
      </c>
      <c r="BG374" s="160">
        <f>IF(N374="zákl. prenesená",J374,0)</f>
        <v>0</v>
      </c>
      <c r="BH374" s="160">
        <f>IF(N374="zníž. prenesená",J374,0)</f>
        <v>0</v>
      </c>
      <c r="BI374" s="160">
        <f>IF(N374="nulová",J374,0)</f>
        <v>0</v>
      </c>
      <c r="BJ374" s="18" t="s">
        <v>140</v>
      </c>
      <c r="BK374" s="161">
        <f>ROUND(I374*H374,3)</f>
        <v>0</v>
      </c>
      <c r="BL374" s="18" t="s">
        <v>246</v>
      </c>
      <c r="BM374" s="159" t="s">
        <v>1757</v>
      </c>
    </row>
    <row r="375" spans="1:65" s="2" customFormat="1" ht="14.4" customHeight="1">
      <c r="A375" s="34"/>
      <c r="B375" s="147"/>
      <c r="C375" s="148" t="s">
        <v>80</v>
      </c>
      <c r="D375" s="148" t="s">
        <v>242</v>
      </c>
      <c r="E375" s="149" t="s">
        <v>3988</v>
      </c>
      <c r="F375" s="150" t="s">
        <v>3989</v>
      </c>
      <c r="G375" s="151" t="s">
        <v>2932</v>
      </c>
      <c r="H375" s="152">
        <v>1</v>
      </c>
      <c r="I375" s="153"/>
      <c r="J375" s="152">
        <f>ROUND(I375*H375,3)</f>
        <v>0</v>
      </c>
      <c r="K375" s="154"/>
      <c r="L375" s="35"/>
      <c r="M375" s="155" t="s">
        <v>1</v>
      </c>
      <c r="N375" s="156" t="s">
        <v>46</v>
      </c>
      <c r="O375" s="60"/>
      <c r="P375" s="157">
        <f>O375*H375</f>
        <v>0</v>
      </c>
      <c r="Q375" s="157">
        <v>0</v>
      </c>
      <c r="R375" s="157">
        <f>Q375*H375</f>
        <v>0</v>
      </c>
      <c r="S375" s="157">
        <v>0</v>
      </c>
      <c r="T375" s="158">
        <f>S375*H375</f>
        <v>0</v>
      </c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R375" s="159" t="s">
        <v>246</v>
      </c>
      <c r="AT375" s="159" t="s">
        <v>242</v>
      </c>
      <c r="AU375" s="159" t="s">
        <v>140</v>
      </c>
      <c r="AY375" s="18" t="s">
        <v>239</v>
      </c>
      <c r="BE375" s="160">
        <f>IF(N375="základná",J375,0)</f>
        <v>0</v>
      </c>
      <c r="BF375" s="160">
        <f>IF(N375="znížená",J375,0)</f>
        <v>0</v>
      </c>
      <c r="BG375" s="160">
        <f>IF(N375="zákl. prenesená",J375,0)</f>
        <v>0</v>
      </c>
      <c r="BH375" s="160">
        <f>IF(N375="zníž. prenesená",J375,0)</f>
        <v>0</v>
      </c>
      <c r="BI375" s="160">
        <f>IF(N375="nulová",J375,0)</f>
        <v>0</v>
      </c>
      <c r="BJ375" s="18" t="s">
        <v>140</v>
      </c>
      <c r="BK375" s="161">
        <f>ROUND(I375*H375,3)</f>
        <v>0</v>
      </c>
      <c r="BL375" s="18" t="s">
        <v>246</v>
      </c>
      <c r="BM375" s="159" t="s">
        <v>1812</v>
      </c>
    </row>
    <row r="376" spans="1:65" s="12" customFormat="1" ht="22.75" customHeight="1">
      <c r="B376" s="134"/>
      <c r="D376" s="135" t="s">
        <v>79</v>
      </c>
      <c r="E376" s="145" t="s">
        <v>4197</v>
      </c>
      <c r="F376" s="145" t="s">
        <v>4198</v>
      </c>
      <c r="I376" s="137"/>
      <c r="J376" s="146">
        <f>BK376</f>
        <v>0</v>
      </c>
      <c r="L376" s="134"/>
      <c r="M376" s="139"/>
      <c r="N376" s="140"/>
      <c r="O376" s="140"/>
      <c r="P376" s="141">
        <f>SUM(P377:P378)</f>
        <v>0</v>
      </c>
      <c r="Q376" s="140"/>
      <c r="R376" s="141">
        <f>SUM(R377:R378)</f>
        <v>0</v>
      </c>
      <c r="S376" s="140"/>
      <c r="T376" s="142">
        <f>SUM(T377:T378)</f>
        <v>0</v>
      </c>
      <c r="AR376" s="135" t="s">
        <v>88</v>
      </c>
      <c r="AT376" s="143" t="s">
        <v>79</v>
      </c>
      <c r="AU376" s="143" t="s">
        <v>88</v>
      </c>
      <c r="AY376" s="135" t="s">
        <v>239</v>
      </c>
      <c r="BK376" s="144">
        <f>SUM(BK377:BK378)</f>
        <v>0</v>
      </c>
    </row>
    <row r="377" spans="1:65" s="2" customFormat="1" ht="14.4" customHeight="1">
      <c r="A377" s="34"/>
      <c r="B377" s="147"/>
      <c r="C377" s="148" t="s">
        <v>80</v>
      </c>
      <c r="D377" s="148" t="s">
        <v>242</v>
      </c>
      <c r="E377" s="149" t="s">
        <v>4199</v>
      </c>
      <c r="F377" s="150" t="s">
        <v>4200</v>
      </c>
      <c r="G377" s="151" t="s">
        <v>4071</v>
      </c>
      <c r="H377" s="152">
        <v>38</v>
      </c>
      <c r="I377" s="153"/>
      <c r="J377" s="152">
        <f>ROUND(I377*H377,3)</f>
        <v>0</v>
      </c>
      <c r="K377" s="154"/>
      <c r="L377" s="35"/>
      <c r="M377" s="155" t="s">
        <v>1</v>
      </c>
      <c r="N377" s="156" t="s">
        <v>46</v>
      </c>
      <c r="O377" s="60"/>
      <c r="P377" s="157">
        <f>O377*H377</f>
        <v>0</v>
      </c>
      <c r="Q377" s="157">
        <v>0</v>
      </c>
      <c r="R377" s="157">
        <f>Q377*H377</f>
        <v>0</v>
      </c>
      <c r="S377" s="157">
        <v>0</v>
      </c>
      <c r="T377" s="158">
        <f>S377*H377</f>
        <v>0</v>
      </c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R377" s="159" t="s">
        <v>246</v>
      </c>
      <c r="AT377" s="159" t="s">
        <v>242</v>
      </c>
      <c r="AU377" s="159" t="s">
        <v>140</v>
      </c>
      <c r="AY377" s="18" t="s">
        <v>239</v>
      </c>
      <c r="BE377" s="160">
        <f>IF(N377="základná",J377,0)</f>
        <v>0</v>
      </c>
      <c r="BF377" s="160">
        <f>IF(N377="znížená",J377,0)</f>
        <v>0</v>
      </c>
      <c r="BG377" s="160">
        <f>IF(N377="zákl. prenesená",J377,0)</f>
        <v>0</v>
      </c>
      <c r="BH377" s="160">
        <f>IF(N377="zníž. prenesená",J377,0)</f>
        <v>0</v>
      </c>
      <c r="BI377" s="160">
        <f>IF(N377="nulová",J377,0)</f>
        <v>0</v>
      </c>
      <c r="BJ377" s="18" t="s">
        <v>140</v>
      </c>
      <c r="BK377" s="161">
        <f>ROUND(I377*H377,3)</f>
        <v>0</v>
      </c>
      <c r="BL377" s="18" t="s">
        <v>246</v>
      </c>
      <c r="BM377" s="159" t="s">
        <v>1844</v>
      </c>
    </row>
    <row r="378" spans="1:65" s="2" customFormat="1" ht="14.4" customHeight="1">
      <c r="A378" s="34"/>
      <c r="B378" s="147"/>
      <c r="C378" s="148" t="s">
        <v>8</v>
      </c>
      <c r="D378" s="148" t="s">
        <v>242</v>
      </c>
      <c r="E378" s="149" t="s">
        <v>3988</v>
      </c>
      <c r="F378" s="150" t="s">
        <v>3989</v>
      </c>
      <c r="G378" s="151" t="s">
        <v>2932</v>
      </c>
      <c r="H378" s="152">
        <v>1</v>
      </c>
      <c r="I378" s="153"/>
      <c r="J378" s="152">
        <f>ROUND(I378*H378,3)</f>
        <v>0</v>
      </c>
      <c r="K378" s="154"/>
      <c r="L378" s="35"/>
      <c r="M378" s="155" t="s">
        <v>1</v>
      </c>
      <c r="N378" s="156" t="s">
        <v>46</v>
      </c>
      <c r="O378" s="60"/>
      <c r="P378" s="157">
        <f>O378*H378</f>
        <v>0</v>
      </c>
      <c r="Q378" s="157">
        <v>0</v>
      </c>
      <c r="R378" s="157">
        <f>Q378*H378</f>
        <v>0</v>
      </c>
      <c r="S378" s="157">
        <v>0</v>
      </c>
      <c r="T378" s="158">
        <f>S378*H378</f>
        <v>0</v>
      </c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R378" s="159" t="s">
        <v>246</v>
      </c>
      <c r="AT378" s="159" t="s">
        <v>242</v>
      </c>
      <c r="AU378" s="159" t="s">
        <v>140</v>
      </c>
      <c r="AY378" s="18" t="s">
        <v>239</v>
      </c>
      <c r="BE378" s="160">
        <f>IF(N378="základná",J378,0)</f>
        <v>0</v>
      </c>
      <c r="BF378" s="160">
        <f>IF(N378="znížená",J378,0)</f>
        <v>0</v>
      </c>
      <c r="BG378" s="160">
        <f>IF(N378="zákl. prenesená",J378,0)</f>
        <v>0</v>
      </c>
      <c r="BH378" s="160">
        <f>IF(N378="zníž. prenesená",J378,0)</f>
        <v>0</v>
      </c>
      <c r="BI378" s="160">
        <f>IF(N378="nulová",J378,0)</f>
        <v>0</v>
      </c>
      <c r="BJ378" s="18" t="s">
        <v>140</v>
      </c>
      <c r="BK378" s="161">
        <f>ROUND(I378*H378,3)</f>
        <v>0</v>
      </c>
      <c r="BL378" s="18" t="s">
        <v>246</v>
      </c>
      <c r="BM378" s="159" t="s">
        <v>4201</v>
      </c>
    </row>
    <row r="379" spans="1:65" s="12" customFormat="1" ht="22.75" customHeight="1">
      <c r="B379" s="134"/>
      <c r="D379" s="135" t="s">
        <v>79</v>
      </c>
      <c r="E379" s="145" t="s">
        <v>4120</v>
      </c>
      <c r="F379" s="145" t="s">
        <v>4121</v>
      </c>
      <c r="I379" s="137"/>
      <c r="J379" s="146">
        <f>BK379</f>
        <v>0</v>
      </c>
      <c r="L379" s="134"/>
      <c r="M379" s="139"/>
      <c r="N379" s="140"/>
      <c r="O379" s="140"/>
      <c r="P379" s="141">
        <f>P380</f>
        <v>0</v>
      </c>
      <c r="Q379" s="140"/>
      <c r="R379" s="141">
        <f>R380</f>
        <v>0</v>
      </c>
      <c r="S379" s="140"/>
      <c r="T379" s="142">
        <f>T380</f>
        <v>0</v>
      </c>
      <c r="AR379" s="135" t="s">
        <v>88</v>
      </c>
      <c r="AT379" s="143" t="s">
        <v>79</v>
      </c>
      <c r="AU379" s="143" t="s">
        <v>88</v>
      </c>
      <c r="AY379" s="135" t="s">
        <v>239</v>
      </c>
      <c r="BK379" s="144">
        <f>BK380</f>
        <v>0</v>
      </c>
    </row>
    <row r="380" spans="1:65" s="2" customFormat="1" ht="24.25" customHeight="1">
      <c r="A380" s="34"/>
      <c r="B380" s="147"/>
      <c r="C380" s="148" t="s">
        <v>80</v>
      </c>
      <c r="D380" s="148" t="s">
        <v>242</v>
      </c>
      <c r="E380" s="149" t="s">
        <v>4202</v>
      </c>
      <c r="F380" s="150" t="s">
        <v>4203</v>
      </c>
      <c r="G380" s="151" t="s">
        <v>4204</v>
      </c>
      <c r="H380" s="152">
        <v>1</v>
      </c>
      <c r="I380" s="153"/>
      <c r="J380" s="152">
        <f>ROUND(I380*H380,3)</f>
        <v>0</v>
      </c>
      <c r="K380" s="154"/>
      <c r="L380" s="35"/>
      <c r="M380" s="155" t="s">
        <v>1</v>
      </c>
      <c r="N380" s="156" t="s">
        <v>46</v>
      </c>
      <c r="O380" s="60"/>
      <c r="P380" s="157">
        <f>O380*H380</f>
        <v>0</v>
      </c>
      <c r="Q380" s="157">
        <v>0</v>
      </c>
      <c r="R380" s="157">
        <f>Q380*H380</f>
        <v>0</v>
      </c>
      <c r="S380" s="157">
        <v>0</v>
      </c>
      <c r="T380" s="158">
        <f>S380*H380</f>
        <v>0</v>
      </c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R380" s="159" t="s">
        <v>246</v>
      </c>
      <c r="AT380" s="159" t="s">
        <v>242</v>
      </c>
      <c r="AU380" s="159" t="s">
        <v>140</v>
      </c>
      <c r="AY380" s="18" t="s">
        <v>239</v>
      </c>
      <c r="BE380" s="160">
        <f>IF(N380="základná",J380,0)</f>
        <v>0</v>
      </c>
      <c r="BF380" s="160">
        <f>IF(N380="znížená",J380,0)</f>
        <v>0</v>
      </c>
      <c r="BG380" s="160">
        <f>IF(N380="zákl. prenesená",J380,0)</f>
        <v>0</v>
      </c>
      <c r="BH380" s="160">
        <f>IF(N380="zníž. prenesená",J380,0)</f>
        <v>0</v>
      </c>
      <c r="BI380" s="160">
        <f>IF(N380="nulová",J380,0)</f>
        <v>0</v>
      </c>
      <c r="BJ380" s="18" t="s">
        <v>140</v>
      </c>
      <c r="BK380" s="161">
        <f>ROUND(I380*H380,3)</f>
        <v>0</v>
      </c>
      <c r="BL380" s="18" t="s">
        <v>246</v>
      </c>
      <c r="BM380" s="159" t="s">
        <v>1897</v>
      </c>
    </row>
    <row r="381" spans="1:65" s="12" customFormat="1" ht="25.85" customHeight="1">
      <c r="B381" s="134"/>
      <c r="D381" s="135" t="s">
        <v>79</v>
      </c>
      <c r="E381" s="136" t="s">
        <v>3318</v>
      </c>
      <c r="F381" s="136" t="s">
        <v>4205</v>
      </c>
      <c r="I381" s="137"/>
      <c r="J381" s="138">
        <f>BK381</f>
        <v>0</v>
      </c>
      <c r="L381" s="134"/>
      <c r="M381" s="139"/>
      <c r="N381" s="140"/>
      <c r="O381" s="140"/>
      <c r="P381" s="141">
        <f>P382+P385+P389+P392+P395+P398+P401+P404+P407+P410</f>
        <v>0</v>
      </c>
      <c r="Q381" s="140"/>
      <c r="R381" s="141">
        <f>R382+R385+R389+R392+R395+R398+R401+R404+R407+R410</f>
        <v>0</v>
      </c>
      <c r="S381" s="140"/>
      <c r="T381" s="142">
        <f>T382+T385+T389+T392+T395+T398+T401+T404+T407+T410</f>
        <v>0</v>
      </c>
      <c r="AR381" s="135" t="s">
        <v>88</v>
      </c>
      <c r="AT381" s="143" t="s">
        <v>79</v>
      </c>
      <c r="AU381" s="143" t="s">
        <v>80</v>
      </c>
      <c r="AY381" s="135" t="s">
        <v>239</v>
      </c>
      <c r="BK381" s="144">
        <f>BK382+BK385+BK389+BK392+BK395+BK398+BK401+BK404+BK407+BK410</f>
        <v>0</v>
      </c>
    </row>
    <row r="382" spans="1:65" s="12" customFormat="1" ht="22.75" customHeight="1">
      <c r="B382" s="134"/>
      <c r="D382" s="135" t="s">
        <v>79</v>
      </c>
      <c r="E382" s="145" t="s">
        <v>4206</v>
      </c>
      <c r="F382" s="145" t="s">
        <v>5544</v>
      </c>
      <c r="I382" s="137"/>
      <c r="J382" s="146">
        <f>BK382</f>
        <v>0</v>
      </c>
      <c r="L382" s="134"/>
      <c r="M382" s="139"/>
      <c r="N382" s="140"/>
      <c r="O382" s="140"/>
      <c r="P382" s="141">
        <f>SUM(P383:P384)</f>
        <v>0</v>
      </c>
      <c r="Q382" s="140"/>
      <c r="R382" s="141">
        <f>SUM(R383:R384)</f>
        <v>0</v>
      </c>
      <c r="S382" s="140"/>
      <c r="T382" s="142">
        <f>SUM(T383:T384)</f>
        <v>0</v>
      </c>
      <c r="AR382" s="135" t="s">
        <v>88</v>
      </c>
      <c r="AT382" s="143" t="s">
        <v>79</v>
      </c>
      <c r="AU382" s="143" t="s">
        <v>88</v>
      </c>
      <c r="AY382" s="135" t="s">
        <v>239</v>
      </c>
      <c r="BK382" s="144">
        <f>SUM(BK383:BK384)</f>
        <v>0</v>
      </c>
    </row>
    <row r="383" spans="1:65" s="2" customFormat="1" ht="14.4" customHeight="1">
      <c r="A383" s="34"/>
      <c r="B383" s="147"/>
      <c r="C383" s="148" t="s">
        <v>80</v>
      </c>
      <c r="D383" s="148" t="s">
        <v>242</v>
      </c>
      <c r="E383" s="149" t="s">
        <v>4207</v>
      </c>
      <c r="F383" s="150" t="s">
        <v>4208</v>
      </c>
      <c r="G383" s="151" t="s">
        <v>388</v>
      </c>
      <c r="H383" s="152">
        <v>1</v>
      </c>
      <c r="I383" s="153"/>
      <c r="J383" s="152">
        <f>ROUND(I383*H383,3)</f>
        <v>0</v>
      </c>
      <c r="K383" s="154"/>
      <c r="L383" s="35"/>
      <c r="M383" s="155" t="s">
        <v>1</v>
      </c>
      <c r="N383" s="156" t="s">
        <v>46</v>
      </c>
      <c r="O383" s="60"/>
      <c r="P383" s="157">
        <f>O383*H383</f>
        <v>0</v>
      </c>
      <c r="Q383" s="157">
        <v>0</v>
      </c>
      <c r="R383" s="157">
        <f>Q383*H383</f>
        <v>0</v>
      </c>
      <c r="S383" s="157">
        <v>0</v>
      </c>
      <c r="T383" s="158">
        <f>S383*H383</f>
        <v>0</v>
      </c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R383" s="159" t="s">
        <v>246</v>
      </c>
      <c r="AT383" s="159" t="s">
        <v>242</v>
      </c>
      <c r="AU383" s="159" t="s">
        <v>140</v>
      </c>
      <c r="AY383" s="18" t="s">
        <v>239</v>
      </c>
      <c r="BE383" s="160">
        <f>IF(N383="základná",J383,0)</f>
        <v>0</v>
      </c>
      <c r="BF383" s="160">
        <f>IF(N383="znížená",J383,0)</f>
        <v>0</v>
      </c>
      <c r="BG383" s="160">
        <f>IF(N383="zákl. prenesená",J383,0)</f>
        <v>0</v>
      </c>
      <c r="BH383" s="160">
        <f>IF(N383="zníž. prenesená",J383,0)</f>
        <v>0</v>
      </c>
      <c r="BI383" s="160">
        <f>IF(N383="nulová",J383,0)</f>
        <v>0</v>
      </c>
      <c r="BJ383" s="18" t="s">
        <v>140</v>
      </c>
      <c r="BK383" s="161">
        <f>ROUND(I383*H383,3)</f>
        <v>0</v>
      </c>
      <c r="BL383" s="18" t="s">
        <v>246</v>
      </c>
      <c r="BM383" s="159" t="s">
        <v>1901</v>
      </c>
    </row>
    <row r="384" spans="1:65" s="2" customFormat="1" ht="14.4" customHeight="1">
      <c r="A384" s="34"/>
      <c r="B384" s="147"/>
      <c r="C384" s="148" t="s">
        <v>375</v>
      </c>
      <c r="D384" s="148" t="s">
        <v>242</v>
      </c>
      <c r="E384" s="149" t="s">
        <v>3988</v>
      </c>
      <c r="F384" s="150" t="s">
        <v>3989</v>
      </c>
      <c r="G384" s="151" t="s">
        <v>2932</v>
      </c>
      <c r="H384" s="152">
        <v>1</v>
      </c>
      <c r="I384" s="153"/>
      <c r="J384" s="152">
        <f>ROUND(I384*H384,3)</f>
        <v>0</v>
      </c>
      <c r="K384" s="154"/>
      <c r="L384" s="35"/>
      <c r="M384" s="155" t="s">
        <v>1</v>
      </c>
      <c r="N384" s="156" t="s">
        <v>46</v>
      </c>
      <c r="O384" s="60"/>
      <c r="P384" s="157">
        <f>O384*H384</f>
        <v>0</v>
      </c>
      <c r="Q384" s="157">
        <v>0</v>
      </c>
      <c r="R384" s="157">
        <f>Q384*H384</f>
        <v>0</v>
      </c>
      <c r="S384" s="157">
        <v>0</v>
      </c>
      <c r="T384" s="158">
        <f>S384*H384</f>
        <v>0</v>
      </c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R384" s="159" t="s">
        <v>246</v>
      </c>
      <c r="AT384" s="159" t="s">
        <v>242</v>
      </c>
      <c r="AU384" s="159" t="s">
        <v>140</v>
      </c>
      <c r="AY384" s="18" t="s">
        <v>239</v>
      </c>
      <c r="BE384" s="160">
        <f>IF(N384="základná",J384,0)</f>
        <v>0</v>
      </c>
      <c r="BF384" s="160">
        <f>IF(N384="znížená",J384,0)</f>
        <v>0</v>
      </c>
      <c r="BG384" s="160">
        <f>IF(N384="zákl. prenesená",J384,0)</f>
        <v>0</v>
      </c>
      <c r="BH384" s="160">
        <f>IF(N384="zníž. prenesená",J384,0)</f>
        <v>0</v>
      </c>
      <c r="BI384" s="160">
        <f>IF(N384="nulová",J384,0)</f>
        <v>0</v>
      </c>
      <c r="BJ384" s="18" t="s">
        <v>140</v>
      </c>
      <c r="BK384" s="161">
        <f>ROUND(I384*H384,3)</f>
        <v>0</v>
      </c>
      <c r="BL384" s="18" t="s">
        <v>246</v>
      </c>
      <c r="BM384" s="159" t="s">
        <v>4209</v>
      </c>
    </row>
    <row r="385" spans="1:65" s="12" customFormat="1" ht="22.75" customHeight="1">
      <c r="B385" s="134"/>
      <c r="D385" s="135" t="s">
        <v>79</v>
      </c>
      <c r="E385" s="145" t="s">
        <v>4210</v>
      </c>
      <c r="F385" s="145" t="s">
        <v>5545</v>
      </c>
      <c r="I385" s="137"/>
      <c r="J385" s="146">
        <f>BK385</f>
        <v>0</v>
      </c>
      <c r="L385" s="134"/>
      <c r="M385" s="139"/>
      <c r="N385" s="140"/>
      <c r="O385" s="140"/>
      <c r="P385" s="141">
        <f>SUM(P386:P388)</f>
        <v>0</v>
      </c>
      <c r="Q385" s="140"/>
      <c r="R385" s="141">
        <f>SUM(R386:R388)</f>
        <v>0</v>
      </c>
      <c r="S385" s="140"/>
      <c r="T385" s="142">
        <f>SUM(T386:T388)</f>
        <v>0</v>
      </c>
      <c r="AR385" s="135" t="s">
        <v>88</v>
      </c>
      <c r="AT385" s="143" t="s">
        <v>79</v>
      </c>
      <c r="AU385" s="143" t="s">
        <v>88</v>
      </c>
      <c r="AY385" s="135" t="s">
        <v>239</v>
      </c>
      <c r="BK385" s="144">
        <f>SUM(BK386:BK388)</f>
        <v>0</v>
      </c>
    </row>
    <row r="386" spans="1:65" s="2" customFormat="1" ht="14.4" customHeight="1">
      <c r="A386" s="34"/>
      <c r="B386" s="147"/>
      <c r="C386" s="148" t="s">
        <v>80</v>
      </c>
      <c r="D386" s="148" t="s">
        <v>242</v>
      </c>
      <c r="E386" s="149" t="s">
        <v>4211</v>
      </c>
      <c r="F386" s="150" t="s">
        <v>4212</v>
      </c>
      <c r="G386" s="151" t="s">
        <v>388</v>
      </c>
      <c r="H386" s="152">
        <v>2</v>
      </c>
      <c r="I386" s="153"/>
      <c r="J386" s="152">
        <f>ROUND(I386*H386,3)</f>
        <v>0</v>
      </c>
      <c r="K386" s="154"/>
      <c r="L386" s="35"/>
      <c r="M386" s="155" t="s">
        <v>1</v>
      </c>
      <c r="N386" s="156" t="s">
        <v>46</v>
      </c>
      <c r="O386" s="60"/>
      <c r="P386" s="157">
        <f>O386*H386</f>
        <v>0</v>
      </c>
      <c r="Q386" s="157">
        <v>0</v>
      </c>
      <c r="R386" s="157">
        <f>Q386*H386</f>
        <v>0</v>
      </c>
      <c r="S386" s="157">
        <v>0</v>
      </c>
      <c r="T386" s="158">
        <f>S386*H386</f>
        <v>0</v>
      </c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R386" s="159" t="s">
        <v>246</v>
      </c>
      <c r="AT386" s="159" t="s">
        <v>242</v>
      </c>
      <c r="AU386" s="159" t="s">
        <v>140</v>
      </c>
      <c r="AY386" s="18" t="s">
        <v>239</v>
      </c>
      <c r="BE386" s="160">
        <f>IF(N386="základná",J386,0)</f>
        <v>0</v>
      </c>
      <c r="BF386" s="160">
        <f>IF(N386="znížená",J386,0)</f>
        <v>0</v>
      </c>
      <c r="BG386" s="160">
        <f>IF(N386="zákl. prenesená",J386,0)</f>
        <v>0</v>
      </c>
      <c r="BH386" s="160">
        <f>IF(N386="zníž. prenesená",J386,0)</f>
        <v>0</v>
      </c>
      <c r="BI386" s="160">
        <f>IF(N386="nulová",J386,0)</f>
        <v>0</v>
      </c>
      <c r="BJ386" s="18" t="s">
        <v>140</v>
      </c>
      <c r="BK386" s="161">
        <f>ROUND(I386*H386,3)</f>
        <v>0</v>
      </c>
      <c r="BL386" s="18" t="s">
        <v>246</v>
      </c>
      <c r="BM386" s="159" t="s">
        <v>3647</v>
      </c>
    </row>
    <row r="387" spans="1:65" s="2" customFormat="1" ht="14.4" customHeight="1">
      <c r="A387" s="34"/>
      <c r="B387" s="147"/>
      <c r="C387" s="148" t="s">
        <v>80</v>
      </c>
      <c r="D387" s="148" t="s">
        <v>242</v>
      </c>
      <c r="E387" s="149" t="s">
        <v>4207</v>
      </c>
      <c r="F387" s="150" t="s">
        <v>4208</v>
      </c>
      <c r="G387" s="151" t="s">
        <v>388</v>
      </c>
      <c r="H387" s="152">
        <v>1</v>
      </c>
      <c r="I387" s="153"/>
      <c r="J387" s="152">
        <f>ROUND(I387*H387,3)</f>
        <v>0</v>
      </c>
      <c r="K387" s="154"/>
      <c r="L387" s="35"/>
      <c r="M387" s="155" t="s">
        <v>1</v>
      </c>
      <c r="N387" s="156" t="s">
        <v>46</v>
      </c>
      <c r="O387" s="60"/>
      <c r="P387" s="157">
        <f>O387*H387</f>
        <v>0</v>
      </c>
      <c r="Q387" s="157">
        <v>0</v>
      </c>
      <c r="R387" s="157">
        <f>Q387*H387</f>
        <v>0</v>
      </c>
      <c r="S387" s="157">
        <v>0</v>
      </c>
      <c r="T387" s="158">
        <f>S387*H387</f>
        <v>0</v>
      </c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R387" s="159" t="s">
        <v>246</v>
      </c>
      <c r="AT387" s="159" t="s">
        <v>242</v>
      </c>
      <c r="AU387" s="159" t="s">
        <v>140</v>
      </c>
      <c r="AY387" s="18" t="s">
        <v>239</v>
      </c>
      <c r="BE387" s="160">
        <f>IF(N387="základná",J387,0)</f>
        <v>0</v>
      </c>
      <c r="BF387" s="160">
        <f>IF(N387="znížená",J387,0)</f>
        <v>0</v>
      </c>
      <c r="BG387" s="160">
        <f>IF(N387="zákl. prenesená",J387,0)</f>
        <v>0</v>
      </c>
      <c r="BH387" s="160">
        <f>IF(N387="zníž. prenesená",J387,0)</f>
        <v>0</v>
      </c>
      <c r="BI387" s="160">
        <f>IF(N387="nulová",J387,0)</f>
        <v>0</v>
      </c>
      <c r="BJ387" s="18" t="s">
        <v>140</v>
      </c>
      <c r="BK387" s="161">
        <f>ROUND(I387*H387,3)</f>
        <v>0</v>
      </c>
      <c r="BL387" s="18" t="s">
        <v>246</v>
      </c>
      <c r="BM387" s="159" t="s">
        <v>3650</v>
      </c>
    </row>
    <row r="388" spans="1:65" s="2" customFormat="1" ht="14.4" customHeight="1">
      <c r="A388" s="34"/>
      <c r="B388" s="147"/>
      <c r="C388" s="148" t="s">
        <v>380</v>
      </c>
      <c r="D388" s="148" t="s">
        <v>242</v>
      </c>
      <c r="E388" s="149" t="s">
        <v>3988</v>
      </c>
      <c r="F388" s="150" t="s">
        <v>3989</v>
      </c>
      <c r="G388" s="151" t="s">
        <v>2932</v>
      </c>
      <c r="H388" s="152">
        <v>1</v>
      </c>
      <c r="I388" s="153"/>
      <c r="J388" s="152">
        <f>ROUND(I388*H388,3)</f>
        <v>0</v>
      </c>
      <c r="K388" s="154"/>
      <c r="L388" s="35"/>
      <c r="M388" s="155" t="s">
        <v>1</v>
      </c>
      <c r="N388" s="156" t="s">
        <v>46</v>
      </c>
      <c r="O388" s="60"/>
      <c r="P388" s="157">
        <f>O388*H388</f>
        <v>0</v>
      </c>
      <c r="Q388" s="157">
        <v>0</v>
      </c>
      <c r="R388" s="157">
        <f>Q388*H388</f>
        <v>0</v>
      </c>
      <c r="S388" s="157">
        <v>0</v>
      </c>
      <c r="T388" s="158">
        <f>S388*H388</f>
        <v>0</v>
      </c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R388" s="159" t="s">
        <v>246</v>
      </c>
      <c r="AT388" s="159" t="s">
        <v>242</v>
      </c>
      <c r="AU388" s="159" t="s">
        <v>140</v>
      </c>
      <c r="AY388" s="18" t="s">
        <v>239</v>
      </c>
      <c r="BE388" s="160">
        <f>IF(N388="základná",J388,0)</f>
        <v>0</v>
      </c>
      <c r="BF388" s="160">
        <f>IF(N388="znížená",J388,0)</f>
        <v>0</v>
      </c>
      <c r="BG388" s="160">
        <f>IF(N388="zákl. prenesená",J388,0)</f>
        <v>0</v>
      </c>
      <c r="BH388" s="160">
        <f>IF(N388="zníž. prenesená",J388,0)</f>
        <v>0</v>
      </c>
      <c r="BI388" s="160">
        <f>IF(N388="nulová",J388,0)</f>
        <v>0</v>
      </c>
      <c r="BJ388" s="18" t="s">
        <v>140</v>
      </c>
      <c r="BK388" s="161">
        <f>ROUND(I388*H388,3)</f>
        <v>0</v>
      </c>
      <c r="BL388" s="18" t="s">
        <v>246</v>
      </c>
      <c r="BM388" s="159" t="s">
        <v>4213</v>
      </c>
    </row>
    <row r="389" spans="1:65" s="12" customFormat="1" ht="22.75" customHeight="1">
      <c r="B389" s="134"/>
      <c r="D389" s="135" t="s">
        <v>79</v>
      </c>
      <c r="E389" s="145" t="s">
        <v>4210</v>
      </c>
      <c r="F389" s="145" t="s">
        <v>5545</v>
      </c>
      <c r="I389" s="137"/>
      <c r="J389" s="146">
        <f>BK389</f>
        <v>0</v>
      </c>
      <c r="L389" s="134"/>
      <c r="M389" s="139"/>
      <c r="N389" s="140"/>
      <c r="O389" s="140"/>
      <c r="P389" s="141">
        <f>SUM(P390:P391)</f>
        <v>0</v>
      </c>
      <c r="Q389" s="140"/>
      <c r="R389" s="141">
        <f>SUM(R390:R391)</f>
        <v>0</v>
      </c>
      <c r="S389" s="140"/>
      <c r="T389" s="142">
        <f>SUM(T390:T391)</f>
        <v>0</v>
      </c>
      <c r="AR389" s="135" t="s">
        <v>88</v>
      </c>
      <c r="AT389" s="143" t="s">
        <v>79</v>
      </c>
      <c r="AU389" s="143" t="s">
        <v>88</v>
      </c>
      <c r="AY389" s="135" t="s">
        <v>239</v>
      </c>
      <c r="BK389" s="144">
        <f>SUM(BK390:BK391)</f>
        <v>0</v>
      </c>
    </row>
    <row r="390" spans="1:65" s="2" customFormat="1" ht="14.4" customHeight="1">
      <c r="A390" s="34"/>
      <c r="B390" s="147"/>
      <c r="C390" s="148" t="s">
        <v>80</v>
      </c>
      <c r="D390" s="148" t="s">
        <v>242</v>
      </c>
      <c r="E390" s="149" t="s">
        <v>4211</v>
      </c>
      <c r="F390" s="150" t="s">
        <v>4212</v>
      </c>
      <c r="G390" s="151" t="s">
        <v>388</v>
      </c>
      <c r="H390" s="152">
        <v>2</v>
      </c>
      <c r="I390" s="153"/>
      <c r="J390" s="152">
        <f>ROUND(I390*H390,3)</f>
        <v>0</v>
      </c>
      <c r="K390" s="154"/>
      <c r="L390" s="35"/>
      <c r="M390" s="155" t="s">
        <v>1</v>
      </c>
      <c r="N390" s="156" t="s">
        <v>46</v>
      </c>
      <c r="O390" s="60"/>
      <c r="P390" s="157">
        <f>O390*H390</f>
        <v>0</v>
      </c>
      <c r="Q390" s="157">
        <v>0</v>
      </c>
      <c r="R390" s="157">
        <f>Q390*H390</f>
        <v>0</v>
      </c>
      <c r="S390" s="157">
        <v>0</v>
      </c>
      <c r="T390" s="158">
        <f>S390*H390</f>
        <v>0</v>
      </c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R390" s="159" t="s">
        <v>246</v>
      </c>
      <c r="AT390" s="159" t="s">
        <v>242</v>
      </c>
      <c r="AU390" s="159" t="s">
        <v>140</v>
      </c>
      <c r="AY390" s="18" t="s">
        <v>239</v>
      </c>
      <c r="BE390" s="160">
        <f>IF(N390="základná",J390,0)</f>
        <v>0</v>
      </c>
      <c r="BF390" s="160">
        <f>IF(N390="znížená",J390,0)</f>
        <v>0</v>
      </c>
      <c r="BG390" s="160">
        <f>IF(N390="zákl. prenesená",J390,0)</f>
        <v>0</v>
      </c>
      <c r="BH390" s="160">
        <f>IF(N390="zníž. prenesená",J390,0)</f>
        <v>0</v>
      </c>
      <c r="BI390" s="160">
        <f>IF(N390="nulová",J390,0)</f>
        <v>0</v>
      </c>
      <c r="BJ390" s="18" t="s">
        <v>140</v>
      </c>
      <c r="BK390" s="161">
        <f>ROUND(I390*H390,3)</f>
        <v>0</v>
      </c>
      <c r="BL390" s="18" t="s">
        <v>246</v>
      </c>
      <c r="BM390" s="159" t="s">
        <v>3653</v>
      </c>
    </row>
    <row r="391" spans="1:65" s="2" customFormat="1" ht="14.4" customHeight="1">
      <c r="A391" s="34"/>
      <c r="B391" s="147"/>
      <c r="C391" s="148" t="s">
        <v>385</v>
      </c>
      <c r="D391" s="148" t="s">
        <v>242</v>
      </c>
      <c r="E391" s="149" t="s">
        <v>3988</v>
      </c>
      <c r="F391" s="150" t="s">
        <v>3989</v>
      </c>
      <c r="G391" s="151" t="s">
        <v>2932</v>
      </c>
      <c r="H391" s="152">
        <v>1</v>
      </c>
      <c r="I391" s="153"/>
      <c r="J391" s="152">
        <f>ROUND(I391*H391,3)</f>
        <v>0</v>
      </c>
      <c r="K391" s="154"/>
      <c r="L391" s="35"/>
      <c r="M391" s="155" t="s">
        <v>1</v>
      </c>
      <c r="N391" s="156" t="s">
        <v>46</v>
      </c>
      <c r="O391" s="60"/>
      <c r="P391" s="157">
        <f>O391*H391</f>
        <v>0</v>
      </c>
      <c r="Q391" s="157">
        <v>0</v>
      </c>
      <c r="R391" s="157">
        <f>Q391*H391</f>
        <v>0</v>
      </c>
      <c r="S391" s="157">
        <v>0</v>
      </c>
      <c r="T391" s="158">
        <f>S391*H391</f>
        <v>0</v>
      </c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R391" s="159" t="s">
        <v>246</v>
      </c>
      <c r="AT391" s="159" t="s">
        <v>242</v>
      </c>
      <c r="AU391" s="159" t="s">
        <v>140</v>
      </c>
      <c r="AY391" s="18" t="s">
        <v>239</v>
      </c>
      <c r="BE391" s="160">
        <f>IF(N391="základná",J391,0)</f>
        <v>0</v>
      </c>
      <c r="BF391" s="160">
        <f>IF(N391="znížená",J391,0)</f>
        <v>0</v>
      </c>
      <c r="BG391" s="160">
        <f>IF(N391="zákl. prenesená",J391,0)</f>
        <v>0</v>
      </c>
      <c r="BH391" s="160">
        <f>IF(N391="zníž. prenesená",J391,0)</f>
        <v>0</v>
      </c>
      <c r="BI391" s="160">
        <f>IF(N391="nulová",J391,0)</f>
        <v>0</v>
      </c>
      <c r="BJ391" s="18" t="s">
        <v>140</v>
      </c>
      <c r="BK391" s="161">
        <f>ROUND(I391*H391,3)</f>
        <v>0</v>
      </c>
      <c r="BL391" s="18" t="s">
        <v>246</v>
      </c>
      <c r="BM391" s="159" t="s">
        <v>4214</v>
      </c>
    </row>
    <row r="392" spans="1:65" s="12" customFormat="1" ht="22.75" customHeight="1">
      <c r="B392" s="134"/>
      <c r="D392" s="135" t="s">
        <v>79</v>
      </c>
      <c r="E392" s="145" t="s">
        <v>4215</v>
      </c>
      <c r="F392" s="145" t="s">
        <v>4216</v>
      </c>
      <c r="I392" s="137"/>
      <c r="J392" s="146">
        <f>BK392</f>
        <v>0</v>
      </c>
      <c r="L392" s="134"/>
      <c r="M392" s="139"/>
      <c r="N392" s="140"/>
      <c r="O392" s="140"/>
      <c r="P392" s="141">
        <f>SUM(P393:P394)</f>
        <v>0</v>
      </c>
      <c r="Q392" s="140"/>
      <c r="R392" s="141">
        <f>SUM(R393:R394)</f>
        <v>0</v>
      </c>
      <c r="S392" s="140"/>
      <c r="T392" s="142">
        <f>SUM(T393:T394)</f>
        <v>0</v>
      </c>
      <c r="AR392" s="135" t="s">
        <v>88</v>
      </c>
      <c r="AT392" s="143" t="s">
        <v>79</v>
      </c>
      <c r="AU392" s="143" t="s">
        <v>88</v>
      </c>
      <c r="AY392" s="135" t="s">
        <v>239</v>
      </c>
      <c r="BK392" s="144">
        <f>SUM(BK393:BK394)</f>
        <v>0</v>
      </c>
    </row>
    <row r="393" spans="1:65" s="2" customFormat="1" ht="14.4" customHeight="1">
      <c r="A393" s="34"/>
      <c r="B393" s="147"/>
      <c r="C393" s="148" t="s">
        <v>80</v>
      </c>
      <c r="D393" s="148" t="s">
        <v>242</v>
      </c>
      <c r="E393" s="149" t="s">
        <v>4217</v>
      </c>
      <c r="F393" s="150" t="s">
        <v>4218</v>
      </c>
      <c r="G393" s="151" t="s">
        <v>4048</v>
      </c>
      <c r="H393" s="152">
        <v>2</v>
      </c>
      <c r="I393" s="153"/>
      <c r="J393" s="152">
        <f>ROUND(I393*H393,3)</f>
        <v>0</v>
      </c>
      <c r="K393" s="154"/>
      <c r="L393" s="35"/>
      <c r="M393" s="155" t="s">
        <v>1</v>
      </c>
      <c r="N393" s="156" t="s">
        <v>46</v>
      </c>
      <c r="O393" s="60"/>
      <c r="P393" s="157">
        <f>O393*H393</f>
        <v>0</v>
      </c>
      <c r="Q393" s="157">
        <v>0</v>
      </c>
      <c r="R393" s="157">
        <f>Q393*H393</f>
        <v>0</v>
      </c>
      <c r="S393" s="157">
        <v>0</v>
      </c>
      <c r="T393" s="158">
        <f>S393*H393</f>
        <v>0</v>
      </c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R393" s="159" t="s">
        <v>246</v>
      </c>
      <c r="AT393" s="159" t="s">
        <v>242</v>
      </c>
      <c r="AU393" s="159" t="s">
        <v>140</v>
      </c>
      <c r="AY393" s="18" t="s">
        <v>239</v>
      </c>
      <c r="BE393" s="160">
        <f>IF(N393="základná",J393,0)</f>
        <v>0</v>
      </c>
      <c r="BF393" s="160">
        <f>IF(N393="znížená",J393,0)</f>
        <v>0</v>
      </c>
      <c r="BG393" s="160">
        <f>IF(N393="zákl. prenesená",J393,0)</f>
        <v>0</v>
      </c>
      <c r="BH393" s="160">
        <f>IF(N393="zníž. prenesená",J393,0)</f>
        <v>0</v>
      </c>
      <c r="BI393" s="160">
        <f>IF(N393="nulová",J393,0)</f>
        <v>0</v>
      </c>
      <c r="BJ393" s="18" t="s">
        <v>140</v>
      </c>
      <c r="BK393" s="161">
        <f>ROUND(I393*H393,3)</f>
        <v>0</v>
      </c>
      <c r="BL393" s="18" t="s">
        <v>246</v>
      </c>
      <c r="BM393" s="159" t="s">
        <v>3656</v>
      </c>
    </row>
    <row r="394" spans="1:65" s="2" customFormat="1" ht="14.4" customHeight="1">
      <c r="A394" s="34"/>
      <c r="B394" s="147"/>
      <c r="C394" s="148" t="s">
        <v>80</v>
      </c>
      <c r="D394" s="148" t="s">
        <v>242</v>
      </c>
      <c r="E394" s="149" t="s">
        <v>3988</v>
      </c>
      <c r="F394" s="150" t="s">
        <v>3989</v>
      </c>
      <c r="G394" s="151" t="s">
        <v>2932</v>
      </c>
      <c r="H394" s="152">
        <v>1</v>
      </c>
      <c r="I394" s="153"/>
      <c r="J394" s="152">
        <f>ROUND(I394*H394,3)</f>
        <v>0</v>
      </c>
      <c r="K394" s="154"/>
      <c r="L394" s="35"/>
      <c r="M394" s="155" t="s">
        <v>1</v>
      </c>
      <c r="N394" s="156" t="s">
        <v>46</v>
      </c>
      <c r="O394" s="60"/>
      <c r="P394" s="157">
        <f>O394*H394</f>
        <v>0</v>
      </c>
      <c r="Q394" s="157">
        <v>0</v>
      </c>
      <c r="R394" s="157">
        <f>Q394*H394</f>
        <v>0</v>
      </c>
      <c r="S394" s="157">
        <v>0</v>
      </c>
      <c r="T394" s="158">
        <f>S394*H394</f>
        <v>0</v>
      </c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R394" s="159" t="s">
        <v>246</v>
      </c>
      <c r="AT394" s="159" t="s">
        <v>242</v>
      </c>
      <c r="AU394" s="159" t="s">
        <v>140</v>
      </c>
      <c r="AY394" s="18" t="s">
        <v>239</v>
      </c>
      <c r="BE394" s="160">
        <f>IF(N394="základná",J394,0)</f>
        <v>0</v>
      </c>
      <c r="BF394" s="160">
        <f>IF(N394="znížená",J394,0)</f>
        <v>0</v>
      </c>
      <c r="BG394" s="160">
        <f>IF(N394="zákl. prenesená",J394,0)</f>
        <v>0</v>
      </c>
      <c r="BH394" s="160">
        <f>IF(N394="zníž. prenesená",J394,0)</f>
        <v>0</v>
      </c>
      <c r="BI394" s="160">
        <f>IF(N394="nulová",J394,0)</f>
        <v>0</v>
      </c>
      <c r="BJ394" s="18" t="s">
        <v>140</v>
      </c>
      <c r="BK394" s="161">
        <f>ROUND(I394*H394,3)</f>
        <v>0</v>
      </c>
      <c r="BL394" s="18" t="s">
        <v>246</v>
      </c>
      <c r="BM394" s="159" t="s">
        <v>3659</v>
      </c>
    </row>
    <row r="395" spans="1:65" s="12" customFormat="1" ht="22.75" customHeight="1">
      <c r="B395" s="134"/>
      <c r="D395" s="135" t="s">
        <v>79</v>
      </c>
      <c r="E395" s="145" t="s">
        <v>4219</v>
      </c>
      <c r="F395" s="145" t="s">
        <v>4220</v>
      </c>
      <c r="I395" s="137"/>
      <c r="J395" s="146">
        <f>BK395</f>
        <v>0</v>
      </c>
      <c r="L395" s="134"/>
      <c r="M395" s="139"/>
      <c r="N395" s="140"/>
      <c r="O395" s="140"/>
      <c r="P395" s="141">
        <f>SUM(P396:P397)</f>
        <v>0</v>
      </c>
      <c r="Q395" s="140"/>
      <c r="R395" s="141">
        <f>SUM(R396:R397)</f>
        <v>0</v>
      </c>
      <c r="S395" s="140"/>
      <c r="T395" s="142">
        <f>SUM(T396:T397)</f>
        <v>0</v>
      </c>
      <c r="AR395" s="135" t="s">
        <v>88</v>
      </c>
      <c r="AT395" s="143" t="s">
        <v>79</v>
      </c>
      <c r="AU395" s="143" t="s">
        <v>88</v>
      </c>
      <c r="AY395" s="135" t="s">
        <v>239</v>
      </c>
      <c r="BK395" s="144">
        <f>SUM(BK396:BK397)</f>
        <v>0</v>
      </c>
    </row>
    <row r="396" spans="1:65" s="2" customFormat="1" ht="24.25" customHeight="1">
      <c r="A396" s="34"/>
      <c r="B396" s="147"/>
      <c r="C396" s="148" t="s">
        <v>80</v>
      </c>
      <c r="D396" s="148" t="s">
        <v>242</v>
      </c>
      <c r="E396" s="149" t="s">
        <v>4221</v>
      </c>
      <c r="F396" s="150" t="s">
        <v>5546</v>
      </c>
      <c r="G396" s="151" t="s">
        <v>4048</v>
      </c>
      <c r="H396" s="152">
        <v>1</v>
      </c>
      <c r="I396" s="153"/>
      <c r="J396" s="152">
        <f>ROUND(I396*H396,3)</f>
        <v>0</v>
      </c>
      <c r="K396" s="154"/>
      <c r="L396" s="35"/>
      <c r="M396" s="155" t="s">
        <v>1</v>
      </c>
      <c r="N396" s="156" t="s">
        <v>46</v>
      </c>
      <c r="O396" s="60"/>
      <c r="P396" s="157">
        <f>O396*H396</f>
        <v>0</v>
      </c>
      <c r="Q396" s="157">
        <v>0</v>
      </c>
      <c r="R396" s="157">
        <f>Q396*H396</f>
        <v>0</v>
      </c>
      <c r="S396" s="157">
        <v>0</v>
      </c>
      <c r="T396" s="158">
        <f>S396*H396</f>
        <v>0</v>
      </c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R396" s="159" t="s">
        <v>246</v>
      </c>
      <c r="AT396" s="159" t="s">
        <v>242</v>
      </c>
      <c r="AU396" s="159" t="s">
        <v>140</v>
      </c>
      <c r="AY396" s="18" t="s">
        <v>239</v>
      </c>
      <c r="BE396" s="160">
        <f>IF(N396="základná",J396,0)</f>
        <v>0</v>
      </c>
      <c r="BF396" s="160">
        <f>IF(N396="znížená",J396,0)</f>
        <v>0</v>
      </c>
      <c r="BG396" s="160">
        <f>IF(N396="zákl. prenesená",J396,0)</f>
        <v>0</v>
      </c>
      <c r="BH396" s="160">
        <f>IF(N396="zníž. prenesená",J396,0)</f>
        <v>0</v>
      </c>
      <c r="BI396" s="160">
        <f>IF(N396="nulová",J396,0)</f>
        <v>0</v>
      </c>
      <c r="BJ396" s="18" t="s">
        <v>140</v>
      </c>
      <c r="BK396" s="161">
        <f>ROUND(I396*H396,3)</f>
        <v>0</v>
      </c>
      <c r="BL396" s="18" t="s">
        <v>246</v>
      </c>
      <c r="BM396" s="159" t="s">
        <v>3662</v>
      </c>
    </row>
    <row r="397" spans="1:65" s="2" customFormat="1" ht="14.4" customHeight="1">
      <c r="A397" s="34"/>
      <c r="B397" s="147"/>
      <c r="C397" s="148" t="s">
        <v>80</v>
      </c>
      <c r="D397" s="148" t="s">
        <v>242</v>
      </c>
      <c r="E397" s="149" t="s">
        <v>3988</v>
      </c>
      <c r="F397" s="150" t="s">
        <v>3989</v>
      </c>
      <c r="G397" s="151" t="s">
        <v>2932</v>
      </c>
      <c r="H397" s="152">
        <v>1</v>
      </c>
      <c r="I397" s="153"/>
      <c r="J397" s="152">
        <f>ROUND(I397*H397,3)</f>
        <v>0</v>
      </c>
      <c r="K397" s="154"/>
      <c r="L397" s="35"/>
      <c r="M397" s="155" t="s">
        <v>1</v>
      </c>
      <c r="N397" s="156" t="s">
        <v>46</v>
      </c>
      <c r="O397" s="60"/>
      <c r="P397" s="157">
        <f>O397*H397</f>
        <v>0</v>
      </c>
      <c r="Q397" s="157">
        <v>0</v>
      </c>
      <c r="R397" s="157">
        <f>Q397*H397</f>
        <v>0</v>
      </c>
      <c r="S397" s="157">
        <v>0</v>
      </c>
      <c r="T397" s="158">
        <f>S397*H397</f>
        <v>0</v>
      </c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R397" s="159" t="s">
        <v>246</v>
      </c>
      <c r="AT397" s="159" t="s">
        <v>242</v>
      </c>
      <c r="AU397" s="159" t="s">
        <v>140</v>
      </c>
      <c r="AY397" s="18" t="s">
        <v>239</v>
      </c>
      <c r="BE397" s="160">
        <f>IF(N397="základná",J397,0)</f>
        <v>0</v>
      </c>
      <c r="BF397" s="160">
        <f>IF(N397="znížená",J397,0)</f>
        <v>0</v>
      </c>
      <c r="BG397" s="160">
        <f>IF(N397="zákl. prenesená",J397,0)</f>
        <v>0</v>
      </c>
      <c r="BH397" s="160">
        <f>IF(N397="zníž. prenesená",J397,0)</f>
        <v>0</v>
      </c>
      <c r="BI397" s="160">
        <f>IF(N397="nulová",J397,0)</f>
        <v>0</v>
      </c>
      <c r="BJ397" s="18" t="s">
        <v>140</v>
      </c>
      <c r="BK397" s="161">
        <f>ROUND(I397*H397,3)</f>
        <v>0</v>
      </c>
      <c r="BL397" s="18" t="s">
        <v>246</v>
      </c>
      <c r="BM397" s="159" t="s">
        <v>3665</v>
      </c>
    </row>
    <row r="398" spans="1:65" s="12" customFormat="1" ht="22.75" customHeight="1">
      <c r="B398" s="134"/>
      <c r="D398" s="135" t="s">
        <v>79</v>
      </c>
      <c r="E398" s="145" t="s">
        <v>4222</v>
      </c>
      <c r="F398" s="145" t="s">
        <v>4223</v>
      </c>
      <c r="I398" s="137"/>
      <c r="J398" s="146">
        <f>BK398</f>
        <v>0</v>
      </c>
      <c r="L398" s="134"/>
      <c r="M398" s="139"/>
      <c r="N398" s="140"/>
      <c r="O398" s="140"/>
      <c r="P398" s="141">
        <f>SUM(P399:P400)</f>
        <v>0</v>
      </c>
      <c r="Q398" s="140"/>
      <c r="R398" s="141">
        <f>SUM(R399:R400)</f>
        <v>0</v>
      </c>
      <c r="S398" s="140"/>
      <c r="T398" s="142">
        <f>SUM(T399:T400)</f>
        <v>0</v>
      </c>
      <c r="AR398" s="135" t="s">
        <v>88</v>
      </c>
      <c r="AT398" s="143" t="s">
        <v>79</v>
      </c>
      <c r="AU398" s="143" t="s">
        <v>88</v>
      </c>
      <c r="AY398" s="135" t="s">
        <v>239</v>
      </c>
      <c r="BK398" s="144">
        <f>SUM(BK399:BK400)</f>
        <v>0</v>
      </c>
    </row>
    <row r="399" spans="1:65" s="2" customFormat="1" ht="14.4" customHeight="1">
      <c r="A399" s="34"/>
      <c r="B399" s="147"/>
      <c r="C399" s="148" t="s">
        <v>80</v>
      </c>
      <c r="D399" s="148" t="s">
        <v>242</v>
      </c>
      <c r="E399" s="149" t="s">
        <v>4224</v>
      </c>
      <c r="F399" s="150" t="s">
        <v>4225</v>
      </c>
      <c r="G399" s="151" t="s">
        <v>388</v>
      </c>
      <c r="H399" s="152">
        <v>1</v>
      </c>
      <c r="I399" s="153"/>
      <c r="J399" s="152">
        <f>ROUND(I399*H399,3)</f>
        <v>0</v>
      </c>
      <c r="K399" s="154"/>
      <c r="L399" s="35"/>
      <c r="M399" s="155" t="s">
        <v>1</v>
      </c>
      <c r="N399" s="156" t="s">
        <v>46</v>
      </c>
      <c r="O399" s="60"/>
      <c r="P399" s="157">
        <f>O399*H399</f>
        <v>0</v>
      </c>
      <c r="Q399" s="157">
        <v>0</v>
      </c>
      <c r="R399" s="157">
        <f>Q399*H399</f>
        <v>0</v>
      </c>
      <c r="S399" s="157">
        <v>0</v>
      </c>
      <c r="T399" s="158">
        <f>S399*H399</f>
        <v>0</v>
      </c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R399" s="159" t="s">
        <v>246</v>
      </c>
      <c r="AT399" s="159" t="s">
        <v>242</v>
      </c>
      <c r="AU399" s="159" t="s">
        <v>140</v>
      </c>
      <c r="AY399" s="18" t="s">
        <v>239</v>
      </c>
      <c r="BE399" s="160">
        <f>IF(N399="základná",J399,0)</f>
        <v>0</v>
      </c>
      <c r="BF399" s="160">
        <f>IF(N399="znížená",J399,0)</f>
        <v>0</v>
      </c>
      <c r="BG399" s="160">
        <f>IF(N399="zákl. prenesená",J399,0)</f>
        <v>0</v>
      </c>
      <c r="BH399" s="160">
        <f>IF(N399="zníž. prenesená",J399,0)</f>
        <v>0</v>
      </c>
      <c r="BI399" s="160">
        <f>IF(N399="nulová",J399,0)</f>
        <v>0</v>
      </c>
      <c r="BJ399" s="18" t="s">
        <v>140</v>
      </c>
      <c r="BK399" s="161">
        <f>ROUND(I399*H399,3)</f>
        <v>0</v>
      </c>
      <c r="BL399" s="18" t="s">
        <v>246</v>
      </c>
      <c r="BM399" s="159" t="s">
        <v>3668</v>
      </c>
    </row>
    <row r="400" spans="1:65" s="2" customFormat="1" ht="14.4" customHeight="1">
      <c r="A400" s="34"/>
      <c r="B400" s="147"/>
      <c r="C400" s="148" t="s">
        <v>80</v>
      </c>
      <c r="D400" s="148" t="s">
        <v>242</v>
      </c>
      <c r="E400" s="149" t="s">
        <v>3988</v>
      </c>
      <c r="F400" s="150" t="s">
        <v>3989</v>
      </c>
      <c r="G400" s="151" t="s">
        <v>2932</v>
      </c>
      <c r="H400" s="152">
        <v>1</v>
      </c>
      <c r="I400" s="153"/>
      <c r="J400" s="152">
        <f>ROUND(I400*H400,3)</f>
        <v>0</v>
      </c>
      <c r="K400" s="154"/>
      <c r="L400" s="35"/>
      <c r="M400" s="155" t="s">
        <v>1</v>
      </c>
      <c r="N400" s="156" t="s">
        <v>46</v>
      </c>
      <c r="O400" s="60"/>
      <c r="P400" s="157">
        <f>O400*H400</f>
        <v>0</v>
      </c>
      <c r="Q400" s="157">
        <v>0</v>
      </c>
      <c r="R400" s="157">
        <f>Q400*H400</f>
        <v>0</v>
      </c>
      <c r="S400" s="157">
        <v>0</v>
      </c>
      <c r="T400" s="158">
        <f>S400*H400</f>
        <v>0</v>
      </c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R400" s="159" t="s">
        <v>246</v>
      </c>
      <c r="AT400" s="159" t="s">
        <v>242</v>
      </c>
      <c r="AU400" s="159" t="s">
        <v>140</v>
      </c>
      <c r="AY400" s="18" t="s">
        <v>239</v>
      </c>
      <c r="BE400" s="160">
        <f>IF(N400="základná",J400,0)</f>
        <v>0</v>
      </c>
      <c r="BF400" s="160">
        <f>IF(N400="znížená",J400,0)</f>
        <v>0</v>
      </c>
      <c r="BG400" s="160">
        <f>IF(N400="zákl. prenesená",J400,0)</f>
        <v>0</v>
      </c>
      <c r="BH400" s="160">
        <f>IF(N400="zníž. prenesená",J400,0)</f>
        <v>0</v>
      </c>
      <c r="BI400" s="160">
        <f>IF(N400="nulová",J400,0)</f>
        <v>0</v>
      </c>
      <c r="BJ400" s="18" t="s">
        <v>140</v>
      </c>
      <c r="BK400" s="161">
        <f>ROUND(I400*H400,3)</f>
        <v>0</v>
      </c>
      <c r="BL400" s="18" t="s">
        <v>246</v>
      </c>
      <c r="BM400" s="159" t="s">
        <v>3671</v>
      </c>
    </row>
    <row r="401" spans="1:65" s="12" customFormat="1" ht="22.75" customHeight="1">
      <c r="B401" s="134"/>
      <c r="D401" s="135" t="s">
        <v>79</v>
      </c>
      <c r="E401" s="145" t="s">
        <v>4226</v>
      </c>
      <c r="F401" s="145" t="s">
        <v>4227</v>
      </c>
      <c r="I401" s="137"/>
      <c r="J401" s="146">
        <f>BK401</f>
        <v>0</v>
      </c>
      <c r="L401" s="134"/>
      <c r="M401" s="139"/>
      <c r="N401" s="140"/>
      <c r="O401" s="140"/>
      <c r="P401" s="141">
        <f>SUM(P402:P403)</f>
        <v>0</v>
      </c>
      <c r="Q401" s="140"/>
      <c r="R401" s="141">
        <f>SUM(R402:R403)</f>
        <v>0</v>
      </c>
      <c r="S401" s="140"/>
      <c r="T401" s="142">
        <f>SUM(T402:T403)</f>
        <v>0</v>
      </c>
      <c r="AR401" s="135" t="s">
        <v>88</v>
      </c>
      <c r="AT401" s="143" t="s">
        <v>79</v>
      </c>
      <c r="AU401" s="143" t="s">
        <v>88</v>
      </c>
      <c r="AY401" s="135" t="s">
        <v>239</v>
      </c>
      <c r="BK401" s="144">
        <f>SUM(BK402:BK403)</f>
        <v>0</v>
      </c>
    </row>
    <row r="402" spans="1:65" s="2" customFormat="1" ht="14.4" customHeight="1">
      <c r="A402" s="34"/>
      <c r="B402" s="147"/>
      <c r="C402" s="148" t="s">
        <v>80</v>
      </c>
      <c r="D402" s="148" t="s">
        <v>242</v>
      </c>
      <c r="E402" s="149" t="s">
        <v>4228</v>
      </c>
      <c r="F402" s="150" t="s">
        <v>4229</v>
      </c>
      <c r="G402" s="151" t="s">
        <v>388</v>
      </c>
      <c r="H402" s="152">
        <v>1</v>
      </c>
      <c r="I402" s="153"/>
      <c r="J402" s="152">
        <f>ROUND(I402*H402,3)</f>
        <v>0</v>
      </c>
      <c r="K402" s="154"/>
      <c r="L402" s="35"/>
      <c r="M402" s="155" t="s">
        <v>1</v>
      </c>
      <c r="N402" s="156" t="s">
        <v>46</v>
      </c>
      <c r="O402" s="60"/>
      <c r="P402" s="157">
        <f>O402*H402</f>
        <v>0</v>
      </c>
      <c r="Q402" s="157">
        <v>0</v>
      </c>
      <c r="R402" s="157">
        <f>Q402*H402</f>
        <v>0</v>
      </c>
      <c r="S402" s="157">
        <v>0</v>
      </c>
      <c r="T402" s="158">
        <f>S402*H402</f>
        <v>0</v>
      </c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R402" s="159" t="s">
        <v>246</v>
      </c>
      <c r="AT402" s="159" t="s">
        <v>242</v>
      </c>
      <c r="AU402" s="159" t="s">
        <v>140</v>
      </c>
      <c r="AY402" s="18" t="s">
        <v>239</v>
      </c>
      <c r="BE402" s="160">
        <f>IF(N402="základná",J402,0)</f>
        <v>0</v>
      </c>
      <c r="BF402" s="160">
        <f>IF(N402="znížená",J402,0)</f>
        <v>0</v>
      </c>
      <c r="BG402" s="160">
        <f>IF(N402="zákl. prenesená",J402,0)</f>
        <v>0</v>
      </c>
      <c r="BH402" s="160">
        <f>IF(N402="zníž. prenesená",J402,0)</f>
        <v>0</v>
      </c>
      <c r="BI402" s="160">
        <f>IF(N402="nulová",J402,0)</f>
        <v>0</v>
      </c>
      <c r="BJ402" s="18" t="s">
        <v>140</v>
      </c>
      <c r="BK402" s="161">
        <f>ROUND(I402*H402,3)</f>
        <v>0</v>
      </c>
      <c r="BL402" s="18" t="s">
        <v>246</v>
      </c>
      <c r="BM402" s="159" t="s">
        <v>3674</v>
      </c>
    </row>
    <row r="403" spans="1:65" s="2" customFormat="1" ht="14.4" customHeight="1">
      <c r="A403" s="34"/>
      <c r="B403" s="147"/>
      <c r="C403" s="148" t="s">
        <v>80</v>
      </c>
      <c r="D403" s="148" t="s">
        <v>242</v>
      </c>
      <c r="E403" s="149" t="s">
        <v>3988</v>
      </c>
      <c r="F403" s="150" t="s">
        <v>3989</v>
      </c>
      <c r="G403" s="151" t="s">
        <v>2932</v>
      </c>
      <c r="H403" s="152">
        <v>1</v>
      </c>
      <c r="I403" s="153"/>
      <c r="J403" s="152">
        <f>ROUND(I403*H403,3)</f>
        <v>0</v>
      </c>
      <c r="K403" s="154"/>
      <c r="L403" s="35"/>
      <c r="M403" s="155" t="s">
        <v>1</v>
      </c>
      <c r="N403" s="156" t="s">
        <v>46</v>
      </c>
      <c r="O403" s="60"/>
      <c r="P403" s="157">
        <f>O403*H403</f>
        <v>0</v>
      </c>
      <c r="Q403" s="157">
        <v>0</v>
      </c>
      <c r="R403" s="157">
        <f>Q403*H403</f>
        <v>0</v>
      </c>
      <c r="S403" s="157">
        <v>0</v>
      </c>
      <c r="T403" s="158">
        <f>S403*H403</f>
        <v>0</v>
      </c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R403" s="159" t="s">
        <v>246</v>
      </c>
      <c r="AT403" s="159" t="s">
        <v>242</v>
      </c>
      <c r="AU403" s="159" t="s">
        <v>140</v>
      </c>
      <c r="AY403" s="18" t="s">
        <v>239</v>
      </c>
      <c r="BE403" s="160">
        <f>IF(N403="základná",J403,0)</f>
        <v>0</v>
      </c>
      <c r="BF403" s="160">
        <f>IF(N403="znížená",J403,0)</f>
        <v>0</v>
      </c>
      <c r="BG403" s="160">
        <f>IF(N403="zákl. prenesená",J403,0)</f>
        <v>0</v>
      </c>
      <c r="BH403" s="160">
        <f>IF(N403="zníž. prenesená",J403,0)</f>
        <v>0</v>
      </c>
      <c r="BI403" s="160">
        <f>IF(N403="nulová",J403,0)</f>
        <v>0</v>
      </c>
      <c r="BJ403" s="18" t="s">
        <v>140</v>
      </c>
      <c r="BK403" s="161">
        <f>ROUND(I403*H403,3)</f>
        <v>0</v>
      </c>
      <c r="BL403" s="18" t="s">
        <v>246</v>
      </c>
      <c r="BM403" s="159" t="s">
        <v>3677</v>
      </c>
    </row>
    <row r="404" spans="1:65" s="12" customFormat="1" ht="22.75" customHeight="1">
      <c r="B404" s="134"/>
      <c r="D404" s="135" t="s">
        <v>79</v>
      </c>
      <c r="E404" s="145" t="s">
        <v>4138</v>
      </c>
      <c r="F404" s="145" t="s">
        <v>5509</v>
      </c>
      <c r="I404" s="137"/>
      <c r="J404" s="146">
        <f>BK404</f>
        <v>0</v>
      </c>
      <c r="L404" s="134"/>
      <c r="M404" s="139"/>
      <c r="N404" s="140"/>
      <c r="O404" s="140"/>
      <c r="P404" s="141">
        <f>SUM(P405:P406)</f>
        <v>0</v>
      </c>
      <c r="Q404" s="140"/>
      <c r="R404" s="141">
        <f>SUM(R405:R406)</f>
        <v>0</v>
      </c>
      <c r="S404" s="140"/>
      <c r="T404" s="142">
        <f>SUM(T405:T406)</f>
        <v>0</v>
      </c>
      <c r="AR404" s="135" t="s">
        <v>88</v>
      </c>
      <c r="AT404" s="143" t="s">
        <v>79</v>
      </c>
      <c r="AU404" s="143" t="s">
        <v>88</v>
      </c>
      <c r="AY404" s="135" t="s">
        <v>239</v>
      </c>
      <c r="BK404" s="144">
        <f>SUM(BK405:BK406)</f>
        <v>0</v>
      </c>
    </row>
    <row r="405" spans="1:65" s="2" customFormat="1" ht="14.4" customHeight="1">
      <c r="A405" s="34"/>
      <c r="B405" s="147"/>
      <c r="C405" s="148" t="s">
        <v>80</v>
      </c>
      <c r="D405" s="148" t="s">
        <v>242</v>
      </c>
      <c r="E405" s="149" t="s">
        <v>4162</v>
      </c>
      <c r="F405" s="150" t="s">
        <v>4163</v>
      </c>
      <c r="G405" s="151" t="s">
        <v>388</v>
      </c>
      <c r="H405" s="152">
        <v>3</v>
      </c>
      <c r="I405" s="153"/>
      <c r="J405" s="152">
        <f>ROUND(I405*H405,3)</f>
        <v>0</v>
      </c>
      <c r="K405" s="154"/>
      <c r="L405" s="35"/>
      <c r="M405" s="155" t="s">
        <v>1</v>
      </c>
      <c r="N405" s="156" t="s">
        <v>46</v>
      </c>
      <c r="O405" s="60"/>
      <c r="P405" s="157">
        <f>O405*H405</f>
        <v>0</v>
      </c>
      <c r="Q405" s="157">
        <v>0</v>
      </c>
      <c r="R405" s="157">
        <f>Q405*H405</f>
        <v>0</v>
      </c>
      <c r="S405" s="157">
        <v>0</v>
      </c>
      <c r="T405" s="158">
        <f>S405*H405</f>
        <v>0</v>
      </c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R405" s="159" t="s">
        <v>246</v>
      </c>
      <c r="AT405" s="159" t="s">
        <v>242</v>
      </c>
      <c r="AU405" s="159" t="s">
        <v>140</v>
      </c>
      <c r="AY405" s="18" t="s">
        <v>239</v>
      </c>
      <c r="BE405" s="160">
        <f>IF(N405="základná",J405,0)</f>
        <v>0</v>
      </c>
      <c r="BF405" s="160">
        <f>IF(N405="znížená",J405,0)</f>
        <v>0</v>
      </c>
      <c r="BG405" s="160">
        <f>IF(N405="zákl. prenesená",J405,0)</f>
        <v>0</v>
      </c>
      <c r="BH405" s="160">
        <f>IF(N405="zníž. prenesená",J405,0)</f>
        <v>0</v>
      </c>
      <c r="BI405" s="160">
        <f>IF(N405="nulová",J405,0)</f>
        <v>0</v>
      </c>
      <c r="BJ405" s="18" t="s">
        <v>140</v>
      </c>
      <c r="BK405" s="161">
        <f>ROUND(I405*H405,3)</f>
        <v>0</v>
      </c>
      <c r="BL405" s="18" t="s">
        <v>246</v>
      </c>
      <c r="BM405" s="159" t="s">
        <v>3680</v>
      </c>
    </row>
    <row r="406" spans="1:65" s="2" customFormat="1" ht="14.4" customHeight="1">
      <c r="A406" s="34"/>
      <c r="B406" s="147"/>
      <c r="C406" s="148" t="s">
        <v>80</v>
      </c>
      <c r="D406" s="148" t="s">
        <v>242</v>
      </c>
      <c r="E406" s="149" t="s">
        <v>3988</v>
      </c>
      <c r="F406" s="150" t="s">
        <v>3989</v>
      </c>
      <c r="G406" s="151" t="s">
        <v>2932</v>
      </c>
      <c r="H406" s="152">
        <v>1</v>
      </c>
      <c r="I406" s="153"/>
      <c r="J406" s="152">
        <f>ROUND(I406*H406,3)</f>
        <v>0</v>
      </c>
      <c r="K406" s="154"/>
      <c r="L406" s="35"/>
      <c r="M406" s="155" t="s">
        <v>1</v>
      </c>
      <c r="N406" s="156" t="s">
        <v>46</v>
      </c>
      <c r="O406" s="60"/>
      <c r="P406" s="157">
        <f>O406*H406</f>
        <v>0</v>
      </c>
      <c r="Q406" s="157">
        <v>0</v>
      </c>
      <c r="R406" s="157">
        <f>Q406*H406</f>
        <v>0</v>
      </c>
      <c r="S406" s="157">
        <v>0</v>
      </c>
      <c r="T406" s="158">
        <f>S406*H406</f>
        <v>0</v>
      </c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R406" s="159" t="s">
        <v>246</v>
      </c>
      <c r="AT406" s="159" t="s">
        <v>242</v>
      </c>
      <c r="AU406" s="159" t="s">
        <v>140</v>
      </c>
      <c r="AY406" s="18" t="s">
        <v>239</v>
      </c>
      <c r="BE406" s="160">
        <f>IF(N406="základná",J406,0)</f>
        <v>0</v>
      </c>
      <c r="BF406" s="160">
        <f>IF(N406="znížená",J406,0)</f>
        <v>0</v>
      </c>
      <c r="BG406" s="160">
        <f>IF(N406="zákl. prenesená",J406,0)</f>
        <v>0</v>
      </c>
      <c r="BH406" s="160">
        <f>IF(N406="zníž. prenesená",J406,0)</f>
        <v>0</v>
      </c>
      <c r="BI406" s="160">
        <f>IF(N406="nulová",J406,0)</f>
        <v>0</v>
      </c>
      <c r="BJ406" s="18" t="s">
        <v>140</v>
      </c>
      <c r="BK406" s="161">
        <f>ROUND(I406*H406,3)</f>
        <v>0</v>
      </c>
      <c r="BL406" s="18" t="s">
        <v>246</v>
      </c>
      <c r="BM406" s="159" t="s">
        <v>3683</v>
      </c>
    </row>
    <row r="407" spans="1:65" s="12" customFormat="1" ht="22.75" customHeight="1">
      <c r="B407" s="134"/>
      <c r="D407" s="135" t="s">
        <v>79</v>
      </c>
      <c r="E407" s="145" t="s">
        <v>4101</v>
      </c>
      <c r="F407" s="145" t="s">
        <v>5528</v>
      </c>
      <c r="I407" s="137"/>
      <c r="J407" s="146">
        <f>BK407</f>
        <v>0</v>
      </c>
      <c r="L407" s="134"/>
      <c r="M407" s="139"/>
      <c r="N407" s="140"/>
      <c r="O407" s="140"/>
      <c r="P407" s="141">
        <f>SUM(P408:P409)</f>
        <v>0</v>
      </c>
      <c r="Q407" s="140"/>
      <c r="R407" s="141">
        <f>SUM(R408:R409)</f>
        <v>0</v>
      </c>
      <c r="S407" s="140"/>
      <c r="T407" s="142">
        <f>SUM(T408:T409)</f>
        <v>0</v>
      </c>
      <c r="AR407" s="135" t="s">
        <v>88</v>
      </c>
      <c r="AT407" s="143" t="s">
        <v>79</v>
      </c>
      <c r="AU407" s="143" t="s">
        <v>88</v>
      </c>
      <c r="AY407" s="135" t="s">
        <v>239</v>
      </c>
      <c r="BK407" s="144">
        <f>SUM(BK408:BK409)</f>
        <v>0</v>
      </c>
    </row>
    <row r="408" spans="1:65" s="2" customFormat="1" ht="14.4" customHeight="1">
      <c r="A408" s="34"/>
      <c r="B408" s="147"/>
      <c r="C408" s="148" t="s">
        <v>80</v>
      </c>
      <c r="D408" s="148" t="s">
        <v>242</v>
      </c>
      <c r="E408" s="149" t="s">
        <v>4182</v>
      </c>
      <c r="F408" s="150" t="s">
        <v>4183</v>
      </c>
      <c r="G408" s="151" t="s">
        <v>4071</v>
      </c>
      <c r="H408" s="152">
        <v>17</v>
      </c>
      <c r="I408" s="153"/>
      <c r="J408" s="152">
        <f>ROUND(I408*H408,3)</f>
        <v>0</v>
      </c>
      <c r="K408" s="154"/>
      <c r="L408" s="35"/>
      <c r="M408" s="155" t="s">
        <v>1</v>
      </c>
      <c r="N408" s="156" t="s">
        <v>46</v>
      </c>
      <c r="O408" s="60"/>
      <c r="P408" s="157">
        <f>O408*H408</f>
        <v>0</v>
      </c>
      <c r="Q408" s="157">
        <v>0</v>
      </c>
      <c r="R408" s="157">
        <f>Q408*H408</f>
        <v>0</v>
      </c>
      <c r="S408" s="157">
        <v>0</v>
      </c>
      <c r="T408" s="158">
        <f>S408*H408</f>
        <v>0</v>
      </c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R408" s="159" t="s">
        <v>246</v>
      </c>
      <c r="AT408" s="159" t="s">
        <v>242</v>
      </c>
      <c r="AU408" s="159" t="s">
        <v>140</v>
      </c>
      <c r="AY408" s="18" t="s">
        <v>239</v>
      </c>
      <c r="BE408" s="160">
        <f>IF(N408="základná",J408,0)</f>
        <v>0</v>
      </c>
      <c r="BF408" s="160">
        <f>IF(N408="znížená",J408,0)</f>
        <v>0</v>
      </c>
      <c r="BG408" s="160">
        <f>IF(N408="zákl. prenesená",J408,0)</f>
        <v>0</v>
      </c>
      <c r="BH408" s="160">
        <f>IF(N408="zníž. prenesená",J408,0)</f>
        <v>0</v>
      </c>
      <c r="BI408" s="160">
        <f>IF(N408="nulová",J408,0)</f>
        <v>0</v>
      </c>
      <c r="BJ408" s="18" t="s">
        <v>140</v>
      </c>
      <c r="BK408" s="161">
        <f>ROUND(I408*H408,3)</f>
        <v>0</v>
      </c>
      <c r="BL408" s="18" t="s">
        <v>246</v>
      </c>
      <c r="BM408" s="159" t="s">
        <v>3686</v>
      </c>
    </row>
    <row r="409" spans="1:65" s="2" customFormat="1" ht="14.4" customHeight="1">
      <c r="A409" s="34"/>
      <c r="B409" s="147"/>
      <c r="C409" s="148" t="s">
        <v>80</v>
      </c>
      <c r="D409" s="148" t="s">
        <v>242</v>
      </c>
      <c r="E409" s="149" t="s">
        <v>3988</v>
      </c>
      <c r="F409" s="150" t="s">
        <v>3989</v>
      </c>
      <c r="G409" s="151" t="s">
        <v>2932</v>
      </c>
      <c r="H409" s="152">
        <v>1</v>
      </c>
      <c r="I409" s="153"/>
      <c r="J409" s="152">
        <f>ROUND(I409*H409,3)</f>
        <v>0</v>
      </c>
      <c r="K409" s="154"/>
      <c r="L409" s="35"/>
      <c r="M409" s="155" t="s">
        <v>1</v>
      </c>
      <c r="N409" s="156" t="s">
        <v>46</v>
      </c>
      <c r="O409" s="60"/>
      <c r="P409" s="157">
        <f>O409*H409</f>
        <v>0</v>
      </c>
      <c r="Q409" s="157">
        <v>0</v>
      </c>
      <c r="R409" s="157">
        <f>Q409*H409</f>
        <v>0</v>
      </c>
      <c r="S409" s="157">
        <v>0</v>
      </c>
      <c r="T409" s="158">
        <f>S409*H409</f>
        <v>0</v>
      </c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R409" s="159" t="s">
        <v>246</v>
      </c>
      <c r="AT409" s="159" t="s">
        <v>242</v>
      </c>
      <c r="AU409" s="159" t="s">
        <v>140</v>
      </c>
      <c r="AY409" s="18" t="s">
        <v>239</v>
      </c>
      <c r="BE409" s="160">
        <f>IF(N409="základná",J409,0)</f>
        <v>0</v>
      </c>
      <c r="BF409" s="160">
        <f>IF(N409="znížená",J409,0)</f>
        <v>0</v>
      </c>
      <c r="BG409" s="160">
        <f>IF(N409="zákl. prenesená",J409,0)</f>
        <v>0</v>
      </c>
      <c r="BH409" s="160">
        <f>IF(N409="zníž. prenesená",J409,0)</f>
        <v>0</v>
      </c>
      <c r="BI409" s="160">
        <f>IF(N409="nulová",J409,0)</f>
        <v>0</v>
      </c>
      <c r="BJ409" s="18" t="s">
        <v>140</v>
      </c>
      <c r="BK409" s="161">
        <f>ROUND(I409*H409,3)</f>
        <v>0</v>
      </c>
      <c r="BL409" s="18" t="s">
        <v>246</v>
      </c>
      <c r="BM409" s="159" t="s">
        <v>3689</v>
      </c>
    </row>
    <row r="410" spans="1:65" s="12" customFormat="1" ht="22.75" customHeight="1">
      <c r="B410" s="134"/>
      <c r="D410" s="135" t="s">
        <v>79</v>
      </c>
      <c r="E410" s="145" t="s">
        <v>4126</v>
      </c>
      <c r="F410" s="145" t="s">
        <v>4127</v>
      </c>
      <c r="I410" s="137"/>
      <c r="J410" s="146">
        <f>BK410</f>
        <v>0</v>
      </c>
      <c r="L410" s="134"/>
      <c r="M410" s="139"/>
      <c r="N410" s="140"/>
      <c r="O410" s="140"/>
      <c r="P410" s="141">
        <f>SUM(P411:P413)</f>
        <v>0</v>
      </c>
      <c r="Q410" s="140"/>
      <c r="R410" s="141">
        <f>SUM(R411:R413)</f>
        <v>0</v>
      </c>
      <c r="S410" s="140"/>
      <c r="T410" s="142">
        <f>SUM(T411:T413)</f>
        <v>0</v>
      </c>
      <c r="AR410" s="135" t="s">
        <v>88</v>
      </c>
      <c r="AT410" s="143" t="s">
        <v>79</v>
      </c>
      <c r="AU410" s="143" t="s">
        <v>88</v>
      </c>
      <c r="AY410" s="135" t="s">
        <v>239</v>
      </c>
      <c r="BK410" s="144">
        <f>SUM(BK411:BK413)</f>
        <v>0</v>
      </c>
    </row>
    <row r="411" spans="1:65" s="2" customFormat="1" ht="14.4" customHeight="1">
      <c r="A411" s="34"/>
      <c r="B411" s="147"/>
      <c r="C411" s="148" t="s">
        <v>80</v>
      </c>
      <c r="D411" s="148" t="s">
        <v>242</v>
      </c>
      <c r="E411" s="149" t="s">
        <v>4128</v>
      </c>
      <c r="F411" s="150" t="s">
        <v>5530</v>
      </c>
      <c r="G411" s="151" t="s">
        <v>261</v>
      </c>
      <c r="H411" s="152">
        <v>2</v>
      </c>
      <c r="I411" s="153"/>
      <c r="J411" s="152">
        <f>ROUND(I411*H411,3)</f>
        <v>0</v>
      </c>
      <c r="K411" s="154"/>
      <c r="L411" s="35"/>
      <c r="M411" s="155" t="s">
        <v>1</v>
      </c>
      <c r="N411" s="156" t="s">
        <v>46</v>
      </c>
      <c r="O411" s="60"/>
      <c r="P411" s="157">
        <f>O411*H411</f>
        <v>0</v>
      </c>
      <c r="Q411" s="157">
        <v>0</v>
      </c>
      <c r="R411" s="157">
        <f>Q411*H411</f>
        <v>0</v>
      </c>
      <c r="S411" s="157">
        <v>0</v>
      </c>
      <c r="T411" s="158">
        <f>S411*H411</f>
        <v>0</v>
      </c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R411" s="159" t="s">
        <v>246</v>
      </c>
      <c r="AT411" s="159" t="s">
        <v>242</v>
      </c>
      <c r="AU411" s="159" t="s">
        <v>140</v>
      </c>
      <c r="AY411" s="18" t="s">
        <v>239</v>
      </c>
      <c r="BE411" s="160">
        <f>IF(N411="základná",J411,0)</f>
        <v>0</v>
      </c>
      <c r="BF411" s="160">
        <f>IF(N411="znížená",J411,0)</f>
        <v>0</v>
      </c>
      <c r="BG411" s="160">
        <f>IF(N411="zákl. prenesená",J411,0)</f>
        <v>0</v>
      </c>
      <c r="BH411" s="160">
        <f>IF(N411="zníž. prenesená",J411,0)</f>
        <v>0</v>
      </c>
      <c r="BI411" s="160">
        <f>IF(N411="nulová",J411,0)</f>
        <v>0</v>
      </c>
      <c r="BJ411" s="18" t="s">
        <v>140</v>
      </c>
      <c r="BK411" s="161">
        <f>ROUND(I411*H411,3)</f>
        <v>0</v>
      </c>
      <c r="BL411" s="18" t="s">
        <v>246</v>
      </c>
      <c r="BM411" s="159" t="s">
        <v>3692</v>
      </c>
    </row>
    <row r="412" spans="1:65" s="2" customFormat="1" ht="24.25" customHeight="1">
      <c r="A412" s="34"/>
      <c r="B412" s="147"/>
      <c r="C412" s="148" t="s">
        <v>80</v>
      </c>
      <c r="D412" s="148" t="s">
        <v>242</v>
      </c>
      <c r="E412" s="149" t="s">
        <v>4129</v>
      </c>
      <c r="F412" s="150" t="s">
        <v>5531</v>
      </c>
      <c r="G412" s="151" t="s">
        <v>261</v>
      </c>
      <c r="H412" s="152">
        <v>2</v>
      </c>
      <c r="I412" s="153"/>
      <c r="J412" s="152">
        <f>ROUND(I412*H412,3)</f>
        <v>0</v>
      </c>
      <c r="K412" s="154"/>
      <c r="L412" s="35"/>
      <c r="M412" s="155" t="s">
        <v>1</v>
      </c>
      <c r="N412" s="156" t="s">
        <v>46</v>
      </c>
      <c r="O412" s="60"/>
      <c r="P412" s="157">
        <f>O412*H412</f>
        <v>0</v>
      </c>
      <c r="Q412" s="157">
        <v>0</v>
      </c>
      <c r="R412" s="157">
        <f>Q412*H412</f>
        <v>0</v>
      </c>
      <c r="S412" s="157">
        <v>0</v>
      </c>
      <c r="T412" s="158">
        <f>S412*H412</f>
        <v>0</v>
      </c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R412" s="159" t="s">
        <v>246</v>
      </c>
      <c r="AT412" s="159" t="s">
        <v>242</v>
      </c>
      <c r="AU412" s="159" t="s">
        <v>140</v>
      </c>
      <c r="AY412" s="18" t="s">
        <v>239</v>
      </c>
      <c r="BE412" s="160">
        <f>IF(N412="základná",J412,0)</f>
        <v>0</v>
      </c>
      <c r="BF412" s="160">
        <f>IF(N412="znížená",J412,0)</f>
        <v>0</v>
      </c>
      <c r="BG412" s="160">
        <f>IF(N412="zákl. prenesená",J412,0)</f>
        <v>0</v>
      </c>
      <c r="BH412" s="160">
        <f>IF(N412="zníž. prenesená",J412,0)</f>
        <v>0</v>
      </c>
      <c r="BI412" s="160">
        <f>IF(N412="nulová",J412,0)</f>
        <v>0</v>
      </c>
      <c r="BJ412" s="18" t="s">
        <v>140</v>
      </c>
      <c r="BK412" s="161">
        <f>ROUND(I412*H412,3)</f>
        <v>0</v>
      </c>
      <c r="BL412" s="18" t="s">
        <v>246</v>
      </c>
      <c r="BM412" s="159" t="s">
        <v>3695</v>
      </c>
    </row>
    <row r="413" spans="1:65" s="2" customFormat="1" ht="14.4" customHeight="1">
      <c r="A413" s="34"/>
      <c r="B413" s="147"/>
      <c r="C413" s="148" t="s">
        <v>393</v>
      </c>
      <c r="D413" s="148" t="s">
        <v>242</v>
      </c>
      <c r="E413" s="149" t="s">
        <v>3988</v>
      </c>
      <c r="F413" s="150" t="s">
        <v>3989</v>
      </c>
      <c r="G413" s="151" t="s">
        <v>2932</v>
      </c>
      <c r="H413" s="152">
        <v>1</v>
      </c>
      <c r="I413" s="153"/>
      <c r="J413" s="152">
        <f>ROUND(I413*H413,3)</f>
        <v>0</v>
      </c>
      <c r="K413" s="154"/>
      <c r="L413" s="35"/>
      <c r="M413" s="155" t="s">
        <v>1</v>
      </c>
      <c r="N413" s="156" t="s">
        <v>46</v>
      </c>
      <c r="O413" s="60"/>
      <c r="P413" s="157">
        <f>O413*H413</f>
        <v>0</v>
      </c>
      <c r="Q413" s="157">
        <v>0</v>
      </c>
      <c r="R413" s="157">
        <f>Q413*H413</f>
        <v>0</v>
      </c>
      <c r="S413" s="157">
        <v>0</v>
      </c>
      <c r="T413" s="158">
        <f>S413*H413</f>
        <v>0</v>
      </c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R413" s="159" t="s">
        <v>246</v>
      </c>
      <c r="AT413" s="159" t="s">
        <v>242</v>
      </c>
      <c r="AU413" s="159" t="s">
        <v>140</v>
      </c>
      <c r="AY413" s="18" t="s">
        <v>239</v>
      </c>
      <c r="BE413" s="160">
        <f>IF(N413="základná",J413,0)</f>
        <v>0</v>
      </c>
      <c r="BF413" s="160">
        <f>IF(N413="znížená",J413,0)</f>
        <v>0</v>
      </c>
      <c r="BG413" s="160">
        <f>IF(N413="zákl. prenesená",J413,0)</f>
        <v>0</v>
      </c>
      <c r="BH413" s="160">
        <f>IF(N413="zníž. prenesená",J413,0)</f>
        <v>0</v>
      </c>
      <c r="BI413" s="160">
        <f>IF(N413="nulová",J413,0)</f>
        <v>0</v>
      </c>
      <c r="BJ413" s="18" t="s">
        <v>140</v>
      </c>
      <c r="BK413" s="161">
        <f>ROUND(I413*H413,3)</f>
        <v>0</v>
      </c>
      <c r="BL413" s="18" t="s">
        <v>246</v>
      </c>
      <c r="BM413" s="159" t="s">
        <v>4230</v>
      </c>
    </row>
    <row r="414" spans="1:65" s="12" customFormat="1" ht="25.85" customHeight="1">
      <c r="B414" s="134"/>
      <c r="D414" s="135" t="s">
        <v>79</v>
      </c>
      <c r="E414" s="136" t="s">
        <v>2926</v>
      </c>
      <c r="F414" s="136" t="s">
        <v>4231</v>
      </c>
      <c r="I414" s="137"/>
      <c r="J414" s="138">
        <f>BK414</f>
        <v>0</v>
      </c>
      <c r="L414" s="134"/>
      <c r="M414" s="139"/>
      <c r="N414" s="140"/>
      <c r="O414" s="140"/>
      <c r="P414" s="141">
        <f>SUM(P415:P418)</f>
        <v>0</v>
      </c>
      <c r="Q414" s="140"/>
      <c r="R414" s="141">
        <f>SUM(R415:R418)</f>
        <v>0</v>
      </c>
      <c r="S414" s="140"/>
      <c r="T414" s="142">
        <f>SUM(T415:T418)</f>
        <v>0</v>
      </c>
      <c r="AR414" s="135" t="s">
        <v>88</v>
      </c>
      <c r="AT414" s="143" t="s">
        <v>79</v>
      </c>
      <c r="AU414" s="143" t="s">
        <v>80</v>
      </c>
      <c r="AY414" s="135" t="s">
        <v>239</v>
      </c>
      <c r="BK414" s="144">
        <f>SUM(BK415:BK418)</f>
        <v>0</v>
      </c>
    </row>
    <row r="415" spans="1:65" s="2" customFormat="1" ht="24.25" customHeight="1">
      <c r="A415" s="34"/>
      <c r="B415" s="147"/>
      <c r="C415" s="148" t="s">
        <v>140</v>
      </c>
      <c r="D415" s="148" t="s">
        <v>242</v>
      </c>
      <c r="E415" s="149" t="s">
        <v>4232</v>
      </c>
      <c r="F415" s="150" t="s">
        <v>4233</v>
      </c>
      <c r="G415" s="151" t="s">
        <v>2932</v>
      </c>
      <c r="H415" s="152">
        <v>2329.7600000000002</v>
      </c>
      <c r="I415" s="153"/>
      <c r="J415" s="152">
        <f>ROUND(I415*H415,3)</f>
        <v>0</v>
      </c>
      <c r="K415" s="154"/>
      <c r="L415" s="35"/>
      <c r="M415" s="155" t="s">
        <v>1</v>
      </c>
      <c r="N415" s="156" t="s">
        <v>46</v>
      </c>
      <c r="O415" s="60"/>
      <c r="P415" s="157">
        <f>O415*H415</f>
        <v>0</v>
      </c>
      <c r="Q415" s="157">
        <v>0</v>
      </c>
      <c r="R415" s="157">
        <f>Q415*H415</f>
        <v>0</v>
      </c>
      <c r="S415" s="157">
        <v>0</v>
      </c>
      <c r="T415" s="158">
        <f>S415*H415</f>
        <v>0</v>
      </c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R415" s="159" t="s">
        <v>246</v>
      </c>
      <c r="AT415" s="159" t="s">
        <v>242</v>
      </c>
      <c r="AU415" s="159" t="s">
        <v>88</v>
      </c>
      <c r="AY415" s="18" t="s">
        <v>239</v>
      </c>
      <c r="BE415" s="160">
        <f>IF(N415="základná",J415,0)</f>
        <v>0</v>
      </c>
      <c r="BF415" s="160">
        <f>IF(N415="znížená",J415,0)</f>
        <v>0</v>
      </c>
      <c r="BG415" s="160">
        <f>IF(N415="zákl. prenesená",J415,0)</f>
        <v>0</v>
      </c>
      <c r="BH415" s="160">
        <f>IF(N415="zníž. prenesená",J415,0)</f>
        <v>0</v>
      </c>
      <c r="BI415" s="160">
        <f>IF(N415="nulová",J415,0)</f>
        <v>0</v>
      </c>
      <c r="BJ415" s="18" t="s">
        <v>140</v>
      </c>
      <c r="BK415" s="161">
        <f>ROUND(I415*H415,3)</f>
        <v>0</v>
      </c>
      <c r="BL415" s="18" t="s">
        <v>246</v>
      </c>
      <c r="BM415" s="159" t="s">
        <v>4234</v>
      </c>
    </row>
    <row r="416" spans="1:65" s="2" customFormat="1" ht="24.25" customHeight="1">
      <c r="A416" s="34"/>
      <c r="B416" s="147"/>
      <c r="C416" s="148" t="s">
        <v>88</v>
      </c>
      <c r="D416" s="148" t="s">
        <v>242</v>
      </c>
      <c r="E416" s="149" t="s">
        <v>4235</v>
      </c>
      <c r="F416" s="150" t="s">
        <v>4236</v>
      </c>
      <c r="G416" s="151" t="s">
        <v>2932</v>
      </c>
      <c r="H416" s="152">
        <v>121.22</v>
      </c>
      <c r="I416" s="153"/>
      <c r="J416" s="152">
        <f>ROUND(I416*H416,3)</f>
        <v>0</v>
      </c>
      <c r="K416" s="154"/>
      <c r="L416" s="35"/>
      <c r="M416" s="155" t="s">
        <v>1</v>
      </c>
      <c r="N416" s="156" t="s">
        <v>46</v>
      </c>
      <c r="O416" s="60"/>
      <c r="P416" s="157">
        <f>O416*H416</f>
        <v>0</v>
      </c>
      <c r="Q416" s="157">
        <v>0</v>
      </c>
      <c r="R416" s="157">
        <f>Q416*H416</f>
        <v>0</v>
      </c>
      <c r="S416" s="157">
        <v>0</v>
      </c>
      <c r="T416" s="158">
        <f>S416*H416</f>
        <v>0</v>
      </c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R416" s="159" t="s">
        <v>246</v>
      </c>
      <c r="AT416" s="159" t="s">
        <v>242</v>
      </c>
      <c r="AU416" s="159" t="s">
        <v>88</v>
      </c>
      <c r="AY416" s="18" t="s">
        <v>239</v>
      </c>
      <c r="BE416" s="160">
        <f>IF(N416="základná",J416,0)</f>
        <v>0</v>
      </c>
      <c r="BF416" s="160">
        <f>IF(N416="znížená",J416,0)</f>
        <v>0</v>
      </c>
      <c r="BG416" s="160">
        <f>IF(N416="zákl. prenesená",J416,0)</f>
        <v>0</v>
      </c>
      <c r="BH416" s="160">
        <f>IF(N416="zníž. prenesená",J416,0)</f>
        <v>0</v>
      </c>
      <c r="BI416" s="160">
        <f>IF(N416="nulová",J416,0)</f>
        <v>0</v>
      </c>
      <c r="BJ416" s="18" t="s">
        <v>140</v>
      </c>
      <c r="BK416" s="161">
        <f>ROUND(I416*H416,3)</f>
        <v>0</v>
      </c>
      <c r="BL416" s="18" t="s">
        <v>246</v>
      </c>
      <c r="BM416" s="159" t="s">
        <v>4237</v>
      </c>
    </row>
    <row r="417" spans="1:65" s="2" customFormat="1" ht="24.25" customHeight="1">
      <c r="A417" s="34"/>
      <c r="B417" s="147"/>
      <c r="C417" s="148" t="s">
        <v>252</v>
      </c>
      <c r="D417" s="148" t="s">
        <v>242</v>
      </c>
      <c r="E417" s="149" t="s">
        <v>4238</v>
      </c>
      <c r="F417" s="150" t="s">
        <v>4239</v>
      </c>
      <c r="G417" s="151" t="s">
        <v>2932</v>
      </c>
      <c r="H417" s="152">
        <v>634.32000000000005</v>
      </c>
      <c r="I417" s="153"/>
      <c r="J417" s="152">
        <f>ROUND(I417*H417,3)</f>
        <v>0</v>
      </c>
      <c r="K417" s="154"/>
      <c r="L417" s="35"/>
      <c r="M417" s="155" t="s">
        <v>1</v>
      </c>
      <c r="N417" s="156" t="s">
        <v>46</v>
      </c>
      <c r="O417" s="60"/>
      <c r="P417" s="157">
        <f>O417*H417</f>
        <v>0</v>
      </c>
      <c r="Q417" s="157">
        <v>0</v>
      </c>
      <c r="R417" s="157">
        <f>Q417*H417</f>
        <v>0</v>
      </c>
      <c r="S417" s="157">
        <v>0</v>
      </c>
      <c r="T417" s="158">
        <f>S417*H417</f>
        <v>0</v>
      </c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R417" s="159" t="s">
        <v>246</v>
      </c>
      <c r="AT417" s="159" t="s">
        <v>242</v>
      </c>
      <c r="AU417" s="159" t="s">
        <v>88</v>
      </c>
      <c r="AY417" s="18" t="s">
        <v>239</v>
      </c>
      <c r="BE417" s="160">
        <f>IF(N417="základná",J417,0)</f>
        <v>0</v>
      </c>
      <c r="BF417" s="160">
        <f>IF(N417="znížená",J417,0)</f>
        <v>0</v>
      </c>
      <c r="BG417" s="160">
        <f>IF(N417="zákl. prenesená",J417,0)</f>
        <v>0</v>
      </c>
      <c r="BH417" s="160">
        <f>IF(N417="zníž. prenesená",J417,0)</f>
        <v>0</v>
      </c>
      <c r="BI417" s="160">
        <f>IF(N417="nulová",J417,0)</f>
        <v>0</v>
      </c>
      <c r="BJ417" s="18" t="s">
        <v>140</v>
      </c>
      <c r="BK417" s="161">
        <f>ROUND(I417*H417,3)</f>
        <v>0</v>
      </c>
      <c r="BL417" s="18" t="s">
        <v>246</v>
      </c>
      <c r="BM417" s="159" t="s">
        <v>4240</v>
      </c>
    </row>
    <row r="418" spans="1:65" s="2" customFormat="1" ht="24.25" customHeight="1">
      <c r="A418" s="34"/>
      <c r="B418" s="147"/>
      <c r="C418" s="148" t="s">
        <v>246</v>
      </c>
      <c r="D418" s="148" t="s">
        <v>242</v>
      </c>
      <c r="E418" s="149" t="s">
        <v>4241</v>
      </c>
      <c r="F418" s="150" t="s">
        <v>4242</v>
      </c>
      <c r="G418" s="151" t="s">
        <v>2932</v>
      </c>
      <c r="H418" s="152">
        <v>202.98</v>
      </c>
      <c r="I418" s="153"/>
      <c r="J418" s="152">
        <f>ROUND(I418*H418,3)</f>
        <v>0</v>
      </c>
      <c r="K418" s="154"/>
      <c r="L418" s="35"/>
      <c r="M418" s="223" t="s">
        <v>1</v>
      </c>
      <c r="N418" s="224" t="s">
        <v>46</v>
      </c>
      <c r="O418" s="213"/>
      <c r="P418" s="221">
        <f>O418*H418</f>
        <v>0</v>
      </c>
      <c r="Q418" s="221">
        <v>0</v>
      </c>
      <c r="R418" s="221">
        <f>Q418*H418</f>
        <v>0</v>
      </c>
      <c r="S418" s="221">
        <v>0</v>
      </c>
      <c r="T418" s="222">
        <f>S418*H418</f>
        <v>0</v>
      </c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R418" s="159" t="s">
        <v>246</v>
      </c>
      <c r="AT418" s="159" t="s">
        <v>242</v>
      </c>
      <c r="AU418" s="159" t="s">
        <v>88</v>
      </c>
      <c r="AY418" s="18" t="s">
        <v>239</v>
      </c>
      <c r="BE418" s="160">
        <f>IF(N418="základná",J418,0)</f>
        <v>0</v>
      </c>
      <c r="BF418" s="160">
        <f>IF(N418="znížená",J418,0)</f>
        <v>0</v>
      </c>
      <c r="BG418" s="160">
        <f>IF(N418="zákl. prenesená",J418,0)</f>
        <v>0</v>
      </c>
      <c r="BH418" s="160">
        <f>IF(N418="zníž. prenesená",J418,0)</f>
        <v>0</v>
      </c>
      <c r="BI418" s="160">
        <f>IF(N418="nulová",J418,0)</f>
        <v>0</v>
      </c>
      <c r="BJ418" s="18" t="s">
        <v>140</v>
      </c>
      <c r="BK418" s="161">
        <f>ROUND(I418*H418,3)</f>
        <v>0</v>
      </c>
      <c r="BL418" s="18" t="s">
        <v>246</v>
      </c>
      <c r="BM418" s="159" t="s">
        <v>4243</v>
      </c>
    </row>
    <row r="419" spans="1:65" s="2" customFormat="1" ht="6.9" customHeight="1">
      <c r="A419" s="34"/>
      <c r="B419" s="49"/>
      <c r="C419" s="50"/>
      <c r="D419" s="50"/>
      <c r="E419" s="50"/>
      <c r="F419" s="50"/>
      <c r="G419" s="50"/>
      <c r="H419" s="50"/>
      <c r="I419" s="50"/>
      <c r="J419" s="50"/>
      <c r="K419" s="50"/>
      <c r="L419" s="35"/>
      <c r="M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</row>
  </sheetData>
  <autoFilter ref="C181:K418" xr:uid="{00000000-0009-0000-0000-00000A000000}"/>
  <mergeCells count="9">
    <mergeCell ref="E87:H87"/>
    <mergeCell ref="E172:H172"/>
    <mergeCell ref="E174:H174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141"/>
  <sheetViews>
    <sheetView showGridLines="0" topLeftCell="A99" workbookViewId="0">
      <selection activeCell="K118" sqref="K118"/>
    </sheetView>
  </sheetViews>
  <sheetFormatPr defaultRowHeight="10.5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1.42578125" style="1" customWidth="1"/>
    <col min="9" max="10" width="20.140625" style="1" customWidth="1"/>
    <col min="11" max="11" width="22.28515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7" customHeight="1">
      <c r="L2" s="278" t="s">
        <v>6</v>
      </c>
      <c r="M2" s="279"/>
      <c r="N2" s="279"/>
      <c r="O2" s="279"/>
      <c r="P2" s="279"/>
      <c r="Q2" s="279"/>
      <c r="R2" s="279"/>
      <c r="S2" s="279"/>
      <c r="T2" s="279"/>
      <c r="U2" s="279"/>
      <c r="V2" s="279"/>
      <c r="AT2" s="18" t="s">
        <v>120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1:46" s="1" customFormat="1" ht="24.9" customHeight="1">
      <c r="B4" s="21"/>
      <c r="D4" s="22" t="s">
        <v>141</v>
      </c>
      <c r="L4" s="21"/>
      <c r="M4" s="96" t="s">
        <v>10</v>
      </c>
      <c r="AT4" s="18" t="s">
        <v>4</v>
      </c>
    </row>
    <row r="5" spans="1:46" s="1" customFormat="1" ht="6.9" customHeight="1">
      <c r="B5" s="21"/>
      <c r="L5" s="21"/>
    </row>
    <row r="6" spans="1:46" s="1" customFormat="1" ht="11.95" customHeight="1">
      <c r="B6" s="21"/>
      <c r="D6" s="28" t="s">
        <v>15</v>
      </c>
      <c r="L6" s="21"/>
    </row>
    <row r="7" spans="1:46" s="1" customFormat="1" ht="16.55" customHeight="1">
      <c r="B7" s="21"/>
      <c r="E7" s="304" t="str">
        <f>'Rekapitulácia stavby'!K6</f>
        <v>MŠ Spojná 6 - rekonštrukcia objektu</v>
      </c>
      <c r="F7" s="305"/>
      <c r="G7" s="305"/>
      <c r="H7" s="305"/>
      <c r="L7" s="21"/>
    </row>
    <row r="8" spans="1:46" s="2" customFormat="1" ht="11.95" customHeight="1">
      <c r="A8" s="34"/>
      <c r="B8" s="35"/>
      <c r="C8" s="34"/>
      <c r="D8" s="28" t="s">
        <v>142</v>
      </c>
      <c r="E8" s="34"/>
      <c r="F8" s="34"/>
      <c r="G8" s="34"/>
      <c r="H8" s="34"/>
      <c r="I8" s="34"/>
      <c r="J8" s="34"/>
      <c r="K8" s="34"/>
      <c r="L8" s="4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5" customHeight="1">
      <c r="A9" s="34"/>
      <c r="B9" s="35"/>
      <c r="C9" s="34"/>
      <c r="D9" s="34"/>
      <c r="E9" s="300" t="s">
        <v>4244</v>
      </c>
      <c r="F9" s="303"/>
      <c r="G9" s="303"/>
      <c r="H9" s="303"/>
      <c r="I9" s="34"/>
      <c r="J9" s="34"/>
      <c r="K9" s="34"/>
      <c r="L9" s="4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>
      <c r="A10" s="34"/>
      <c r="B10" s="35"/>
      <c r="C10" s="34"/>
      <c r="D10" s="34"/>
      <c r="E10" s="34"/>
      <c r="F10" s="34"/>
      <c r="G10" s="34"/>
      <c r="H10" s="34"/>
      <c r="I10" s="34"/>
      <c r="J10" s="34"/>
      <c r="K10" s="34"/>
      <c r="L10" s="4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1.95" customHeight="1">
      <c r="A11" s="34"/>
      <c r="B11" s="35"/>
      <c r="C11" s="34"/>
      <c r="D11" s="28" t="s">
        <v>17</v>
      </c>
      <c r="E11" s="34"/>
      <c r="F11" s="26" t="s">
        <v>1</v>
      </c>
      <c r="G11" s="34"/>
      <c r="H11" s="34"/>
      <c r="I11" s="28" t="s">
        <v>19</v>
      </c>
      <c r="J11" s="26" t="s">
        <v>1</v>
      </c>
      <c r="K11" s="34"/>
      <c r="L11" s="4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95" customHeight="1">
      <c r="A12" s="34"/>
      <c r="B12" s="35"/>
      <c r="C12" s="34"/>
      <c r="D12" s="28" t="s">
        <v>21</v>
      </c>
      <c r="E12" s="34"/>
      <c r="F12" s="26" t="s">
        <v>22</v>
      </c>
      <c r="G12" s="34"/>
      <c r="H12" s="34"/>
      <c r="I12" s="28" t="s">
        <v>23</v>
      </c>
      <c r="J12" s="57">
        <f>'Rekapitulácia stavby'!AN8</f>
        <v>44274</v>
      </c>
      <c r="K12" s="34"/>
      <c r="L12" s="4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1" customHeight="1">
      <c r="A13" s="34"/>
      <c r="B13" s="35"/>
      <c r="C13" s="34"/>
      <c r="D13" s="34"/>
      <c r="E13" s="34"/>
      <c r="F13" s="34"/>
      <c r="G13" s="34"/>
      <c r="H13" s="34"/>
      <c r="I13" s="34"/>
      <c r="J13" s="34"/>
      <c r="K13" s="34"/>
      <c r="L13" s="4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1.95" customHeight="1">
      <c r="A14" s="34"/>
      <c r="B14" s="35"/>
      <c r="C14" s="34"/>
      <c r="D14" s="28" t="s">
        <v>28</v>
      </c>
      <c r="E14" s="34"/>
      <c r="F14" s="34"/>
      <c r="G14" s="34"/>
      <c r="H14" s="34"/>
      <c r="I14" s="28" t="s">
        <v>29</v>
      </c>
      <c r="J14" s="26" t="str">
        <f>IF('Rekapitulácia stavby'!AN10="","",'Rekapitulácia stavby'!AN10)</f>
        <v/>
      </c>
      <c r="K14" s="34"/>
      <c r="L14" s="4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5"/>
      <c r="C15" s="34"/>
      <c r="D15" s="34"/>
      <c r="E15" s="26" t="str">
        <f>IF('Rekapitulácia stavby'!E11="","",'Rekapitulácia stavby'!E11)</f>
        <v xml:space="preserve"> </v>
      </c>
      <c r="F15" s="34"/>
      <c r="G15" s="34"/>
      <c r="H15" s="34"/>
      <c r="I15" s="28" t="s">
        <v>31</v>
      </c>
      <c r="J15" s="26" t="str">
        <f>IF('Rekapitulácia stavby'!AN11="","",'Rekapitulácia stavby'!AN11)</f>
        <v/>
      </c>
      <c r="K15" s="34"/>
      <c r="L15" s="4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" customHeight="1">
      <c r="A16" s="34"/>
      <c r="B16" s="35"/>
      <c r="C16" s="34"/>
      <c r="D16" s="34"/>
      <c r="E16" s="34"/>
      <c r="F16" s="34"/>
      <c r="G16" s="34"/>
      <c r="H16" s="34"/>
      <c r="I16" s="34"/>
      <c r="J16" s="34"/>
      <c r="K16" s="34"/>
      <c r="L16" s="4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1.95" customHeight="1">
      <c r="A17" s="34"/>
      <c r="B17" s="35"/>
      <c r="C17" s="34"/>
      <c r="D17" s="28" t="s">
        <v>32</v>
      </c>
      <c r="E17" s="34"/>
      <c r="F17" s="34"/>
      <c r="G17" s="34"/>
      <c r="H17" s="34"/>
      <c r="I17" s="28" t="s">
        <v>29</v>
      </c>
      <c r="J17" s="29" t="str">
        <f>'Rekapitulácia stavby'!AN13</f>
        <v>Vyplň údaj</v>
      </c>
      <c r="K17" s="34"/>
      <c r="L17" s="4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5"/>
      <c r="C18" s="34"/>
      <c r="D18" s="34"/>
      <c r="E18" s="306" t="str">
        <f>'Rekapitulácia stavby'!E14</f>
        <v>Vyplň údaj</v>
      </c>
      <c r="F18" s="292"/>
      <c r="G18" s="292"/>
      <c r="H18" s="292"/>
      <c r="I18" s="28" t="s">
        <v>31</v>
      </c>
      <c r="J18" s="29" t="str">
        <f>'Rekapitulácia stavby'!AN14</f>
        <v>Vyplň údaj</v>
      </c>
      <c r="K18" s="34"/>
      <c r="L18" s="4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" customHeight="1">
      <c r="A19" s="34"/>
      <c r="B19" s="35"/>
      <c r="C19" s="34"/>
      <c r="D19" s="34"/>
      <c r="E19" s="34"/>
      <c r="F19" s="34"/>
      <c r="G19" s="34"/>
      <c r="H19" s="34"/>
      <c r="I19" s="34"/>
      <c r="J19" s="34"/>
      <c r="K19" s="34"/>
      <c r="L19" s="4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1.95" customHeight="1">
      <c r="A20" s="34"/>
      <c r="B20" s="35"/>
      <c r="C20" s="34"/>
      <c r="D20" s="28" t="s">
        <v>34</v>
      </c>
      <c r="E20" s="34"/>
      <c r="F20" s="34"/>
      <c r="G20" s="34"/>
      <c r="H20" s="34"/>
      <c r="I20" s="28" t="s">
        <v>29</v>
      </c>
      <c r="J20" s="26" t="s">
        <v>1</v>
      </c>
      <c r="K20" s="34"/>
      <c r="L20" s="4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5"/>
      <c r="C21" s="34"/>
      <c r="D21" s="34"/>
      <c r="E21" s="26" t="s">
        <v>35</v>
      </c>
      <c r="F21" s="34"/>
      <c r="G21" s="34"/>
      <c r="H21" s="34"/>
      <c r="I21" s="28" t="s">
        <v>31</v>
      </c>
      <c r="J21" s="26" t="s">
        <v>1</v>
      </c>
      <c r="K21" s="34"/>
      <c r="L21" s="4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" customHeight="1">
      <c r="A22" s="34"/>
      <c r="B22" s="35"/>
      <c r="C22" s="34"/>
      <c r="D22" s="34"/>
      <c r="E22" s="34"/>
      <c r="F22" s="34"/>
      <c r="G22" s="34"/>
      <c r="H22" s="34"/>
      <c r="I22" s="34"/>
      <c r="J22" s="34"/>
      <c r="K22" s="34"/>
      <c r="L22" s="4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1.95" customHeight="1">
      <c r="A23" s="34"/>
      <c r="B23" s="35"/>
      <c r="C23" s="34"/>
      <c r="D23" s="28" t="s">
        <v>37</v>
      </c>
      <c r="E23" s="34"/>
      <c r="F23" s="34"/>
      <c r="G23" s="34"/>
      <c r="H23" s="34"/>
      <c r="I23" s="28" t="s">
        <v>29</v>
      </c>
      <c r="J23" s="26" t="s">
        <v>1</v>
      </c>
      <c r="K23" s="34"/>
      <c r="L23" s="4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5"/>
      <c r="C24" s="34"/>
      <c r="D24" s="34"/>
      <c r="E24" s="26" t="s">
        <v>4245</v>
      </c>
      <c r="F24" s="34"/>
      <c r="G24" s="34"/>
      <c r="H24" s="34"/>
      <c r="I24" s="28" t="s">
        <v>31</v>
      </c>
      <c r="J24" s="26" t="s">
        <v>1</v>
      </c>
      <c r="K24" s="34"/>
      <c r="L24" s="4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" customHeight="1">
      <c r="A25" s="34"/>
      <c r="B25" s="35"/>
      <c r="C25" s="34"/>
      <c r="D25" s="34"/>
      <c r="E25" s="34"/>
      <c r="F25" s="34"/>
      <c r="G25" s="34"/>
      <c r="H25" s="34"/>
      <c r="I25" s="34"/>
      <c r="J25" s="34"/>
      <c r="K25" s="34"/>
      <c r="L25" s="4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1.95" customHeight="1">
      <c r="A26" s="34"/>
      <c r="B26" s="35"/>
      <c r="C26" s="34"/>
      <c r="D26" s="28" t="s">
        <v>39</v>
      </c>
      <c r="E26" s="34"/>
      <c r="F26" s="34"/>
      <c r="G26" s="34"/>
      <c r="H26" s="34"/>
      <c r="I26" s="34"/>
      <c r="J26" s="34"/>
      <c r="K26" s="34"/>
      <c r="L26" s="4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5" customHeight="1">
      <c r="A27" s="97"/>
      <c r="B27" s="98"/>
      <c r="C27" s="97"/>
      <c r="D27" s="97"/>
      <c r="E27" s="296" t="s">
        <v>1</v>
      </c>
      <c r="F27" s="296"/>
      <c r="G27" s="296"/>
      <c r="H27" s="29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" customHeight="1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4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" customHeight="1">
      <c r="A29" s="34"/>
      <c r="B29" s="35"/>
      <c r="C29" s="34"/>
      <c r="D29" s="68"/>
      <c r="E29" s="68"/>
      <c r="F29" s="68"/>
      <c r="G29" s="68"/>
      <c r="H29" s="68"/>
      <c r="I29" s="68"/>
      <c r="J29" s="68"/>
      <c r="K29" s="68"/>
      <c r="L29" s="4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4" customHeight="1">
      <c r="A30" s="34"/>
      <c r="B30" s="35"/>
      <c r="C30" s="34"/>
      <c r="D30" s="100" t="s">
        <v>40</v>
      </c>
      <c r="E30" s="34"/>
      <c r="F30" s="34"/>
      <c r="G30" s="34"/>
      <c r="H30" s="34"/>
      <c r="I30" s="34"/>
      <c r="J30" s="73">
        <f>ROUND(J119, 2)</f>
        <v>0</v>
      </c>
      <c r="K30" s="34"/>
      <c r="L30" s="4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" customHeight="1">
      <c r="A31" s="34"/>
      <c r="B31" s="35"/>
      <c r="C31" s="34"/>
      <c r="D31" s="68"/>
      <c r="E31" s="68"/>
      <c r="F31" s="68"/>
      <c r="G31" s="68"/>
      <c r="H31" s="68"/>
      <c r="I31" s="68"/>
      <c r="J31" s="68"/>
      <c r="K31" s="68"/>
      <c r="L31" s="4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" customHeight="1">
      <c r="A32" s="34"/>
      <c r="B32" s="35"/>
      <c r="C32" s="34"/>
      <c r="D32" s="34"/>
      <c r="E32" s="34"/>
      <c r="F32" s="38" t="s">
        <v>42</v>
      </c>
      <c r="G32" s="34"/>
      <c r="H32" s="34"/>
      <c r="I32" s="38" t="s">
        <v>41</v>
      </c>
      <c r="J32" s="38" t="s">
        <v>43</v>
      </c>
      <c r="K32" s="34"/>
      <c r="L32" s="4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" customHeight="1">
      <c r="A33" s="34"/>
      <c r="B33" s="35"/>
      <c r="C33" s="34"/>
      <c r="D33" s="101" t="s">
        <v>44</v>
      </c>
      <c r="E33" s="28" t="s">
        <v>45</v>
      </c>
      <c r="F33" s="102">
        <f>ROUND((SUM(BE119:BE140)),  2)</f>
        <v>0</v>
      </c>
      <c r="G33" s="34"/>
      <c r="H33" s="34"/>
      <c r="I33" s="103">
        <v>0.2</v>
      </c>
      <c r="J33" s="102">
        <f>ROUND(((SUM(BE119:BE140))*I33),  2)</f>
        <v>0</v>
      </c>
      <c r="K33" s="34"/>
      <c r="L33" s="4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" customHeight="1">
      <c r="A34" s="34"/>
      <c r="B34" s="35"/>
      <c r="C34" s="34"/>
      <c r="D34" s="34"/>
      <c r="E34" s="28" t="s">
        <v>46</v>
      </c>
      <c r="F34" s="102">
        <f>ROUND((SUM(BF119:BF140)),  2)</f>
        <v>0</v>
      </c>
      <c r="G34" s="34"/>
      <c r="H34" s="34"/>
      <c r="I34" s="103">
        <v>0.2</v>
      </c>
      <c r="J34" s="102">
        <f>ROUND(((SUM(BF119:BF140))*I34),  2)</f>
        <v>0</v>
      </c>
      <c r="K34" s="34"/>
      <c r="L34" s="4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" hidden="1" customHeight="1">
      <c r="A35" s="34"/>
      <c r="B35" s="35"/>
      <c r="C35" s="34"/>
      <c r="D35" s="34"/>
      <c r="E35" s="28" t="s">
        <v>47</v>
      </c>
      <c r="F35" s="102">
        <f>ROUND((SUM(BG119:BG140)),  2)</f>
        <v>0</v>
      </c>
      <c r="G35" s="34"/>
      <c r="H35" s="34"/>
      <c r="I35" s="103">
        <v>0.2</v>
      </c>
      <c r="J35" s="102">
        <f>0</f>
        <v>0</v>
      </c>
      <c r="K35" s="34"/>
      <c r="L35" s="4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" hidden="1" customHeight="1">
      <c r="A36" s="34"/>
      <c r="B36" s="35"/>
      <c r="C36" s="34"/>
      <c r="D36" s="34"/>
      <c r="E36" s="28" t="s">
        <v>48</v>
      </c>
      <c r="F36" s="102">
        <f>ROUND((SUM(BH119:BH140)),  2)</f>
        <v>0</v>
      </c>
      <c r="G36" s="34"/>
      <c r="H36" s="34"/>
      <c r="I36" s="103">
        <v>0.2</v>
      </c>
      <c r="J36" s="102">
        <f>0</f>
        <v>0</v>
      </c>
      <c r="K36" s="34"/>
      <c r="L36" s="4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" hidden="1" customHeight="1">
      <c r="A37" s="34"/>
      <c r="B37" s="35"/>
      <c r="C37" s="34"/>
      <c r="D37" s="34"/>
      <c r="E37" s="28" t="s">
        <v>49</v>
      </c>
      <c r="F37" s="102">
        <f>ROUND((SUM(BI119:BI140)),  2)</f>
        <v>0</v>
      </c>
      <c r="G37" s="34"/>
      <c r="H37" s="34"/>
      <c r="I37" s="103">
        <v>0</v>
      </c>
      <c r="J37" s="102">
        <f>0</f>
        <v>0</v>
      </c>
      <c r="K37" s="34"/>
      <c r="L37" s="4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" customHeight="1">
      <c r="A38" s="34"/>
      <c r="B38" s="35"/>
      <c r="C38" s="34"/>
      <c r="D38" s="34"/>
      <c r="E38" s="34"/>
      <c r="F38" s="34"/>
      <c r="G38" s="34"/>
      <c r="H38" s="34"/>
      <c r="I38" s="34"/>
      <c r="J38" s="34"/>
      <c r="K38" s="34"/>
      <c r="L38" s="4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4" customHeight="1">
      <c r="A39" s="34"/>
      <c r="B39" s="35"/>
      <c r="C39" s="104"/>
      <c r="D39" s="105" t="s">
        <v>50</v>
      </c>
      <c r="E39" s="62"/>
      <c r="F39" s="62"/>
      <c r="G39" s="106" t="s">
        <v>51</v>
      </c>
      <c r="H39" s="107" t="s">
        <v>52</v>
      </c>
      <c r="I39" s="62"/>
      <c r="J39" s="108">
        <f>SUM(J30:J37)</f>
        <v>0</v>
      </c>
      <c r="K39" s="109"/>
      <c r="L39" s="4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" customHeight="1">
      <c r="A40" s="34"/>
      <c r="B40" s="35"/>
      <c r="C40" s="34"/>
      <c r="D40" s="34"/>
      <c r="E40" s="34"/>
      <c r="F40" s="34"/>
      <c r="G40" s="34"/>
      <c r="H40" s="34"/>
      <c r="I40" s="34"/>
      <c r="J40" s="34"/>
      <c r="K40" s="34"/>
      <c r="L40" s="4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" customHeight="1">
      <c r="B41" s="21"/>
      <c r="L41" s="21"/>
    </row>
    <row r="42" spans="1:31" s="1" customFormat="1" ht="14.4" customHeight="1">
      <c r="B42" s="21"/>
      <c r="L42" s="21"/>
    </row>
    <row r="43" spans="1:31" s="1" customFormat="1" ht="14.4" customHeight="1">
      <c r="B43" s="21"/>
      <c r="L43" s="21"/>
    </row>
    <row r="44" spans="1:31" s="1" customFormat="1" ht="14.4" customHeight="1">
      <c r="B44" s="21"/>
      <c r="L44" s="21"/>
    </row>
    <row r="45" spans="1:31" s="1" customFormat="1" ht="14.4" customHeight="1">
      <c r="B45" s="21"/>
      <c r="L45" s="21"/>
    </row>
    <row r="46" spans="1:31" s="1" customFormat="1" ht="14.4" customHeight="1">
      <c r="B46" s="21"/>
      <c r="L46" s="21"/>
    </row>
    <row r="47" spans="1:31" s="1" customFormat="1" ht="14.4" customHeight="1">
      <c r="B47" s="21"/>
      <c r="L47" s="21"/>
    </row>
    <row r="48" spans="1:31" s="1" customFormat="1" ht="14.4" customHeight="1">
      <c r="B48" s="21"/>
      <c r="L48" s="21"/>
    </row>
    <row r="49" spans="1:31" s="1" customFormat="1" ht="14.4" customHeight="1">
      <c r="B49" s="21"/>
      <c r="L49" s="21"/>
    </row>
    <row r="50" spans="1:31" s="2" customFormat="1" ht="14.4" customHeight="1">
      <c r="B50" s="44"/>
      <c r="D50" s="45" t="s">
        <v>53</v>
      </c>
      <c r="E50" s="46"/>
      <c r="F50" s="46"/>
      <c r="G50" s="45" t="s">
        <v>54</v>
      </c>
      <c r="H50" s="46"/>
      <c r="I50" s="46"/>
      <c r="J50" s="46"/>
      <c r="K50" s="46"/>
      <c r="L50" s="44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45">
      <c r="A61" s="34"/>
      <c r="B61" s="35"/>
      <c r="C61" s="34"/>
      <c r="D61" s="47" t="s">
        <v>55</v>
      </c>
      <c r="E61" s="37"/>
      <c r="F61" s="110" t="s">
        <v>56</v>
      </c>
      <c r="G61" s="47" t="s">
        <v>55</v>
      </c>
      <c r="H61" s="37"/>
      <c r="I61" s="37"/>
      <c r="J61" s="111" t="s">
        <v>56</v>
      </c>
      <c r="K61" s="37"/>
      <c r="L61" s="4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3.1">
      <c r="A65" s="34"/>
      <c r="B65" s="35"/>
      <c r="C65" s="34"/>
      <c r="D65" s="45" t="s">
        <v>57</v>
      </c>
      <c r="E65" s="48"/>
      <c r="F65" s="48"/>
      <c r="G65" s="45" t="s">
        <v>58</v>
      </c>
      <c r="H65" s="48"/>
      <c r="I65" s="48"/>
      <c r="J65" s="48"/>
      <c r="K65" s="48"/>
      <c r="L65" s="4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45">
      <c r="A76" s="34"/>
      <c r="B76" s="35"/>
      <c r="C76" s="34"/>
      <c r="D76" s="47" t="s">
        <v>55</v>
      </c>
      <c r="E76" s="37"/>
      <c r="F76" s="110" t="s">
        <v>56</v>
      </c>
      <c r="G76" s="47" t="s">
        <v>55</v>
      </c>
      <c r="H76" s="37"/>
      <c r="I76" s="37"/>
      <c r="J76" s="111" t="s">
        <v>56</v>
      </c>
      <c r="K76" s="37"/>
      <c r="L76" s="4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" customHeight="1">
      <c r="A77" s="34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" customHeight="1">
      <c r="A81" s="34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" customHeight="1">
      <c r="A82" s="34"/>
      <c r="B82" s="35"/>
      <c r="C82" s="22" t="s">
        <v>146</v>
      </c>
      <c r="D82" s="34"/>
      <c r="E82" s="34"/>
      <c r="F82" s="34"/>
      <c r="G82" s="34"/>
      <c r="H82" s="34"/>
      <c r="I82" s="34"/>
      <c r="J82" s="34"/>
      <c r="K82" s="34"/>
      <c r="L82" s="4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" customHeight="1">
      <c r="A83" s="34"/>
      <c r="B83" s="35"/>
      <c r="C83" s="34"/>
      <c r="D83" s="34"/>
      <c r="E83" s="34"/>
      <c r="F83" s="34"/>
      <c r="G83" s="34"/>
      <c r="H83" s="34"/>
      <c r="I83" s="34"/>
      <c r="J83" s="34"/>
      <c r="K83" s="34"/>
      <c r="L83" s="4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1.95" customHeight="1">
      <c r="A84" s="34"/>
      <c r="B84" s="35"/>
      <c r="C84" s="28" t="s">
        <v>15</v>
      </c>
      <c r="D84" s="34"/>
      <c r="E84" s="34"/>
      <c r="F84" s="34"/>
      <c r="G84" s="34"/>
      <c r="H84" s="34"/>
      <c r="I84" s="34"/>
      <c r="J84" s="34"/>
      <c r="K84" s="34"/>
      <c r="L84" s="4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6.55" customHeight="1">
      <c r="A85" s="34"/>
      <c r="B85" s="35"/>
      <c r="C85" s="34"/>
      <c r="D85" s="34"/>
      <c r="E85" s="304" t="str">
        <f>E7</f>
        <v>MŠ Spojná 6 - rekonštrukcia objektu</v>
      </c>
      <c r="F85" s="305"/>
      <c r="G85" s="305"/>
      <c r="H85" s="305"/>
      <c r="I85" s="34"/>
      <c r="J85" s="34"/>
      <c r="K85" s="34"/>
      <c r="L85" s="4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1.95" customHeight="1">
      <c r="A86" s="34"/>
      <c r="B86" s="35"/>
      <c r="C86" s="28" t="s">
        <v>142</v>
      </c>
      <c r="D86" s="34"/>
      <c r="E86" s="34"/>
      <c r="F86" s="34"/>
      <c r="G86" s="34"/>
      <c r="H86" s="34"/>
      <c r="I86" s="34"/>
      <c r="J86" s="34"/>
      <c r="K86" s="34"/>
      <c r="L86" s="4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5" customHeight="1">
      <c r="A87" s="34"/>
      <c r="B87" s="35"/>
      <c r="C87" s="34"/>
      <c r="D87" s="34"/>
      <c r="E87" s="300" t="str">
        <f>E9</f>
        <v>P11 - Plynoinštalácia</v>
      </c>
      <c r="F87" s="303"/>
      <c r="G87" s="303"/>
      <c r="H87" s="303"/>
      <c r="I87" s="34"/>
      <c r="J87" s="34"/>
      <c r="K87" s="34"/>
      <c r="L87" s="4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" customHeight="1">
      <c r="A88" s="34"/>
      <c r="B88" s="35"/>
      <c r="C88" s="34"/>
      <c r="D88" s="34"/>
      <c r="E88" s="34"/>
      <c r="F88" s="34"/>
      <c r="G88" s="34"/>
      <c r="H88" s="34"/>
      <c r="I88" s="34"/>
      <c r="J88" s="34"/>
      <c r="K88" s="34"/>
      <c r="L88" s="4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1.95" customHeight="1">
      <c r="A89" s="34"/>
      <c r="B89" s="35"/>
      <c r="C89" s="28" t="s">
        <v>21</v>
      </c>
      <c r="D89" s="34"/>
      <c r="E89" s="34"/>
      <c r="F89" s="26" t="str">
        <f>F12</f>
        <v>Spojná 6, 917 01 Trnava</v>
      </c>
      <c r="G89" s="34"/>
      <c r="H89" s="34"/>
      <c r="I89" s="28" t="s">
        <v>23</v>
      </c>
      <c r="J89" s="57">
        <f>IF(J12="","",J12)</f>
        <v>44274</v>
      </c>
      <c r="K89" s="34"/>
      <c r="L89" s="4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" customHeight="1">
      <c r="A90" s="34"/>
      <c r="B90" s="35"/>
      <c r="C90" s="34"/>
      <c r="D90" s="34"/>
      <c r="E90" s="34"/>
      <c r="F90" s="34"/>
      <c r="G90" s="34"/>
      <c r="H90" s="34"/>
      <c r="I90" s="34"/>
      <c r="J90" s="34"/>
      <c r="K90" s="34"/>
      <c r="L90" s="4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5" customHeight="1">
      <c r="A91" s="34"/>
      <c r="B91" s="35"/>
      <c r="C91" s="28" t="s">
        <v>28</v>
      </c>
      <c r="D91" s="34"/>
      <c r="E91" s="34"/>
      <c r="F91" s="26" t="str">
        <f>E15</f>
        <v xml:space="preserve"> </v>
      </c>
      <c r="G91" s="34"/>
      <c r="H91" s="34"/>
      <c r="I91" s="28" t="s">
        <v>34</v>
      </c>
      <c r="J91" s="32" t="str">
        <f>E21</f>
        <v>RENAK, s.r.o.</v>
      </c>
      <c r="K91" s="34"/>
      <c r="L91" s="4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5" customHeight="1">
      <c r="A92" s="34"/>
      <c r="B92" s="35"/>
      <c r="C92" s="28" t="s">
        <v>32</v>
      </c>
      <c r="D92" s="34"/>
      <c r="E92" s="34"/>
      <c r="F92" s="26" t="str">
        <f>IF(E18="","",E18)</f>
        <v>Vyplň údaj</v>
      </c>
      <c r="G92" s="34"/>
      <c r="H92" s="34"/>
      <c r="I92" s="28" t="s">
        <v>37</v>
      </c>
      <c r="J92" s="32" t="str">
        <f>E24</f>
        <v>Ing. Peter Lešický</v>
      </c>
      <c r="K92" s="34"/>
      <c r="L92" s="4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4"/>
      <c r="D93" s="34"/>
      <c r="E93" s="34"/>
      <c r="F93" s="34"/>
      <c r="G93" s="34"/>
      <c r="H93" s="34"/>
      <c r="I93" s="34"/>
      <c r="J93" s="34"/>
      <c r="K93" s="34"/>
      <c r="L93" s="4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3" customHeight="1">
      <c r="A94" s="34"/>
      <c r="B94" s="35"/>
      <c r="C94" s="112" t="s">
        <v>147</v>
      </c>
      <c r="D94" s="104"/>
      <c r="E94" s="104"/>
      <c r="F94" s="104"/>
      <c r="G94" s="104"/>
      <c r="H94" s="104"/>
      <c r="I94" s="104"/>
      <c r="J94" s="113" t="s">
        <v>148</v>
      </c>
      <c r="K94" s="104"/>
      <c r="L94" s="4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4"/>
      <c r="D95" s="34"/>
      <c r="E95" s="34"/>
      <c r="F95" s="34"/>
      <c r="G95" s="34"/>
      <c r="H95" s="34"/>
      <c r="I95" s="34"/>
      <c r="J95" s="34"/>
      <c r="K95" s="34"/>
      <c r="L95" s="4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75" customHeight="1">
      <c r="A96" s="34"/>
      <c r="B96" s="35"/>
      <c r="C96" s="114" t="s">
        <v>149</v>
      </c>
      <c r="D96" s="34"/>
      <c r="E96" s="34"/>
      <c r="F96" s="34"/>
      <c r="G96" s="34"/>
      <c r="H96" s="34"/>
      <c r="I96" s="34"/>
      <c r="J96" s="73">
        <f>J119</f>
        <v>0</v>
      </c>
      <c r="K96" s="34"/>
      <c r="L96" s="4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8" t="s">
        <v>150</v>
      </c>
    </row>
    <row r="97" spans="1:31" s="9" customFormat="1" ht="24.9" customHeight="1">
      <c r="B97" s="115"/>
      <c r="D97" s="116" t="s">
        <v>4246</v>
      </c>
      <c r="E97" s="117"/>
      <c r="F97" s="117"/>
      <c r="G97" s="117"/>
      <c r="H97" s="117"/>
      <c r="I97" s="117"/>
      <c r="J97" s="118">
        <f>J120</f>
        <v>0</v>
      </c>
      <c r="L97" s="115"/>
    </row>
    <row r="98" spans="1:31" s="10" customFormat="1" ht="20.149999999999999" customHeight="1">
      <c r="B98" s="119"/>
      <c r="D98" s="120" t="s">
        <v>4247</v>
      </c>
      <c r="E98" s="121"/>
      <c r="F98" s="121"/>
      <c r="G98" s="121"/>
      <c r="H98" s="121"/>
      <c r="I98" s="121"/>
      <c r="J98" s="122">
        <f>J121</f>
        <v>0</v>
      </c>
      <c r="L98" s="119"/>
    </row>
    <row r="99" spans="1:31" s="10" customFormat="1" ht="20.149999999999999" customHeight="1">
      <c r="B99" s="119"/>
      <c r="D99" s="120" t="s">
        <v>4248</v>
      </c>
      <c r="E99" s="121"/>
      <c r="F99" s="121"/>
      <c r="G99" s="121"/>
      <c r="H99" s="121"/>
      <c r="I99" s="121"/>
      <c r="J99" s="122">
        <f>J138</f>
        <v>0</v>
      </c>
      <c r="L99" s="119"/>
    </row>
    <row r="100" spans="1:31" s="2" customFormat="1" ht="21.8" customHeight="1">
      <c r="A100" s="34"/>
      <c r="B100" s="35"/>
      <c r="C100" s="34"/>
      <c r="D100" s="34"/>
      <c r="E100" s="34"/>
      <c r="F100" s="34"/>
      <c r="G100" s="34"/>
      <c r="H100" s="34"/>
      <c r="I100" s="34"/>
      <c r="J100" s="34"/>
      <c r="K100" s="34"/>
      <c r="L100" s="4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</row>
    <row r="101" spans="1:31" s="2" customFormat="1" ht="6.9" customHeight="1">
      <c r="A101" s="34"/>
      <c r="B101" s="49"/>
      <c r="C101" s="50"/>
      <c r="D101" s="50"/>
      <c r="E101" s="50"/>
      <c r="F101" s="50"/>
      <c r="G101" s="50"/>
      <c r="H101" s="50"/>
      <c r="I101" s="50"/>
      <c r="J101" s="50"/>
      <c r="K101" s="50"/>
      <c r="L101" s="4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</row>
    <row r="105" spans="1:31" s="2" customFormat="1" ht="6.9" customHeight="1">
      <c r="A105" s="34"/>
      <c r="B105" s="51"/>
      <c r="C105" s="52"/>
      <c r="D105" s="52"/>
      <c r="E105" s="52"/>
      <c r="F105" s="52"/>
      <c r="G105" s="52"/>
      <c r="H105" s="52"/>
      <c r="I105" s="52"/>
      <c r="J105" s="52"/>
      <c r="K105" s="52"/>
      <c r="L105" s="4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6" spans="1:31" s="2" customFormat="1" ht="24.9" customHeight="1">
      <c r="A106" s="34"/>
      <c r="B106" s="35"/>
      <c r="C106" s="22" t="s">
        <v>226</v>
      </c>
      <c r="D106" s="34"/>
      <c r="E106" s="34"/>
      <c r="F106" s="34"/>
      <c r="G106" s="34"/>
      <c r="H106" s="34"/>
      <c r="I106" s="34"/>
      <c r="J106" s="34"/>
      <c r="K106" s="34"/>
      <c r="L106" s="4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</row>
    <row r="107" spans="1:31" s="2" customFormat="1" ht="6.9" customHeight="1">
      <c r="A107" s="34"/>
      <c r="B107" s="35"/>
      <c r="C107" s="34"/>
      <c r="D107" s="34"/>
      <c r="E107" s="34"/>
      <c r="F107" s="34"/>
      <c r="G107" s="34"/>
      <c r="H107" s="34"/>
      <c r="I107" s="34"/>
      <c r="J107" s="34"/>
      <c r="K107" s="34"/>
      <c r="L107" s="4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</row>
    <row r="108" spans="1:31" s="2" customFormat="1" ht="11.95" customHeight="1">
      <c r="A108" s="34"/>
      <c r="B108" s="35"/>
      <c r="C108" s="28" t="s">
        <v>15</v>
      </c>
      <c r="D108" s="34"/>
      <c r="E108" s="34"/>
      <c r="F108" s="34"/>
      <c r="G108" s="34"/>
      <c r="H108" s="34"/>
      <c r="I108" s="34"/>
      <c r="J108" s="34"/>
      <c r="K108" s="34"/>
      <c r="L108" s="4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</row>
    <row r="109" spans="1:31" s="2" customFormat="1" ht="16.55" customHeight="1">
      <c r="A109" s="34"/>
      <c r="B109" s="35"/>
      <c r="C109" s="34"/>
      <c r="D109" s="34"/>
      <c r="E109" s="304" t="str">
        <f>E7</f>
        <v>MŠ Spojná 6 - rekonštrukcia objektu</v>
      </c>
      <c r="F109" s="305"/>
      <c r="G109" s="305"/>
      <c r="H109" s="305"/>
      <c r="I109" s="34"/>
      <c r="J109" s="34"/>
      <c r="K109" s="34"/>
      <c r="L109" s="4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31" s="2" customFormat="1" ht="11.95" customHeight="1">
      <c r="A110" s="34"/>
      <c r="B110" s="35"/>
      <c r="C110" s="28" t="s">
        <v>142</v>
      </c>
      <c r="D110" s="34"/>
      <c r="E110" s="34"/>
      <c r="F110" s="34"/>
      <c r="G110" s="34"/>
      <c r="H110" s="34"/>
      <c r="I110" s="34"/>
      <c r="J110" s="34"/>
      <c r="K110" s="34"/>
      <c r="L110" s="4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31" s="2" customFormat="1" ht="16.55" customHeight="1">
      <c r="A111" s="34"/>
      <c r="B111" s="35"/>
      <c r="C111" s="34"/>
      <c r="D111" s="34"/>
      <c r="E111" s="300" t="str">
        <f>E9</f>
        <v>P11 - Plynoinštalácia</v>
      </c>
      <c r="F111" s="303"/>
      <c r="G111" s="303"/>
      <c r="H111" s="303"/>
      <c r="I111" s="34"/>
      <c r="J111" s="34"/>
      <c r="K111" s="34"/>
      <c r="L111" s="4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31" s="2" customFormat="1" ht="6.9" customHeight="1">
      <c r="A112" s="34"/>
      <c r="B112" s="35"/>
      <c r="C112" s="34"/>
      <c r="D112" s="34"/>
      <c r="E112" s="34"/>
      <c r="F112" s="34"/>
      <c r="G112" s="34"/>
      <c r="H112" s="34"/>
      <c r="I112" s="34"/>
      <c r="J112" s="34"/>
      <c r="K112" s="34"/>
      <c r="L112" s="4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11.95" customHeight="1">
      <c r="A113" s="34"/>
      <c r="B113" s="35"/>
      <c r="C113" s="28" t="s">
        <v>21</v>
      </c>
      <c r="D113" s="34"/>
      <c r="E113" s="34"/>
      <c r="F113" s="26" t="str">
        <f>F12</f>
        <v>Spojná 6, 917 01 Trnava</v>
      </c>
      <c r="G113" s="34"/>
      <c r="H113" s="34"/>
      <c r="I113" s="28" t="s">
        <v>23</v>
      </c>
      <c r="J113" s="57">
        <f>IF(J12="","",J12)</f>
        <v>44274</v>
      </c>
      <c r="K113" s="34"/>
      <c r="L113" s="4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2" customFormat="1" ht="6.9" customHeight="1">
      <c r="A114" s="34"/>
      <c r="B114" s="35"/>
      <c r="C114" s="34"/>
      <c r="D114" s="34"/>
      <c r="E114" s="34"/>
      <c r="F114" s="34"/>
      <c r="G114" s="34"/>
      <c r="H114" s="34"/>
      <c r="I114" s="34"/>
      <c r="J114" s="34"/>
      <c r="K114" s="34"/>
      <c r="L114" s="4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5" spans="1:65" s="2" customFormat="1" ht="15.25" customHeight="1">
      <c r="A115" s="34"/>
      <c r="B115" s="35"/>
      <c r="C115" s="28" t="s">
        <v>28</v>
      </c>
      <c r="D115" s="34"/>
      <c r="E115" s="34"/>
      <c r="F115" s="26" t="str">
        <f>E15</f>
        <v xml:space="preserve"> </v>
      </c>
      <c r="G115" s="34"/>
      <c r="H115" s="34"/>
      <c r="I115" s="28" t="s">
        <v>34</v>
      </c>
      <c r="J115" s="32" t="str">
        <f>E21</f>
        <v>RENAK, s.r.o.</v>
      </c>
      <c r="K115" s="34"/>
      <c r="L115" s="4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5.25" customHeight="1">
      <c r="A116" s="34"/>
      <c r="B116" s="35"/>
      <c r="C116" s="28" t="s">
        <v>32</v>
      </c>
      <c r="D116" s="34"/>
      <c r="E116" s="34"/>
      <c r="F116" s="26" t="str">
        <f>IF(E18="","",E18)</f>
        <v>Vyplň údaj</v>
      </c>
      <c r="G116" s="34"/>
      <c r="H116" s="34"/>
      <c r="I116" s="28" t="s">
        <v>37</v>
      </c>
      <c r="J116" s="32" t="str">
        <f>E24</f>
        <v>Ing. Peter Lešický</v>
      </c>
      <c r="K116" s="34"/>
      <c r="L116" s="4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10.35" customHeight="1">
      <c r="A117" s="34"/>
      <c r="B117" s="35"/>
      <c r="C117" s="34"/>
      <c r="D117" s="34"/>
      <c r="E117" s="34"/>
      <c r="F117" s="34"/>
      <c r="G117" s="34"/>
      <c r="H117" s="34"/>
      <c r="I117" s="34"/>
      <c r="J117" s="34"/>
      <c r="K117" s="34"/>
      <c r="L117" s="4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11" customFormat="1" ht="29.3" customHeight="1">
      <c r="A118" s="123"/>
      <c r="B118" s="124"/>
      <c r="C118" s="125" t="s">
        <v>227</v>
      </c>
      <c r="D118" s="126" t="s">
        <v>65</v>
      </c>
      <c r="E118" s="126" t="s">
        <v>61</v>
      </c>
      <c r="F118" s="126" t="s">
        <v>62</v>
      </c>
      <c r="G118" s="126" t="s">
        <v>228</v>
      </c>
      <c r="H118" s="126" t="s">
        <v>229</v>
      </c>
      <c r="I118" s="126" t="s">
        <v>230</v>
      </c>
      <c r="J118" s="127" t="s">
        <v>148</v>
      </c>
      <c r="K118" s="128" t="s">
        <v>5564</v>
      </c>
      <c r="L118" s="129"/>
      <c r="M118" s="64" t="s">
        <v>1</v>
      </c>
      <c r="N118" s="65" t="s">
        <v>44</v>
      </c>
      <c r="O118" s="65" t="s">
        <v>231</v>
      </c>
      <c r="P118" s="65" t="s">
        <v>232</v>
      </c>
      <c r="Q118" s="65" t="s">
        <v>233</v>
      </c>
      <c r="R118" s="65" t="s">
        <v>234</v>
      </c>
      <c r="S118" s="65" t="s">
        <v>235</v>
      </c>
      <c r="T118" s="66" t="s">
        <v>236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</row>
    <row r="119" spans="1:65" s="2" customFormat="1" ht="22.75" customHeight="1">
      <c r="A119" s="34"/>
      <c r="B119" s="35"/>
      <c r="C119" s="71" t="s">
        <v>149</v>
      </c>
      <c r="D119" s="34"/>
      <c r="E119" s="34"/>
      <c r="F119" s="34"/>
      <c r="G119" s="34"/>
      <c r="H119" s="34"/>
      <c r="I119" s="34"/>
      <c r="J119" s="130">
        <f>BK119</f>
        <v>0</v>
      </c>
      <c r="K119" s="34"/>
      <c r="L119" s="35"/>
      <c r="M119" s="67"/>
      <c r="N119" s="58"/>
      <c r="O119" s="68"/>
      <c r="P119" s="131">
        <f>P120</f>
        <v>0</v>
      </c>
      <c r="Q119" s="68"/>
      <c r="R119" s="131">
        <f>R120</f>
        <v>0</v>
      </c>
      <c r="S119" s="68"/>
      <c r="T119" s="132">
        <f>T120</f>
        <v>0</v>
      </c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T119" s="18" t="s">
        <v>79</v>
      </c>
      <c r="AU119" s="18" t="s">
        <v>150</v>
      </c>
      <c r="BK119" s="133">
        <f>BK120</f>
        <v>0</v>
      </c>
    </row>
    <row r="120" spans="1:65" s="12" customFormat="1" ht="25.85" customHeight="1">
      <c r="B120" s="134"/>
      <c r="D120" s="135" t="s">
        <v>79</v>
      </c>
      <c r="E120" s="136" t="s">
        <v>3245</v>
      </c>
      <c r="F120" s="136" t="s">
        <v>4249</v>
      </c>
      <c r="I120" s="137"/>
      <c r="J120" s="138">
        <f>BK120</f>
        <v>0</v>
      </c>
      <c r="L120" s="134"/>
      <c r="M120" s="139"/>
      <c r="N120" s="140"/>
      <c r="O120" s="140"/>
      <c r="P120" s="141">
        <f>P121+P138</f>
        <v>0</v>
      </c>
      <c r="Q120" s="140"/>
      <c r="R120" s="141">
        <f>R121+R138</f>
        <v>0</v>
      </c>
      <c r="S120" s="140"/>
      <c r="T120" s="142">
        <f>T121+T138</f>
        <v>0</v>
      </c>
      <c r="AR120" s="135" t="s">
        <v>88</v>
      </c>
      <c r="AT120" s="143" t="s">
        <v>79</v>
      </c>
      <c r="AU120" s="143" t="s">
        <v>80</v>
      </c>
      <c r="AY120" s="135" t="s">
        <v>239</v>
      </c>
      <c r="BK120" s="144">
        <f>BK121+BK138</f>
        <v>0</v>
      </c>
    </row>
    <row r="121" spans="1:65" s="12" customFormat="1" ht="22.75" customHeight="1">
      <c r="B121" s="134"/>
      <c r="D121" s="135" t="s">
        <v>79</v>
      </c>
      <c r="E121" s="145" t="s">
        <v>4250</v>
      </c>
      <c r="F121" s="145" t="s">
        <v>4251</v>
      </c>
      <c r="I121" s="137"/>
      <c r="J121" s="146">
        <f>BK121</f>
        <v>0</v>
      </c>
      <c r="L121" s="134"/>
      <c r="M121" s="139"/>
      <c r="N121" s="140"/>
      <c r="O121" s="140"/>
      <c r="P121" s="141">
        <f>SUM(P122:P137)</f>
        <v>0</v>
      </c>
      <c r="Q121" s="140"/>
      <c r="R121" s="141">
        <f>SUM(R122:R137)</f>
        <v>0</v>
      </c>
      <c r="S121" s="140"/>
      <c r="T121" s="142">
        <f>SUM(T122:T137)</f>
        <v>0</v>
      </c>
      <c r="AR121" s="135" t="s">
        <v>140</v>
      </c>
      <c r="AT121" s="143" t="s">
        <v>79</v>
      </c>
      <c r="AU121" s="143" t="s">
        <v>88</v>
      </c>
      <c r="AY121" s="135" t="s">
        <v>239</v>
      </c>
      <c r="BK121" s="144">
        <f>SUM(BK122:BK137)</f>
        <v>0</v>
      </c>
    </row>
    <row r="122" spans="1:65" s="2" customFormat="1" ht="38" customHeight="1">
      <c r="A122" s="34"/>
      <c r="B122" s="147"/>
      <c r="C122" s="148" t="s">
        <v>88</v>
      </c>
      <c r="D122" s="148" t="s">
        <v>242</v>
      </c>
      <c r="E122" s="149" t="s">
        <v>4252</v>
      </c>
      <c r="F122" s="150" t="s">
        <v>4253</v>
      </c>
      <c r="G122" s="151" t="s">
        <v>138</v>
      </c>
      <c r="H122" s="152">
        <v>20</v>
      </c>
      <c r="I122" s="153"/>
      <c r="J122" s="152">
        <f t="shared" ref="J122:J137" si="0">ROUND(I122*H122,3)</f>
        <v>0</v>
      </c>
      <c r="K122" s="154"/>
      <c r="L122" s="35"/>
      <c r="M122" s="155" t="s">
        <v>1</v>
      </c>
      <c r="N122" s="156" t="s">
        <v>46</v>
      </c>
      <c r="O122" s="60"/>
      <c r="P122" s="157">
        <f t="shared" ref="P122:P137" si="1">O122*H122</f>
        <v>0</v>
      </c>
      <c r="Q122" s="157">
        <v>0</v>
      </c>
      <c r="R122" s="157">
        <f t="shared" ref="R122:R137" si="2">Q122*H122</f>
        <v>0</v>
      </c>
      <c r="S122" s="157">
        <v>0</v>
      </c>
      <c r="T122" s="158">
        <f t="shared" ref="T122:T137" si="3">S122*H122</f>
        <v>0</v>
      </c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R122" s="159" t="s">
        <v>307</v>
      </c>
      <c r="AT122" s="159" t="s">
        <v>242</v>
      </c>
      <c r="AU122" s="159" t="s">
        <v>140</v>
      </c>
      <c r="AY122" s="18" t="s">
        <v>239</v>
      </c>
      <c r="BE122" s="160">
        <f t="shared" ref="BE122:BE137" si="4">IF(N122="základná",J122,0)</f>
        <v>0</v>
      </c>
      <c r="BF122" s="160">
        <f t="shared" ref="BF122:BF137" si="5">IF(N122="znížená",J122,0)</f>
        <v>0</v>
      </c>
      <c r="BG122" s="160">
        <f t="shared" ref="BG122:BG137" si="6">IF(N122="zákl. prenesená",J122,0)</f>
        <v>0</v>
      </c>
      <c r="BH122" s="160">
        <f t="shared" ref="BH122:BH137" si="7">IF(N122="zníž. prenesená",J122,0)</f>
        <v>0</v>
      </c>
      <c r="BI122" s="160">
        <f t="shared" ref="BI122:BI137" si="8">IF(N122="nulová",J122,0)</f>
        <v>0</v>
      </c>
      <c r="BJ122" s="18" t="s">
        <v>140</v>
      </c>
      <c r="BK122" s="161">
        <f t="shared" ref="BK122:BK137" si="9">ROUND(I122*H122,3)</f>
        <v>0</v>
      </c>
      <c r="BL122" s="18" t="s">
        <v>307</v>
      </c>
      <c r="BM122" s="159" t="s">
        <v>140</v>
      </c>
    </row>
    <row r="123" spans="1:65" s="2" customFormat="1" ht="24.25" customHeight="1">
      <c r="A123" s="34"/>
      <c r="B123" s="147"/>
      <c r="C123" s="148" t="s">
        <v>88</v>
      </c>
      <c r="D123" s="148" t="s">
        <v>242</v>
      </c>
      <c r="E123" s="149" t="s">
        <v>4254</v>
      </c>
      <c r="F123" s="150" t="s">
        <v>4255</v>
      </c>
      <c r="G123" s="151" t="s">
        <v>138</v>
      </c>
      <c r="H123" s="152">
        <v>4</v>
      </c>
      <c r="I123" s="153"/>
      <c r="J123" s="152">
        <f t="shared" si="0"/>
        <v>0</v>
      </c>
      <c r="K123" s="154"/>
      <c r="L123" s="35"/>
      <c r="M123" s="155" t="s">
        <v>1</v>
      </c>
      <c r="N123" s="156" t="s">
        <v>46</v>
      </c>
      <c r="O123" s="60"/>
      <c r="P123" s="157">
        <f t="shared" si="1"/>
        <v>0</v>
      </c>
      <c r="Q123" s="157">
        <v>0</v>
      </c>
      <c r="R123" s="157">
        <f t="shared" si="2"/>
        <v>0</v>
      </c>
      <c r="S123" s="157">
        <v>0</v>
      </c>
      <c r="T123" s="158">
        <f t="shared" si="3"/>
        <v>0</v>
      </c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R123" s="159" t="s">
        <v>307</v>
      </c>
      <c r="AT123" s="159" t="s">
        <v>242</v>
      </c>
      <c r="AU123" s="159" t="s">
        <v>140</v>
      </c>
      <c r="AY123" s="18" t="s">
        <v>239</v>
      </c>
      <c r="BE123" s="160">
        <f t="shared" si="4"/>
        <v>0</v>
      </c>
      <c r="BF123" s="160">
        <f t="shared" si="5"/>
        <v>0</v>
      </c>
      <c r="BG123" s="160">
        <f t="shared" si="6"/>
        <v>0</v>
      </c>
      <c r="BH123" s="160">
        <f t="shared" si="7"/>
        <v>0</v>
      </c>
      <c r="BI123" s="160">
        <f t="shared" si="8"/>
        <v>0</v>
      </c>
      <c r="BJ123" s="18" t="s">
        <v>140</v>
      </c>
      <c r="BK123" s="161">
        <f t="shared" si="9"/>
        <v>0</v>
      </c>
      <c r="BL123" s="18" t="s">
        <v>307</v>
      </c>
      <c r="BM123" s="159" t="s">
        <v>246</v>
      </c>
    </row>
    <row r="124" spans="1:65" s="2" customFormat="1" ht="24.25" customHeight="1">
      <c r="A124" s="34"/>
      <c r="B124" s="147"/>
      <c r="C124" s="148" t="s">
        <v>88</v>
      </c>
      <c r="D124" s="148" t="s">
        <v>242</v>
      </c>
      <c r="E124" s="149" t="s">
        <v>4256</v>
      </c>
      <c r="F124" s="150" t="s">
        <v>4257</v>
      </c>
      <c r="G124" s="151" t="s">
        <v>138</v>
      </c>
      <c r="H124" s="152">
        <v>10</v>
      </c>
      <c r="I124" s="153"/>
      <c r="J124" s="152">
        <f t="shared" si="0"/>
        <v>0</v>
      </c>
      <c r="K124" s="154"/>
      <c r="L124" s="35"/>
      <c r="M124" s="155" t="s">
        <v>1</v>
      </c>
      <c r="N124" s="156" t="s">
        <v>46</v>
      </c>
      <c r="O124" s="60"/>
      <c r="P124" s="157">
        <f t="shared" si="1"/>
        <v>0</v>
      </c>
      <c r="Q124" s="157">
        <v>0</v>
      </c>
      <c r="R124" s="157">
        <f t="shared" si="2"/>
        <v>0</v>
      </c>
      <c r="S124" s="157">
        <v>0</v>
      </c>
      <c r="T124" s="158">
        <f t="shared" si="3"/>
        <v>0</v>
      </c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R124" s="159" t="s">
        <v>307</v>
      </c>
      <c r="AT124" s="159" t="s">
        <v>242</v>
      </c>
      <c r="AU124" s="159" t="s">
        <v>140</v>
      </c>
      <c r="AY124" s="18" t="s">
        <v>239</v>
      </c>
      <c r="BE124" s="160">
        <f t="shared" si="4"/>
        <v>0</v>
      </c>
      <c r="BF124" s="160">
        <f t="shared" si="5"/>
        <v>0</v>
      </c>
      <c r="BG124" s="160">
        <f t="shared" si="6"/>
        <v>0</v>
      </c>
      <c r="BH124" s="160">
        <f t="shared" si="7"/>
        <v>0</v>
      </c>
      <c r="BI124" s="160">
        <f t="shared" si="8"/>
        <v>0</v>
      </c>
      <c r="BJ124" s="18" t="s">
        <v>140</v>
      </c>
      <c r="BK124" s="161">
        <f t="shared" si="9"/>
        <v>0</v>
      </c>
      <c r="BL124" s="18" t="s">
        <v>307</v>
      </c>
      <c r="BM124" s="159" t="s">
        <v>270</v>
      </c>
    </row>
    <row r="125" spans="1:65" s="2" customFormat="1" ht="24.25" customHeight="1">
      <c r="A125" s="34"/>
      <c r="B125" s="147"/>
      <c r="C125" s="148" t="s">
        <v>140</v>
      </c>
      <c r="D125" s="148" t="s">
        <v>242</v>
      </c>
      <c r="E125" s="149" t="s">
        <v>4258</v>
      </c>
      <c r="F125" s="150" t="s">
        <v>4259</v>
      </c>
      <c r="G125" s="151" t="s">
        <v>138</v>
      </c>
      <c r="H125" s="152">
        <v>10</v>
      </c>
      <c r="I125" s="153"/>
      <c r="J125" s="152">
        <f t="shared" si="0"/>
        <v>0</v>
      </c>
      <c r="K125" s="154"/>
      <c r="L125" s="35"/>
      <c r="M125" s="155" t="s">
        <v>1</v>
      </c>
      <c r="N125" s="156" t="s">
        <v>46</v>
      </c>
      <c r="O125" s="60"/>
      <c r="P125" s="157">
        <f t="shared" si="1"/>
        <v>0</v>
      </c>
      <c r="Q125" s="157">
        <v>0</v>
      </c>
      <c r="R125" s="157">
        <f t="shared" si="2"/>
        <v>0</v>
      </c>
      <c r="S125" s="157">
        <v>0</v>
      </c>
      <c r="T125" s="158">
        <f t="shared" si="3"/>
        <v>0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R125" s="159" t="s">
        <v>307</v>
      </c>
      <c r="AT125" s="159" t="s">
        <v>242</v>
      </c>
      <c r="AU125" s="159" t="s">
        <v>140</v>
      </c>
      <c r="AY125" s="18" t="s">
        <v>239</v>
      </c>
      <c r="BE125" s="160">
        <f t="shared" si="4"/>
        <v>0</v>
      </c>
      <c r="BF125" s="160">
        <f t="shared" si="5"/>
        <v>0</v>
      </c>
      <c r="BG125" s="160">
        <f t="shared" si="6"/>
        <v>0</v>
      </c>
      <c r="BH125" s="160">
        <f t="shared" si="7"/>
        <v>0</v>
      </c>
      <c r="BI125" s="160">
        <f t="shared" si="8"/>
        <v>0</v>
      </c>
      <c r="BJ125" s="18" t="s">
        <v>140</v>
      </c>
      <c r="BK125" s="161">
        <f t="shared" si="9"/>
        <v>0</v>
      </c>
      <c r="BL125" s="18" t="s">
        <v>307</v>
      </c>
      <c r="BM125" s="159" t="s">
        <v>291</v>
      </c>
    </row>
    <row r="126" spans="1:65" s="2" customFormat="1" ht="24.25" customHeight="1">
      <c r="A126" s="34"/>
      <c r="B126" s="147"/>
      <c r="C126" s="148" t="s">
        <v>252</v>
      </c>
      <c r="D126" s="148" t="s">
        <v>242</v>
      </c>
      <c r="E126" s="149" t="s">
        <v>4260</v>
      </c>
      <c r="F126" s="150" t="s">
        <v>4261</v>
      </c>
      <c r="G126" s="151" t="s">
        <v>138</v>
      </c>
      <c r="H126" s="152">
        <v>25</v>
      </c>
      <c r="I126" s="153"/>
      <c r="J126" s="152">
        <f t="shared" si="0"/>
        <v>0</v>
      </c>
      <c r="K126" s="154"/>
      <c r="L126" s="35"/>
      <c r="M126" s="155" t="s">
        <v>1</v>
      </c>
      <c r="N126" s="156" t="s">
        <v>46</v>
      </c>
      <c r="O126" s="60"/>
      <c r="P126" s="157">
        <f t="shared" si="1"/>
        <v>0</v>
      </c>
      <c r="Q126" s="157">
        <v>0</v>
      </c>
      <c r="R126" s="157">
        <f t="shared" si="2"/>
        <v>0</v>
      </c>
      <c r="S126" s="157">
        <v>0</v>
      </c>
      <c r="T126" s="158">
        <f t="shared" si="3"/>
        <v>0</v>
      </c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R126" s="159" t="s">
        <v>307</v>
      </c>
      <c r="AT126" s="159" t="s">
        <v>242</v>
      </c>
      <c r="AU126" s="159" t="s">
        <v>140</v>
      </c>
      <c r="AY126" s="18" t="s">
        <v>239</v>
      </c>
      <c r="BE126" s="160">
        <f t="shared" si="4"/>
        <v>0</v>
      </c>
      <c r="BF126" s="160">
        <f t="shared" si="5"/>
        <v>0</v>
      </c>
      <c r="BG126" s="160">
        <f t="shared" si="6"/>
        <v>0</v>
      </c>
      <c r="BH126" s="160">
        <f t="shared" si="7"/>
        <v>0</v>
      </c>
      <c r="BI126" s="160">
        <f t="shared" si="8"/>
        <v>0</v>
      </c>
      <c r="BJ126" s="18" t="s">
        <v>140</v>
      </c>
      <c r="BK126" s="161">
        <f t="shared" si="9"/>
        <v>0</v>
      </c>
      <c r="BL126" s="18" t="s">
        <v>307</v>
      </c>
      <c r="BM126" s="159" t="s">
        <v>312</v>
      </c>
    </row>
    <row r="127" spans="1:65" s="2" customFormat="1" ht="24.25" customHeight="1">
      <c r="A127" s="34"/>
      <c r="B127" s="147"/>
      <c r="C127" s="148" t="s">
        <v>246</v>
      </c>
      <c r="D127" s="148" t="s">
        <v>242</v>
      </c>
      <c r="E127" s="149" t="s">
        <v>4262</v>
      </c>
      <c r="F127" s="150" t="s">
        <v>4263</v>
      </c>
      <c r="G127" s="151" t="s">
        <v>138</v>
      </c>
      <c r="H127" s="152">
        <v>3</v>
      </c>
      <c r="I127" s="153"/>
      <c r="J127" s="152">
        <f t="shared" si="0"/>
        <v>0</v>
      </c>
      <c r="K127" s="154"/>
      <c r="L127" s="35"/>
      <c r="M127" s="155" t="s">
        <v>1</v>
      </c>
      <c r="N127" s="156" t="s">
        <v>46</v>
      </c>
      <c r="O127" s="60"/>
      <c r="P127" s="157">
        <f t="shared" si="1"/>
        <v>0</v>
      </c>
      <c r="Q127" s="157">
        <v>0</v>
      </c>
      <c r="R127" s="157">
        <f t="shared" si="2"/>
        <v>0</v>
      </c>
      <c r="S127" s="157">
        <v>0</v>
      </c>
      <c r="T127" s="158">
        <f t="shared" si="3"/>
        <v>0</v>
      </c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R127" s="159" t="s">
        <v>307</v>
      </c>
      <c r="AT127" s="159" t="s">
        <v>242</v>
      </c>
      <c r="AU127" s="159" t="s">
        <v>140</v>
      </c>
      <c r="AY127" s="18" t="s">
        <v>239</v>
      </c>
      <c r="BE127" s="160">
        <f t="shared" si="4"/>
        <v>0</v>
      </c>
      <c r="BF127" s="160">
        <f t="shared" si="5"/>
        <v>0</v>
      </c>
      <c r="BG127" s="160">
        <f t="shared" si="6"/>
        <v>0</v>
      </c>
      <c r="BH127" s="160">
        <f t="shared" si="7"/>
        <v>0</v>
      </c>
      <c r="BI127" s="160">
        <f t="shared" si="8"/>
        <v>0</v>
      </c>
      <c r="BJ127" s="18" t="s">
        <v>140</v>
      </c>
      <c r="BK127" s="161">
        <f t="shared" si="9"/>
        <v>0</v>
      </c>
      <c r="BL127" s="18" t="s">
        <v>307</v>
      </c>
      <c r="BM127" s="159" t="s">
        <v>327</v>
      </c>
    </row>
    <row r="128" spans="1:65" s="2" customFormat="1" ht="24.25" customHeight="1">
      <c r="A128" s="34"/>
      <c r="B128" s="147"/>
      <c r="C128" s="148" t="s">
        <v>270</v>
      </c>
      <c r="D128" s="148" t="s">
        <v>242</v>
      </c>
      <c r="E128" s="149" t="s">
        <v>4264</v>
      </c>
      <c r="F128" s="150" t="s">
        <v>4265</v>
      </c>
      <c r="G128" s="151" t="s">
        <v>138</v>
      </c>
      <c r="H128" s="152">
        <v>6</v>
      </c>
      <c r="I128" s="153"/>
      <c r="J128" s="152">
        <f t="shared" si="0"/>
        <v>0</v>
      </c>
      <c r="K128" s="154"/>
      <c r="L128" s="35"/>
      <c r="M128" s="155" t="s">
        <v>1</v>
      </c>
      <c r="N128" s="156" t="s">
        <v>46</v>
      </c>
      <c r="O128" s="60"/>
      <c r="P128" s="157">
        <f t="shared" si="1"/>
        <v>0</v>
      </c>
      <c r="Q128" s="157">
        <v>0</v>
      </c>
      <c r="R128" s="157">
        <f t="shared" si="2"/>
        <v>0</v>
      </c>
      <c r="S128" s="157">
        <v>0</v>
      </c>
      <c r="T128" s="158">
        <f t="shared" si="3"/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159" t="s">
        <v>307</v>
      </c>
      <c r="AT128" s="159" t="s">
        <v>242</v>
      </c>
      <c r="AU128" s="159" t="s">
        <v>140</v>
      </c>
      <c r="AY128" s="18" t="s">
        <v>239</v>
      </c>
      <c r="BE128" s="160">
        <f t="shared" si="4"/>
        <v>0</v>
      </c>
      <c r="BF128" s="160">
        <f t="shared" si="5"/>
        <v>0</v>
      </c>
      <c r="BG128" s="160">
        <f t="shared" si="6"/>
        <v>0</v>
      </c>
      <c r="BH128" s="160">
        <f t="shared" si="7"/>
        <v>0</v>
      </c>
      <c r="BI128" s="160">
        <f t="shared" si="8"/>
        <v>0</v>
      </c>
      <c r="BJ128" s="18" t="s">
        <v>140</v>
      </c>
      <c r="BK128" s="161">
        <f t="shared" si="9"/>
        <v>0</v>
      </c>
      <c r="BL128" s="18" t="s">
        <v>307</v>
      </c>
      <c r="BM128" s="159" t="s">
        <v>339</v>
      </c>
    </row>
    <row r="129" spans="1:65" s="2" customFormat="1" ht="14.4" customHeight="1">
      <c r="A129" s="34"/>
      <c r="B129" s="147"/>
      <c r="C129" s="148" t="s">
        <v>286</v>
      </c>
      <c r="D129" s="148" t="s">
        <v>242</v>
      </c>
      <c r="E129" s="149" t="s">
        <v>4266</v>
      </c>
      <c r="F129" s="150" t="s">
        <v>4267</v>
      </c>
      <c r="G129" s="151" t="s">
        <v>388</v>
      </c>
      <c r="H129" s="152">
        <v>6</v>
      </c>
      <c r="I129" s="153"/>
      <c r="J129" s="152">
        <f t="shared" si="0"/>
        <v>0</v>
      </c>
      <c r="K129" s="154"/>
      <c r="L129" s="35"/>
      <c r="M129" s="155" t="s">
        <v>1</v>
      </c>
      <c r="N129" s="156" t="s">
        <v>46</v>
      </c>
      <c r="O129" s="60"/>
      <c r="P129" s="157">
        <f t="shared" si="1"/>
        <v>0</v>
      </c>
      <c r="Q129" s="157">
        <v>0</v>
      </c>
      <c r="R129" s="157">
        <f t="shared" si="2"/>
        <v>0</v>
      </c>
      <c r="S129" s="157">
        <v>0</v>
      </c>
      <c r="T129" s="158">
        <f t="shared" si="3"/>
        <v>0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R129" s="159" t="s">
        <v>307</v>
      </c>
      <c r="AT129" s="159" t="s">
        <v>242</v>
      </c>
      <c r="AU129" s="159" t="s">
        <v>140</v>
      </c>
      <c r="AY129" s="18" t="s">
        <v>239</v>
      </c>
      <c r="BE129" s="160">
        <f t="shared" si="4"/>
        <v>0</v>
      </c>
      <c r="BF129" s="160">
        <f t="shared" si="5"/>
        <v>0</v>
      </c>
      <c r="BG129" s="160">
        <f t="shared" si="6"/>
        <v>0</v>
      </c>
      <c r="BH129" s="160">
        <f t="shared" si="7"/>
        <v>0</v>
      </c>
      <c r="BI129" s="160">
        <f t="shared" si="8"/>
        <v>0</v>
      </c>
      <c r="BJ129" s="18" t="s">
        <v>140</v>
      </c>
      <c r="BK129" s="161">
        <f t="shared" si="9"/>
        <v>0</v>
      </c>
      <c r="BL129" s="18" t="s">
        <v>307</v>
      </c>
      <c r="BM129" s="159" t="s">
        <v>307</v>
      </c>
    </row>
    <row r="130" spans="1:65" s="2" customFormat="1" ht="14.4" customHeight="1">
      <c r="A130" s="34"/>
      <c r="B130" s="147"/>
      <c r="C130" s="148" t="s">
        <v>291</v>
      </c>
      <c r="D130" s="148" t="s">
        <v>242</v>
      </c>
      <c r="E130" s="149" t="s">
        <v>4268</v>
      </c>
      <c r="F130" s="150" t="s">
        <v>4269</v>
      </c>
      <c r="G130" s="151" t="s">
        <v>388</v>
      </c>
      <c r="H130" s="152">
        <v>2</v>
      </c>
      <c r="I130" s="153"/>
      <c r="J130" s="152">
        <f t="shared" si="0"/>
        <v>0</v>
      </c>
      <c r="K130" s="154"/>
      <c r="L130" s="35"/>
      <c r="M130" s="155" t="s">
        <v>1</v>
      </c>
      <c r="N130" s="156" t="s">
        <v>46</v>
      </c>
      <c r="O130" s="60"/>
      <c r="P130" s="157">
        <f t="shared" si="1"/>
        <v>0</v>
      </c>
      <c r="Q130" s="157">
        <v>0</v>
      </c>
      <c r="R130" s="157">
        <f t="shared" si="2"/>
        <v>0</v>
      </c>
      <c r="S130" s="157">
        <v>0</v>
      </c>
      <c r="T130" s="158">
        <f t="shared" si="3"/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159" t="s">
        <v>307</v>
      </c>
      <c r="AT130" s="159" t="s">
        <v>242</v>
      </c>
      <c r="AU130" s="159" t="s">
        <v>140</v>
      </c>
      <c r="AY130" s="18" t="s">
        <v>239</v>
      </c>
      <c r="BE130" s="160">
        <f t="shared" si="4"/>
        <v>0</v>
      </c>
      <c r="BF130" s="160">
        <f t="shared" si="5"/>
        <v>0</v>
      </c>
      <c r="BG130" s="160">
        <f t="shared" si="6"/>
        <v>0</v>
      </c>
      <c r="BH130" s="160">
        <f t="shared" si="7"/>
        <v>0</v>
      </c>
      <c r="BI130" s="160">
        <f t="shared" si="8"/>
        <v>0</v>
      </c>
      <c r="BJ130" s="18" t="s">
        <v>140</v>
      </c>
      <c r="BK130" s="161">
        <f t="shared" si="9"/>
        <v>0</v>
      </c>
      <c r="BL130" s="18" t="s">
        <v>307</v>
      </c>
      <c r="BM130" s="159" t="s">
        <v>761</v>
      </c>
    </row>
    <row r="131" spans="1:65" s="2" customFormat="1" ht="24.25" customHeight="1">
      <c r="A131" s="34"/>
      <c r="B131" s="147"/>
      <c r="C131" s="148" t="s">
        <v>312</v>
      </c>
      <c r="D131" s="148" t="s">
        <v>242</v>
      </c>
      <c r="E131" s="149" t="s">
        <v>4270</v>
      </c>
      <c r="F131" s="150" t="s">
        <v>4271</v>
      </c>
      <c r="G131" s="151" t="s">
        <v>388</v>
      </c>
      <c r="H131" s="152">
        <v>3</v>
      </c>
      <c r="I131" s="153"/>
      <c r="J131" s="152">
        <f t="shared" si="0"/>
        <v>0</v>
      </c>
      <c r="K131" s="154"/>
      <c r="L131" s="35"/>
      <c r="M131" s="155" t="s">
        <v>1</v>
      </c>
      <c r="N131" s="156" t="s">
        <v>46</v>
      </c>
      <c r="O131" s="60"/>
      <c r="P131" s="157">
        <f t="shared" si="1"/>
        <v>0</v>
      </c>
      <c r="Q131" s="157">
        <v>0</v>
      </c>
      <c r="R131" s="157">
        <f t="shared" si="2"/>
        <v>0</v>
      </c>
      <c r="S131" s="157">
        <v>0</v>
      </c>
      <c r="T131" s="158">
        <f t="shared" si="3"/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159" t="s">
        <v>307</v>
      </c>
      <c r="AT131" s="159" t="s">
        <v>242</v>
      </c>
      <c r="AU131" s="159" t="s">
        <v>140</v>
      </c>
      <c r="AY131" s="18" t="s">
        <v>239</v>
      </c>
      <c r="BE131" s="160">
        <f t="shared" si="4"/>
        <v>0</v>
      </c>
      <c r="BF131" s="160">
        <f t="shared" si="5"/>
        <v>0</v>
      </c>
      <c r="BG131" s="160">
        <f t="shared" si="6"/>
        <v>0</v>
      </c>
      <c r="BH131" s="160">
        <f t="shared" si="7"/>
        <v>0</v>
      </c>
      <c r="BI131" s="160">
        <f t="shared" si="8"/>
        <v>0</v>
      </c>
      <c r="BJ131" s="18" t="s">
        <v>140</v>
      </c>
      <c r="BK131" s="161">
        <f t="shared" si="9"/>
        <v>0</v>
      </c>
      <c r="BL131" s="18" t="s">
        <v>307</v>
      </c>
      <c r="BM131" s="159" t="s">
        <v>8</v>
      </c>
    </row>
    <row r="132" spans="1:65" s="2" customFormat="1" ht="14.4" customHeight="1">
      <c r="A132" s="34"/>
      <c r="B132" s="147"/>
      <c r="C132" s="148" t="s">
        <v>320</v>
      </c>
      <c r="D132" s="148" t="s">
        <v>242</v>
      </c>
      <c r="E132" s="149" t="s">
        <v>4272</v>
      </c>
      <c r="F132" s="150" t="s">
        <v>4273</v>
      </c>
      <c r="G132" s="151" t="s">
        <v>388</v>
      </c>
      <c r="H132" s="152">
        <v>3</v>
      </c>
      <c r="I132" s="153"/>
      <c r="J132" s="152">
        <f t="shared" si="0"/>
        <v>0</v>
      </c>
      <c r="K132" s="154"/>
      <c r="L132" s="35"/>
      <c r="M132" s="155" t="s">
        <v>1</v>
      </c>
      <c r="N132" s="156" t="s">
        <v>46</v>
      </c>
      <c r="O132" s="60"/>
      <c r="P132" s="157">
        <f t="shared" si="1"/>
        <v>0</v>
      </c>
      <c r="Q132" s="157">
        <v>0</v>
      </c>
      <c r="R132" s="157">
        <f t="shared" si="2"/>
        <v>0</v>
      </c>
      <c r="S132" s="157">
        <v>0</v>
      </c>
      <c r="T132" s="158">
        <f t="shared" si="3"/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159" t="s">
        <v>307</v>
      </c>
      <c r="AT132" s="159" t="s">
        <v>242</v>
      </c>
      <c r="AU132" s="159" t="s">
        <v>140</v>
      </c>
      <c r="AY132" s="18" t="s">
        <v>239</v>
      </c>
      <c r="BE132" s="160">
        <f t="shared" si="4"/>
        <v>0</v>
      </c>
      <c r="BF132" s="160">
        <f t="shared" si="5"/>
        <v>0</v>
      </c>
      <c r="BG132" s="160">
        <f t="shared" si="6"/>
        <v>0</v>
      </c>
      <c r="BH132" s="160">
        <f t="shared" si="7"/>
        <v>0</v>
      </c>
      <c r="BI132" s="160">
        <f t="shared" si="8"/>
        <v>0</v>
      </c>
      <c r="BJ132" s="18" t="s">
        <v>140</v>
      </c>
      <c r="BK132" s="161">
        <f t="shared" si="9"/>
        <v>0</v>
      </c>
      <c r="BL132" s="18" t="s">
        <v>307</v>
      </c>
      <c r="BM132" s="159" t="s">
        <v>380</v>
      </c>
    </row>
    <row r="133" spans="1:65" s="2" customFormat="1" ht="14.4" customHeight="1">
      <c r="A133" s="34"/>
      <c r="B133" s="147"/>
      <c r="C133" s="148" t="s">
        <v>327</v>
      </c>
      <c r="D133" s="148" t="s">
        <v>242</v>
      </c>
      <c r="E133" s="149" t="s">
        <v>4274</v>
      </c>
      <c r="F133" s="150" t="s">
        <v>4275</v>
      </c>
      <c r="G133" s="151" t="s">
        <v>388</v>
      </c>
      <c r="H133" s="152">
        <v>1</v>
      </c>
      <c r="I133" s="153"/>
      <c r="J133" s="152">
        <f t="shared" si="0"/>
        <v>0</v>
      </c>
      <c r="K133" s="154"/>
      <c r="L133" s="35"/>
      <c r="M133" s="155" t="s">
        <v>1</v>
      </c>
      <c r="N133" s="156" t="s">
        <v>46</v>
      </c>
      <c r="O133" s="60"/>
      <c r="P133" s="157">
        <f t="shared" si="1"/>
        <v>0</v>
      </c>
      <c r="Q133" s="157">
        <v>0</v>
      </c>
      <c r="R133" s="157">
        <f t="shared" si="2"/>
        <v>0</v>
      </c>
      <c r="S133" s="157">
        <v>0</v>
      </c>
      <c r="T133" s="158">
        <f t="shared" si="3"/>
        <v>0</v>
      </c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159" t="s">
        <v>307</v>
      </c>
      <c r="AT133" s="159" t="s">
        <v>242</v>
      </c>
      <c r="AU133" s="159" t="s">
        <v>140</v>
      </c>
      <c r="AY133" s="18" t="s">
        <v>239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8" t="s">
        <v>140</v>
      </c>
      <c r="BK133" s="161">
        <f t="shared" si="9"/>
        <v>0</v>
      </c>
      <c r="BL133" s="18" t="s">
        <v>307</v>
      </c>
      <c r="BM133" s="159" t="s">
        <v>393</v>
      </c>
    </row>
    <row r="134" spans="1:65" s="2" customFormat="1" ht="14.4" customHeight="1">
      <c r="A134" s="34"/>
      <c r="B134" s="147"/>
      <c r="C134" s="148" t="s">
        <v>334</v>
      </c>
      <c r="D134" s="148" t="s">
        <v>242</v>
      </c>
      <c r="E134" s="149" t="s">
        <v>4276</v>
      </c>
      <c r="F134" s="150" t="s">
        <v>4277</v>
      </c>
      <c r="G134" s="151" t="s">
        <v>388</v>
      </c>
      <c r="H134" s="152">
        <v>3</v>
      </c>
      <c r="I134" s="153"/>
      <c r="J134" s="152">
        <f t="shared" si="0"/>
        <v>0</v>
      </c>
      <c r="K134" s="154"/>
      <c r="L134" s="35"/>
      <c r="M134" s="155" t="s">
        <v>1</v>
      </c>
      <c r="N134" s="156" t="s">
        <v>46</v>
      </c>
      <c r="O134" s="60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159" t="s">
        <v>307</v>
      </c>
      <c r="AT134" s="159" t="s">
        <v>242</v>
      </c>
      <c r="AU134" s="159" t="s">
        <v>140</v>
      </c>
      <c r="AY134" s="18" t="s">
        <v>239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8" t="s">
        <v>140</v>
      </c>
      <c r="BK134" s="161">
        <f t="shared" si="9"/>
        <v>0</v>
      </c>
      <c r="BL134" s="18" t="s">
        <v>307</v>
      </c>
      <c r="BM134" s="159" t="s">
        <v>406</v>
      </c>
    </row>
    <row r="135" spans="1:65" s="2" customFormat="1" ht="14.4" customHeight="1">
      <c r="A135" s="34"/>
      <c r="B135" s="147"/>
      <c r="C135" s="148" t="s">
        <v>339</v>
      </c>
      <c r="D135" s="148" t="s">
        <v>242</v>
      </c>
      <c r="E135" s="149" t="s">
        <v>4278</v>
      </c>
      <c r="F135" s="150" t="s">
        <v>4279</v>
      </c>
      <c r="G135" s="151" t="s">
        <v>388</v>
      </c>
      <c r="H135" s="152">
        <v>3</v>
      </c>
      <c r="I135" s="153"/>
      <c r="J135" s="152">
        <f t="shared" si="0"/>
        <v>0</v>
      </c>
      <c r="K135" s="154"/>
      <c r="L135" s="35"/>
      <c r="M135" s="155" t="s">
        <v>1</v>
      </c>
      <c r="N135" s="156" t="s">
        <v>46</v>
      </c>
      <c r="O135" s="60"/>
      <c r="P135" s="157">
        <f t="shared" si="1"/>
        <v>0</v>
      </c>
      <c r="Q135" s="157">
        <v>0</v>
      </c>
      <c r="R135" s="157">
        <f t="shared" si="2"/>
        <v>0</v>
      </c>
      <c r="S135" s="157">
        <v>0</v>
      </c>
      <c r="T135" s="158">
        <f t="shared" si="3"/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159" t="s">
        <v>307</v>
      </c>
      <c r="AT135" s="159" t="s">
        <v>242</v>
      </c>
      <c r="AU135" s="159" t="s">
        <v>140</v>
      </c>
      <c r="AY135" s="18" t="s">
        <v>239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8" t="s">
        <v>140</v>
      </c>
      <c r="BK135" s="161">
        <f t="shared" si="9"/>
        <v>0</v>
      </c>
      <c r="BL135" s="18" t="s">
        <v>307</v>
      </c>
      <c r="BM135" s="159" t="s">
        <v>268</v>
      </c>
    </row>
    <row r="136" spans="1:65" s="2" customFormat="1" ht="24.25" customHeight="1">
      <c r="A136" s="34"/>
      <c r="B136" s="147"/>
      <c r="C136" s="148" t="s">
        <v>344</v>
      </c>
      <c r="D136" s="148" t="s">
        <v>242</v>
      </c>
      <c r="E136" s="149" t="s">
        <v>4280</v>
      </c>
      <c r="F136" s="150" t="s">
        <v>4281</v>
      </c>
      <c r="G136" s="151" t="s">
        <v>541</v>
      </c>
      <c r="H136" s="152">
        <v>72</v>
      </c>
      <c r="I136" s="153"/>
      <c r="J136" s="152">
        <f t="shared" si="0"/>
        <v>0</v>
      </c>
      <c r="K136" s="154"/>
      <c r="L136" s="35"/>
      <c r="M136" s="155" t="s">
        <v>1</v>
      </c>
      <c r="N136" s="156" t="s">
        <v>46</v>
      </c>
      <c r="O136" s="60"/>
      <c r="P136" s="157">
        <f t="shared" si="1"/>
        <v>0</v>
      </c>
      <c r="Q136" s="157">
        <v>0</v>
      </c>
      <c r="R136" s="157">
        <f t="shared" si="2"/>
        <v>0</v>
      </c>
      <c r="S136" s="157">
        <v>0</v>
      </c>
      <c r="T136" s="158">
        <f t="shared" si="3"/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159" t="s">
        <v>307</v>
      </c>
      <c r="AT136" s="159" t="s">
        <v>242</v>
      </c>
      <c r="AU136" s="159" t="s">
        <v>140</v>
      </c>
      <c r="AY136" s="18" t="s">
        <v>239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8" t="s">
        <v>140</v>
      </c>
      <c r="BK136" s="161">
        <f t="shared" si="9"/>
        <v>0</v>
      </c>
      <c r="BL136" s="18" t="s">
        <v>307</v>
      </c>
      <c r="BM136" s="159" t="s">
        <v>289</v>
      </c>
    </row>
    <row r="137" spans="1:65" s="2" customFormat="1" ht="24.25" customHeight="1">
      <c r="A137" s="34"/>
      <c r="B137" s="147"/>
      <c r="C137" s="148" t="s">
        <v>307</v>
      </c>
      <c r="D137" s="148" t="s">
        <v>242</v>
      </c>
      <c r="E137" s="149" t="s">
        <v>4282</v>
      </c>
      <c r="F137" s="150" t="s">
        <v>4283</v>
      </c>
      <c r="G137" s="151" t="s">
        <v>4284</v>
      </c>
      <c r="H137" s="153"/>
      <c r="I137" s="153"/>
      <c r="J137" s="152">
        <f t="shared" si="0"/>
        <v>0</v>
      </c>
      <c r="K137" s="154"/>
      <c r="L137" s="35"/>
      <c r="M137" s="155" t="s">
        <v>1</v>
      </c>
      <c r="N137" s="156" t="s">
        <v>46</v>
      </c>
      <c r="O137" s="60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159" t="s">
        <v>307</v>
      </c>
      <c r="AT137" s="159" t="s">
        <v>242</v>
      </c>
      <c r="AU137" s="159" t="s">
        <v>140</v>
      </c>
      <c r="AY137" s="18" t="s">
        <v>239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8" t="s">
        <v>140</v>
      </c>
      <c r="BK137" s="161">
        <f t="shared" si="9"/>
        <v>0</v>
      </c>
      <c r="BL137" s="18" t="s">
        <v>307</v>
      </c>
      <c r="BM137" s="159" t="s">
        <v>323</v>
      </c>
    </row>
    <row r="138" spans="1:65" s="12" customFormat="1" ht="22.75" customHeight="1">
      <c r="B138" s="134"/>
      <c r="D138" s="135" t="s">
        <v>79</v>
      </c>
      <c r="E138" s="145" t="s">
        <v>4285</v>
      </c>
      <c r="F138" s="145" t="s">
        <v>4286</v>
      </c>
      <c r="I138" s="137"/>
      <c r="J138" s="146">
        <f>BK138</f>
        <v>0</v>
      </c>
      <c r="L138" s="134"/>
      <c r="M138" s="139"/>
      <c r="N138" s="140"/>
      <c r="O138" s="140"/>
      <c r="P138" s="141">
        <f>SUM(P139:P140)</f>
        <v>0</v>
      </c>
      <c r="Q138" s="140"/>
      <c r="R138" s="141">
        <f>SUM(R139:R140)</f>
        <v>0</v>
      </c>
      <c r="S138" s="140"/>
      <c r="T138" s="142">
        <f>SUM(T139:T140)</f>
        <v>0</v>
      </c>
      <c r="AR138" s="135" t="s">
        <v>140</v>
      </c>
      <c r="AT138" s="143" t="s">
        <v>79</v>
      </c>
      <c r="AU138" s="143" t="s">
        <v>88</v>
      </c>
      <c r="AY138" s="135" t="s">
        <v>239</v>
      </c>
      <c r="BK138" s="144">
        <f>SUM(BK139:BK140)</f>
        <v>0</v>
      </c>
    </row>
    <row r="139" spans="1:65" s="2" customFormat="1" ht="24.25" customHeight="1">
      <c r="A139" s="34"/>
      <c r="B139" s="147"/>
      <c r="C139" s="148" t="s">
        <v>355</v>
      </c>
      <c r="D139" s="148" t="s">
        <v>242</v>
      </c>
      <c r="E139" s="149" t="s">
        <v>4287</v>
      </c>
      <c r="F139" s="150" t="s">
        <v>4288</v>
      </c>
      <c r="G139" s="151" t="s">
        <v>138</v>
      </c>
      <c r="H139" s="152">
        <v>72</v>
      </c>
      <c r="I139" s="153"/>
      <c r="J139" s="152">
        <f>ROUND(I139*H139,3)</f>
        <v>0</v>
      </c>
      <c r="K139" s="154"/>
      <c r="L139" s="35"/>
      <c r="M139" s="155" t="s">
        <v>1</v>
      </c>
      <c r="N139" s="156" t="s">
        <v>46</v>
      </c>
      <c r="O139" s="60"/>
      <c r="P139" s="157">
        <f>O139*H139</f>
        <v>0</v>
      </c>
      <c r="Q139" s="157">
        <v>0</v>
      </c>
      <c r="R139" s="157">
        <f>Q139*H139</f>
        <v>0</v>
      </c>
      <c r="S139" s="157">
        <v>0</v>
      </c>
      <c r="T139" s="158">
        <f>S139*H139</f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159" t="s">
        <v>307</v>
      </c>
      <c r="AT139" s="159" t="s">
        <v>242</v>
      </c>
      <c r="AU139" s="159" t="s">
        <v>140</v>
      </c>
      <c r="AY139" s="18" t="s">
        <v>239</v>
      </c>
      <c r="BE139" s="160">
        <f>IF(N139="základná",J139,0)</f>
        <v>0</v>
      </c>
      <c r="BF139" s="160">
        <f>IF(N139="znížená",J139,0)</f>
        <v>0</v>
      </c>
      <c r="BG139" s="160">
        <f>IF(N139="zákl. prenesená",J139,0)</f>
        <v>0</v>
      </c>
      <c r="BH139" s="160">
        <f>IF(N139="zníž. prenesená",J139,0)</f>
        <v>0</v>
      </c>
      <c r="BI139" s="160">
        <f>IF(N139="nulová",J139,0)</f>
        <v>0</v>
      </c>
      <c r="BJ139" s="18" t="s">
        <v>140</v>
      </c>
      <c r="BK139" s="161">
        <f>ROUND(I139*H139,3)</f>
        <v>0</v>
      </c>
      <c r="BL139" s="18" t="s">
        <v>307</v>
      </c>
      <c r="BM139" s="159" t="s">
        <v>389</v>
      </c>
    </row>
    <row r="140" spans="1:65" s="2" customFormat="1" ht="24.25" customHeight="1">
      <c r="A140" s="34"/>
      <c r="B140" s="147"/>
      <c r="C140" s="148" t="s">
        <v>761</v>
      </c>
      <c r="D140" s="148" t="s">
        <v>242</v>
      </c>
      <c r="E140" s="149" t="s">
        <v>4289</v>
      </c>
      <c r="F140" s="150" t="s">
        <v>4290</v>
      </c>
      <c r="G140" s="151" t="s">
        <v>138</v>
      </c>
      <c r="H140" s="152">
        <v>72</v>
      </c>
      <c r="I140" s="153"/>
      <c r="J140" s="152">
        <f>ROUND(I140*H140,3)</f>
        <v>0</v>
      </c>
      <c r="K140" s="154"/>
      <c r="L140" s="35"/>
      <c r="M140" s="223" t="s">
        <v>1</v>
      </c>
      <c r="N140" s="224" t="s">
        <v>46</v>
      </c>
      <c r="O140" s="213"/>
      <c r="P140" s="221">
        <f>O140*H140</f>
        <v>0</v>
      </c>
      <c r="Q140" s="221">
        <v>0</v>
      </c>
      <c r="R140" s="221">
        <f>Q140*H140</f>
        <v>0</v>
      </c>
      <c r="S140" s="221">
        <v>0</v>
      </c>
      <c r="T140" s="222">
        <f>S140*H140</f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159" t="s">
        <v>307</v>
      </c>
      <c r="AT140" s="159" t="s">
        <v>242</v>
      </c>
      <c r="AU140" s="159" t="s">
        <v>140</v>
      </c>
      <c r="AY140" s="18" t="s">
        <v>239</v>
      </c>
      <c r="BE140" s="160">
        <f>IF(N140="základná",J140,0)</f>
        <v>0</v>
      </c>
      <c r="BF140" s="160">
        <f>IF(N140="znížená",J140,0)</f>
        <v>0</v>
      </c>
      <c r="BG140" s="160">
        <f>IF(N140="zákl. prenesená",J140,0)</f>
        <v>0</v>
      </c>
      <c r="BH140" s="160">
        <f>IF(N140="zníž. prenesená",J140,0)</f>
        <v>0</v>
      </c>
      <c r="BI140" s="160">
        <f>IF(N140="nulová",J140,0)</f>
        <v>0</v>
      </c>
      <c r="BJ140" s="18" t="s">
        <v>140</v>
      </c>
      <c r="BK140" s="161">
        <f>ROUND(I140*H140,3)</f>
        <v>0</v>
      </c>
      <c r="BL140" s="18" t="s">
        <v>307</v>
      </c>
      <c r="BM140" s="159" t="s">
        <v>451</v>
      </c>
    </row>
    <row r="141" spans="1:65" s="2" customFormat="1" ht="6.9" customHeight="1">
      <c r="A141" s="34"/>
      <c r="B141" s="49"/>
      <c r="C141" s="50"/>
      <c r="D141" s="50"/>
      <c r="E141" s="50"/>
      <c r="F141" s="50"/>
      <c r="G141" s="50"/>
      <c r="H141" s="50"/>
      <c r="I141" s="50"/>
      <c r="J141" s="50"/>
      <c r="K141" s="50"/>
      <c r="L141" s="35"/>
      <c r="M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</row>
  </sheetData>
  <autoFilter ref="C118:K140" xr:uid="{00000000-0009-0000-0000-00000B000000}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306"/>
  <sheetViews>
    <sheetView showGridLines="0" topLeftCell="A106" zoomScale="80" zoomScaleNormal="80" workbookViewId="0">
      <selection activeCell="K128" sqref="K128"/>
    </sheetView>
  </sheetViews>
  <sheetFormatPr defaultRowHeight="10.5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1.42578125" style="1" customWidth="1"/>
    <col min="9" max="10" width="20.140625" style="1" customWidth="1"/>
    <col min="11" max="11" width="24.28515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56" s="1" customFormat="1" ht="37" customHeight="1">
      <c r="L2" s="278" t="s">
        <v>6</v>
      </c>
      <c r="M2" s="279"/>
      <c r="N2" s="279"/>
      <c r="O2" s="279"/>
      <c r="P2" s="279"/>
      <c r="Q2" s="279"/>
      <c r="R2" s="279"/>
      <c r="S2" s="279"/>
      <c r="T2" s="279"/>
      <c r="U2" s="279"/>
      <c r="V2" s="279"/>
      <c r="AT2" s="18" t="s">
        <v>123</v>
      </c>
      <c r="AZ2" s="95" t="s">
        <v>4291</v>
      </c>
      <c r="BA2" s="95" t="s">
        <v>4292</v>
      </c>
      <c r="BB2" s="95" t="s">
        <v>245</v>
      </c>
      <c r="BC2" s="95" t="s">
        <v>4293</v>
      </c>
      <c r="BD2" s="95" t="s">
        <v>140</v>
      </c>
    </row>
    <row r="3" spans="1:56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  <c r="AZ3" s="95" t="s">
        <v>4294</v>
      </c>
      <c r="BA3" s="95" t="s">
        <v>4295</v>
      </c>
      <c r="BB3" s="95" t="s">
        <v>245</v>
      </c>
      <c r="BC3" s="95" t="s">
        <v>4296</v>
      </c>
      <c r="BD3" s="95" t="s">
        <v>140</v>
      </c>
    </row>
    <row r="4" spans="1:56" s="1" customFormat="1" ht="24.9" customHeight="1">
      <c r="B4" s="21"/>
      <c r="D4" s="22" t="s">
        <v>141</v>
      </c>
      <c r="L4" s="21"/>
      <c r="M4" s="96" t="s">
        <v>10</v>
      </c>
      <c r="AT4" s="18" t="s">
        <v>4</v>
      </c>
      <c r="AZ4" s="95" t="s">
        <v>4297</v>
      </c>
      <c r="BA4" s="95" t="s">
        <v>4298</v>
      </c>
      <c r="BB4" s="95" t="s">
        <v>245</v>
      </c>
      <c r="BC4" s="95" t="s">
        <v>4299</v>
      </c>
      <c r="BD4" s="95" t="s">
        <v>140</v>
      </c>
    </row>
    <row r="5" spans="1:56" s="1" customFormat="1" ht="6.9" customHeight="1">
      <c r="B5" s="21"/>
      <c r="L5" s="21"/>
      <c r="AZ5" s="95" t="s">
        <v>4300</v>
      </c>
      <c r="BA5" s="95" t="s">
        <v>4301</v>
      </c>
      <c r="BB5" s="95" t="s">
        <v>245</v>
      </c>
      <c r="BC5" s="95" t="s">
        <v>4302</v>
      </c>
      <c r="BD5" s="95" t="s">
        <v>140</v>
      </c>
    </row>
    <row r="6" spans="1:56" s="1" customFormat="1" ht="11.95" customHeight="1">
      <c r="B6" s="21"/>
      <c r="D6" s="28" t="s">
        <v>15</v>
      </c>
      <c r="L6" s="21"/>
    </row>
    <row r="7" spans="1:56" s="1" customFormat="1" ht="16.55" customHeight="1">
      <c r="B7" s="21"/>
      <c r="E7" s="304" t="str">
        <f>'Rekapitulácia stavby'!K6</f>
        <v>MŠ Spojná 6 - rekonštrukcia objektu</v>
      </c>
      <c r="F7" s="305"/>
      <c r="G7" s="305"/>
      <c r="H7" s="305"/>
      <c r="L7" s="21"/>
    </row>
    <row r="8" spans="1:56" s="2" customFormat="1" ht="11.95" customHeight="1">
      <c r="A8" s="34"/>
      <c r="B8" s="35"/>
      <c r="C8" s="34"/>
      <c r="D8" s="28" t="s">
        <v>142</v>
      </c>
      <c r="E8" s="34"/>
      <c r="F8" s="34"/>
      <c r="G8" s="34"/>
      <c r="H8" s="34"/>
      <c r="I8" s="34"/>
      <c r="J8" s="34"/>
      <c r="K8" s="34"/>
      <c r="L8" s="4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56" s="2" customFormat="1" ht="16.55" customHeight="1">
      <c r="A9" s="34"/>
      <c r="B9" s="35"/>
      <c r="C9" s="34"/>
      <c r="D9" s="34"/>
      <c r="E9" s="300" t="s">
        <v>4303</v>
      </c>
      <c r="F9" s="303"/>
      <c r="G9" s="303"/>
      <c r="H9" s="303"/>
      <c r="I9" s="34"/>
      <c r="J9" s="34"/>
      <c r="K9" s="34"/>
      <c r="L9" s="4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56" s="2" customFormat="1">
      <c r="A10" s="34"/>
      <c r="B10" s="35"/>
      <c r="C10" s="34"/>
      <c r="D10" s="34"/>
      <c r="E10" s="34"/>
      <c r="F10" s="34"/>
      <c r="G10" s="34"/>
      <c r="H10" s="34"/>
      <c r="I10" s="34"/>
      <c r="J10" s="34"/>
      <c r="K10" s="34"/>
      <c r="L10" s="4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56" s="2" customFormat="1" ht="11.95" customHeight="1">
      <c r="A11" s="34"/>
      <c r="B11" s="35"/>
      <c r="C11" s="34"/>
      <c r="D11" s="28" t="s">
        <v>17</v>
      </c>
      <c r="E11" s="34"/>
      <c r="F11" s="26" t="s">
        <v>1</v>
      </c>
      <c r="G11" s="34"/>
      <c r="H11" s="34"/>
      <c r="I11" s="28" t="s">
        <v>19</v>
      </c>
      <c r="J11" s="26" t="s">
        <v>1</v>
      </c>
      <c r="K11" s="34"/>
      <c r="L11" s="4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56" s="2" customFormat="1" ht="11.95" customHeight="1">
      <c r="A12" s="34"/>
      <c r="B12" s="35"/>
      <c r="C12" s="34"/>
      <c r="D12" s="28" t="s">
        <v>21</v>
      </c>
      <c r="E12" s="34"/>
      <c r="F12" s="26" t="s">
        <v>22</v>
      </c>
      <c r="G12" s="34"/>
      <c r="H12" s="34"/>
      <c r="I12" s="28" t="s">
        <v>23</v>
      </c>
      <c r="J12" s="57">
        <f>'Rekapitulácia stavby'!AN8</f>
        <v>44274</v>
      </c>
      <c r="K12" s="34"/>
      <c r="L12" s="4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56" s="2" customFormat="1" ht="11" customHeight="1">
      <c r="A13" s="34"/>
      <c r="B13" s="35"/>
      <c r="C13" s="34"/>
      <c r="D13" s="34"/>
      <c r="E13" s="34"/>
      <c r="F13" s="34"/>
      <c r="G13" s="34"/>
      <c r="H13" s="34"/>
      <c r="I13" s="34"/>
      <c r="J13" s="34"/>
      <c r="K13" s="34"/>
      <c r="L13" s="4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56" s="2" customFormat="1" ht="11.95" customHeight="1">
      <c r="A14" s="34"/>
      <c r="B14" s="35"/>
      <c r="C14" s="34"/>
      <c r="D14" s="28" t="s">
        <v>28</v>
      </c>
      <c r="E14" s="34"/>
      <c r="F14" s="34"/>
      <c r="G14" s="34"/>
      <c r="H14" s="34"/>
      <c r="I14" s="28" t="s">
        <v>29</v>
      </c>
      <c r="J14" s="26" t="str">
        <f>IF('Rekapitulácia stavby'!AN10="","",'Rekapitulácia stavby'!AN10)</f>
        <v/>
      </c>
      <c r="K14" s="34"/>
      <c r="L14" s="4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56" s="2" customFormat="1" ht="18" customHeight="1">
      <c r="A15" s="34"/>
      <c r="B15" s="35"/>
      <c r="C15" s="34"/>
      <c r="D15" s="34"/>
      <c r="E15" s="26" t="str">
        <f>IF('Rekapitulácia stavby'!E11="","",'Rekapitulácia stavby'!E11)</f>
        <v xml:space="preserve"> </v>
      </c>
      <c r="F15" s="34"/>
      <c r="G15" s="34"/>
      <c r="H15" s="34"/>
      <c r="I15" s="28" t="s">
        <v>31</v>
      </c>
      <c r="J15" s="26" t="str">
        <f>IF('Rekapitulácia stavby'!AN11="","",'Rekapitulácia stavby'!AN11)</f>
        <v/>
      </c>
      <c r="K15" s="34"/>
      <c r="L15" s="4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56" s="2" customFormat="1" ht="6.9" customHeight="1">
      <c r="A16" s="34"/>
      <c r="B16" s="35"/>
      <c r="C16" s="34"/>
      <c r="D16" s="34"/>
      <c r="E16" s="34"/>
      <c r="F16" s="34"/>
      <c r="G16" s="34"/>
      <c r="H16" s="34"/>
      <c r="I16" s="34"/>
      <c r="J16" s="34"/>
      <c r="K16" s="34"/>
      <c r="L16" s="4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1.95" customHeight="1">
      <c r="A17" s="34"/>
      <c r="B17" s="35"/>
      <c r="C17" s="34"/>
      <c r="D17" s="28" t="s">
        <v>32</v>
      </c>
      <c r="E17" s="34"/>
      <c r="F17" s="34"/>
      <c r="G17" s="34"/>
      <c r="H17" s="34"/>
      <c r="I17" s="28" t="s">
        <v>29</v>
      </c>
      <c r="J17" s="29" t="str">
        <f>'Rekapitulácia stavby'!AN13</f>
        <v>Vyplň údaj</v>
      </c>
      <c r="K17" s="34"/>
      <c r="L17" s="4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5"/>
      <c r="C18" s="34"/>
      <c r="D18" s="34"/>
      <c r="E18" s="306" t="str">
        <f>'Rekapitulácia stavby'!E14</f>
        <v>Vyplň údaj</v>
      </c>
      <c r="F18" s="292"/>
      <c r="G18" s="292"/>
      <c r="H18" s="292"/>
      <c r="I18" s="28" t="s">
        <v>31</v>
      </c>
      <c r="J18" s="29" t="str">
        <f>'Rekapitulácia stavby'!AN14</f>
        <v>Vyplň údaj</v>
      </c>
      <c r="K18" s="34"/>
      <c r="L18" s="4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" customHeight="1">
      <c r="A19" s="34"/>
      <c r="B19" s="35"/>
      <c r="C19" s="34"/>
      <c r="D19" s="34"/>
      <c r="E19" s="34"/>
      <c r="F19" s="34"/>
      <c r="G19" s="34"/>
      <c r="H19" s="34"/>
      <c r="I19" s="34"/>
      <c r="J19" s="34"/>
      <c r="K19" s="34"/>
      <c r="L19" s="4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1.95" customHeight="1">
      <c r="A20" s="34"/>
      <c r="B20" s="35"/>
      <c r="C20" s="34"/>
      <c r="D20" s="28" t="s">
        <v>34</v>
      </c>
      <c r="E20" s="34"/>
      <c r="F20" s="34"/>
      <c r="G20" s="34"/>
      <c r="H20" s="34"/>
      <c r="I20" s="28" t="s">
        <v>29</v>
      </c>
      <c r="J20" s="26" t="s">
        <v>1</v>
      </c>
      <c r="K20" s="34"/>
      <c r="L20" s="4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5"/>
      <c r="C21" s="34"/>
      <c r="D21" s="34"/>
      <c r="E21" s="26" t="s">
        <v>35</v>
      </c>
      <c r="F21" s="34"/>
      <c r="G21" s="34"/>
      <c r="H21" s="34"/>
      <c r="I21" s="28" t="s">
        <v>31</v>
      </c>
      <c r="J21" s="26" t="s">
        <v>1</v>
      </c>
      <c r="K21" s="34"/>
      <c r="L21" s="4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" customHeight="1">
      <c r="A22" s="34"/>
      <c r="B22" s="35"/>
      <c r="C22" s="34"/>
      <c r="D22" s="34"/>
      <c r="E22" s="34"/>
      <c r="F22" s="34"/>
      <c r="G22" s="34"/>
      <c r="H22" s="34"/>
      <c r="I22" s="34"/>
      <c r="J22" s="34"/>
      <c r="K22" s="34"/>
      <c r="L22" s="4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1.95" customHeight="1">
      <c r="A23" s="34"/>
      <c r="B23" s="35"/>
      <c r="C23" s="34"/>
      <c r="D23" s="28" t="s">
        <v>37</v>
      </c>
      <c r="E23" s="34"/>
      <c r="F23" s="34"/>
      <c r="G23" s="34"/>
      <c r="H23" s="34"/>
      <c r="I23" s="28" t="s">
        <v>29</v>
      </c>
      <c r="J23" s="26" t="s">
        <v>1</v>
      </c>
      <c r="K23" s="34"/>
      <c r="L23" s="4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5"/>
      <c r="C24" s="34"/>
      <c r="D24" s="34"/>
      <c r="E24" s="26" t="s">
        <v>4245</v>
      </c>
      <c r="F24" s="34"/>
      <c r="G24" s="34"/>
      <c r="H24" s="34"/>
      <c r="I24" s="28" t="s">
        <v>31</v>
      </c>
      <c r="J24" s="26" t="s">
        <v>1</v>
      </c>
      <c r="K24" s="34"/>
      <c r="L24" s="4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" customHeight="1">
      <c r="A25" s="34"/>
      <c r="B25" s="35"/>
      <c r="C25" s="34"/>
      <c r="D25" s="34"/>
      <c r="E25" s="34"/>
      <c r="F25" s="34"/>
      <c r="G25" s="34"/>
      <c r="H25" s="34"/>
      <c r="I25" s="34"/>
      <c r="J25" s="34"/>
      <c r="K25" s="34"/>
      <c r="L25" s="4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1.95" customHeight="1">
      <c r="A26" s="34"/>
      <c r="B26" s="35"/>
      <c r="C26" s="34"/>
      <c r="D26" s="28" t="s">
        <v>39</v>
      </c>
      <c r="E26" s="34"/>
      <c r="F26" s="34"/>
      <c r="G26" s="34"/>
      <c r="H26" s="34"/>
      <c r="I26" s="34"/>
      <c r="J26" s="34"/>
      <c r="K26" s="34"/>
      <c r="L26" s="4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5" customHeight="1">
      <c r="A27" s="97"/>
      <c r="B27" s="98"/>
      <c r="C27" s="97"/>
      <c r="D27" s="97"/>
      <c r="E27" s="296" t="s">
        <v>1</v>
      </c>
      <c r="F27" s="296"/>
      <c r="G27" s="296"/>
      <c r="H27" s="29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" customHeight="1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4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" customHeight="1">
      <c r="A29" s="34"/>
      <c r="B29" s="35"/>
      <c r="C29" s="34"/>
      <c r="D29" s="68"/>
      <c r="E29" s="68"/>
      <c r="F29" s="68"/>
      <c r="G29" s="68"/>
      <c r="H29" s="68"/>
      <c r="I29" s="68"/>
      <c r="J29" s="68"/>
      <c r="K29" s="68"/>
      <c r="L29" s="4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4" customHeight="1">
      <c r="A30" s="34"/>
      <c r="B30" s="35"/>
      <c r="C30" s="34"/>
      <c r="D30" s="100" t="s">
        <v>40</v>
      </c>
      <c r="E30" s="34"/>
      <c r="F30" s="34"/>
      <c r="G30" s="34"/>
      <c r="H30" s="34"/>
      <c r="I30" s="34"/>
      <c r="J30" s="73">
        <f>ROUND(J129, 2)</f>
        <v>0</v>
      </c>
      <c r="K30" s="34"/>
      <c r="L30" s="4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" customHeight="1">
      <c r="A31" s="34"/>
      <c r="B31" s="35"/>
      <c r="C31" s="34"/>
      <c r="D31" s="68"/>
      <c r="E31" s="68"/>
      <c r="F31" s="68"/>
      <c r="G31" s="68"/>
      <c r="H31" s="68"/>
      <c r="I31" s="68"/>
      <c r="J31" s="68"/>
      <c r="K31" s="68"/>
      <c r="L31" s="4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" customHeight="1">
      <c r="A32" s="34"/>
      <c r="B32" s="35"/>
      <c r="C32" s="34"/>
      <c r="D32" s="34"/>
      <c r="E32" s="34"/>
      <c r="F32" s="38" t="s">
        <v>42</v>
      </c>
      <c r="G32" s="34"/>
      <c r="H32" s="34"/>
      <c r="I32" s="38" t="s">
        <v>41</v>
      </c>
      <c r="J32" s="38" t="s">
        <v>43</v>
      </c>
      <c r="K32" s="34"/>
      <c r="L32" s="4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" customHeight="1">
      <c r="A33" s="34"/>
      <c r="B33" s="35"/>
      <c r="C33" s="34"/>
      <c r="D33" s="101" t="s">
        <v>44</v>
      </c>
      <c r="E33" s="28" t="s">
        <v>45</v>
      </c>
      <c r="F33" s="102">
        <f>ROUND((SUM(BE129:BE305)),  2)</f>
        <v>0</v>
      </c>
      <c r="G33" s="34"/>
      <c r="H33" s="34"/>
      <c r="I33" s="103">
        <v>0.2</v>
      </c>
      <c r="J33" s="102">
        <f>ROUND(((SUM(BE129:BE305))*I33),  2)</f>
        <v>0</v>
      </c>
      <c r="K33" s="34"/>
      <c r="L33" s="4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" customHeight="1">
      <c r="A34" s="34"/>
      <c r="B34" s="35"/>
      <c r="C34" s="34"/>
      <c r="D34" s="34"/>
      <c r="E34" s="28" t="s">
        <v>46</v>
      </c>
      <c r="F34" s="102">
        <f>ROUND((SUM(BF129:BF305)),  2)</f>
        <v>0</v>
      </c>
      <c r="G34" s="34"/>
      <c r="H34" s="34"/>
      <c r="I34" s="103">
        <v>0.2</v>
      </c>
      <c r="J34" s="102">
        <f>ROUND(((SUM(BF129:BF305))*I34),  2)</f>
        <v>0</v>
      </c>
      <c r="K34" s="34"/>
      <c r="L34" s="4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" hidden="1" customHeight="1">
      <c r="A35" s="34"/>
      <c r="B35" s="35"/>
      <c r="C35" s="34"/>
      <c r="D35" s="34"/>
      <c r="E35" s="28" t="s">
        <v>47</v>
      </c>
      <c r="F35" s="102">
        <f>ROUND((SUM(BG129:BG305)),  2)</f>
        <v>0</v>
      </c>
      <c r="G35" s="34"/>
      <c r="H35" s="34"/>
      <c r="I35" s="103">
        <v>0.2</v>
      </c>
      <c r="J35" s="102">
        <f>0</f>
        <v>0</v>
      </c>
      <c r="K35" s="34"/>
      <c r="L35" s="4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" hidden="1" customHeight="1">
      <c r="A36" s="34"/>
      <c r="B36" s="35"/>
      <c r="C36" s="34"/>
      <c r="D36" s="34"/>
      <c r="E36" s="28" t="s">
        <v>48</v>
      </c>
      <c r="F36" s="102">
        <f>ROUND((SUM(BH129:BH305)),  2)</f>
        <v>0</v>
      </c>
      <c r="G36" s="34"/>
      <c r="H36" s="34"/>
      <c r="I36" s="103">
        <v>0.2</v>
      </c>
      <c r="J36" s="102">
        <f>0</f>
        <v>0</v>
      </c>
      <c r="K36" s="34"/>
      <c r="L36" s="4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" hidden="1" customHeight="1">
      <c r="A37" s="34"/>
      <c r="B37" s="35"/>
      <c r="C37" s="34"/>
      <c r="D37" s="34"/>
      <c r="E37" s="28" t="s">
        <v>49</v>
      </c>
      <c r="F37" s="102">
        <f>ROUND((SUM(BI129:BI305)),  2)</f>
        <v>0</v>
      </c>
      <c r="G37" s="34"/>
      <c r="H37" s="34"/>
      <c r="I37" s="103">
        <v>0</v>
      </c>
      <c r="J37" s="102">
        <f>0</f>
        <v>0</v>
      </c>
      <c r="K37" s="34"/>
      <c r="L37" s="4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" customHeight="1">
      <c r="A38" s="34"/>
      <c r="B38" s="35"/>
      <c r="C38" s="34"/>
      <c r="D38" s="34"/>
      <c r="E38" s="34"/>
      <c r="F38" s="34"/>
      <c r="G38" s="34"/>
      <c r="H38" s="34"/>
      <c r="I38" s="34"/>
      <c r="J38" s="34"/>
      <c r="K38" s="34"/>
      <c r="L38" s="4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4" customHeight="1">
      <c r="A39" s="34"/>
      <c r="B39" s="35"/>
      <c r="C39" s="104"/>
      <c r="D39" s="105" t="s">
        <v>50</v>
      </c>
      <c r="E39" s="62"/>
      <c r="F39" s="62"/>
      <c r="G39" s="106" t="s">
        <v>51</v>
      </c>
      <c r="H39" s="107" t="s">
        <v>52</v>
      </c>
      <c r="I39" s="62"/>
      <c r="J39" s="108">
        <f>SUM(J30:J37)</f>
        <v>0</v>
      </c>
      <c r="K39" s="109"/>
      <c r="L39" s="4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" customHeight="1">
      <c r="A40" s="34"/>
      <c r="B40" s="35"/>
      <c r="C40" s="34"/>
      <c r="D40" s="34"/>
      <c r="E40" s="34"/>
      <c r="F40" s="34"/>
      <c r="G40" s="34"/>
      <c r="H40" s="34"/>
      <c r="I40" s="34"/>
      <c r="J40" s="34"/>
      <c r="K40" s="34"/>
      <c r="L40" s="4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" customHeight="1">
      <c r="B41" s="21"/>
      <c r="L41" s="21"/>
    </row>
    <row r="42" spans="1:31" s="1" customFormat="1" ht="14.4" customHeight="1">
      <c r="B42" s="21"/>
      <c r="L42" s="21"/>
    </row>
    <row r="43" spans="1:31" s="1" customFormat="1" ht="14.4" customHeight="1">
      <c r="B43" s="21"/>
      <c r="L43" s="21"/>
    </row>
    <row r="44" spans="1:31" s="1" customFormat="1" ht="14.4" customHeight="1">
      <c r="B44" s="21"/>
      <c r="L44" s="21"/>
    </row>
    <row r="45" spans="1:31" s="1" customFormat="1" ht="14.4" customHeight="1">
      <c r="B45" s="21"/>
      <c r="L45" s="21"/>
    </row>
    <row r="46" spans="1:31" s="1" customFormat="1" ht="14.4" customHeight="1">
      <c r="B46" s="21"/>
      <c r="L46" s="21"/>
    </row>
    <row r="47" spans="1:31" s="1" customFormat="1" ht="14.4" customHeight="1">
      <c r="B47" s="21"/>
      <c r="L47" s="21"/>
    </row>
    <row r="48" spans="1:31" s="1" customFormat="1" ht="14.4" customHeight="1">
      <c r="B48" s="21"/>
      <c r="L48" s="21"/>
    </row>
    <row r="49" spans="1:31" s="1" customFormat="1" ht="14.4" customHeight="1">
      <c r="B49" s="21"/>
      <c r="L49" s="21"/>
    </row>
    <row r="50" spans="1:31" s="2" customFormat="1" ht="14.4" customHeight="1">
      <c r="B50" s="44"/>
      <c r="D50" s="45" t="s">
        <v>53</v>
      </c>
      <c r="E50" s="46"/>
      <c r="F50" s="46"/>
      <c r="G50" s="45" t="s">
        <v>54</v>
      </c>
      <c r="H50" s="46"/>
      <c r="I50" s="46"/>
      <c r="J50" s="46"/>
      <c r="K50" s="46"/>
      <c r="L50" s="44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45">
      <c r="A61" s="34"/>
      <c r="B61" s="35"/>
      <c r="C61" s="34"/>
      <c r="D61" s="47" t="s">
        <v>55</v>
      </c>
      <c r="E61" s="37"/>
      <c r="F61" s="110" t="s">
        <v>56</v>
      </c>
      <c r="G61" s="47" t="s">
        <v>55</v>
      </c>
      <c r="H61" s="37"/>
      <c r="I61" s="37"/>
      <c r="J61" s="111" t="s">
        <v>56</v>
      </c>
      <c r="K61" s="37"/>
      <c r="L61" s="4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3.1">
      <c r="A65" s="34"/>
      <c r="B65" s="35"/>
      <c r="C65" s="34"/>
      <c r="D65" s="45" t="s">
        <v>57</v>
      </c>
      <c r="E65" s="48"/>
      <c r="F65" s="48"/>
      <c r="G65" s="45" t="s">
        <v>58</v>
      </c>
      <c r="H65" s="48"/>
      <c r="I65" s="48"/>
      <c r="J65" s="48"/>
      <c r="K65" s="48"/>
      <c r="L65" s="4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45">
      <c r="A76" s="34"/>
      <c r="B76" s="35"/>
      <c r="C76" s="34"/>
      <c r="D76" s="47" t="s">
        <v>55</v>
      </c>
      <c r="E76" s="37"/>
      <c r="F76" s="110" t="s">
        <v>56</v>
      </c>
      <c r="G76" s="47" t="s">
        <v>55</v>
      </c>
      <c r="H76" s="37"/>
      <c r="I76" s="37"/>
      <c r="J76" s="111" t="s">
        <v>56</v>
      </c>
      <c r="K76" s="37"/>
      <c r="L76" s="4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" customHeight="1">
      <c r="A77" s="34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" customHeight="1">
      <c r="A81" s="34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" customHeight="1">
      <c r="A82" s="34"/>
      <c r="B82" s="35"/>
      <c r="C82" s="22" t="s">
        <v>146</v>
      </c>
      <c r="D82" s="34"/>
      <c r="E82" s="34"/>
      <c r="F82" s="34"/>
      <c r="G82" s="34"/>
      <c r="H82" s="34"/>
      <c r="I82" s="34"/>
      <c r="J82" s="34"/>
      <c r="K82" s="34"/>
      <c r="L82" s="4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" customHeight="1">
      <c r="A83" s="34"/>
      <c r="B83" s="35"/>
      <c r="C83" s="34"/>
      <c r="D83" s="34"/>
      <c r="E83" s="34"/>
      <c r="F83" s="34"/>
      <c r="G83" s="34"/>
      <c r="H83" s="34"/>
      <c r="I83" s="34"/>
      <c r="J83" s="34"/>
      <c r="K83" s="34"/>
      <c r="L83" s="4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1.95" customHeight="1">
      <c r="A84" s="34"/>
      <c r="B84" s="35"/>
      <c r="C84" s="28" t="s">
        <v>15</v>
      </c>
      <c r="D84" s="34"/>
      <c r="E84" s="34"/>
      <c r="F84" s="34"/>
      <c r="G84" s="34"/>
      <c r="H84" s="34"/>
      <c r="I84" s="34"/>
      <c r="J84" s="34"/>
      <c r="K84" s="34"/>
      <c r="L84" s="4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6.55" customHeight="1">
      <c r="A85" s="34"/>
      <c r="B85" s="35"/>
      <c r="C85" s="34"/>
      <c r="D85" s="34"/>
      <c r="E85" s="304" t="str">
        <f>E7</f>
        <v>MŠ Spojná 6 - rekonštrukcia objektu</v>
      </c>
      <c r="F85" s="305"/>
      <c r="G85" s="305"/>
      <c r="H85" s="305"/>
      <c r="I85" s="34"/>
      <c r="J85" s="34"/>
      <c r="K85" s="34"/>
      <c r="L85" s="4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1.95" customHeight="1">
      <c r="A86" s="34"/>
      <c r="B86" s="35"/>
      <c r="C86" s="28" t="s">
        <v>142</v>
      </c>
      <c r="D86" s="34"/>
      <c r="E86" s="34"/>
      <c r="F86" s="34"/>
      <c r="G86" s="34"/>
      <c r="H86" s="34"/>
      <c r="I86" s="34"/>
      <c r="J86" s="34"/>
      <c r="K86" s="34"/>
      <c r="L86" s="4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5" customHeight="1">
      <c r="A87" s="34"/>
      <c r="B87" s="35"/>
      <c r="C87" s="34"/>
      <c r="D87" s="34"/>
      <c r="E87" s="300" t="str">
        <f>E9</f>
        <v>P12 - Zdravotechnika</v>
      </c>
      <c r="F87" s="303"/>
      <c r="G87" s="303"/>
      <c r="H87" s="303"/>
      <c r="I87" s="34"/>
      <c r="J87" s="34"/>
      <c r="K87" s="34"/>
      <c r="L87" s="4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" customHeight="1">
      <c r="A88" s="34"/>
      <c r="B88" s="35"/>
      <c r="C88" s="34"/>
      <c r="D88" s="34"/>
      <c r="E88" s="34"/>
      <c r="F88" s="34"/>
      <c r="G88" s="34"/>
      <c r="H88" s="34"/>
      <c r="I88" s="34"/>
      <c r="J88" s="34"/>
      <c r="K88" s="34"/>
      <c r="L88" s="4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1.95" customHeight="1">
      <c r="A89" s="34"/>
      <c r="B89" s="35"/>
      <c r="C89" s="28" t="s">
        <v>21</v>
      </c>
      <c r="D89" s="34"/>
      <c r="E89" s="34"/>
      <c r="F89" s="26" t="str">
        <f>F12</f>
        <v>Spojná 6, 917 01 Trnava</v>
      </c>
      <c r="G89" s="34"/>
      <c r="H89" s="34"/>
      <c r="I89" s="28" t="s">
        <v>23</v>
      </c>
      <c r="J89" s="57">
        <f>IF(J12="","",J12)</f>
        <v>44274</v>
      </c>
      <c r="K89" s="34"/>
      <c r="L89" s="4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" customHeight="1">
      <c r="A90" s="34"/>
      <c r="B90" s="35"/>
      <c r="C90" s="34"/>
      <c r="D90" s="34"/>
      <c r="E90" s="34"/>
      <c r="F90" s="34"/>
      <c r="G90" s="34"/>
      <c r="H90" s="34"/>
      <c r="I90" s="34"/>
      <c r="J90" s="34"/>
      <c r="K90" s="34"/>
      <c r="L90" s="4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5" customHeight="1">
      <c r="A91" s="34"/>
      <c r="B91" s="35"/>
      <c r="C91" s="28" t="s">
        <v>28</v>
      </c>
      <c r="D91" s="34"/>
      <c r="E91" s="34"/>
      <c r="F91" s="26" t="str">
        <f>E15</f>
        <v xml:space="preserve"> </v>
      </c>
      <c r="G91" s="34"/>
      <c r="H91" s="34"/>
      <c r="I91" s="28" t="s">
        <v>34</v>
      </c>
      <c r="J91" s="32" t="str">
        <f>E21</f>
        <v>RENAK, s.r.o.</v>
      </c>
      <c r="K91" s="34"/>
      <c r="L91" s="4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5" customHeight="1">
      <c r="A92" s="34"/>
      <c r="B92" s="35"/>
      <c r="C92" s="28" t="s">
        <v>32</v>
      </c>
      <c r="D92" s="34"/>
      <c r="E92" s="34"/>
      <c r="F92" s="26" t="str">
        <f>IF(E18="","",E18)</f>
        <v>Vyplň údaj</v>
      </c>
      <c r="G92" s="34"/>
      <c r="H92" s="34"/>
      <c r="I92" s="28" t="s">
        <v>37</v>
      </c>
      <c r="J92" s="32" t="str">
        <f>E24</f>
        <v>Ing. Peter Lešický</v>
      </c>
      <c r="K92" s="34"/>
      <c r="L92" s="4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4"/>
      <c r="D93" s="34"/>
      <c r="E93" s="34"/>
      <c r="F93" s="34"/>
      <c r="G93" s="34"/>
      <c r="H93" s="34"/>
      <c r="I93" s="34"/>
      <c r="J93" s="34"/>
      <c r="K93" s="34"/>
      <c r="L93" s="4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3" customHeight="1">
      <c r="A94" s="34"/>
      <c r="B94" s="35"/>
      <c r="C94" s="112" t="s">
        <v>147</v>
      </c>
      <c r="D94" s="104"/>
      <c r="E94" s="104"/>
      <c r="F94" s="104"/>
      <c r="G94" s="104"/>
      <c r="H94" s="104"/>
      <c r="I94" s="104"/>
      <c r="J94" s="113" t="s">
        <v>148</v>
      </c>
      <c r="K94" s="104"/>
      <c r="L94" s="4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4"/>
      <c r="D95" s="34"/>
      <c r="E95" s="34"/>
      <c r="F95" s="34"/>
      <c r="G95" s="34"/>
      <c r="H95" s="34"/>
      <c r="I95" s="34"/>
      <c r="J95" s="34"/>
      <c r="K95" s="34"/>
      <c r="L95" s="4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75" customHeight="1">
      <c r="A96" s="34"/>
      <c r="B96" s="35"/>
      <c r="C96" s="114" t="s">
        <v>149</v>
      </c>
      <c r="D96" s="34"/>
      <c r="E96" s="34"/>
      <c r="F96" s="34"/>
      <c r="G96" s="34"/>
      <c r="H96" s="34"/>
      <c r="I96" s="34"/>
      <c r="J96" s="73">
        <f>J129</f>
        <v>0</v>
      </c>
      <c r="K96" s="34"/>
      <c r="L96" s="4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8" t="s">
        <v>150</v>
      </c>
    </row>
    <row r="97" spans="1:31" s="9" customFormat="1" ht="24.9" customHeight="1">
      <c r="B97" s="115"/>
      <c r="D97" s="116" t="s">
        <v>4304</v>
      </c>
      <c r="E97" s="117"/>
      <c r="F97" s="117"/>
      <c r="G97" s="117"/>
      <c r="H97" s="117"/>
      <c r="I97" s="117"/>
      <c r="J97" s="118">
        <f>J130</f>
        <v>0</v>
      </c>
      <c r="L97" s="115"/>
    </row>
    <row r="98" spans="1:31" s="10" customFormat="1" ht="20.149999999999999" customHeight="1">
      <c r="B98" s="119"/>
      <c r="D98" s="120" t="s">
        <v>4305</v>
      </c>
      <c r="E98" s="121"/>
      <c r="F98" s="121"/>
      <c r="G98" s="121"/>
      <c r="H98" s="121"/>
      <c r="I98" s="121"/>
      <c r="J98" s="122">
        <f>J131</f>
        <v>0</v>
      </c>
      <c r="L98" s="119"/>
    </row>
    <row r="99" spans="1:31" s="10" customFormat="1" ht="20.149999999999999" customHeight="1">
      <c r="B99" s="119"/>
      <c r="D99" s="120" t="s">
        <v>4306</v>
      </c>
      <c r="E99" s="121"/>
      <c r="F99" s="121"/>
      <c r="G99" s="121"/>
      <c r="H99" s="121"/>
      <c r="I99" s="121"/>
      <c r="J99" s="122">
        <f>J166</f>
        <v>0</v>
      </c>
      <c r="L99" s="119"/>
    </row>
    <row r="100" spans="1:31" s="10" customFormat="1" ht="20.149999999999999" customHeight="1">
      <c r="B100" s="119"/>
      <c r="D100" s="120" t="s">
        <v>4307</v>
      </c>
      <c r="E100" s="121"/>
      <c r="F100" s="121"/>
      <c r="G100" s="121"/>
      <c r="H100" s="121"/>
      <c r="I100" s="121"/>
      <c r="J100" s="122">
        <f>J178</f>
        <v>0</v>
      </c>
      <c r="L100" s="119"/>
    </row>
    <row r="101" spans="1:31" s="10" customFormat="1" ht="20.149999999999999" customHeight="1">
      <c r="B101" s="119"/>
      <c r="D101" s="120" t="s">
        <v>4308</v>
      </c>
      <c r="E101" s="121"/>
      <c r="F101" s="121"/>
      <c r="G101" s="121"/>
      <c r="H101" s="121"/>
      <c r="I101" s="121"/>
      <c r="J101" s="122">
        <f>J183</f>
        <v>0</v>
      </c>
      <c r="L101" s="119"/>
    </row>
    <row r="102" spans="1:31" s="10" customFormat="1" ht="20.149999999999999" customHeight="1">
      <c r="B102" s="119"/>
      <c r="D102" s="120" t="s">
        <v>4309</v>
      </c>
      <c r="E102" s="121"/>
      <c r="F102" s="121"/>
      <c r="G102" s="121"/>
      <c r="H102" s="121"/>
      <c r="I102" s="121"/>
      <c r="J102" s="122">
        <f>J194</f>
        <v>0</v>
      </c>
      <c r="L102" s="119"/>
    </row>
    <row r="103" spans="1:31" s="10" customFormat="1" ht="20.149999999999999" customHeight="1">
      <c r="B103" s="119"/>
      <c r="D103" s="120" t="s">
        <v>4310</v>
      </c>
      <c r="E103" s="121"/>
      <c r="F103" s="121"/>
      <c r="G103" s="121"/>
      <c r="H103" s="121"/>
      <c r="I103" s="121"/>
      <c r="J103" s="122">
        <f>J215</f>
        <v>0</v>
      </c>
      <c r="L103" s="119"/>
    </row>
    <row r="104" spans="1:31" s="9" customFormat="1" ht="24.9" customHeight="1">
      <c r="B104" s="115"/>
      <c r="D104" s="116" t="s">
        <v>4311</v>
      </c>
      <c r="E104" s="117"/>
      <c r="F104" s="117"/>
      <c r="G104" s="117"/>
      <c r="H104" s="117"/>
      <c r="I104" s="117"/>
      <c r="J104" s="118">
        <f>J217</f>
        <v>0</v>
      </c>
      <c r="L104" s="115"/>
    </row>
    <row r="105" spans="1:31" s="10" customFormat="1" ht="20.149999999999999" customHeight="1">
      <c r="B105" s="119"/>
      <c r="D105" s="120" t="s">
        <v>4312</v>
      </c>
      <c r="E105" s="121"/>
      <c r="F105" s="121"/>
      <c r="G105" s="121"/>
      <c r="H105" s="121"/>
      <c r="I105" s="121"/>
      <c r="J105" s="122">
        <f>J218</f>
        <v>0</v>
      </c>
      <c r="L105" s="119"/>
    </row>
    <row r="106" spans="1:31" s="10" customFormat="1" ht="20.149999999999999" customHeight="1">
      <c r="B106" s="119"/>
      <c r="D106" s="120" t="s">
        <v>4313</v>
      </c>
      <c r="E106" s="121"/>
      <c r="F106" s="121"/>
      <c r="G106" s="121"/>
      <c r="H106" s="121"/>
      <c r="I106" s="121"/>
      <c r="J106" s="122">
        <f>J236</f>
        <v>0</v>
      </c>
      <c r="L106" s="119"/>
    </row>
    <row r="107" spans="1:31" s="10" customFormat="1" ht="20.149999999999999" customHeight="1">
      <c r="B107" s="119"/>
      <c r="D107" s="120" t="s">
        <v>4314</v>
      </c>
      <c r="E107" s="121"/>
      <c r="F107" s="121"/>
      <c r="G107" s="121"/>
      <c r="H107" s="121"/>
      <c r="I107" s="121"/>
      <c r="J107" s="122">
        <f>J274</f>
        <v>0</v>
      </c>
      <c r="L107" s="119"/>
    </row>
    <row r="108" spans="1:31" s="10" customFormat="1" ht="20.149999999999999" customHeight="1">
      <c r="B108" s="119"/>
      <c r="D108" s="120" t="s">
        <v>4315</v>
      </c>
      <c r="E108" s="121"/>
      <c r="F108" s="121"/>
      <c r="G108" s="121"/>
      <c r="H108" s="121"/>
      <c r="I108" s="121"/>
      <c r="J108" s="122">
        <f>J301</f>
        <v>0</v>
      </c>
      <c r="L108" s="119"/>
    </row>
    <row r="109" spans="1:31" s="10" customFormat="1" ht="20.149999999999999" customHeight="1">
      <c r="B109" s="119"/>
      <c r="D109" s="120" t="s">
        <v>4315</v>
      </c>
      <c r="E109" s="121"/>
      <c r="F109" s="121"/>
      <c r="G109" s="121"/>
      <c r="H109" s="121"/>
      <c r="I109" s="121"/>
      <c r="J109" s="122">
        <f>J305</f>
        <v>0</v>
      </c>
      <c r="L109" s="119"/>
    </row>
    <row r="110" spans="1:31" s="2" customFormat="1" ht="21.8" customHeight="1">
      <c r="A110" s="34"/>
      <c r="B110" s="35"/>
      <c r="C110" s="34"/>
      <c r="D110" s="34"/>
      <c r="E110" s="34"/>
      <c r="F110" s="34"/>
      <c r="G110" s="34"/>
      <c r="H110" s="34"/>
      <c r="I110" s="34"/>
      <c r="J110" s="34"/>
      <c r="K110" s="34"/>
      <c r="L110" s="4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31" s="2" customFormat="1" ht="6.9" customHeight="1">
      <c r="A111" s="34"/>
      <c r="B111" s="49"/>
      <c r="C111" s="50"/>
      <c r="D111" s="50"/>
      <c r="E111" s="50"/>
      <c r="F111" s="50"/>
      <c r="G111" s="50"/>
      <c r="H111" s="50"/>
      <c r="I111" s="50"/>
      <c r="J111" s="50"/>
      <c r="K111" s="50"/>
      <c r="L111" s="4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5" spans="1:31" s="2" customFormat="1" ht="6.9" customHeight="1">
      <c r="A115" s="34"/>
      <c r="B115" s="51"/>
      <c r="C115" s="52"/>
      <c r="D115" s="52"/>
      <c r="E115" s="52"/>
      <c r="F115" s="52"/>
      <c r="G115" s="52"/>
      <c r="H115" s="52"/>
      <c r="I115" s="52"/>
      <c r="J115" s="52"/>
      <c r="K115" s="52"/>
      <c r="L115" s="4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31" s="2" customFormat="1" ht="24.9" customHeight="1">
      <c r="A116" s="34"/>
      <c r="B116" s="35"/>
      <c r="C116" s="22" t="s">
        <v>226</v>
      </c>
      <c r="D116" s="34"/>
      <c r="E116" s="34"/>
      <c r="F116" s="34"/>
      <c r="G116" s="34"/>
      <c r="H116" s="34"/>
      <c r="I116" s="34"/>
      <c r="J116" s="34"/>
      <c r="K116" s="34"/>
      <c r="L116" s="4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31" s="2" customFormat="1" ht="6.9" customHeight="1">
      <c r="A117" s="34"/>
      <c r="B117" s="35"/>
      <c r="C117" s="34"/>
      <c r="D117" s="34"/>
      <c r="E117" s="34"/>
      <c r="F117" s="34"/>
      <c r="G117" s="34"/>
      <c r="H117" s="34"/>
      <c r="I117" s="34"/>
      <c r="J117" s="34"/>
      <c r="K117" s="34"/>
      <c r="L117" s="4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31" s="2" customFormat="1" ht="11.95" customHeight="1">
      <c r="A118" s="34"/>
      <c r="B118" s="35"/>
      <c r="C118" s="28" t="s">
        <v>15</v>
      </c>
      <c r="D118" s="34"/>
      <c r="E118" s="34"/>
      <c r="F118" s="34"/>
      <c r="G118" s="34"/>
      <c r="H118" s="34"/>
      <c r="I118" s="34"/>
      <c r="J118" s="34"/>
      <c r="K118" s="34"/>
      <c r="L118" s="4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31" s="2" customFormat="1" ht="16.55" customHeight="1">
      <c r="A119" s="34"/>
      <c r="B119" s="35"/>
      <c r="C119" s="34"/>
      <c r="D119" s="34"/>
      <c r="E119" s="304" t="str">
        <f>E7</f>
        <v>MŠ Spojná 6 - rekonštrukcia objektu</v>
      </c>
      <c r="F119" s="305"/>
      <c r="G119" s="305"/>
      <c r="H119" s="305"/>
      <c r="I119" s="34"/>
      <c r="J119" s="34"/>
      <c r="K119" s="34"/>
      <c r="L119" s="4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31" s="2" customFormat="1" ht="11.95" customHeight="1">
      <c r="A120" s="34"/>
      <c r="B120" s="35"/>
      <c r="C120" s="28" t="s">
        <v>142</v>
      </c>
      <c r="D120" s="34"/>
      <c r="E120" s="34"/>
      <c r="F120" s="34"/>
      <c r="G120" s="34"/>
      <c r="H120" s="34"/>
      <c r="I120" s="34"/>
      <c r="J120" s="34"/>
      <c r="K120" s="34"/>
      <c r="L120" s="4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31" s="2" customFormat="1" ht="16.55" customHeight="1">
      <c r="A121" s="34"/>
      <c r="B121" s="35"/>
      <c r="C121" s="34"/>
      <c r="D121" s="34"/>
      <c r="E121" s="300" t="str">
        <f>E9</f>
        <v>P12 - Zdravotechnika</v>
      </c>
      <c r="F121" s="303"/>
      <c r="G121" s="303"/>
      <c r="H121" s="303"/>
      <c r="I121" s="34"/>
      <c r="J121" s="34"/>
      <c r="K121" s="34"/>
      <c r="L121" s="4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31" s="2" customFormat="1" ht="6.9" customHeight="1">
      <c r="A122" s="34"/>
      <c r="B122" s="35"/>
      <c r="C122" s="34"/>
      <c r="D122" s="34"/>
      <c r="E122" s="34"/>
      <c r="F122" s="34"/>
      <c r="G122" s="34"/>
      <c r="H122" s="34"/>
      <c r="I122" s="34"/>
      <c r="J122" s="34"/>
      <c r="K122" s="34"/>
      <c r="L122" s="4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31" s="2" customFormat="1" ht="11.95" customHeight="1">
      <c r="A123" s="34"/>
      <c r="B123" s="35"/>
      <c r="C123" s="28" t="s">
        <v>21</v>
      </c>
      <c r="D123" s="34"/>
      <c r="E123" s="34"/>
      <c r="F123" s="26" t="str">
        <f>F12</f>
        <v>Spojná 6, 917 01 Trnava</v>
      </c>
      <c r="G123" s="34"/>
      <c r="H123" s="34"/>
      <c r="I123" s="28" t="s">
        <v>23</v>
      </c>
      <c r="J123" s="57">
        <f>IF(J12="","",J12)</f>
        <v>44274</v>
      </c>
      <c r="K123" s="34"/>
      <c r="L123" s="4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31" s="2" customFormat="1" ht="6.9" customHeight="1">
      <c r="A124" s="34"/>
      <c r="B124" s="35"/>
      <c r="C124" s="34"/>
      <c r="D124" s="34"/>
      <c r="E124" s="34"/>
      <c r="F124" s="34"/>
      <c r="G124" s="34"/>
      <c r="H124" s="34"/>
      <c r="I124" s="34"/>
      <c r="J124" s="34"/>
      <c r="K124" s="34"/>
      <c r="L124" s="4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</row>
    <row r="125" spans="1:31" s="2" customFormat="1" ht="15.25" customHeight="1">
      <c r="A125" s="34"/>
      <c r="B125" s="35"/>
      <c r="C125" s="28" t="s">
        <v>28</v>
      </c>
      <c r="D125" s="34"/>
      <c r="E125" s="34"/>
      <c r="F125" s="26" t="str">
        <f>E15</f>
        <v xml:space="preserve"> </v>
      </c>
      <c r="G125" s="34"/>
      <c r="H125" s="34"/>
      <c r="I125" s="28" t="s">
        <v>34</v>
      </c>
      <c r="J125" s="32" t="str">
        <f>E21</f>
        <v>RENAK, s.r.o.</v>
      </c>
      <c r="K125" s="34"/>
      <c r="L125" s="4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</row>
    <row r="126" spans="1:31" s="2" customFormat="1" ht="15.25" customHeight="1">
      <c r="A126" s="34"/>
      <c r="B126" s="35"/>
      <c r="C126" s="28" t="s">
        <v>32</v>
      </c>
      <c r="D126" s="34"/>
      <c r="E126" s="34"/>
      <c r="F126" s="26" t="str">
        <f>IF(E18="","",E18)</f>
        <v>Vyplň údaj</v>
      </c>
      <c r="G126" s="34"/>
      <c r="H126" s="34"/>
      <c r="I126" s="28" t="s">
        <v>37</v>
      </c>
      <c r="J126" s="32" t="str">
        <f>E24</f>
        <v>Ing. Peter Lešický</v>
      </c>
      <c r="K126" s="34"/>
      <c r="L126" s="4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</row>
    <row r="127" spans="1:31" s="2" customFormat="1" ht="10.35" customHeight="1">
      <c r="A127" s="34"/>
      <c r="B127" s="35"/>
      <c r="C127" s="34"/>
      <c r="D127" s="34"/>
      <c r="E127" s="34"/>
      <c r="F127" s="34"/>
      <c r="G127" s="34"/>
      <c r="H127" s="34"/>
      <c r="I127" s="34"/>
      <c r="J127" s="34"/>
      <c r="K127" s="34"/>
      <c r="L127" s="4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</row>
    <row r="128" spans="1:31" s="11" customFormat="1" ht="29.3" customHeight="1">
      <c r="A128" s="123"/>
      <c r="B128" s="124"/>
      <c r="C128" s="125" t="s">
        <v>227</v>
      </c>
      <c r="D128" s="126" t="s">
        <v>65</v>
      </c>
      <c r="E128" s="126" t="s">
        <v>61</v>
      </c>
      <c r="F128" s="126" t="s">
        <v>62</v>
      </c>
      <c r="G128" s="126" t="s">
        <v>228</v>
      </c>
      <c r="H128" s="126" t="s">
        <v>229</v>
      </c>
      <c r="I128" s="126" t="s">
        <v>230</v>
      </c>
      <c r="J128" s="127" t="s">
        <v>148</v>
      </c>
      <c r="K128" s="128" t="s">
        <v>5564</v>
      </c>
      <c r="L128" s="129"/>
      <c r="M128" s="64" t="s">
        <v>1</v>
      </c>
      <c r="N128" s="65" t="s">
        <v>44</v>
      </c>
      <c r="O128" s="65" t="s">
        <v>231</v>
      </c>
      <c r="P128" s="65" t="s">
        <v>232</v>
      </c>
      <c r="Q128" s="65" t="s">
        <v>233</v>
      </c>
      <c r="R128" s="65" t="s">
        <v>234</v>
      </c>
      <c r="S128" s="65" t="s">
        <v>235</v>
      </c>
      <c r="T128" s="66" t="s">
        <v>236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</row>
    <row r="129" spans="1:65" s="2" customFormat="1" ht="22.75" customHeight="1">
      <c r="A129" s="34"/>
      <c r="B129" s="35"/>
      <c r="C129" s="71" t="s">
        <v>149</v>
      </c>
      <c r="D129" s="34"/>
      <c r="E129" s="34"/>
      <c r="F129" s="34"/>
      <c r="G129" s="34"/>
      <c r="H129" s="34"/>
      <c r="I129" s="34"/>
      <c r="J129" s="130">
        <f>BK129</f>
        <v>0</v>
      </c>
      <c r="K129" s="34"/>
      <c r="L129" s="35"/>
      <c r="M129" s="67"/>
      <c r="N129" s="58"/>
      <c r="O129" s="68"/>
      <c r="P129" s="131">
        <f>P130+P217</f>
        <v>0</v>
      </c>
      <c r="Q129" s="68"/>
      <c r="R129" s="131">
        <f>R130+R217</f>
        <v>326.33520495999988</v>
      </c>
      <c r="S129" s="68"/>
      <c r="T129" s="132">
        <f>T130+T217</f>
        <v>0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T129" s="18" t="s">
        <v>79</v>
      </c>
      <c r="AU129" s="18" t="s">
        <v>150</v>
      </c>
      <c r="BK129" s="133">
        <f>BK130+BK217</f>
        <v>0</v>
      </c>
    </row>
    <row r="130" spans="1:65" s="12" customFormat="1" ht="25.85" customHeight="1">
      <c r="B130" s="134"/>
      <c r="D130" s="135" t="s">
        <v>79</v>
      </c>
      <c r="E130" s="136" t="s">
        <v>3405</v>
      </c>
      <c r="F130" s="136" t="s">
        <v>4316</v>
      </c>
      <c r="I130" s="137"/>
      <c r="J130" s="138">
        <f>BK130</f>
        <v>0</v>
      </c>
      <c r="L130" s="134"/>
      <c r="M130" s="139"/>
      <c r="N130" s="140"/>
      <c r="O130" s="140"/>
      <c r="P130" s="141">
        <f>P131+P166+P178+P183+P194+P215</f>
        <v>0</v>
      </c>
      <c r="Q130" s="140"/>
      <c r="R130" s="141">
        <f>R131+R166+R178+R183+R194+R215</f>
        <v>326.3349949599999</v>
      </c>
      <c r="S130" s="140"/>
      <c r="T130" s="142">
        <f>T131+T166+T178+T183+T194+T215</f>
        <v>0</v>
      </c>
      <c r="AR130" s="135" t="s">
        <v>88</v>
      </c>
      <c r="AT130" s="143" t="s">
        <v>79</v>
      </c>
      <c r="AU130" s="143" t="s">
        <v>80</v>
      </c>
      <c r="AY130" s="135" t="s">
        <v>239</v>
      </c>
      <c r="BK130" s="144">
        <f>BK131+BK166+BK178+BK183+BK194+BK215</f>
        <v>0</v>
      </c>
    </row>
    <row r="131" spans="1:65" s="12" customFormat="1" ht="22.75" customHeight="1">
      <c r="B131" s="134"/>
      <c r="D131" s="135" t="s">
        <v>79</v>
      </c>
      <c r="E131" s="145" t="s">
        <v>88</v>
      </c>
      <c r="F131" s="145" t="s">
        <v>238</v>
      </c>
      <c r="I131" s="137"/>
      <c r="J131" s="146">
        <f>BK131</f>
        <v>0</v>
      </c>
      <c r="L131" s="134"/>
      <c r="M131" s="139"/>
      <c r="N131" s="140"/>
      <c r="O131" s="140"/>
      <c r="P131" s="141">
        <f>SUM(P132:P165)</f>
        <v>0</v>
      </c>
      <c r="Q131" s="140"/>
      <c r="R131" s="141">
        <f>SUM(R132:R165)</f>
        <v>209.71251699999999</v>
      </c>
      <c r="S131" s="140"/>
      <c r="T131" s="142">
        <f>SUM(T132:T165)</f>
        <v>0</v>
      </c>
      <c r="AR131" s="135" t="s">
        <v>88</v>
      </c>
      <c r="AT131" s="143" t="s">
        <v>79</v>
      </c>
      <c r="AU131" s="143" t="s">
        <v>88</v>
      </c>
      <c r="AY131" s="135" t="s">
        <v>239</v>
      </c>
      <c r="BK131" s="144">
        <f>SUM(BK132:BK165)</f>
        <v>0</v>
      </c>
    </row>
    <row r="132" spans="1:65" s="2" customFormat="1" ht="14.4" customHeight="1">
      <c r="A132" s="34"/>
      <c r="B132" s="147"/>
      <c r="C132" s="148" t="s">
        <v>1157</v>
      </c>
      <c r="D132" s="148" t="s">
        <v>242</v>
      </c>
      <c r="E132" s="149" t="s">
        <v>4317</v>
      </c>
      <c r="F132" s="150" t="s">
        <v>4318</v>
      </c>
      <c r="G132" s="151" t="s">
        <v>245</v>
      </c>
      <c r="H132" s="152">
        <v>77.728999999999999</v>
      </c>
      <c r="I132" s="153"/>
      <c r="J132" s="152">
        <f>ROUND(I132*H132,3)</f>
        <v>0</v>
      </c>
      <c r="K132" s="154"/>
      <c r="L132" s="35"/>
      <c r="M132" s="155" t="s">
        <v>1</v>
      </c>
      <c r="N132" s="156" t="s">
        <v>46</v>
      </c>
      <c r="O132" s="60"/>
      <c r="P132" s="157">
        <f>O132*H132</f>
        <v>0</v>
      </c>
      <c r="Q132" s="157">
        <v>0</v>
      </c>
      <c r="R132" s="157">
        <f>Q132*H132</f>
        <v>0</v>
      </c>
      <c r="S132" s="157">
        <v>0</v>
      </c>
      <c r="T132" s="158">
        <f>S132*H132</f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159" t="s">
        <v>246</v>
      </c>
      <c r="AT132" s="159" t="s">
        <v>242</v>
      </c>
      <c r="AU132" s="159" t="s">
        <v>140</v>
      </c>
      <c r="AY132" s="18" t="s">
        <v>239</v>
      </c>
      <c r="BE132" s="160">
        <f>IF(N132="základná",J132,0)</f>
        <v>0</v>
      </c>
      <c r="BF132" s="160">
        <f>IF(N132="znížená",J132,0)</f>
        <v>0</v>
      </c>
      <c r="BG132" s="160">
        <f>IF(N132="zákl. prenesená",J132,0)</f>
        <v>0</v>
      </c>
      <c r="BH132" s="160">
        <f>IF(N132="zníž. prenesená",J132,0)</f>
        <v>0</v>
      </c>
      <c r="BI132" s="160">
        <f>IF(N132="nulová",J132,0)</f>
        <v>0</v>
      </c>
      <c r="BJ132" s="18" t="s">
        <v>140</v>
      </c>
      <c r="BK132" s="161">
        <f>ROUND(I132*H132,3)</f>
        <v>0</v>
      </c>
      <c r="BL132" s="18" t="s">
        <v>246</v>
      </c>
      <c r="BM132" s="159" t="s">
        <v>4319</v>
      </c>
    </row>
    <row r="133" spans="1:65" s="13" customFormat="1">
      <c r="B133" s="162"/>
      <c r="D133" s="163" t="s">
        <v>247</v>
      </c>
      <c r="E133" s="164" t="s">
        <v>4297</v>
      </c>
      <c r="F133" s="165" t="s">
        <v>4320</v>
      </c>
      <c r="H133" s="166">
        <v>77.728999999999999</v>
      </c>
      <c r="I133" s="167"/>
      <c r="L133" s="162"/>
      <c r="M133" s="168"/>
      <c r="N133" s="169"/>
      <c r="O133" s="169"/>
      <c r="P133" s="169"/>
      <c r="Q133" s="169"/>
      <c r="R133" s="169"/>
      <c r="S133" s="169"/>
      <c r="T133" s="170"/>
      <c r="AT133" s="164" t="s">
        <v>247</v>
      </c>
      <c r="AU133" s="164" t="s">
        <v>140</v>
      </c>
      <c r="AV133" s="13" t="s">
        <v>140</v>
      </c>
      <c r="AW133" s="13" t="s">
        <v>3</v>
      </c>
      <c r="AX133" s="13" t="s">
        <v>88</v>
      </c>
      <c r="AY133" s="164" t="s">
        <v>239</v>
      </c>
    </row>
    <row r="134" spans="1:65" s="2" customFormat="1" ht="24.25" customHeight="1">
      <c r="A134" s="34"/>
      <c r="B134" s="147"/>
      <c r="C134" s="148" t="s">
        <v>1200</v>
      </c>
      <c r="D134" s="148" t="s">
        <v>242</v>
      </c>
      <c r="E134" s="149" t="s">
        <v>4321</v>
      </c>
      <c r="F134" s="150" t="s">
        <v>4322</v>
      </c>
      <c r="G134" s="151" t="s">
        <v>245</v>
      </c>
      <c r="H134" s="152">
        <v>77.728999999999999</v>
      </c>
      <c r="I134" s="153"/>
      <c r="J134" s="152">
        <f>ROUND(I134*H134,3)</f>
        <v>0</v>
      </c>
      <c r="K134" s="154"/>
      <c r="L134" s="35"/>
      <c r="M134" s="155" t="s">
        <v>1</v>
      </c>
      <c r="N134" s="156" t="s">
        <v>46</v>
      </c>
      <c r="O134" s="60"/>
      <c r="P134" s="157">
        <f>O134*H134</f>
        <v>0</v>
      </c>
      <c r="Q134" s="157">
        <v>0</v>
      </c>
      <c r="R134" s="157">
        <f>Q134*H134</f>
        <v>0</v>
      </c>
      <c r="S134" s="157">
        <v>0</v>
      </c>
      <c r="T134" s="158">
        <f>S134*H134</f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159" t="s">
        <v>246</v>
      </c>
      <c r="AT134" s="159" t="s">
        <v>242</v>
      </c>
      <c r="AU134" s="159" t="s">
        <v>140</v>
      </c>
      <c r="AY134" s="18" t="s">
        <v>239</v>
      </c>
      <c r="BE134" s="160">
        <f>IF(N134="základná",J134,0)</f>
        <v>0</v>
      </c>
      <c r="BF134" s="160">
        <f>IF(N134="znížená",J134,0)</f>
        <v>0</v>
      </c>
      <c r="BG134" s="160">
        <f>IF(N134="zákl. prenesená",J134,0)</f>
        <v>0</v>
      </c>
      <c r="BH134" s="160">
        <f>IF(N134="zníž. prenesená",J134,0)</f>
        <v>0</v>
      </c>
      <c r="BI134" s="160">
        <f>IF(N134="nulová",J134,0)</f>
        <v>0</v>
      </c>
      <c r="BJ134" s="18" t="s">
        <v>140</v>
      </c>
      <c r="BK134" s="161">
        <f>ROUND(I134*H134,3)</f>
        <v>0</v>
      </c>
      <c r="BL134" s="18" t="s">
        <v>246</v>
      </c>
      <c r="BM134" s="159" t="s">
        <v>4323</v>
      </c>
    </row>
    <row r="135" spans="1:65" s="2" customFormat="1" ht="14.4" customHeight="1">
      <c r="A135" s="34"/>
      <c r="B135" s="147"/>
      <c r="C135" s="148" t="s">
        <v>88</v>
      </c>
      <c r="D135" s="148" t="s">
        <v>242</v>
      </c>
      <c r="E135" s="149" t="s">
        <v>4324</v>
      </c>
      <c r="F135" s="150" t="s">
        <v>4325</v>
      </c>
      <c r="G135" s="151" t="s">
        <v>245</v>
      </c>
      <c r="H135" s="152">
        <v>490.82</v>
      </c>
      <c r="I135" s="153"/>
      <c r="J135" s="152">
        <f>ROUND(I135*H135,3)</f>
        <v>0</v>
      </c>
      <c r="K135" s="154"/>
      <c r="L135" s="35"/>
      <c r="M135" s="155" t="s">
        <v>1</v>
      </c>
      <c r="N135" s="156" t="s">
        <v>46</v>
      </c>
      <c r="O135" s="60"/>
      <c r="P135" s="157">
        <f>O135*H135</f>
        <v>0</v>
      </c>
      <c r="Q135" s="157">
        <v>0</v>
      </c>
      <c r="R135" s="157">
        <f>Q135*H135</f>
        <v>0</v>
      </c>
      <c r="S135" s="157">
        <v>0</v>
      </c>
      <c r="T135" s="158">
        <f>S135*H135</f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159" t="s">
        <v>246</v>
      </c>
      <c r="AT135" s="159" t="s">
        <v>242</v>
      </c>
      <c r="AU135" s="159" t="s">
        <v>140</v>
      </c>
      <c r="AY135" s="18" t="s">
        <v>239</v>
      </c>
      <c r="BE135" s="160">
        <f>IF(N135="základná",J135,0)</f>
        <v>0</v>
      </c>
      <c r="BF135" s="160">
        <f>IF(N135="znížená",J135,0)</f>
        <v>0</v>
      </c>
      <c r="BG135" s="160">
        <f>IF(N135="zákl. prenesená",J135,0)</f>
        <v>0</v>
      </c>
      <c r="BH135" s="160">
        <f>IF(N135="zníž. prenesená",J135,0)</f>
        <v>0</v>
      </c>
      <c r="BI135" s="160">
        <f>IF(N135="nulová",J135,0)</f>
        <v>0</v>
      </c>
      <c r="BJ135" s="18" t="s">
        <v>140</v>
      </c>
      <c r="BK135" s="161">
        <f>ROUND(I135*H135,3)</f>
        <v>0</v>
      </c>
      <c r="BL135" s="18" t="s">
        <v>246</v>
      </c>
      <c r="BM135" s="159" t="s">
        <v>140</v>
      </c>
    </row>
    <row r="136" spans="1:65" s="13" customFormat="1">
      <c r="B136" s="162"/>
      <c r="D136" s="163" t="s">
        <v>247</v>
      </c>
      <c r="E136" s="164" t="s">
        <v>1</v>
      </c>
      <c r="F136" s="165" t="s">
        <v>4326</v>
      </c>
      <c r="H136" s="166">
        <v>436.892</v>
      </c>
      <c r="I136" s="167"/>
      <c r="L136" s="162"/>
      <c r="M136" s="168"/>
      <c r="N136" s="169"/>
      <c r="O136" s="169"/>
      <c r="P136" s="169"/>
      <c r="Q136" s="169"/>
      <c r="R136" s="169"/>
      <c r="S136" s="169"/>
      <c r="T136" s="170"/>
      <c r="AT136" s="164" t="s">
        <v>247</v>
      </c>
      <c r="AU136" s="164" t="s">
        <v>140</v>
      </c>
      <c r="AV136" s="13" t="s">
        <v>140</v>
      </c>
      <c r="AW136" s="13" t="s">
        <v>3</v>
      </c>
      <c r="AX136" s="13" t="s">
        <v>80</v>
      </c>
      <c r="AY136" s="164" t="s">
        <v>239</v>
      </c>
    </row>
    <row r="137" spans="1:65" s="13" customFormat="1">
      <c r="B137" s="162"/>
      <c r="D137" s="163" t="s">
        <v>247</v>
      </c>
      <c r="E137" s="164" t="s">
        <v>1</v>
      </c>
      <c r="F137" s="165" t="s">
        <v>4327</v>
      </c>
      <c r="H137" s="166">
        <v>53.927999999999997</v>
      </c>
      <c r="I137" s="167"/>
      <c r="L137" s="162"/>
      <c r="M137" s="168"/>
      <c r="N137" s="169"/>
      <c r="O137" s="169"/>
      <c r="P137" s="169"/>
      <c r="Q137" s="169"/>
      <c r="R137" s="169"/>
      <c r="S137" s="169"/>
      <c r="T137" s="170"/>
      <c r="AT137" s="164" t="s">
        <v>247</v>
      </c>
      <c r="AU137" s="164" t="s">
        <v>140</v>
      </c>
      <c r="AV137" s="13" t="s">
        <v>140</v>
      </c>
      <c r="AW137" s="13" t="s">
        <v>3</v>
      </c>
      <c r="AX137" s="13" t="s">
        <v>80</v>
      </c>
      <c r="AY137" s="164" t="s">
        <v>239</v>
      </c>
    </row>
    <row r="138" spans="1:65" s="14" customFormat="1">
      <c r="B138" s="171"/>
      <c r="D138" s="163" t="s">
        <v>247</v>
      </c>
      <c r="E138" s="172" t="s">
        <v>4291</v>
      </c>
      <c r="F138" s="173" t="s">
        <v>249</v>
      </c>
      <c r="H138" s="174">
        <v>490.82</v>
      </c>
      <c r="I138" s="175"/>
      <c r="L138" s="171"/>
      <c r="M138" s="176"/>
      <c r="N138" s="177"/>
      <c r="O138" s="177"/>
      <c r="P138" s="177"/>
      <c r="Q138" s="177"/>
      <c r="R138" s="177"/>
      <c r="S138" s="177"/>
      <c r="T138" s="178"/>
      <c r="AT138" s="172" t="s">
        <v>247</v>
      </c>
      <c r="AU138" s="172" t="s">
        <v>140</v>
      </c>
      <c r="AV138" s="14" t="s">
        <v>246</v>
      </c>
      <c r="AW138" s="14" t="s">
        <v>3</v>
      </c>
      <c r="AX138" s="14" t="s">
        <v>88</v>
      </c>
      <c r="AY138" s="172" t="s">
        <v>239</v>
      </c>
    </row>
    <row r="139" spans="1:65" s="2" customFormat="1" ht="14.4" customHeight="1">
      <c r="A139" s="34"/>
      <c r="B139" s="147"/>
      <c r="C139" s="148" t="s">
        <v>140</v>
      </c>
      <c r="D139" s="148" t="s">
        <v>242</v>
      </c>
      <c r="E139" s="149" t="s">
        <v>4328</v>
      </c>
      <c r="F139" s="150" t="s">
        <v>4329</v>
      </c>
      <c r="G139" s="151" t="s">
        <v>245</v>
      </c>
      <c r="H139" s="152">
        <v>490.82</v>
      </c>
      <c r="I139" s="153"/>
      <c r="J139" s="152">
        <f>ROUND(I139*H139,3)</f>
        <v>0</v>
      </c>
      <c r="K139" s="154"/>
      <c r="L139" s="35"/>
      <c r="M139" s="155" t="s">
        <v>1</v>
      </c>
      <c r="N139" s="156" t="s">
        <v>46</v>
      </c>
      <c r="O139" s="60"/>
      <c r="P139" s="157">
        <f>O139*H139</f>
        <v>0</v>
      </c>
      <c r="Q139" s="157">
        <v>0</v>
      </c>
      <c r="R139" s="157">
        <f>Q139*H139</f>
        <v>0</v>
      </c>
      <c r="S139" s="157">
        <v>0</v>
      </c>
      <c r="T139" s="158">
        <f>S139*H139</f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159" t="s">
        <v>246</v>
      </c>
      <c r="AT139" s="159" t="s">
        <v>242</v>
      </c>
      <c r="AU139" s="159" t="s">
        <v>140</v>
      </c>
      <c r="AY139" s="18" t="s">
        <v>239</v>
      </c>
      <c r="BE139" s="160">
        <f>IF(N139="základná",J139,0)</f>
        <v>0</v>
      </c>
      <c r="BF139" s="160">
        <f>IF(N139="znížená",J139,0)</f>
        <v>0</v>
      </c>
      <c r="BG139" s="160">
        <f>IF(N139="zákl. prenesená",J139,0)</f>
        <v>0</v>
      </c>
      <c r="BH139" s="160">
        <f>IF(N139="zníž. prenesená",J139,0)</f>
        <v>0</v>
      </c>
      <c r="BI139" s="160">
        <f>IF(N139="nulová",J139,0)</f>
        <v>0</v>
      </c>
      <c r="BJ139" s="18" t="s">
        <v>140</v>
      </c>
      <c r="BK139" s="161">
        <f>ROUND(I139*H139,3)</f>
        <v>0</v>
      </c>
      <c r="BL139" s="18" t="s">
        <v>246</v>
      </c>
      <c r="BM139" s="159" t="s">
        <v>246</v>
      </c>
    </row>
    <row r="140" spans="1:65" s="2" customFormat="1" ht="24.25" customHeight="1">
      <c r="A140" s="34"/>
      <c r="B140" s="147"/>
      <c r="C140" s="148" t="s">
        <v>252</v>
      </c>
      <c r="D140" s="148" t="s">
        <v>242</v>
      </c>
      <c r="E140" s="149" t="s">
        <v>4330</v>
      </c>
      <c r="F140" s="150" t="s">
        <v>4331</v>
      </c>
      <c r="G140" s="151" t="s">
        <v>245</v>
      </c>
      <c r="H140" s="152">
        <v>58.497999999999998</v>
      </c>
      <c r="I140" s="153"/>
      <c r="J140" s="152">
        <f>ROUND(I140*H140,3)</f>
        <v>0</v>
      </c>
      <c r="K140" s="154"/>
      <c r="L140" s="35"/>
      <c r="M140" s="155" t="s">
        <v>1</v>
      </c>
      <c r="N140" s="156" t="s">
        <v>46</v>
      </c>
      <c r="O140" s="60"/>
      <c r="P140" s="157">
        <f>O140*H140</f>
        <v>0</v>
      </c>
      <c r="Q140" s="157">
        <v>0</v>
      </c>
      <c r="R140" s="157">
        <f>Q140*H140</f>
        <v>0</v>
      </c>
      <c r="S140" s="157">
        <v>0</v>
      </c>
      <c r="T140" s="158">
        <f>S140*H140</f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159" t="s">
        <v>246</v>
      </c>
      <c r="AT140" s="159" t="s">
        <v>242</v>
      </c>
      <c r="AU140" s="159" t="s">
        <v>140</v>
      </c>
      <c r="AY140" s="18" t="s">
        <v>239</v>
      </c>
      <c r="BE140" s="160">
        <f>IF(N140="základná",J140,0)</f>
        <v>0</v>
      </c>
      <c r="BF140" s="160">
        <f>IF(N140="znížená",J140,0)</f>
        <v>0</v>
      </c>
      <c r="BG140" s="160">
        <f>IF(N140="zákl. prenesená",J140,0)</f>
        <v>0</v>
      </c>
      <c r="BH140" s="160">
        <f>IF(N140="zníž. prenesená",J140,0)</f>
        <v>0</v>
      </c>
      <c r="BI140" s="160">
        <f>IF(N140="nulová",J140,0)</f>
        <v>0</v>
      </c>
      <c r="BJ140" s="18" t="s">
        <v>140</v>
      </c>
      <c r="BK140" s="161">
        <f>ROUND(I140*H140,3)</f>
        <v>0</v>
      </c>
      <c r="BL140" s="18" t="s">
        <v>246</v>
      </c>
      <c r="BM140" s="159" t="s">
        <v>4332</v>
      </c>
    </row>
    <row r="141" spans="1:65" s="13" customFormat="1">
      <c r="B141" s="162"/>
      <c r="D141" s="163" t="s">
        <v>247</v>
      </c>
      <c r="E141" s="164" t="s">
        <v>4294</v>
      </c>
      <c r="F141" s="165" t="s">
        <v>4333</v>
      </c>
      <c r="H141" s="166">
        <v>58.497999999999998</v>
      </c>
      <c r="I141" s="167"/>
      <c r="L141" s="162"/>
      <c r="M141" s="168"/>
      <c r="N141" s="169"/>
      <c r="O141" s="169"/>
      <c r="P141" s="169"/>
      <c r="Q141" s="169"/>
      <c r="R141" s="169"/>
      <c r="S141" s="169"/>
      <c r="T141" s="170"/>
      <c r="AT141" s="164" t="s">
        <v>247</v>
      </c>
      <c r="AU141" s="164" t="s">
        <v>140</v>
      </c>
      <c r="AV141" s="13" t="s">
        <v>140</v>
      </c>
      <c r="AW141" s="13" t="s">
        <v>3</v>
      </c>
      <c r="AX141" s="13" t="s">
        <v>88</v>
      </c>
      <c r="AY141" s="164" t="s">
        <v>239</v>
      </c>
    </row>
    <row r="142" spans="1:65" s="2" customFormat="1" ht="24.25" customHeight="1">
      <c r="A142" s="34"/>
      <c r="B142" s="147"/>
      <c r="C142" s="148" t="s">
        <v>246</v>
      </c>
      <c r="D142" s="148" t="s">
        <v>242</v>
      </c>
      <c r="E142" s="149" t="s">
        <v>4334</v>
      </c>
      <c r="F142" s="150" t="s">
        <v>4335</v>
      </c>
      <c r="G142" s="151" t="s">
        <v>245</v>
      </c>
      <c r="H142" s="152">
        <v>33.064</v>
      </c>
      <c r="I142" s="153"/>
      <c r="J142" s="152">
        <f>ROUND(I142*H142,3)</f>
        <v>0</v>
      </c>
      <c r="K142" s="154"/>
      <c r="L142" s="35"/>
      <c r="M142" s="155" t="s">
        <v>1</v>
      </c>
      <c r="N142" s="156" t="s">
        <v>46</v>
      </c>
      <c r="O142" s="60"/>
      <c r="P142" s="157">
        <f>O142*H142</f>
        <v>0</v>
      </c>
      <c r="Q142" s="157">
        <v>0</v>
      </c>
      <c r="R142" s="157">
        <f>Q142*H142</f>
        <v>0</v>
      </c>
      <c r="S142" s="157">
        <v>0</v>
      </c>
      <c r="T142" s="158">
        <f>S142*H142</f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159" t="s">
        <v>246</v>
      </c>
      <c r="AT142" s="159" t="s">
        <v>242</v>
      </c>
      <c r="AU142" s="159" t="s">
        <v>140</v>
      </c>
      <c r="AY142" s="18" t="s">
        <v>239</v>
      </c>
      <c r="BE142" s="160">
        <f>IF(N142="základná",J142,0)</f>
        <v>0</v>
      </c>
      <c r="BF142" s="160">
        <f>IF(N142="znížená",J142,0)</f>
        <v>0</v>
      </c>
      <c r="BG142" s="160">
        <f>IF(N142="zákl. prenesená",J142,0)</f>
        <v>0</v>
      </c>
      <c r="BH142" s="160">
        <f>IF(N142="zníž. prenesená",J142,0)</f>
        <v>0</v>
      </c>
      <c r="BI142" s="160">
        <f>IF(N142="nulová",J142,0)</f>
        <v>0</v>
      </c>
      <c r="BJ142" s="18" t="s">
        <v>140</v>
      </c>
      <c r="BK142" s="161">
        <f>ROUND(I142*H142,3)</f>
        <v>0</v>
      </c>
      <c r="BL142" s="18" t="s">
        <v>246</v>
      </c>
      <c r="BM142" s="159" t="s">
        <v>4336</v>
      </c>
    </row>
    <row r="143" spans="1:65" s="13" customFormat="1">
      <c r="B143" s="162"/>
      <c r="D143" s="163" t="s">
        <v>247</v>
      </c>
      <c r="E143" s="164" t="s">
        <v>1</v>
      </c>
      <c r="F143" s="165" t="s">
        <v>4337</v>
      </c>
      <c r="H143" s="166">
        <v>33.064</v>
      </c>
      <c r="I143" s="167"/>
      <c r="L143" s="162"/>
      <c r="M143" s="168"/>
      <c r="N143" s="169"/>
      <c r="O143" s="169"/>
      <c r="P143" s="169"/>
      <c r="Q143" s="169"/>
      <c r="R143" s="169"/>
      <c r="S143" s="169"/>
      <c r="T143" s="170"/>
      <c r="AT143" s="164" t="s">
        <v>247</v>
      </c>
      <c r="AU143" s="164" t="s">
        <v>140</v>
      </c>
      <c r="AV143" s="13" t="s">
        <v>140</v>
      </c>
      <c r="AW143" s="13" t="s">
        <v>3</v>
      </c>
      <c r="AX143" s="13" t="s">
        <v>88</v>
      </c>
      <c r="AY143" s="164" t="s">
        <v>239</v>
      </c>
    </row>
    <row r="144" spans="1:65" s="2" customFormat="1" ht="14.4" customHeight="1">
      <c r="A144" s="34"/>
      <c r="B144" s="147"/>
      <c r="C144" s="148" t="s">
        <v>265</v>
      </c>
      <c r="D144" s="148" t="s">
        <v>242</v>
      </c>
      <c r="E144" s="149" t="s">
        <v>4338</v>
      </c>
      <c r="F144" s="150" t="s">
        <v>4339</v>
      </c>
      <c r="G144" s="151" t="s">
        <v>2932</v>
      </c>
      <c r="H144" s="152">
        <v>1</v>
      </c>
      <c r="I144" s="153"/>
      <c r="J144" s="152">
        <f>ROUND(I144*H144,3)</f>
        <v>0</v>
      </c>
      <c r="K144" s="154"/>
      <c r="L144" s="35"/>
      <c r="M144" s="155" t="s">
        <v>1</v>
      </c>
      <c r="N144" s="156" t="s">
        <v>46</v>
      </c>
      <c r="O144" s="60"/>
      <c r="P144" s="157">
        <f>O144*H144</f>
        <v>0</v>
      </c>
      <c r="Q144" s="157">
        <v>0</v>
      </c>
      <c r="R144" s="157">
        <f>Q144*H144</f>
        <v>0</v>
      </c>
      <c r="S144" s="157">
        <v>0</v>
      </c>
      <c r="T144" s="158">
        <f>S144*H144</f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159" t="s">
        <v>4340</v>
      </c>
      <c r="AT144" s="159" t="s">
        <v>242</v>
      </c>
      <c r="AU144" s="159" t="s">
        <v>140</v>
      </c>
      <c r="AY144" s="18" t="s">
        <v>239</v>
      </c>
      <c r="BE144" s="160">
        <f>IF(N144="základná",J144,0)</f>
        <v>0</v>
      </c>
      <c r="BF144" s="160">
        <f>IF(N144="znížená",J144,0)</f>
        <v>0</v>
      </c>
      <c r="BG144" s="160">
        <f>IF(N144="zákl. prenesená",J144,0)</f>
        <v>0</v>
      </c>
      <c r="BH144" s="160">
        <f>IF(N144="zníž. prenesená",J144,0)</f>
        <v>0</v>
      </c>
      <c r="BI144" s="160">
        <f>IF(N144="nulová",J144,0)</f>
        <v>0</v>
      </c>
      <c r="BJ144" s="18" t="s">
        <v>140</v>
      </c>
      <c r="BK144" s="161">
        <f>ROUND(I144*H144,3)</f>
        <v>0</v>
      </c>
      <c r="BL144" s="18" t="s">
        <v>4340</v>
      </c>
      <c r="BM144" s="159" t="s">
        <v>4341</v>
      </c>
    </row>
    <row r="145" spans="1:65" s="2" customFormat="1" ht="24.25" customHeight="1">
      <c r="A145" s="34"/>
      <c r="B145" s="147"/>
      <c r="C145" s="148" t="s">
        <v>1245</v>
      </c>
      <c r="D145" s="148" t="s">
        <v>242</v>
      </c>
      <c r="E145" s="149" t="s">
        <v>4342</v>
      </c>
      <c r="F145" s="150" t="s">
        <v>4343</v>
      </c>
      <c r="G145" s="151" t="s">
        <v>261</v>
      </c>
      <c r="H145" s="152">
        <v>970.87</v>
      </c>
      <c r="I145" s="153"/>
      <c r="J145" s="152">
        <f>ROUND(I145*H145,3)</f>
        <v>0</v>
      </c>
      <c r="K145" s="154"/>
      <c r="L145" s="35"/>
      <c r="M145" s="155" t="s">
        <v>1</v>
      </c>
      <c r="N145" s="156" t="s">
        <v>46</v>
      </c>
      <c r="O145" s="60"/>
      <c r="P145" s="157">
        <f>O145*H145</f>
        <v>0</v>
      </c>
      <c r="Q145" s="157">
        <v>9.7000000000000005E-4</v>
      </c>
      <c r="R145" s="157">
        <f>Q145*H145</f>
        <v>0.94174390000000008</v>
      </c>
      <c r="S145" s="157">
        <v>0</v>
      </c>
      <c r="T145" s="158">
        <f>S145*H145</f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159" t="s">
        <v>246</v>
      </c>
      <c r="AT145" s="159" t="s">
        <v>242</v>
      </c>
      <c r="AU145" s="159" t="s">
        <v>140</v>
      </c>
      <c r="AY145" s="18" t="s">
        <v>239</v>
      </c>
      <c r="BE145" s="160">
        <f>IF(N145="základná",J145,0)</f>
        <v>0</v>
      </c>
      <c r="BF145" s="160">
        <f>IF(N145="znížená",J145,0)</f>
        <v>0</v>
      </c>
      <c r="BG145" s="160">
        <f>IF(N145="zákl. prenesená",J145,0)</f>
        <v>0</v>
      </c>
      <c r="BH145" s="160">
        <f>IF(N145="zníž. prenesená",J145,0)</f>
        <v>0</v>
      </c>
      <c r="BI145" s="160">
        <f>IF(N145="nulová",J145,0)</f>
        <v>0</v>
      </c>
      <c r="BJ145" s="18" t="s">
        <v>140</v>
      </c>
      <c r="BK145" s="161">
        <f>ROUND(I145*H145,3)</f>
        <v>0</v>
      </c>
      <c r="BL145" s="18" t="s">
        <v>246</v>
      </c>
      <c r="BM145" s="159" t="s">
        <v>4344</v>
      </c>
    </row>
    <row r="146" spans="1:65" s="13" customFormat="1">
      <c r="B146" s="162"/>
      <c r="D146" s="163" t="s">
        <v>247</v>
      </c>
      <c r="E146" s="164" t="s">
        <v>1</v>
      </c>
      <c r="F146" s="165" t="s">
        <v>4345</v>
      </c>
      <c r="H146" s="166">
        <v>970.87</v>
      </c>
      <c r="I146" s="167"/>
      <c r="L146" s="162"/>
      <c r="M146" s="168"/>
      <c r="N146" s="169"/>
      <c r="O146" s="169"/>
      <c r="P146" s="169"/>
      <c r="Q146" s="169"/>
      <c r="R146" s="169"/>
      <c r="S146" s="169"/>
      <c r="T146" s="170"/>
      <c r="AT146" s="164" t="s">
        <v>247</v>
      </c>
      <c r="AU146" s="164" t="s">
        <v>140</v>
      </c>
      <c r="AV146" s="13" t="s">
        <v>140</v>
      </c>
      <c r="AW146" s="13" t="s">
        <v>3</v>
      </c>
      <c r="AX146" s="13" t="s">
        <v>88</v>
      </c>
      <c r="AY146" s="164" t="s">
        <v>239</v>
      </c>
    </row>
    <row r="147" spans="1:65" s="2" customFormat="1" ht="24.25" customHeight="1">
      <c r="A147" s="34"/>
      <c r="B147" s="147"/>
      <c r="C147" s="148" t="s">
        <v>1248</v>
      </c>
      <c r="D147" s="148" t="s">
        <v>242</v>
      </c>
      <c r="E147" s="149" t="s">
        <v>4346</v>
      </c>
      <c r="F147" s="150" t="s">
        <v>4347</v>
      </c>
      <c r="G147" s="151" t="s">
        <v>261</v>
      </c>
      <c r="H147" s="152">
        <v>970.87</v>
      </c>
      <c r="I147" s="153"/>
      <c r="J147" s="152">
        <f>ROUND(I147*H147,3)</f>
        <v>0</v>
      </c>
      <c r="K147" s="154"/>
      <c r="L147" s="35"/>
      <c r="M147" s="155" t="s">
        <v>1</v>
      </c>
      <c r="N147" s="156" t="s">
        <v>46</v>
      </c>
      <c r="O147" s="60"/>
      <c r="P147" s="157">
        <f>O147*H147</f>
        <v>0</v>
      </c>
      <c r="Q147" s="157">
        <v>0</v>
      </c>
      <c r="R147" s="157">
        <f>Q147*H147</f>
        <v>0</v>
      </c>
      <c r="S147" s="157">
        <v>0</v>
      </c>
      <c r="T147" s="158">
        <f>S147*H147</f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159" t="s">
        <v>246</v>
      </c>
      <c r="AT147" s="159" t="s">
        <v>242</v>
      </c>
      <c r="AU147" s="159" t="s">
        <v>140</v>
      </c>
      <c r="AY147" s="18" t="s">
        <v>239</v>
      </c>
      <c r="BE147" s="160">
        <f>IF(N147="základná",J147,0)</f>
        <v>0</v>
      </c>
      <c r="BF147" s="160">
        <f>IF(N147="znížená",J147,0)</f>
        <v>0</v>
      </c>
      <c r="BG147" s="160">
        <f>IF(N147="zákl. prenesená",J147,0)</f>
        <v>0</v>
      </c>
      <c r="BH147" s="160">
        <f>IF(N147="zníž. prenesená",J147,0)</f>
        <v>0</v>
      </c>
      <c r="BI147" s="160">
        <f>IF(N147="nulová",J147,0)</f>
        <v>0</v>
      </c>
      <c r="BJ147" s="18" t="s">
        <v>140</v>
      </c>
      <c r="BK147" s="161">
        <f>ROUND(I147*H147,3)</f>
        <v>0</v>
      </c>
      <c r="BL147" s="18" t="s">
        <v>246</v>
      </c>
      <c r="BM147" s="159" t="s">
        <v>4348</v>
      </c>
    </row>
    <row r="148" spans="1:65" s="2" customFormat="1" ht="24.25" customHeight="1">
      <c r="A148" s="34"/>
      <c r="B148" s="147"/>
      <c r="C148" s="148" t="s">
        <v>270</v>
      </c>
      <c r="D148" s="148" t="s">
        <v>242</v>
      </c>
      <c r="E148" s="149" t="s">
        <v>4349</v>
      </c>
      <c r="F148" s="150" t="s">
        <v>4350</v>
      </c>
      <c r="G148" s="151" t="s">
        <v>245</v>
      </c>
      <c r="H148" s="152">
        <v>246.923</v>
      </c>
      <c r="I148" s="153"/>
      <c r="J148" s="152">
        <f>ROUND(I148*H148,3)</f>
        <v>0</v>
      </c>
      <c r="K148" s="154"/>
      <c r="L148" s="35"/>
      <c r="M148" s="155" t="s">
        <v>1</v>
      </c>
      <c r="N148" s="156" t="s">
        <v>46</v>
      </c>
      <c r="O148" s="60"/>
      <c r="P148" s="157">
        <f>O148*H148</f>
        <v>0</v>
      </c>
      <c r="Q148" s="157">
        <v>0</v>
      </c>
      <c r="R148" s="157">
        <f>Q148*H148</f>
        <v>0</v>
      </c>
      <c r="S148" s="157">
        <v>0</v>
      </c>
      <c r="T148" s="158">
        <f>S148*H148</f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159" t="s">
        <v>246</v>
      </c>
      <c r="AT148" s="159" t="s">
        <v>242</v>
      </c>
      <c r="AU148" s="159" t="s">
        <v>140</v>
      </c>
      <c r="AY148" s="18" t="s">
        <v>239</v>
      </c>
      <c r="BE148" s="160">
        <f>IF(N148="základná",J148,0)</f>
        <v>0</v>
      </c>
      <c r="BF148" s="160">
        <f>IF(N148="znížená",J148,0)</f>
        <v>0</v>
      </c>
      <c r="BG148" s="160">
        <f>IF(N148="zákl. prenesená",J148,0)</f>
        <v>0</v>
      </c>
      <c r="BH148" s="160">
        <f>IF(N148="zníž. prenesená",J148,0)</f>
        <v>0</v>
      </c>
      <c r="BI148" s="160">
        <f>IF(N148="nulová",J148,0)</f>
        <v>0</v>
      </c>
      <c r="BJ148" s="18" t="s">
        <v>140</v>
      </c>
      <c r="BK148" s="161">
        <f>ROUND(I148*H148,3)</f>
        <v>0</v>
      </c>
      <c r="BL148" s="18" t="s">
        <v>246</v>
      </c>
      <c r="BM148" s="159" t="s">
        <v>270</v>
      </c>
    </row>
    <row r="149" spans="1:65" s="13" customFormat="1">
      <c r="B149" s="162"/>
      <c r="D149" s="163" t="s">
        <v>247</v>
      </c>
      <c r="E149" s="164" t="s">
        <v>1</v>
      </c>
      <c r="F149" s="165" t="s">
        <v>4351</v>
      </c>
      <c r="H149" s="166">
        <v>246.923</v>
      </c>
      <c r="I149" s="167"/>
      <c r="L149" s="162"/>
      <c r="M149" s="168"/>
      <c r="N149" s="169"/>
      <c r="O149" s="169"/>
      <c r="P149" s="169"/>
      <c r="Q149" s="169"/>
      <c r="R149" s="169"/>
      <c r="S149" s="169"/>
      <c r="T149" s="170"/>
      <c r="AT149" s="164" t="s">
        <v>247</v>
      </c>
      <c r="AU149" s="164" t="s">
        <v>140</v>
      </c>
      <c r="AV149" s="13" t="s">
        <v>140</v>
      </c>
      <c r="AW149" s="13" t="s">
        <v>3</v>
      </c>
      <c r="AX149" s="13" t="s">
        <v>88</v>
      </c>
      <c r="AY149" s="164" t="s">
        <v>239</v>
      </c>
    </row>
    <row r="150" spans="1:65" s="2" customFormat="1" ht="24.25" customHeight="1">
      <c r="A150" s="34"/>
      <c r="B150" s="147"/>
      <c r="C150" s="148" t="s">
        <v>286</v>
      </c>
      <c r="D150" s="148" t="s">
        <v>242</v>
      </c>
      <c r="E150" s="149" t="s">
        <v>4352</v>
      </c>
      <c r="F150" s="150" t="s">
        <v>4353</v>
      </c>
      <c r="G150" s="151" t="s">
        <v>245</v>
      </c>
      <c r="H150" s="152">
        <v>246.923</v>
      </c>
      <c r="I150" s="153"/>
      <c r="J150" s="152">
        <f>ROUND(I150*H150,3)</f>
        <v>0</v>
      </c>
      <c r="K150" s="154"/>
      <c r="L150" s="35"/>
      <c r="M150" s="155" t="s">
        <v>1</v>
      </c>
      <c r="N150" s="156" t="s">
        <v>46</v>
      </c>
      <c r="O150" s="60"/>
      <c r="P150" s="157">
        <f>O150*H150</f>
        <v>0</v>
      </c>
      <c r="Q150" s="157">
        <v>0</v>
      </c>
      <c r="R150" s="157">
        <f>Q150*H150</f>
        <v>0</v>
      </c>
      <c r="S150" s="157">
        <v>0</v>
      </c>
      <c r="T150" s="158">
        <f>S150*H150</f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159" t="s">
        <v>246</v>
      </c>
      <c r="AT150" s="159" t="s">
        <v>242</v>
      </c>
      <c r="AU150" s="159" t="s">
        <v>140</v>
      </c>
      <c r="AY150" s="18" t="s">
        <v>239</v>
      </c>
      <c r="BE150" s="160">
        <f>IF(N150="základná",J150,0)</f>
        <v>0</v>
      </c>
      <c r="BF150" s="160">
        <f>IF(N150="znížená",J150,0)</f>
        <v>0</v>
      </c>
      <c r="BG150" s="160">
        <f>IF(N150="zákl. prenesená",J150,0)</f>
        <v>0</v>
      </c>
      <c r="BH150" s="160">
        <f>IF(N150="zníž. prenesená",J150,0)</f>
        <v>0</v>
      </c>
      <c r="BI150" s="160">
        <f>IF(N150="nulová",J150,0)</f>
        <v>0</v>
      </c>
      <c r="BJ150" s="18" t="s">
        <v>140</v>
      </c>
      <c r="BK150" s="161">
        <f>ROUND(I150*H150,3)</f>
        <v>0</v>
      </c>
      <c r="BL150" s="18" t="s">
        <v>246</v>
      </c>
      <c r="BM150" s="159" t="s">
        <v>291</v>
      </c>
    </row>
    <row r="151" spans="1:65" s="2" customFormat="1" ht="14.4" customHeight="1">
      <c r="A151" s="34"/>
      <c r="B151" s="147"/>
      <c r="C151" s="148" t="s">
        <v>291</v>
      </c>
      <c r="D151" s="148" t="s">
        <v>242</v>
      </c>
      <c r="E151" s="149" t="s">
        <v>4354</v>
      </c>
      <c r="F151" s="150" t="s">
        <v>4355</v>
      </c>
      <c r="G151" s="151" t="s">
        <v>245</v>
      </c>
      <c r="H151" s="152">
        <v>246.923</v>
      </c>
      <c r="I151" s="153"/>
      <c r="J151" s="152">
        <f>ROUND(I151*H151,3)</f>
        <v>0</v>
      </c>
      <c r="K151" s="154"/>
      <c r="L151" s="35"/>
      <c r="M151" s="155" t="s">
        <v>1</v>
      </c>
      <c r="N151" s="156" t="s">
        <v>46</v>
      </c>
      <c r="O151" s="60"/>
      <c r="P151" s="157">
        <f>O151*H151</f>
        <v>0</v>
      </c>
      <c r="Q151" s="157">
        <v>0</v>
      </c>
      <c r="R151" s="157">
        <f>Q151*H151</f>
        <v>0</v>
      </c>
      <c r="S151" s="157">
        <v>0</v>
      </c>
      <c r="T151" s="158">
        <f>S151*H151</f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159" t="s">
        <v>246</v>
      </c>
      <c r="AT151" s="159" t="s">
        <v>242</v>
      </c>
      <c r="AU151" s="159" t="s">
        <v>140</v>
      </c>
      <c r="AY151" s="18" t="s">
        <v>239</v>
      </c>
      <c r="BE151" s="160">
        <f>IF(N151="základná",J151,0)</f>
        <v>0</v>
      </c>
      <c r="BF151" s="160">
        <f>IF(N151="znížená",J151,0)</f>
        <v>0</v>
      </c>
      <c r="BG151" s="160">
        <f>IF(N151="zákl. prenesená",J151,0)</f>
        <v>0</v>
      </c>
      <c r="BH151" s="160">
        <f>IF(N151="zníž. prenesená",J151,0)</f>
        <v>0</v>
      </c>
      <c r="BI151" s="160">
        <f>IF(N151="nulová",J151,0)</f>
        <v>0</v>
      </c>
      <c r="BJ151" s="18" t="s">
        <v>140</v>
      </c>
      <c r="BK151" s="161">
        <f>ROUND(I151*H151,3)</f>
        <v>0</v>
      </c>
      <c r="BL151" s="18" t="s">
        <v>246</v>
      </c>
      <c r="BM151" s="159" t="s">
        <v>312</v>
      </c>
    </row>
    <row r="152" spans="1:65" s="2" customFormat="1" ht="24.25" customHeight="1">
      <c r="A152" s="34"/>
      <c r="B152" s="147"/>
      <c r="C152" s="148" t="s">
        <v>1203</v>
      </c>
      <c r="D152" s="148" t="s">
        <v>242</v>
      </c>
      <c r="E152" s="149" t="s">
        <v>4356</v>
      </c>
      <c r="F152" s="150" t="s">
        <v>2952</v>
      </c>
      <c r="G152" s="151" t="s">
        <v>461</v>
      </c>
      <c r="H152" s="152">
        <v>366.315</v>
      </c>
      <c r="I152" s="153"/>
      <c r="J152" s="152">
        <f>ROUND(I152*H152,3)</f>
        <v>0</v>
      </c>
      <c r="K152" s="154"/>
      <c r="L152" s="35"/>
      <c r="M152" s="155" t="s">
        <v>1</v>
      </c>
      <c r="N152" s="156" t="s">
        <v>46</v>
      </c>
      <c r="O152" s="60"/>
      <c r="P152" s="157">
        <f>O152*H152</f>
        <v>0</v>
      </c>
      <c r="Q152" s="157">
        <v>0</v>
      </c>
      <c r="R152" s="157">
        <f>Q152*H152</f>
        <v>0</v>
      </c>
      <c r="S152" s="157">
        <v>0</v>
      </c>
      <c r="T152" s="158">
        <f>S152*H152</f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159" t="s">
        <v>246</v>
      </c>
      <c r="AT152" s="159" t="s">
        <v>242</v>
      </c>
      <c r="AU152" s="159" t="s">
        <v>140</v>
      </c>
      <c r="AY152" s="18" t="s">
        <v>239</v>
      </c>
      <c r="BE152" s="160">
        <f>IF(N152="základná",J152,0)</f>
        <v>0</v>
      </c>
      <c r="BF152" s="160">
        <f>IF(N152="znížená",J152,0)</f>
        <v>0</v>
      </c>
      <c r="BG152" s="160">
        <f>IF(N152="zákl. prenesená",J152,0)</f>
        <v>0</v>
      </c>
      <c r="BH152" s="160">
        <f>IF(N152="zníž. prenesená",J152,0)</f>
        <v>0</v>
      </c>
      <c r="BI152" s="160">
        <f>IF(N152="nulová",J152,0)</f>
        <v>0</v>
      </c>
      <c r="BJ152" s="18" t="s">
        <v>140</v>
      </c>
      <c r="BK152" s="161">
        <f>ROUND(I152*H152,3)</f>
        <v>0</v>
      </c>
      <c r="BL152" s="18" t="s">
        <v>246</v>
      </c>
      <c r="BM152" s="159" t="s">
        <v>4357</v>
      </c>
    </row>
    <row r="153" spans="1:65" s="13" customFormat="1">
      <c r="B153" s="162"/>
      <c r="D153" s="163" t="s">
        <v>247</v>
      </c>
      <c r="F153" s="165" t="s">
        <v>4358</v>
      </c>
      <c r="H153" s="166">
        <v>366.315</v>
      </c>
      <c r="I153" s="167"/>
      <c r="L153" s="162"/>
      <c r="M153" s="168"/>
      <c r="N153" s="169"/>
      <c r="O153" s="169"/>
      <c r="P153" s="169"/>
      <c r="Q153" s="169"/>
      <c r="R153" s="169"/>
      <c r="S153" s="169"/>
      <c r="T153" s="170"/>
      <c r="AT153" s="164" t="s">
        <v>247</v>
      </c>
      <c r="AU153" s="164" t="s">
        <v>140</v>
      </c>
      <c r="AV153" s="13" t="s">
        <v>140</v>
      </c>
      <c r="AW153" s="13" t="s">
        <v>4</v>
      </c>
      <c r="AX153" s="13" t="s">
        <v>88</v>
      </c>
      <c r="AY153" s="164" t="s">
        <v>239</v>
      </c>
    </row>
    <row r="154" spans="1:65" s="2" customFormat="1" ht="24.25" customHeight="1">
      <c r="A154" s="34"/>
      <c r="B154" s="147"/>
      <c r="C154" s="148" t="s">
        <v>304</v>
      </c>
      <c r="D154" s="148" t="s">
        <v>242</v>
      </c>
      <c r="E154" s="149" t="s">
        <v>4359</v>
      </c>
      <c r="F154" s="150" t="s">
        <v>4360</v>
      </c>
      <c r="G154" s="151" t="s">
        <v>245</v>
      </c>
      <c r="H154" s="152">
        <v>380.12400000000002</v>
      </c>
      <c r="I154" s="153"/>
      <c r="J154" s="152">
        <f>ROUND(I154*H154,3)</f>
        <v>0</v>
      </c>
      <c r="K154" s="154"/>
      <c r="L154" s="35"/>
      <c r="M154" s="155" t="s">
        <v>1</v>
      </c>
      <c r="N154" s="156" t="s">
        <v>46</v>
      </c>
      <c r="O154" s="60"/>
      <c r="P154" s="157">
        <f>O154*H154</f>
        <v>0</v>
      </c>
      <c r="Q154" s="157">
        <v>0</v>
      </c>
      <c r="R154" s="157">
        <f>Q154*H154</f>
        <v>0</v>
      </c>
      <c r="S154" s="157">
        <v>0</v>
      </c>
      <c r="T154" s="158">
        <f>S154*H154</f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159" t="s">
        <v>246</v>
      </c>
      <c r="AT154" s="159" t="s">
        <v>242</v>
      </c>
      <c r="AU154" s="159" t="s">
        <v>140</v>
      </c>
      <c r="AY154" s="18" t="s">
        <v>239</v>
      </c>
      <c r="BE154" s="160">
        <f>IF(N154="základná",J154,0)</f>
        <v>0</v>
      </c>
      <c r="BF154" s="160">
        <f>IF(N154="znížená",J154,0)</f>
        <v>0</v>
      </c>
      <c r="BG154" s="160">
        <f>IF(N154="zákl. prenesená",J154,0)</f>
        <v>0</v>
      </c>
      <c r="BH154" s="160">
        <f>IF(N154="zníž. prenesená",J154,0)</f>
        <v>0</v>
      </c>
      <c r="BI154" s="160">
        <f>IF(N154="nulová",J154,0)</f>
        <v>0</v>
      </c>
      <c r="BJ154" s="18" t="s">
        <v>140</v>
      </c>
      <c r="BK154" s="161">
        <f>ROUND(I154*H154,3)</f>
        <v>0</v>
      </c>
      <c r="BL154" s="18" t="s">
        <v>246</v>
      </c>
      <c r="BM154" s="159" t="s">
        <v>327</v>
      </c>
    </row>
    <row r="155" spans="1:65" s="13" customFormat="1">
      <c r="B155" s="162"/>
      <c r="D155" s="163" t="s">
        <v>247</v>
      </c>
      <c r="E155" s="164" t="s">
        <v>1</v>
      </c>
      <c r="F155" s="165" t="s">
        <v>4361</v>
      </c>
      <c r="H155" s="166">
        <v>74.326999999999998</v>
      </c>
      <c r="I155" s="167"/>
      <c r="L155" s="162"/>
      <c r="M155" s="168"/>
      <c r="N155" s="169"/>
      <c r="O155" s="169"/>
      <c r="P155" s="169"/>
      <c r="Q155" s="169"/>
      <c r="R155" s="169"/>
      <c r="S155" s="169"/>
      <c r="T155" s="170"/>
      <c r="AT155" s="164" t="s">
        <v>247</v>
      </c>
      <c r="AU155" s="164" t="s">
        <v>140</v>
      </c>
      <c r="AV155" s="13" t="s">
        <v>140</v>
      </c>
      <c r="AW155" s="13" t="s">
        <v>3</v>
      </c>
      <c r="AX155" s="13" t="s">
        <v>80</v>
      </c>
      <c r="AY155" s="164" t="s">
        <v>239</v>
      </c>
    </row>
    <row r="156" spans="1:65" s="13" customFormat="1">
      <c r="B156" s="162"/>
      <c r="D156" s="163" t="s">
        <v>247</v>
      </c>
      <c r="E156" s="164" t="s">
        <v>1</v>
      </c>
      <c r="F156" s="165" t="s">
        <v>4362</v>
      </c>
      <c r="H156" s="166">
        <v>269.84500000000003</v>
      </c>
      <c r="I156" s="167"/>
      <c r="L156" s="162"/>
      <c r="M156" s="168"/>
      <c r="N156" s="169"/>
      <c r="O156" s="169"/>
      <c r="P156" s="169"/>
      <c r="Q156" s="169"/>
      <c r="R156" s="169"/>
      <c r="S156" s="169"/>
      <c r="T156" s="170"/>
      <c r="AT156" s="164" t="s">
        <v>247</v>
      </c>
      <c r="AU156" s="164" t="s">
        <v>140</v>
      </c>
      <c r="AV156" s="13" t="s">
        <v>140</v>
      </c>
      <c r="AW156" s="13" t="s">
        <v>3</v>
      </c>
      <c r="AX156" s="13" t="s">
        <v>80</v>
      </c>
      <c r="AY156" s="164" t="s">
        <v>239</v>
      </c>
    </row>
    <row r="157" spans="1:65" s="13" customFormat="1">
      <c r="B157" s="162"/>
      <c r="D157" s="163" t="s">
        <v>247</v>
      </c>
      <c r="E157" s="164" t="s">
        <v>1</v>
      </c>
      <c r="F157" s="165" t="s">
        <v>4363</v>
      </c>
      <c r="H157" s="166">
        <v>35.951999999999998</v>
      </c>
      <c r="I157" s="167"/>
      <c r="L157" s="162"/>
      <c r="M157" s="168"/>
      <c r="N157" s="169"/>
      <c r="O157" s="169"/>
      <c r="P157" s="169"/>
      <c r="Q157" s="169"/>
      <c r="R157" s="169"/>
      <c r="S157" s="169"/>
      <c r="T157" s="170"/>
      <c r="AT157" s="164" t="s">
        <v>247</v>
      </c>
      <c r="AU157" s="164" t="s">
        <v>140</v>
      </c>
      <c r="AV157" s="13" t="s">
        <v>140</v>
      </c>
      <c r="AW157" s="13" t="s">
        <v>3</v>
      </c>
      <c r="AX157" s="13" t="s">
        <v>80</v>
      </c>
      <c r="AY157" s="164" t="s">
        <v>239</v>
      </c>
    </row>
    <row r="158" spans="1:65" s="14" customFormat="1">
      <c r="B158" s="171"/>
      <c r="D158" s="163" t="s">
        <v>247</v>
      </c>
      <c r="E158" s="172" t="s">
        <v>4300</v>
      </c>
      <c r="F158" s="173" t="s">
        <v>249</v>
      </c>
      <c r="H158" s="174">
        <v>380.12400000000002</v>
      </c>
      <c r="I158" s="175"/>
      <c r="L158" s="171"/>
      <c r="M158" s="176"/>
      <c r="N158" s="177"/>
      <c r="O158" s="177"/>
      <c r="P158" s="177"/>
      <c r="Q158" s="177"/>
      <c r="R158" s="177"/>
      <c r="S158" s="177"/>
      <c r="T158" s="178"/>
      <c r="AT158" s="172" t="s">
        <v>247</v>
      </c>
      <c r="AU158" s="172" t="s">
        <v>140</v>
      </c>
      <c r="AV158" s="14" t="s">
        <v>246</v>
      </c>
      <c r="AW158" s="14" t="s">
        <v>3</v>
      </c>
      <c r="AX158" s="14" t="s">
        <v>88</v>
      </c>
      <c r="AY158" s="172" t="s">
        <v>239</v>
      </c>
    </row>
    <row r="159" spans="1:65" s="2" customFormat="1" ht="24.25" customHeight="1">
      <c r="A159" s="34"/>
      <c r="B159" s="147"/>
      <c r="C159" s="148" t="s">
        <v>1153</v>
      </c>
      <c r="D159" s="148" t="s">
        <v>242</v>
      </c>
      <c r="E159" s="149" t="s">
        <v>4364</v>
      </c>
      <c r="F159" s="150" t="s">
        <v>4365</v>
      </c>
      <c r="G159" s="151" t="s">
        <v>245</v>
      </c>
      <c r="H159" s="152">
        <v>34.203000000000003</v>
      </c>
      <c r="I159" s="153"/>
      <c r="J159" s="152">
        <f>ROUND(I159*H159,3)</f>
        <v>0</v>
      </c>
      <c r="K159" s="154"/>
      <c r="L159" s="35"/>
      <c r="M159" s="155" t="s">
        <v>1</v>
      </c>
      <c r="N159" s="156" t="s">
        <v>46</v>
      </c>
      <c r="O159" s="60"/>
      <c r="P159" s="157">
        <f>O159*H159</f>
        <v>0</v>
      </c>
      <c r="Q159" s="157">
        <v>2.4777</v>
      </c>
      <c r="R159" s="157">
        <f>Q159*H159</f>
        <v>84.744773100000003</v>
      </c>
      <c r="S159" s="157">
        <v>0</v>
      </c>
      <c r="T159" s="158">
        <f>S159*H159</f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159" t="s">
        <v>246</v>
      </c>
      <c r="AT159" s="159" t="s">
        <v>242</v>
      </c>
      <c r="AU159" s="159" t="s">
        <v>140</v>
      </c>
      <c r="AY159" s="18" t="s">
        <v>239</v>
      </c>
      <c r="BE159" s="160">
        <f>IF(N159="základná",J159,0)</f>
        <v>0</v>
      </c>
      <c r="BF159" s="160">
        <f>IF(N159="znížená",J159,0)</f>
        <v>0</v>
      </c>
      <c r="BG159" s="160">
        <f>IF(N159="zákl. prenesená",J159,0)</f>
        <v>0</v>
      </c>
      <c r="BH159" s="160">
        <f>IF(N159="zníž. prenesená",J159,0)</f>
        <v>0</v>
      </c>
      <c r="BI159" s="160">
        <f>IF(N159="nulová",J159,0)</f>
        <v>0</v>
      </c>
      <c r="BJ159" s="18" t="s">
        <v>140</v>
      </c>
      <c r="BK159" s="161">
        <f>ROUND(I159*H159,3)</f>
        <v>0</v>
      </c>
      <c r="BL159" s="18" t="s">
        <v>246</v>
      </c>
      <c r="BM159" s="159" t="s">
        <v>4366</v>
      </c>
    </row>
    <row r="160" spans="1:65" s="13" customFormat="1">
      <c r="B160" s="162"/>
      <c r="D160" s="163" t="s">
        <v>247</v>
      </c>
      <c r="E160" s="164" t="s">
        <v>1</v>
      </c>
      <c r="F160" s="165" t="s">
        <v>4367</v>
      </c>
      <c r="H160" s="166">
        <v>34.203000000000003</v>
      </c>
      <c r="I160" s="167"/>
      <c r="L160" s="162"/>
      <c r="M160" s="168"/>
      <c r="N160" s="169"/>
      <c r="O160" s="169"/>
      <c r="P160" s="169"/>
      <c r="Q160" s="169"/>
      <c r="R160" s="169"/>
      <c r="S160" s="169"/>
      <c r="T160" s="170"/>
      <c r="AT160" s="164" t="s">
        <v>247</v>
      </c>
      <c r="AU160" s="164" t="s">
        <v>140</v>
      </c>
      <c r="AV160" s="13" t="s">
        <v>140</v>
      </c>
      <c r="AW160" s="13" t="s">
        <v>3</v>
      </c>
      <c r="AX160" s="13" t="s">
        <v>88</v>
      </c>
      <c r="AY160" s="164" t="s">
        <v>239</v>
      </c>
    </row>
    <row r="161" spans="1:65" s="2" customFormat="1" ht="24.25" customHeight="1">
      <c r="A161" s="34"/>
      <c r="B161" s="147"/>
      <c r="C161" s="148" t="s">
        <v>403</v>
      </c>
      <c r="D161" s="148" t="s">
        <v>242</v>
      </c>
      <c r="E161" s="149" t="s">
        <v>4368</v>
      </c>
      <c r="F161" s="150" t="s">
        <v>4369</v>
      </c>
      <c r="G161" s="151" t="s">
        <v>245</v>
      </c>
      <c r="H161" s="152">
        <v>124.026</v>
      </c>
      <c r="I161" s="153"/>
      <c r="J161" s="152">
        <f>ROUND(I161*H161,3)</f>
        <v>0</v>
      </c>
      <c r="K161" s="154"/>
      <c r="L161" s="35"/>
      <c r="M161" s="155" t="s">
        <v>1</v>
      </c>
      <c r="N161" s="156" t="s">
        <v>46</v>
      </c>
      <c r="O161" s="60"/>
      <c r="P161" s="157">
        <f>O161*H161</f>
        <v>0</v>
      </c>
      <c r="Q161" s="157">
        <v>0</v>
      </c>
      <c r="R161" s="157">
        <f>Q161*H161</f>
        <v>0</v>
      </c>
      <c r="S161" s="157">
        <v>0</v>
      </c>
      <c r="T161" s="158">
        <f>S161*H161</f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159" t="s">
        <v>246</v>
      </c>
      <c r="AT161" s="159" t="s">
        <v>242</v>
      </c>
      <c r="AU161" s="159" t="s">
        <v>140</v>
      </c>
      <c r="AY161" s="18" t="s">
        <v>239</v>
      </c>
      <c r="BE161" s="160">
        <f>IF(N161="základná",J161,0)</f>
        <v>0</v>
      </c>
      <c r="BF161" s="160">
        <f>IF(N161="znížená",J161,0)</f>
        <v>0</v>
      </c>
      <c r="BG161" s="160">
        <f>IF(N161="zákl. prenesená",J161,0)</f>
        <v>0</v>
      </c>
      <c r="BH161" s="160">
        <f>IF(N161="zníž. prenesená",J161,0)</f>
        <v>0</v>
      </c>
      <c r="BI161" s="160">
        <f>IF(N161="nulová",J161,0)</f>
        <v>0</v>
      </c>
      <c r="BJ161" s="18" t="s">
        <v>140</v>
      </c>
      <c r="BK161" s="161">
        <f>ROUND(I161*H161,3)</f>
        <v>0</v>
      </c>
      <c r="BL161" s="18" t="s">
        <v>246</v>
      </c>
      <c r="BM161" s="159" t="s">
        <v>4370</v>
      </c>
    </row>
    <row r="162" spans="1:65" s="13" customFormat="1">
      <c r="B162" s="162"/>
      <c r="D162" s="163" t="s">
        <v>247</v>
      </c>
      <c r="E162" s="164" t="s">
        <v>1</v>
      </c>
      <c r="F162" s="165" t="s">
        <v>4371</v>
      </c>
      <c r="H162" s="166">
        <v>110.604</v>
      </c>
      <c r="I162" s="167"/>
      <c r="L162" s="162"/>
      <c r="M162" s="168"/>
      <c r="N162" s="169"/>
      <c r="O162" s="169"/>
      <c r="P162" s="169"/>
      <c r="Q162" s="169"/>
      <c r="R162" s="169"/>
      <c r="S162" s="169"/>
      <c r="T162" s="170"/>
      <c r="AT162" s="164" t="s">
        <v>247</v>
      </c>
      <c r="AU162" s="164" t="s">
        <v>140</v>
      </c>
      <c r="AV162" s="13" t="s">
        <v>140</v>
      </c>
      <c r="AW162" s="13" t="s">
        <v>3</v>
      </c>
      <c r="AX162" s="13" t="s">
        <v>80</v>
      </c>
      <c r="AY162" s="164" t="s">
        <v>239</v>
      </c>
    </row>
    <row r="163" spans="1:65" s="13" customFormat="1" ht="20.95">
      <c r="B163" s="162"/>
      <c r="D163" s="163" t="s">
        <v>247</v>
      </c>
      <c r="E163" s="164" t="s">
        <v>1</v>
      </c>
      <c r="F163" s="165" t="s">
        <v>4372</v>
      </c>
      <c r="H163" s="166">
        <v>13.422000000000001</v>
      </c>
      <c r="I163" s="167"/>
      <c r="L163" s="162"/>
      <c r="M163" s="168"/>
      <c r="N163" s="169"/>
      <c r="O163" s="169"/>
      <c r="P163" s="169"/>
      <c r="Q163" s="169"/>
      <c r="R163" s="169"/>
      <c r="S163" s="169"/>
      <c r="T163" s="170"/>
      <c r="AT163" s="164" t="s">
        <v>247</v>
      </c>
      <c r="AU163" s="164" t="s">
        <v>140</v>
      </c>
      <c r="AV163" s="13" t="s">
        <v>140</v>
      </c>
      <c r="AW163" s="13" t="s">
        <v>3</v>
      </c>
      <c r="AX163" s="13" t="s">
        <v>80</v>
      </c>
      <c r="AY163" s="164" t="s">
        <v>239</v>
      </c>
    </row>
    <row r="164" spans="1:65" s="14" customFormat="1">
      <c r="B164" s="171"/>
      <c r="D164" s="163" t="s">
        <v>247</v>
      </c>
      <c r="E164" s="172" t="s">
        <v>1</v>
      </c>
      <c r="F164" s="173" t="s">
        <v>249</v>
      </c>
      <c r="H164" s="174">
        <v>124.026</v>
      </c>
      <c r="I164" s="175"/>
      <c r="L164" s="171"/>
      <c r="M164" s="176"/>
      <c r="N164" s="177"/>
      <c r="O164" s="177"/>
      <c r="P164" s="177"/>
      <c r="Q164" s="177"/>
      <c r="R164" s="177"/>
      <c r="S164" s="177"/>
      <c r="T164" s="178"/>
      <c r="AT164" s="172" t="s">
        <v>247</v>
      </c>
      <c r="AU164" s="172" t="s">
        <v>140</v>
      </c>
      <c r="AV164" s="14" t="s">
        <v>246</v>
      </c>
      <c r="AW164" s="14" t="s">
        <v>3</v>
      </c>
      <c r="AX164" s="14" t="s">
        <v>88</v>
      </c>
      <c r="AY164" s="172" t="s">
        <v>239</v>
      </c>
    </row>
    <row r="165" spans="1:65" s="2" customFormat="1" ht="14.4" customHeight="1">
      <c r="A165" s="34"/>
      <c r="B165" s="147"/>
      <c r="C165" s="190" t="s">
        <v>415</v>
      </c>
      <c r="D165" s="190" t="s">
        <v>541</v>
      </c>
      <c r="E165" s="191" t="s">
        <v>4373</v>
      </c>
      <c r="F165" s="192" t="s">
        <v>4374</v>
      </c>
      <c r="G165" s="193" t="s">
        <v>461</v>
      </c>
      <c r="H165" s="194">
        <v>124.026</v>
      </c>
      <c r="I165" s="195"/>
      <c r="J165" s="194">
        <f>ROUND(I165*H165,3)</f>
        <v>0</v>
      </c>
      <c r="K165" s="196"/>
      <c r="L165" s="197"/>
      <c r="M165" s="198" t="s">
        <v>1</v>
      </c>
      <c r="N165" s="199" t="s">
        <v>46</v>
      </c>
      <c r="O165" s="60"/>
      <c r="P165" s="157">
        <f>O165*H165</f>
        <v>0</v>
      </c>
      <c r="Q165" s="157">
        <v>1</v>
      </c>
      <c r="R165" s="157">
        <f>Q165*H165</f>
        <v>124.026</v>
      </c>
      <c r="S165" s="157">
        <v>0</v>
      </c>
      <c r="T165" s="158">
        <f>S165*H165</f>
        <v>0</v>
      </c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R165" s="159" t="s">
        <v>291</v>
      </c>
      <c r="AT165" s="159" t="s">
        <v>541</v>
      </c>
      <c r="AU165" s="159" t="s">
        <v>140</v>
      </c>
      <c r="AY165" s="18" t="s">
        <v>239</v>
      </c>
      <c r="BE165" s="160">
        <f>IF(N165="základná",J165,0)</f>
        <v>0</v>
      </c>
      <c r="BF165" s="160">
        <f>IF(N165="znížená",J165,0)</f>
        <v>0</v>
      </c>
      <c r="BG165" s="160">
        <f>IF(N165="zákl. prenesená",J165,0)</f>
        <v>0</v>
      </c>
      <c r="BH165" s="160">
        <f>IF(N165="zníž. prenesená",J165,0)</f>
        <v>0</v>
      </c>
      <c r="BI165" s="160">
        <f>IF(N165="nulová",J165,0)</f>
        <v>0</v>
      </c>
      <c r="BJ165" s="18" t="s">
        <v>140</v>
      </c>
      <c r="BK165" s="161">
        <f>ROUND(I165*H165,3)</f>
        <v>0</v>
      </c>
      <c r="BL165" s="18" t="s">
        <v>246</v>
      </c>
      <c r="BM165" s="159" t="s">
        <v>4375</v>
      </c>
    </row>
    <row r="166" spans="1:65" s="12" customFormat="1" ht="22.75" customHeight="1">
      <c r="B166" s="134"/>
      <c r="D166" s="135" t="s">
        <v>79</v>
      </c>
      <c r="E166" s="145" t="s">
        <v>140</v>
      </c>
      <c r="F166" s="145" t="s">
        <v>4376</v>
      </c>
      <c r="I166" s="137"/>
      <c r="J166" s="146">
        <f>BK166</f>
        <v>0</v>
      </c>
      <c r="L166" s="134"/>
      <c r="M166" s="139"/>
      <c r="N166" s="140"/>
      <c r="O166" s="140"/>
      <c r="P166" s="141">
        <f>SUM(P167:P177)</f>
        <v>0</v>
      </c>
      <c r="Q166" s="140"/>
      <c r="R166" s="141">
        <f>SUM(R167:R177)</f>
        <v>1.9857547199999999</v>
      </c>
      <c r="S166" s="140"/>
      <c r="T166" s="142">
        <f>SUM(T167:T177)</f>
        <v>0</v>
      </c>
      <c r="AR166" s="135" t="s">
        <v>88</v>
      </c>
      <c r="AT166" s="143" t="s">
        <v>79</v>
      </c>
      <c r="AU166" s="143" t="s">
        <v>88</v>
      </c>
      <c r="AY166" s="135" t="s">
        <v>239</v>
      </c>
      <c r="BK166" s="144">
        <f>SUM(BK167:BK177)</f>
        <v>0</v>
      </c>
    </row>
    <row r="167" spans="1:65" s="2" customFormat="1" ht="14.4" customHeight="1">
      <c r="A167" s="34"/>
      <c r="B167" s="147"/>
      <c r="C167" s="148" t="s">
        <v>320</v>
      </c>
      <c r="D167" s="148" t="s">
        <v>242</v>
      </c>
      <c r="E167" s="149" t="s">
        <v>4377</v>
      </c>
      <c r="F167" s="150" t="s">
        <v>4378</v>
      </c>
      <c r="G167" s="151" t="s">
        <v>138</v>
      </c>
      <c r="H167" s="152">
        <v>23</v>
      </c>
      <c r="I167" s="153"/>
      <c r="J167" s="152">
        <f>ROUND(I167*H167,3)</f>
        <v>0</v>
      </c>
      <c r="K167" s="154"/>
      <c r="L167" s="35"/>
      <c r="M167" s="155" t="s">
        <v>1</v>
      </c>
      <c r="N167" s="156" t="s">
        <v>46</v>
      </c>
      <c r="O167" s="60"/>
      <c r="P167" s="157">
        <f>O167*H167</f>
        <v>0</v>
      </c>
      <c r="Q167" s="157">
        <v>0</v>
      </c>
      <c r="R167" s="157">
        <f>Q167*H167</f>
        <v>0</v>
      </c>
      <c r="S167" s="157">
        <v>0</v>
      </c>
      <c r="T167" s="158">
        <f>S167*H167</f>
        <v>0</v>
      </c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R167" s="159" t="s">
        <v>246</v>
      </c>
      <c r="AT167" s="159" t="s">
        <v>242</v>
      </c>
      <c r="AU167" s="159" t="s">
        <v>140</v>
      </c>
      <c r="AY167" s="18" t="s">
        <v>239</v>
      </c>
      <c r="BE167" s="160">
        <f>IF(N167="základná",J167,0)</f>
        <v>0</v>
      </c>
      <c r="BF167" s="160">
        <f>IF(N167="znížená",J167,0)</f>
        <v>0</v>
      </c>
      <c r="BG167" s="160">
        <f>IF(N167="zákl. prenesená",J167,0)</f>
        <v>0</v>
      </c>
      <c r="BH167" s="160">
        <f>IF(N167="zníž. prenesená",J167,0)</f>
        <v>0</v>
      </c>
      <c r="BI167" s="160">
        <f>IF(N167="nulová",J167,0)</f>
        <v>0</v>
      </c>
      <c r="BJ167" s="18" t="s">
        <v>140</v>
      </c>
      <c r="BK167" s="161">
        <f>ROUND(I167*H167,3)</f>
        <v>0</v>
      </c>
      <c r="BL167" s="18" t="s">
        <v>246</v>
      </c>
      <c r="BM167" s="159" t="s">
        <v>4379</v>
      </c>
    </row>
    <row r="168" spans="1:65" s="2" customFormat="1" ht="14.4" customHeight="1">
      <c r="A168" s="34"/>
      <c r="B168" s="147"/>
      <c r="C168" s="190" t="s">
        <v>327</v>
      </c>
      <c r="D168" s="190" t="s">
        <v>541</v>
      </c>
      <c r="E168" s="191" t="s">
        <v>4380</v>
      </c>
      <c r="F168" s="192" t="s">
        <v>4381</v>
      </c>
      <c r="G168" s="193" t="s">
        <v>388</v>
      </c>
      <c r="H168" s="194">
        <v>23</v>
      </c>
      <c r="I168" s="195"/>
      <c r="J168" s="194">
        <f>ROUND(I168*H168,3)</f>
        <v>0</v>
      </c>
      <c r="K168" s="196"/>
      <c r="L168" s="197"/>
      <c r="M168" s="198" t="s">
        <v>1</v>
      </c>
      <c r="N168" s="199" t="s">
        <v>46</v>
      </c>
      <c r="O168" s="60"/>
      <c r="P168" s="157">
        <f>O168*H168</f>
        <v>0</v>
      </c>
      <c r="Q168" s="157">
        <v>6.0899999999999999E-3</v>
      </c>
      <c r="R168" s="157">
        <f>Q168*H168</f>
        <v>0.14007</v>
      </c>
      <c r="S168" s="157">
        <v>0</v>
      </c>
      <c r="T168" s="158">
        <f>S168*H168</f>
        <v>0</v>
      </c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R168" s="159" t="s">
        <v>291</v>
      </c>
      <c r="AT168" s="159" t="s">
        <v>541</v>
      </c>
      <c r="AU168" s="159" t="s">
        <v>140</v>
      </c>
      <c r="AY168" s="18" t="s">
        <v>239</v>
      </c>
      <c r="BE168" s="160">
        <f>IF(N168="základná",J168,0)</f>
        <v>0</v>
      </c>
      <c r="BF168" s="160">
        <f>IF(N168="znížená",J168,0)</f>
        <v>0</v>
      </c>
      <c r="BG168" s="160">
        <f>IF(N168="zákl. prenesená",J168,0)</f>
        <v>0</v>
      </c>
      <c r="BH168" s="160">
        <f>IF(N168="zníž. prenesená",J168,0)</f>
        <v>0</v>
      </c>
      <c r="BI168" s="160">
        <f>IF(N168="nulová",J168,0)</f>
        <v>0</v>
      </c>
      <c r="BJ168" s="18" t="s">
        <v>140</v>
      </c>
      <c r="BK168" s="161">
        <f>ROUND(I168*H168,3)</f>
        <v>0</v>
      </c>
      <c r="BL168" s="18" t="s">
        <v>246</v>
      </c>
      <c r="BM168" s="159" t="s">
        <v>4382</v>
      </c>
    </row>
    <row r="169" spans="1:65" s="2" customFormat="1" ht="14.4" customHeight="1">
      <c r="A169" s="34"/>
      <c r="B169" s="147"/>
      <c r="C169" s="148" t="s">
        <v>334</v>
      </c>
      <c r="D169" s="148" t="s">
        <v>242</v>
      </c>
      <c r="E169" s="149" t="s">
        <v>4383</v>
      </c>
      <c r="F169" s="150" t="s">
        <v>4384</v>
      </c>
      <c r="G169" s="151" t="s">
        <v>2553</v>
      </c>
      <c r="H169" s="152">
        <v>1</v>
      </c>
      <c r="I169" s="153"/>
      <c r="J169" s="152">
        <f>ROUND(I169*H169,3)</f>
        <v>0</v>
      </c>
      <c r="K169" s="154"/>
      <c r="L169" s="35"/>
      <c r="M169" s="155" t="s">
        <v>1</v>
      </c>
      <c r="N169" s="156" t="s">
        <v>46</v>
      </c>
      <c r="O169" s="60"/>
      <c r="P169" s="157">
        <f>O169*H169</f>
        <v>0</v>
      </c>
      <c r="Q169" s="157">
        <v>0</v>
      </c>
      <c r="R169" s="157">
        <f>Q169*H169</f>
        <v>0</v>
      </c>
      <c r="S169" s="157">
        <v>0</v>
      </c>
      <c r="T169" s="158">
        <f>S169*H169</f>
        <v>0</v>
      </c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R169" s="159" t="s">
        <v>246</v>
      </c>
      <c r="AT169" s="159" t="s">
        <v>242</v>
      </c>
      <c r="AU169" s="159" t="s">
        <v>140</v>
      </c>
      <c r="AY169" s="18" t="s">
        <v>239</v>
      </c>
      <c r="BE169" s="160">
        <f>IF(N169="základná",J169,0)</f>
        <v>0</v>
      </c>
      <c r="BF169" s="160">
        <f>IF(N169="znížená",J169,0)</f>
        <v>0</v>
      </c>
      <c r="BG169" s="160">
        <f>IF(N169="zákl. prenesená",J169,0)</f>
        <v>0</v>
      </c>
      <c r="BH169" s="160">
        <f>IF(N169="zníž. prenesená",J169,0)</f>
        <v>0</v>
      </c>
      <c r="BI169" s="160">
        <f>IF(N169="nulová",J169,0)</f>
        <v>0</v>
      </c>
      <c r="BJ169" s="18" t="s">
        <v>140</v>
      </c>
      <c r="BK169" s="161">
        <f>ROUND(I169*H169,3)</f>
        <v>0</v>
      </c>
      <c r="BL169" s="18" t="s">
        <v>246</v>
      </c>
      <c r="BM169" s="159" t="s">
        <v>4385</v>
      </c>
    </row>
    <row r="170" spans="1:65" s="2" customFormat="1" ht="14.4" customHeight="1">
      <c r="A170" s="34"/>
      <c r="B170" s="147"/>
      <c r="C170" s="148" t="s">
        <v>339</v>
      </c>
      <c r="D170" s="148" t="s">
        <v>242</v>
      </c>
      <c r="E170" s="149" t="s">
        <v>4386</v>
      </c>
      <c r="F170" s="150" t="s">
        <v>4387</v>
      </c>
      <c r="G170" s="151" t="s">
        <v>2553</v>
      </c>
      <c r="H170" s="152">
        <v>1</v>
      </c>
      <c r="I170" s="153"/>
      <c r="J170" s="152">
        <f>ROUND(I170*H170,3)</f>
        <v>0</v>
      </c>
      <c r="K170" s="154"/>
      <c r="L170" s="35"/>
      <c r="M170" s="155" t="s">
        <v>1</v>
      </c>
      <c r="N170" s="156" t="s">
        <v>46</v>
      </c>
      <c r="O170" s="60"/>
      <c r="P170" s="157">
        <f>O170*H170</f>
        <v>0</v>
      </c>
      <c r="Q170" s="157">
        <v>0</v>
      </c>
      <c r="R170" s="157">
        <f>Q170*H170</f>
        <v>0</v>
      </c>
      <c r="S170" s="157">
        <v>0</v>
      </c>
      <c r="T170" s="158">
        <f>S170*H170</f>
        <v>0</v>
      </c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R170" s="159" t="s">
        <v>246</v>
      </c>
      <c r="AT170" s="159" t="s">
        <v>242</v>
      </c>
      <c r="AU170" s="159" t="s">
        <v>140</v>
      </c>
      <c r="AY170" s="18" t="s">
        <v>239</v>
      </c>
      <c r="BE170" s="160">
        <f>IF(N170="základná",J170,0)</f>
        <v>0</v>
      </c>
      <c r="BF170" s="160">
        <f>IF(N170="znížená",J170,0)</f>
        <v>0</v>
      </c>
      <c r="BG170" s="160">
        <f>IF(N170="zákl. prenesená",J170,0)</f>
        <v>0</v>
      </c>
      <c r="BH170" s="160">
        <f>IF(N170="zníž. prenesená",J170,0)</f>
        <v>0</v>
      </c>
      <c r="BI170" s="160">
        <f>IF(N170="nulová",J170,0)</f>
        <v>0</v>
      </c>
      <c r="BJ170" s="18" t="s">
        <v>140</v>
      </c>
      <c r="BK170" s="161">
        <f>ROUND(I170*H170,3)</f>
        <v>0</v>
      </c>
      <c r="BL170" s="18" t="s">
        <v>246</v>
      </c>
      <c r="BM170" s="159" t="s">
        <v>4388</v>
      </c>
    </row>
    <row r="171" spans="1:65" s="2" customFormat="1" ht="24.25" customHeight="1">
      <c r="A171" s="34"/>
      <c r="B171" s="147"/>
      <c r="C171" s="148" t="s">
        <v>1100</v>
      </c>
      <c r="D171" s="148" t="s">
        <v>242</v>
      </c>
      <c r="E171" s="149" t="s">
        <v>4389</v>
      </c>
      <c r="F171" s="150" t="s">
        <v>4390</v>
      </c>
      <c r="G171" s="151" t="s">
        <v>245</v>
      </c>
      <c r="H171" s="152">
        <v>0.32400000000000001</v>
      </c>
      <c r="I171" s="153"/>
      <c r="J171" s="152">
        <f>ROUND(I171*H171,3)</f>
        <v>0</v>
      </c>
      <c r="K171" s="154"/>
      <c r="L171" s="35"/>
      <c r="M171" s="155" t="s">
        <v>1</v>
      </c>
      <c r="N171" s="156" t="s">
        <v>46</v>
      </c>
      <c r="O171" s="60"/>
      <c r="P171" s="157">
        <f>O171*H171</f>
        <v>0</v>
      </c>
      <c r="Q171" s="157">
        <v>2.0699999999999998</v>
      </c>
      <c r="R171" s="157">
        <f>Q171*H171</f>
        <v>0.67067999999999994</v>
      </c>
      <c r="S171" s="157">
        <v>0</v>
      </c>
      <c r="T171" s="158">
        <f>S171*H171</f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159" t="s">
        <v>246</v>
      </c>
      <c r="AT171" s="159" t="s">
        <v>242</v>
      </c>
      <c r="AU171" s="159" t="s">
        <v>140</v>
      </c>
      <c r="AY171" s="18" t="s">
        <v>239</v>
      </c>
      <c r="BE171" s="160">
        <f>IF(N171="základná",J171,0)</f>
        <v>0</v>
      </c>
      <c r="BF171" s="160">
        <f>IF(N171="znížená",J171,0)</f>
        <v>0</v>
      </c>
      <c r="BG171" s="160">
        <f>IF(N171="zákl. prenesená",J171,0)</f>
        <v>0</v>
      </c>
      <c r="BH171" s="160">
        <f>IF(N171="zníž. prenesená",J171,0)</f>
        <v>0</v>
      </c>
      <c r="BI171" s="160">
        <f>IF(N171="nulová",J171,0)</f>
        <v>0</v>
      </c>
      <c r="BJ171" s="18" t="s">
        <v>140</v>
      </c>
      <c r="BK171" s="161">
        <f>ROUND(I171*H171,3)</f>
        <v>0</v>
      </c>
      <c r="BL171" s="18" t="s">
        <v>246</v>
      </c>
      <c r="BM171" s="159" t="s">
        <v>4391</v>
      </c>
    </row>
    <row r="172" spans="1:65" s="13" customFormat="1">
      <c r="B172" s="162"/>
      <c r="D172" s="163" t="s">
        <v>247</v>
      </c>
      <c r="E172" s="164" t="s">
        <v>1</v>
      </c>
      <c r="F172" s="165" t="s">
        <v>4392</v>
      </c>
      <c r="H172" s="166">
        <v>0.32400000000000001</v>
      </c>
      <c r="I172" s="167"/>
      <c r="L172" s="162"/>
      <c r="M172" s="168"/>
      <c r="N172" s="169"/>
      <c r="O172" s="169"/>
      <c r="P172" s="169"/>
      <c r="Q172" s="169"/>
      <c r="R172" s="169"/>
      <c r="S172" s="169"/>
      <c r="T172" s="170"/>
      <c r="AT172" s="164" t="s">
        <v>247</v>
      </c>
      <c r="AU172" s="164" t="s">
        <v>140</v>
      </c>
      <c r="AV172" s="13" t="s">
        <v>140</v>
      </c>
      <c r="AW172" s="13" t="s">
        <v>3</v>
      </c>
      <c r="AX172" s="13" t="s">
        <v>88</v>
      </c>
      <c r="AY172" s="164" t="s">
        <v>239</v>
      </c>
    </row>
    <row r="173" spans="1:65" s="2" customFormat="1" ht="24.25" customHeight="1">
      <c r="A173" s="34"/>
      <c r="B173" s="147"/>
      <c r="C173" s="148" t="s">
        <v>1106</v>
      </c>
      <c r="D173" s="148" t="s">
        <v>242</v>
      </c>
      <c r="E173" s="149" t="s">
        <v>4393</v>
      </c>
      <c r="F173" s="150" t="s">
        <v>4394</v>
      </c>
      <c r="G173" s="151" t="s">
        <v>245</v>
      </c>
      <c r="H173" s="152">
        <v>0.48599999999999999</v>
      </c>
      <c r="I173" s="153"/>
      <c r="J173" s="152">
        <f>ROUND(I173*H173,3)</f>
        <v>0</v>
      </c>
      <c r="K173" s="154"/>
      <c r="L173" s="35"/>
      <c r="M173" s="155" t="s">
        <v>1</v>
      </c>
      <c r="N173" s="156" t="s">
        <v>46</v>
      </c>
      <c r="O173" s="60"/>
      <c r="P173" s="157">
        <f>O173*H173</f>
        <v>0</v>
      </c>
      <c r="Q173" s="157">
        <v>2.4157199999999999</v>
      </c>
      <c r="R173" s="157">
        <f>Q173*H173</f>
        <v>1.17403992</v>
      </c>
      <c r="S173" s="157">
        <v>0</v>
      </c>
      <c r="T173" s="158">
        <f>S173*H173</f>
        <v>0</v>
      </c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R173" s="159" t="s">
        <v>246</v>
      </c>
      <c r="AT173" s="159" t="s">
        <v>242</v>
      </c>
      <c r="AU173" s="159" t="s">
        <v>140</v>
      </c>
      <c r="AY173" s="18" t="s">
        <v>239</v>
      </c>
      <c r="BE173" s="160">
        <f>IF(N173="základná",J173,0)</f>
        <v>0</v>
      </c>
      <c r="BF173" s="160">
        <f>IF(N173="znížená",J173,0)</f>
        <v>0</v>
      </c>
      <c r="BG173" s="160">
        <f>IF(N173="zákl. prenesená",J173,0)</f>
        <v>0</v>
      </c>
      <c r="BH173" s="160">
        <f>IF(N173="zníž. prenesená",J173,0)</f>
        <v>0</v>
      </c>
      <c r="BI173" s="160">
        <f>IF(N173="nulová",J173,0)</f>
        <v>0</v>
      </c>
      <c r="BJ173" s="18" t="s">
        <v>140</v>
      </c>
      <c r="BK173" s="161">
        <f>ROUND(I173*H173,3)</f>
        <v>0</v>
      </c>
      <c r="BL173" s="18" t="s">
        <v>246</v>
      </c>
      <c r="BM173" s="159" t="s">
        <v>4395</v>
      </c>
    </row>
    <row r="174" spans="1:65" s="13" customFormat="1">
      <c r="B174" s="162"/>
      <c r="D174" s="163" t="s">
        <v>247</v>
      </c>
      <c r="E174" s="164" t="s">
        <v>1</v>
      </c>
      <c r="F174" s="165" t="s">
        <v>4396</v>
      </c>
      <c r="H174" s="166">
        <v>0.48599999999999999</v>
      </c>
      <c r="I174" s="167"/>
      <c r="L174" s="162"/>
      <c r="M174" s="168"/>
      <c r="N174" s="169"/>
      <c r="O174" s="169"/>
      <c r="P174" s="169"/>
      <c r="Q174" s="169"/>
      <c r="R174" s="169"/>
      <c r="S174" s="169"/>
      <c r="T174" s="170"/>
      <c r="AT174" s="164" t="s">
        <v>247</v>
      </c>
      <c r="AU174" s="164" t="s">
        <v>140</v>
      </c>
      <c r="AV174" s="13" t="s">
        <v>140</v>
      </c>
      <c r="AW174" s="13" t="s">
        <v>3</v>
      </c>
      <c r="AX174" s="13" t="s">
        <v>88</v>
      </c>
      <c r="AY174" s="164" t="s">
        <v>239</v>
      </c>
    </row>
    <row r="175" spans="1:65" s="2" customFormat="1" ht="14.4" customHeight="1">
      <c r="A175" s="34"/>
      <c r="B175" s="147"/>
      <c r="C175" s="148" t="s">
        <v>1242</v>
      </c>
      <c r="D175" s="148" t="s">
        <v>242</v>
      </c>
      <c r="E175" s="149" t="s">
        <v>4397</v>
      </c>
      <c r="F175" s="150" t="s">
        <v>4398</v>
      </c>
      <c r="G175" s="151" t="s">
        <v>261</v>
      </c>
      <c r="H175" s="152">
        <v>1.44</v>
      </c>
      <c r="I175" s="153"/>
      <c r="J175" s="152">
        <f>ROUND(I175*H175,3)</f>
        <v>0</v>
      </c>
      <c r="K175" s="154"/>
      <c r="L175" s="35"/>
      <c r="M175" s="155" t="s">
        <v>1</v>
      </c>
      <c r="N175" s="156" t="s">
        <v>46</v>
      </c>
      <c r="O175" s="60"/>
      <c r="P175" s="157">
        <f>O175*H175</f>
        <v>0</v>
      </c>
      <c r="Q175" s="157">
        <v>6.7000000000000002E-4</v>
      </c>
      <c r="R175" s="157">
        <f>Q175*H175</f>
        <v>9.6480000000000003E-4</v>
      </c>
      <c r="S175" s="157">
        <v>0</v>
      </c>
      <c r="T175" s="158">
        <f>S175*H175</f>
        <v>0</v>
      </c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R175" s="159" t="s">
        <v>246</v>
      </c>
      <c r="AT175" s="159" t="s">
        <v>242</v>
      </c>
      <c r="AU175" s="159" t="s">
        <v>140</v>
      </c>
      <c r="AY175" s="18" t="s">
        <v>239</v>
      </c>
      <c r="BE175" s="160">
        <f>IF(N175="základná",J175,0)</f>
        <v>0</v>
      </c>
      <c r="BF175" s="160">
        <f>IF(N175="znížená",J175,0)</f>
        <v>0</v>
      </c>
      <c r="BG175" s="160">
        <f>IF(N175="zákl. prenesená",J175,0)</f>
        <v>0</v>
      </c>
      <c r="BH175" s="160">
        <f>IF(N175="zníž. prenesená",J175,0)</f>
        <v>0</v>
      </c>
      <c r="BI175" s="160">
        <f>IF(N175="nulová",J175,0)</f>
        <v>0</v>
      </c>
      <c r="BJ175" s="18" t="s">
        <v>140</v>
      </c>
      <c r="BK175" s="161">
        <f>ROUND(I175*H175,3)</f>
        <v>0</v>
      </c>
      <c r="BL175" s="18" t="s">
        <v>246</v>
      </c>
      <c r="BM175" s="159" t="s">
        <v>4399</v>
      </c>
    </row>
    <row r="176" spans="1:65" s="13" customFormat="1">
      <c r="B176" s="162"/>
      <c r="D176" s="163" t="s">
        <v>247</v>
      </c>
      <c r="E176" s="164" t="s">
        <v>1</v>
      </c>
      <c r="F176" s="165" t="s">
        <v>4400</v>
      </c>
      <c r="H176" s="166">
        <v>1.44</v>
      </c>
      <c r="I176" s="167"/>
      <c r="L176" s="162"/>
      <c r="M176" s="168"/>
      <c r="N176" s="169"/>
      <c r="O176" s="169"/>
      <c r="P176" s="169"/>
      <c r="Q176" s="169"/>
      <c r="R176" s="169"/>
      <c r="S176" s="169"/>
      <c r="T176" s="170"/>
      <c r="AT176" s="164" t="s">
        <v>247</v>
      </c>
      <c r="AU176" s="164" t="s">
        <v>140</v>
      </c>
      <c r="AV176" s="13" t="s">
        <v>140</v>
      </c>
      <c r="AW176" s="13" t="s">
        <v>3</v>
      </c>
      <c r="AX176" s="13" t="s">
        <v>88</v>
      </c>
      <c r="AY176" s="164" t="s">
        <v>239</v>
      </c>
    </row>
    <row r="177" spans="1:65" s="2" customFormat="1" ht="14.4" customHeight="1">
      <c r="A177" s="34"/>
      <c r="B177" s="147"/>
      <c r="C177" s="148" t="s">
        <v>1193</v>
      </c>
      <c r="D177" s="148" t="s">
        <v>242</v>
      </c>
      <c r="E177" s="149" t="s">
        <v>4401</v>
      </c>
      <c r="F177" s="150" t="s">
        <v>4402</v>
      </c>
      <c r="G177" s="151" t="s">
        <v>261</v>
      </c>
      <c r="H177" s="152">
        <v>1.44</v>
      </c>
      <c r="I177" s="153"/>
      <c r="J177" s="152">
        <f>ROUND(I177*H177,3)</f>
        <v>0</v>
      </c>
      <c r="K177" s="154"/>
      <c r="L177" s="35"/>
      <c r="M177" s="155" t="s">
        <v>1</v>
      </c>
      <c r="N177" s="156" t="s">
        <v>46</v>
      </c>
      <c r="O177" s="60"/>
      <c r="P177" s="157">
        <f>O177*H177</f>
        <v>0</v>
      </c>
      <c r="Q177" s="157">
        <v>0</v>
      </c>
      <c r="R177" s="157">
        <f>Q177*H177</f>
        <v>0</v>
      </c>
      <c r="S177" s="157">
        <v>0</v>
      </c>
      <c r="T177" s="158">
        <f>S177*H177</f>
        <v>0</v>
      </c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R177" s="159" t="s">
        <v>246</v>
      </c>
      <c r="AT177" s="159" t="s">
        <v>242</v>
      </c>
      <c r="AU177" s="159" t="s">
        <v>140</v>
      </c>
      <c r="AY177" s="18" t="s">
        <v>239</v>
      </c>
      <c r="BE177" s="160">
        <f>IF(N177="základná",J177,0)</f>
        <v>0</v>
      </c>
      <c r="BF177" s="160">
        <f>IF(N177="znížená",J177,0)</f>
        <v>0</v>
      </c>
      <c r="BG177" s="160">
        <f>IF(N177="zákl. prenesená",J177,0)</f>
        <v>0</v>
      </c>
      <c r="BH177" s="160">
        <f>IF(N177="zníž. prenesená",J177,0)</f>
        <v>0</v>
      </c>
      <c r="BI177" s="160">
        <f>IF(N177="nulová",J177,0)</f>
        <v>0</v>
      </c>
      <c r="BJ177" s="18" t="s">
        <v>140</v>
      </c>
      <c r="BK177" s="161">
        <f>ROUND(I177*H177,3)</f>
        <v>0</v>
      </c>
      <c r="BL177" s="18" t="s">
        <v>246</v>
      </c>
      <c r="BM177" s="159" t="s">
        <v>4403</v>
      </c>
    </row>
    <row r="178" spans="1:65" s="12" customFormat="1" ht="22.75" customHeight="1">
      <c r="B178" s="134"/>
      <c r="D178" s="135" t="s">
        <v>79</v>
      </c>
      <c r="E178" s="145" t="s">
        <v>246</v>
      </c>
      <c r="F178" s="145" t="s">
        <v>4404</v>
      </c>
      <c r="I178" s="137"/>
      <c r="J178" s="146">
        <f>BK178</f>
        <v>0</v>
      </c>
      <c r="L178" s="134"/>
      <c r="M178" s="139"/>
      <c r="N178" s="140"/>
      <c r="O178" s="140"/>
      <c r="P178" s="141">
        <f>SUM(P179:P182)</f>
        <v>0</v>
      </c>
      <c r="Q178" s="140"/>
      <c r="R178" s="141">
        <f>SUM(R179:R182)</f>
        <v>97.183173240000002</v>
      </c>
      <c r="S178" s="140"/>
      <c r="T178" s="142">
        <f>SUM(T179:T182)</f>
        <v>0</v>
      </c>
      <c r="AR178" s="135" t="s">
        <v>88</v>
      </c>
      <c r="AT178" s="143" t="s">
        <v>79</v>
      </c>
      <c r="AU178" s="143" t="s">
        <v>88</v>
      </c>
      <c r="AY178" s="135" t="s">
        <v>239</v>
      </c>
      <c r="BK178" s="144">
        <f>SUM(BK179:BK182)</f>
        <v>0</v>
      </c>
    </row>
    <row r="179" spans="1:65" s="2" customFormat="1" ht="24.25" customHeight="1">
      <c r="A179" s="34"/>
      <c r="B179" s="147"/>
      <c r="C179" s="148" t="s">
        <v>1212</v>
      </c>
      <c r="D179" s="148" t="s">
        <v>242</v>
      </c>
      <c r="E179" s="149" t="s">
        <v>4405</v>
      </c>
      <c r="F179" s="150" t="s">
        <v>4406</v>
      </c>
      <c r="G179" s="151" t="s">
        <v>245</v>
      </c>
      <c r="H179" s="152">
        <v>51.399000000000001</v>
      </c>
      <c r="I179" s="153"/>
      <c r="J179" s="152">
        <f>ROUND(I179*H179,3)</f>
        <v>0</v>
      </c>
      <c r="K179" s="154"/>
      <c r="L179" s="35"/>
      <c r="M179" s="155" t="s">
        <v>1</v>
      </c>
      <c r="N179" s="156" t="s">
        <v>46</v>
      </c>
      <c r="O179" s="60"/>
      <c r="P179" s="157">
        <f>O179*H179</f>
        <v>0</v>
      </c>
      <c r="Q179" s="157">
        <v>1.89076</v>
      </c>
      <c r="R179" s="157">
        <f>Q179*H179</f>
        <v>97.183173240000002</v>
      </c>
      <c r="S179" s="157">
        <v>0</v>
      </c>
      <c r="T179" s="158">
        <f>S179*H179</f>
        <v>0</v>
      </c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R179" s="159" t="s">
        <v>246</v>
      </c>
      <c r="AT179" s="159" t="s">
        <v>242</v>
      </c>
      <c r="AU179" s="159" t="s">
        <v>140</v>
      </c>
      <c r="AY179" s="18" t="s">
        <v>239</v>
      </c>
      <c r="BE179" s="160">
        <f>IF(N179="základná",J179,0)</f>
        <v>0</v>
      </c>
      <c r="BF179" s="160">
        <f>IF(N179="znížená",J179,0)</f>
        <v>0</v>
      </c>
      <c r="BG179" s="160">
        <f>IF(N179="zákl. prenesená",J179,0)</f>
        <v>0</v>
      </c>
      <c r="BH179" s="160">
        <f>IF(N179="zníž. prenesená",J179,0)</f>
        <v>0</v>
      </c>
      <c r="BI179" s="160">
        <f>IF(N179="nulová",J179,0)</f>
        <v>0</v>
      </c>
      <c r="BJ179" s="18" t="s">
        <v>140</v>
      </c>
      <c r="BK179" s="161">
        <f>ROUND(I179*H179,3)</f>
        <v>0</v>
      </c>
      <c r="BL179" s="18" t="s">
        <v>246</v>
      </c>
      <c r="BM179" s="159" t="s">
        <v>4407</v>
      </c>
    </row>
    <row r="180" spans="1:65" s="13" customFormat="1">
      <c r="B180" s="162"/>
      <c r="D180" s="163" t="s">
        <v>247</v>
      </c>
      <c r="E180" s="164" t="s">
        <v>1</v>
      </c>
      <c r="F180" s="165" t="s">
        <v>4408</v>
      </c>
      <c r="H180" s="166">
        <v>51.399000000000001</v>
      </c>
      <c r="I180" s="167"/>
      <c r="L180" s="162"/>
      <c r="M180" s="168"/>
      <c r="N180" s="169"/>
      <c r="O180" s="169"/>
      <c r="P180" s="169"/>
      <c r="Q180" s="169"/>
      <c r="R180" s="169"/>
      <c r="S180" s="169"/>
      <c r="T180" s="170"/>
      <c r="AT180" s="164" t="s">
        <v>247</v>
      </c>
      <c r="AU180" s="164" t="s">
        <v>140</v>
      </c>
      <c r="AV180" s="13" t="s">
        <v>140</v>
      </c>
      <c r="AW180" s="13" t="s">
        <v>3</v>
      </c>
      <c r="AX180" s="13" t="s">
        <v>88</v>
      </c>
      <c r="AY180" s="164" t="s">
        <v>239</v>
      </c>
    </row>
    <row r="181" spans="1:65" s="2" customFormat="1" ht="38" customHeight="1">
      <c r="A181" s="34"/>
      <c r="B181" s="147"/>
      <c r="C181" s="148" t="s">
        <v>344</v>
      </c>
      <c r="D181" s="148" t="s">
        <v>242</v>
      </c>
      <c r="E181" s="149" t="s">
        <v>4409</v>
      </c>
      <c r="F181" s="150" t="s">
        <v>4410</v>
      </c>
      <c r="G181" s="151" t="s">
        <v>245</v>
      </c>
      <c r="H181" s="152">
        <v>4.4939999999999998</v>
      </c>
      <c r="I181" s="153"/>
      <c r="J181" s="152">
        <f>ROUND(I181*H181,3)</f>
        <v>0</v>
      </c>
      <c r="K181" s="154"/>
      <c r="L181" s="35"/>
      <c r="M181" s="155" t="s">
        <v>1</v>
      </c>
      <c r="N181" s="156" t="s">
        <v>46</v>
      </c>
      <c r="O181" s="60"/>
      <c r="P181" s="157">
        <f>O181*H181</f>
        <v>0</v>
      </c>
      <c r="Q181" s="157">
        <v>0</v>
      </c>
      <c r="R181" s="157">
        <f>Q181*H181</f>
        <v>0</v>
      </c>
      <c r="S181" s="157">
        <v>0</v>
      </c>
      <c r="T181" s="158">
        <f>S181*H181</f>
        <v>0</v>
      </c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R181" s="159" t="s">
        <v>246</v>
      </c>
      <c r="AT181" s="159" t="s">
        <v>242</v>
      </c>
      <c r="AU181" s="159" t="s">
        <v>140</v>
      </c>
      <c r="AY181" s="18" t="s">
        <v>239</v>
      </c>
      <c r="BE181" s="160">
        <f>IF(N181="základná",J181,0)</f>
        <v>0</v>
      </c>
      <c r="BF181" s="160">
        <f>IF(N181="znížená",J181,0)</f>
        <v>0</v>
      </c>
      <c r="BG181" s="160">
        <f>IF(N181="zákl. prenesená",J181,0)</f>
        <v>0</v>
      </c>
      <c r="BH181" s="160">
        <f>IF(N181="zníž. prenesená",J181,0)</f>
        <v>0</v>
      </c>
      <c r="BI181" s="160">
        <f>IF(N181="nulová",J181,0)</f>
        <v>0</v>
      </c>
      <c r="BJ181" s="18" t="s">
        <v>140</v>
      </c>
      <c r="BK181" s="161">
        <f>ROUND(I181*H181,3)</f>
        <v>0</v>
      </c>
      <c r="BL181" s="18" t="s">
        <v>246</v>
      </c>
      <c r="BM181" s="159" t="s">
        <v>307</v>
      </c>
    </row>
    <row r="182" spans="1:65" s="13" customFormat="1">
      <c r="B182" s="162"/>
      <c r="D182" s="163" t="s">
        <v>247</v>
      </c>
      <c r="E182" s="164" t="s">
        <v>1</v>
      </c>
      <c r="F182" s="165" t="s">
        <v>4411</v>
      </c>
      <c r="H182" s="166">
        <v>4.4939999999999998</v>
      </c>
      <c r="I182" s="167"/>
      <c r="L182" s="162"/>
      <c r="M182" s="168"/>
      <c r="N182" s="169"/>
      <c r="O182" s="169"/>
      <c r="P182" s="169"/>
      <c r="Q182" s="169"/>
      <c r="R182" s="169"/>
      <c r="S182" s="169"/>
      <c r="T182" s="170"/>
      <c r="AT182" s="164" t="s">
        <v>247</v>
      </c>
      <c r="AU182" s="164" t="s">
        <v>140</v>
      </c>
      <c r="AV182" s="13" t="s">
        <v>140</v>
      </c>
      <c r="AW182" s="13" t="s">
        <v>3</v>
      </c>
      <c r="AX182" s="13" t="s">
        <v>88</v>
      </c>
      <c r="AY182" s="164" t="s">
        <v>239</v>
      </c>
    </row>
    <row r="183" spans="1:65" s="12" customFormat="1" ht="22.75" customHeight="1">
      <c r="B183" s="134"/>
      <c r="D183" s="135" t="s">
        <v>79</v>
      </c>
      <c r="E183" s="145" t="s">
        <v>291</v>
      </c>
      <c r="F183" s="145" t="s">
        <v>4412</v>
      </c>
      <c r="I183" s="137"/>
      <c r="J183" s="146">
        <f>BK183</f>
        <v>0</v>
      </c>
      <c r="L183" s="134"/>
      <c r="M183" s="139"/>
      <c r="N183" s="140"/>
      <c r="O183" s="140"/>
      <c r="P183" s="141">
        <f>SUM(P184:P193)</f>
        <v>0</v>
      </c>
      <c r="Q183" s="140"/>
      <c r="R183" s="141">
        <f>SUM(R184:R193)</f>
        <v>3.0500000000000006E-3</v>
      </c>
      <c r="S183" s="140"/>
      <c r="T183" s="142">
        <f>SUM(T184:T193)</f>
        <v>0</v>
      </c>
      <c r="AR183" s="135" t="s">
        <v>88</v>
      </c>
      <c r="AT183" s="143" t="s">
        <v>79</v>
      </c>
      <c r="AU183" s="143" t="s">
        <v>88</v>
      </c>
      <c r="AY183" s="135" t="s">
        <v>239</v>
      </c>
      <c r="BK183" s="144">
        <f>SUM(BK184:BK193)</f>
        <v>0</v>
      </c>
    </row>
    <row r="184" spans="1:65" s="2" customFormat="1" ht="24.25" customHeight="1">
      <c r="A184" s="34"/>
      <c r="B184" s="147"/>
      <c r="C184" s="148" t="s">
        <v>420</v>
      </c>
      <c r="D184" s="148" t="s">
        <v>242</v>
      </c>
      <c r="E184" s="149" t="s">
        <v>4413</v>
      </c>
      <c r="F184" s="150" t="s">
        <v>4414</v>
      </c>
      <c r="G184" s="151" t="s">
        <v>138</v>
      </c>
      <c r="H184" s="152">
        <v>20</v>
      </c>
      <c r="I184" s="153"/>
      <c r="J184" s="152">
        <f t="shared" ref="J184:J193" si="0">ROUND(I184*H184,3)</f>
        <v>0</v>
      </c>
      <c r="K184" s="154"/>
      <c r="L184" s="35"/>
      <c r="M184" s="155" t="s">
        <v>1</v>
      </c>
      <c r="N184" s="156" t="s">
        <v>46</v>
      </c>
      <c r="O184" s="60"/>
      <c r="P184" s="157">
        <f t="shared" ref="P184:P193" si="1">O184*H184</f>
        <v>0</v>
      </c>
      <c r="Q184" s="157">
        <v>1.0000000000000001E-5</v>
      </c>
      <c r="R184" s="157">
        <f t="shared" ref="R184:R193" si="2">Q184*H184</f>
        <v>2.0000000000000001E-4</v>
      </c>
      <c r="S184" s="157">
        <v>0</v>
      </c>
      <c r="T184" s="158">
        <f t="shared" ref="T184:T193" si="3">S184*H184</f>
        <v>0</v>
      </c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R184" s="159" t="s">
        <v>246</v>
      </c>
      <c r="AT184" s="159" t="s">
        <v>242</v>
      </c>
      <c r="AU184" s="159" t="s">
        <v>140</v>
      </c>
      <c r="AY184" s="18" t="s">
        <v>239</v>
      </c>
      <c r="BE184" s="160">
        <f t="shared" ref="BE184:BE193" si="4">IF(N184="základná",J184,0)</f>
        <v>0</v>
      </c>
      <c r="BF184" s="160">
        <f t="shared" ref="BF184:BF193" si="5">IF(N184="znížená",J184,0)</f>
        <v>0</v>
      </c>
      <c r="BG184" s="160">
        <f t="shared" ref="BG184:BG193" si="6">IF(N184="zákl. prenesená",J184,0)</f>
        <v>0</v>
      </c>
      <c r="BH184" s="160">
        <f t="shared" ref="BH184:BH193" si="7">IF(N184="zníž. prenesená",J184,0)</f>
        <v>0</v>
      </c>
      <c r="BI184" s="160">
        <f t="shared" ref="BI184:BI193" si="8">IF(N184="nulová",J184,0)</f>
        <v>0</v>
      </c>
      <c r="BJ184" s="18" t="s">
        <v>140</v>
      </c>
      <c r="BK184" s="161">
        <f t="shared" ref="BK184:BK193" si="9">ROUND(I184*H184,3)</f>
        <v>0</v>
      </c>
      <c r="BL184" s="18" t="s">
        <v>246</v>
      </c>
      <c r="BM184" s="159" t="s">
        <v>4415</v>
      </c>
    </row>
    <row r="185" spans="1:65" s="2" customFormat="1" ht="14.4" customHeight="1">
      <c r="A185" s="34"/>
      <c r="B185" s="147"/>
      <c r="C185" s="190" t="s">
        <v>307</v>
      </c>
      <c r="D185" s="190" t="s">
        <v>541</v>
      </c>
      <c r="E185" s="191" t="s">
        <v>4416</v>
      </c>
      <c r="F185" s="192" t="s">
        <v>4417</v>
      </c>
      <c r="G185" s="193" t="s">
        <v>138</v>
      </c>
      <c r="H185" s="194">
        <v>20</v>
      </c>
      <c r="I185" s="195"/>
      <c r="J185" s="194">
        <f t="shared" si="0"/>
        <v>0</v>
      </c>
      <c r="K185" s="196"/>
      <c r="L185" s="197"/>
      <c r="M185" s="198" t="s">
        <v>1</v>
      </c>
      <c r="N185" s="199" t="s">
        <v>46</v>
      </c>
      <c r="O185" s="60"/>
      <c r="P185" s="157">
        <f t="shared" si="1"/>
        <v>0</v>
      </c>
      <c r="Q185" s="157">
        <v>0</v>
      </c>
      <c r="R185" s="157">
        <f t="shared" si="2"/>
        <v>0</v>
      </c>
      <c r="S185" s="157">
        <v>0</v>
      </c>
      <c r="T185" s="158">
        <f t="shared" si="3"/>
        <v>0</v>
      </c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R185" s="159" t="s">
        <v>291</v>
      </c>
      <c r="AT185" s="159" t="s">
        <v>541</v>
      </c>
      <c r="AU185" s="159" t="s">
        <v>140</v>
      </c>
      <c r="AY185" s="18" t="s">
        <v>239</v>
      </c>
      <c r="BE185" s="160">
        <f t="shared" si="4"/>
        <v>0</v>
      </c>
      <c r="BF185" s="160">
        <f t="shared" si="5"/>
        <v>0</v>
      </c>
      <c r="BG185" s="160">
        <f t="shared" si="6"/>
        <v>0</v>
      </c>
      <c r="BH185" s="160">
        <f t="shared" si="7"/>
        <v>0</v>
      </c>
      <c r="BI185" s="160">
        <f t="shared" si="8"/>
        <v>0</v>
      </c>
      <c r="BJ185" s="18" t="s">
        <v>140</v>
      </c>
      <c r="BK185" s="161">
        <f t="shared" si="9"/>
        <v>0</v>
      </c>
      <c r="BL185" s="18" t="s">
        <v>246</v>
      </c>
      <c r="BM185" s="159" t="s">
        <v>761</v>
      </c>
    </row>
    <row r="186" spans="1:65" s="2" customFormat="1" ht="24.25" customHeight="1">
      <c r="A186" s="34"/>
      <c r="B186" s="147"/>
      <c r="C186" s="148" t="s">
        <v>425</v>
      </c>
      <c r="D186" s="148" t="s">
        <v>242</v>
      </c>
      <c r="E186" s="149" t="s">
        <v>4418</v>
      </c>
      <c r="F186" s="150" t="s">
        <v>4419</v>
      </c>
      <c r="G186" s="151" t="s">
        <v>138</v>
      </c>
      <c r="H186" s="152">
        <v>279</v>
      </c>
      <c r="I186" s="153"/>
      <c r="J186" s="152">
        <f t="shared" si="0"/>
        <v>0</v>
      </c>
      <c r="K186" s="154"/>
      <c r="L186" s="35"/>
      <c r="M186" s="155" t="s">
        <v>1</v>
      </c>
      <c r="N186" s="156" t="s">
        <v>46</v>
      </c>
      <c r="O186" s="60"/>
      <c r="P186" s="157">
        <f t="shared" si="1"/>
        <v>0</v>
      </c>
      <c r="Q186" s="157">
        <v>1.0000000000000001E-5</v>
      </c>
      <c r="R186" s="157">
        <f t="shared" si="2"/>
        <v>2.7900000000000004E-3</v>
      </c>
      <c r="S186" s="157">
        <v>0</v>
      </c>
      <c r="T186" s="158">
        <f t="shared" si="3"/>
        <v>0</v>
      </c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R186" s="159" t="s">
        <v>246</v>
      </c>
      <c r="AT186" s="159" t="s">
        <v>242</v>
      </c>
      <c r="AU186" s="159" t="s">
        <v>140</v>
      </c>
      <c r="AY186" s="18" t="s">
        <v>239</v>
      </c>
      <c r="BE186" s="160">
        <f t="shared" si="4"/>
        <v>0</v>
      </c>
      <c r="BF186" s="160">
        <f t="shared" si="5"/>
        <v>0</v>
      </c>
      <c r="BG186" s="160">
        <f t="shared" si="6"/>
        <v>0</v>
      </c>
      <c r="BH186" s="160">
        <f t="shared" si="7"/>
        <v>0</v>
      </c>
      <c r="BI186" s="160">
        <f t="shared" si="8"/>
        <v>0</v>
      </c>
      <c r="BJ186" s="18" t="s">
        <v>140</v>
      </c>
      <c r="BK186" s="161">
        <f t="shared" si="9"/>
        <v>0</v>
      </c>
      <c r="BL186" s="18" t="s">
        <v>246</v>
      </c>
      <c r="BM186" s="159" t="s">
        <v>4420</v>
      </c>
    </row>
    <row r="187" spans="1:65" s="2" customFormat="1" ht="14.4" customHeight="1">
      <c r="A187" s="34"/>
      <c r="B187" s="147"/>
      <c r="C187" s="190" t="s">
        <v>355</v>
      </c>
      <c r="D187" s="190" t="s">
        <v>541</v>
      </c>
      <c r="E187" s="191" t="s">
        <v>4421</v>
      </c>
      <c r="F187" s="192" t="s">
        <v>4422</v>
      </c>
      <c r="G187" s="193" t="s">
        <v>138</v>
      </c>
      <c r="H187" s="194">
        <v>279</v>
      </c>
      <c r="I187" s="195"/>
      <c r="J187" s="194">
        <f t="shared" si="0"/>
        <v>0</v>
      </c>
      <c r="K187" s="196"/>
      <c r="L187" s="197"/>
      <c r="M187" s="198" t="s">
        <v>1</v>
      </c>
      <c r="N187" s="199" t="s">
        <v>46</v>
      </c>
      <c r="O187" s="60"/>
      <c r="P187" s="157">
        <f t="shared" si="1"/>
        <v>0</v>
      </c>
      <c r="Q187" s="157">
        <v>0</v>
      </c>
      <c r="R187" s="157">
        <f t="shared" si="2"/>
        <v>0</v>
      </c>
      <c r="S187" s="157">
        <v>0</v>
      </c>
      <c r="T187" s="158">
        <f t="shared" si="3"/>
        <v>0</v>
      </c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R187" s="159" t="s">
        <v>291</v>
      </c>
      <c r="AT187" s="159" t="s">
        <v>541</v>
      </c>
      <c r="AU187" s="159" t="s">
        <v>140</v>
      </c>
      <c r="AY187" s="18" t="s">
        <v>239</v>
      </c>
      <c r="BE187" s="160">
        <f t="shared" si="4"/>
        <v>0</v>
      </c>
      <c r="BF187" s="160">
        <f t="shared" si="5"/>
        <v>0</v>
      </c>
      <c r="BG187" s="160">
        <f t="shared" si="6"/>
        <v>0</v>
      </c>
      <c r="BH187" s="160">
        <f t="shared" si="7"/>
        <v>0</v>
      </c>
      <c r="BI187" s="160">
        <f t="shared" si="8"/>
        <v>0</v>
      </c>
      <c r="BJ187" s="18" t="s">
        <v>140</v>
      </c>
      <c r="BK187" s="161">
        <f t="shared" si="9"/>
        <v>0</v>
      </c>
      <c r="BL187" s="18" t="s">
        <v>246</v>
      </c>
      <c r="BM187" s="159" t="s">
        <v>8</v>
      </c>
    </row>
    <row r="188" spans="1:65" s="2" customFormat="1" ht="24.25" customHeight="1">
      <c r="A188" s="34"/>
      <c r="B188" s="147"/>
      <c r="C188" s="148" t="s">
        <v>1285</v>
      </c>
      <c r="D188" s="148" t="s">
        <v>242</v>
      </c>
      <c r="E188" s="149" t="s">
        <v>4423</v>
      </c>
      <c r="F188" s="150" t="s">
        <v>4424</v>
      </c>
      <c r="G188" s="151" t="s">
        <v>138</v>
      </c>
      <c r="H188" s="152">
        <v>6</v>
      </c>
      <c r="I188" s="153"/>
      <c r="J188" s="152">
        <f t="shared" si="0"/>
        <v>0</v>
      </c>
      <c r="K188" s="154"/>
      <c r="L188" s="35"/>
      <c r="M188" s="155" t="s">
        <v>1</v>
      </c>
      <c r="N188" s="156" t="s">
        <v>46</v>
      </c>
      <c r="O188" s="60"/>
      <c r="P188" s="157">
        <f t="shared" si="1"/>
        <v>0</v>
      </c>
      <c r="Q188" s="157">
        <v>1.0000000000000001E-5</v>
      </c>
      <c r="R188" s="157">
        <f t="shared" si="2"/>
        <v>6.0000000000000008E-5</v>
      </c>
      <c r="S188" s="157">
        <v>0</v>
      </c>
      <c r="T188" s="158">
        <f t="shared" si="3"/>
        <v>0</v>
      </c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R188" s="159" t="s">
        <v>246</v>
      </c>
      <c r="AT188" s="159" t="s">
        <v>242</v>
      </c>
      <c r="AU188" s="159" t="s">
        <v>140</v>
      </c>
      <c r="AY188" s="18" t="s">
        <v>239</v>
      </c>
      <c r="BE188" s="160">
        <f t="shared" si="4"/>
        <v>0</v>
      </c>
      <c r="BF188" s="160">
        <f t="shared" si="5"/>
        <v>0</v>
      </c>
      <c r="BG188" s="160">
        <f t="shared" si="6"/>
        <v>0</v>
      </c>
      <c r="BH188" s="160">
        <f t="shared" si="7"/>
        <v>0</v>
      </c>
      <c r="BI188" s="160">
        <f t="shared" si="8"/>
        <v>0</v>
      </c>
      <c r="BJ188" s="18" t="s">
        <v>140</v>
      </c>
      <c r="BK188" s="161">
        <f t="shared" si="9"/>
        <v>0</v>
      </c>
      <c r="BL188" s="18" t="s">
        <v>246</v>
      </c>
      <c r="BM188" s="159" t="s">
        <v>4425</v>
      </c>
    </row>
    <row r="189" spans="1:65" s="2" customFormat="1" ht="14.4" customHeight="1">
      <c r="A189" s="34"/>
      <c r="B189" s="147"/>
      <c r="C189" s="190" t="s">
        <v>761</v>
      </c>
      <c r="D189" s="190" t="s">
        <v>541</v>
      </c>
      <c r="E189" s="191" t="s">
        <v>4426</v>
      </c>
      <c r="F189" s="192" t="s">
        <v>4427</v>
      </c>
      <c r="G189" s="193" t="s">
        <v>138</v>
      </c>
      <c r="H189" s="194">
        <v>6</v>
      </c>
      <c r="I189" s="195"/>
      <c r="J189" s="194">
        <f t="shared" si="0"/>
        <v>0</v>
      </c>
      <c r="K189" s="196"/>
      <c r="L189" s="197"/>
      <c r="M189" s="198" t="s">
        <v>1</v>
      </c>
      <c r="N189" s="199" t="s">
        <v>46</v>
      </c>
      <c r="O189" s="60"/>
      <c r="P189" s="157">
        <f t="shared" si="1"/>
        <v>0</v>
      </c>
      <c r="Q189" s="157">
        <v>0</v>
      </c>
      <c r="R189" s="157">
        <f t="shared" si="2"/>
        <v>0</v>
      </c>
      <c r="S189" s="157">
        <v>0</v>
      </c>
      <c r="T189" s="158">
        <f t="shared" si="3"/>
        <v>0</v>
      </c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R189" s="159" t="s">
        <v>291</v>
      </c>
      <c r="AT189" s="159" t="s">
        <v>541</v>
      </c>
      <c r="AU189" s="159" t="s">
        <v>140</v>
      </c>
      <c r="AY189" s="18" t="s">
        <v>239</v>
      </c>
      <c r="BE189" s="160">
        <f t="shared" si="4"/>
        <v>0</v>
      </c>
      <c r="BF189" s="160">
        <f t="shared" si="5"/>
        <v>0</v>
      </c>
      <c r="BG189" s="160">
        <f t="shared" si="6"/>
        <v>0</v>
      </c>
      <c r="BH189" s="160">
        <f t="shared" si="7"/>
        <v>0</v>
      </c>
      <c r="BI189" s="160">
        <f t="shared" si="8"/>
        <v>0</v>
      </c>
      <c r="BJ189" s="18" t="s">
        <v>140</v>
      </c>
      <c r="BK189" s="161">
        <f t="shared" si="9"/>
        <v>0</v>
      </c>
      <c r="BL189" s="18" t="s">
        <v>246</v>
      </c>
      <c r="BM189" s="159" t="s">
        <v>380</v>
      </c>
    </row>
    <row r="190" spans="1:65" s="2" customFormat="1" ht="24.25" customHeight="1">
      <c r="A190" s="34"/>
      <c r="B190" s="147"/>
      <c r="C190" s="148" t="s">
        <v>362</v>
      </c>
      <c r="D190" s="148" t="s">
        <v>242</v>
      </c>
      <c r="E190" s="149" t="s">
        <v>4428</v>
      </c>
      <c r="F190" s="150" t="s">
        <v>4429</v>
      </c>
      <c r="G190" s="151" t="s">
        <v>388</v>
      </c>
      <c r="H190" s="152">
        <v>16</v>
      </c>
      <c r="I190" s="153"/>
      <c r="J190" s="152">
        <f t="shared" si="0"/>
        <v>0</v>
      </c>
      <c r="K190" s="154"/>
      <c r="L190" s="35"/>
      <c r="M190" s="155" t="s">
        <v>1</v>
      </c>
      <c r="N190" s="156" t="s">
        <v>46</v>
      </c>
      <c r="O190" s="60"/>
      <c r="P190" s="157">
        <f t="shared" si="1"/>
        <v>0</v>
      </c>
      <c r="Q190" s="157">
        <v>0</v>
      </c>
      <c r="R190" s="157">
        <f t="shared" si="2"/>
        <v>0</v>
      </c>
      <c r="S190" s="157">
        <v>0</v>
      </c>
      <c r="T190" s="158">
        <f t="shared" si="3"/>
        <v>0</v>
      </c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R190" s="159" t="s">
        <v>246</v>
      </c>
      <c r="AT190" s="159" t="s">
        <v>242</v>
      </c>
      <c r="AU190" s="159" t="s">
        <v>140</v>
      </c>
      <c r="AY190" s="18" t="s">
        <v>239</v>
      </c>
      <c r="BE190" s="160">
        <f t="shared" si="4"/>
        <v>0</v>
      </c>
      <c r="BF190" s="160">
        <f t="shared" si="5"/>
        <v>0</v>
      </c>
      <c r="BG190" s="160">
        <f t="shared" si="6"/>
        <v>0</v>
      </c>
      <c r="BH190" s="160">
        <f t="shared" si="7"/>
        <v>0</v>
      </c>
      <c r="BI190" s="160">
        <f t="shared" si="8"/>
        <v>0</v>
      </c>
      <c r="BJ190" s="18" t="s">
        <v>140</v>
      </c>
      <c r="BK190" s="161">
        <f t="shared" si="9"/>
        <v>0</v>
      </c>
      <c r="BL190" s="18" t="s">
        <v>246</v>
      </c>
      <c r="BM190" s="159" t="s">
        <v>393</v>
      </c>
    </row>
    <row r="191" spans="1:65" s="2" customFormat="1" ht="14.4" customHeight="1">
      <c r="A191" s="34"/>
      <c r="B191" s="147"/>
      <c r="C191" s="148" t="s">
        <v>8</v>
      </c>
      <c r="D191" s="148" t="s">
        <v>242</v>
      </c>
      <c r="E191" s="149" t="s">
        <v>4430</v>
      </c>
      <c r="F191" s="150" t="s">
        <v>4431</v>
      </c>
      <c r="G191" s="151" t="s">
        <v>138</v>
      </c>
      <c r="H191" s="152">
        <v>305</v>
      </c>
      <c r="I191" s="153"/>
      <c r="J191" s="152">
        <f t="shared" si="0"/>
        <v>0</v>
      </c>
      <c r="K191" s="154"/>
      <c r="L191" s="35"/>
      <c r="M191" s="155" t="s">
        <v>1</v>
      </c>
      <c r="N191" s="156" t="s">
        <v>46</v>
      </c>
      <c r="O191" s="60"/>
      <c r="P191" s="157">
        <f t="shared" si="1"/>
        <v>0</v>
      </c>
      <c r="Q191" s="157">
        <v>0</v>
      </c>
      <c r="R191" s="157">
        <f t="shared" si="2"/>
        <v>0</v>
      </c>
      <c r="S191" s="157">
        <v>0</v>
      </c>
      <c r="T191" s="158">
        <f t="shared" si="3"/>
        <v>0</v>
      </c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R191" s="159" t="s">
        <v>246</v>
      </c>
      <c r="AT191" s="159" t="s">
        <v>242</v>
      </c>
      <c r="AU191" s="159" t="s">
        <v>140</v>
      </c>
      <c r="AY191" s="18" t="s">
        <v>239</v>
      </c>
      <c r="BE191" s="160">
        <f t="shared" si="4"/>
        <v>0</v>
      </c>
      <c r="BF191" s="160">
        <f t="shared" si="5"/>
        <v>0</v>
      </c>
      <c r="BG191" s="160">
        <f t="shared" si="6"/>
        <v>0</v>
      </c>
      <c r="BH191" s="160">
        <f t="shared" si="7"/>
        <v>0</v>
      </c>
      <c r="BI191" s="160">
        <f t="shared" si="8"/>
        <v>0</v>
      </c>
      <c r="BJ191" s="18" t="s">
        <v>140</v>
      </c>
      <c r="BK191" s="161">
        <f t="shared" si="9"/>
        <v>0</v>
      </c>
      <c r="BL191" s="18" t="s">
        <v>246</v>
      </c>
      <c r="BM191" s="159" t="s">
        <v>406</v>
      </c>
    </row>
    <row r="192" spans="1:65" s="2" customFormat="1" ht="24.25" customHeight="1">
      <c r="A192" s="34"/>
      <c r="B192" s="147"/>
      <c r="C192" s="148" t="s">
        <v>375</v>
      </c>
      <c r="D192" s="148" t="s">
        <v>242</v>
      </c>
      <c r="E192" s="149" t="s">
        <v>4432</v>
      </c>
      <c r="F192" s="150" t="s">
        <v>4433</v>
      </c>
      <c r="G192" s="151" t="s">
        <v>388</v>
      </c>
      <c r="H192" s="152">
        <v>4</v>
      </c>
      <c r="I192" s="153"/>
      <c r="J192" s="152">
        <f t="shared" si="0"/>
        <v>0</v>
      </c>
      <c r="K192" s="154"/>
      <c r="L192" s="35"/>
      <c r="M192" s="155" t="s">
        <v>1</v>
      </c>
      <c r="N192" s="156" t="s">
        <v>46</v>
      </c>
      <c r="O192" s="60"/>
      <c r="P192" s="157">
        <f t="shared" si="1"/>
        <v>0</v>
      </c>
      <c r="Q192" s="157">
        <v>0</v>
      </c>
      <c r="R192" s="157">
        <f t="shared" si="2"/>
        <v>0</v>
      </c>
      <c r="S192" s="157">
        <v>0</v>
      </c>
      <c r="T192" s="158">
        <f t="shared" si="3"/>
        <v>0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159" t="s">
        <v>246</v>
      </c>
      <c r="AT192" s="159" t="s">
        <v>242</v>
      </c>
      <c r="AU192" s="159" t="s">
        <v>140</v>
      </c>
      <c r="AY192" s="18" t="s">
        <v>239</v>
      </c>
      <c r="BE192" s="160">
        <f t="shared" si="4"/>
        <v>0</v>
      </c>
      <c r="BF192" s="160">
        <f t="shared" si="5"/>
        <v>0</v>
      </c>
      <c r="BG192" s="160">
        <f t="shared" si="6"/>
        <v>0</v>
      </c>
      <c r="BH192" s="160">
        <f t="shared" si="7"/>
        <v>0</v>
      </c>
      <c r="BI192" s="160">
        <f t="shared" si="8"/>
        <v>0</v>
      </c>
      <c r="BJ192" s="18" t="s">
        <v>140</v>
      </c>
      <c r="BK192" s="161">
        <f t="shared" si="9"/>
        <v>0</v>
      </c>
      <c r="BL192" s="18" t="s">
        <v>246</v>
      </c>
      <c r="BM192" s="159" t="s">
        <v>268</v>
      </c>
    </row>
    <row r="193" spans="1:65" s="2" customFormat="1" ht="14.4" customHeight="1">
      <c r="A193" s="34"/>
      <c r="B193" s="147"/>
      <c r="C193" s="148" t="s">
        <v>380</v>
      </c>
      <c r="D193" s="148" t="s">
        <v>242</v>
      </c>
      <c r="E193" s="149" t="s">
        <v>4434</v>
      </c>
      <c r="F193" s="150" t="s">
        <v>4435</v>
      </c>
      <c r="G193" s="151" t="s">
        <v>138</v>
      </c>
      <c r="H193" s="152">
        <v>125</v>
      </c>
      <c r="I193" s="153"/>
      <c r="J193" s="152">
        <f t="shared" si="0"/>
        <v>0</v>
      </c>
      <c r="K193" s="154"/>
      <c r="L193" s="35"/>
      <c r="M193" s="155" t="s">
        <v>1</v>
      </c>
      <c r="N193" s="156" t="s">
        <v>46</v>
      </c>
      <c r="O193" s="60"/>
      <c r="P193" s="157">
        <f t="shared" si="1"/>
        <v>0</v>
      </c>
      <c r="Q193" s="157">
        <v>0</v>
      </c>
      <c r="R193" s="157">
        <f t="shared" si="2"/>
        <v>0</v>
      </c>
      <c r="S193" s="157">
        <v>0</v>
      </c>
      <c r="T193" s="158">
        <f t="shared" si="3"/>
        <v>0</v>
      </c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R193" s="159" t="s">
        <v>246</v>
      </c>
      <c r="AT193" s="159" t="s">
        <v>242</v>
      </c>
      <c r="AU193" s="159" t="s">
        <v>140</v>
      </c>
      <c r="AY193" s="18" t="s">
        <v>239</v>
      </c>
      <c r="BE193" s="160">
        <f t="shared" si="4"/>
        <v>0</v>
      </c>
      <c r="BF193" s="160">
        <f t="shared" si="5"/>
        <v>0</v>
      </c>
      <c r="BG193" s="160">
        <f t="shared" si="6"/>
        <v>0</v>
      </c>
      <c r="BH193" s="160">
        <f t="shared" si="7"/>
        <v>0</v>
      </c>
      <c r="BI193" s="160">
        <f t="shared" si="8"/>
        <v>0</v>
      </c>
      <c r="BJ193" s="18" t="s">
        <v>140</v>
      </c>
      <c r="BK193" s="161">
        <f t="shared" si="9"/>
        <v>0</v>
      </c>
      <c r="BL193" s="18" t="s">
        <v>246</v>
      </c>
      <c r="BM193" s="159" t="s">
        <v>289</v>
      </c>
    </row>
    <row r="194" spans="1:65" s="12" customFormat="1" ht="22.75" customHeight="1">
      <c r="B194" s="134"/>
      <c r="D194" s="135" t="s">
        <v>79</v>
      </c>
      <c r="E194" s="145" t="s">
        <v>327</v>
      </c>
      <c r="F194" s="145" t="s">
        <v>4436</v>
      </c>
      <c r="I194" s="137"/>
      <c r="J194" s="146">
        <f>BK194</f>
        <v>0</v>
      </c>
      <c r="L194" s="134"/>
      <c r="M194" s="139"/>
      <c r="N194" s="140"/>
      <c r="O194" s="140"/>
      <c r="P194" s="141">
        <f>SUM(P195:P214)</f>
        <v>0</v>
      </c>
      <c r="Q194" s="140"/>
      <c r="R194" s="141">
        <f>SUM(R195:R214)</f>
        <v>17.450499999999998</v>
      </c>
      <c r="S194" s="140"/>
      <c r="T194" s="142">
        <f>SUM(T195:T214)</f>
        <v>0</v>
      </c>
      <c r="AR194" s="135" t="s">
        <v>88</v>
      </c>
      <c r="AT194" s="143" t="s">
        <v>79</v>
      </c>
      <c r="AU194" s="143" t="s">
        <v>88</v>
      </c>
      <c r="AY194" s="135" t="s">
        <v>239</v>
      </c>
      <c r="BK194" s="144">
        <f>SUM(BK195:BK214)</f>
        <v>0</v>
      </c>
    </row>
    <row r="195" spans="1:65" s="2" customFormat="1" ht="14.4" customHeight="1">
      <c r="A195" s="34"/>
      <c r="B195" s="147"/>
      <c r="C195" s="148" t="s">
        <v>385</v>
      </c>
      <c r="D195" s="148" t="s">
        <v>242</v>
      </c>
      <c r="E195" s="149" t="s">
        <v>4437</v>
      </c>
      <c r="F195" s="150" t="s">
        <v>4438</v>
      </c>
      <c r="G195" s="151" t="s">
        <v>388</v>
      </c>
      <c r="H195" s="152">
        <v>2</v>
      </c>
      <c r="I195" s="153"/>
      <c r="J195" s="152">
        <f t="shared" ref="J195:J208" si="10">ROUND(I195*H195,3)</f>
        <v>0</v>
      </c>
      <c r="K195" s="154"/>
      <c r="L195" s="35"/>
      <c r="M195" s="155" t="s">
        <v>1</v>
      </c>
      <c r="N195" s="156" t="s">
        <v>46</v>
      </c>
      <c r="O195" s="60"/>
      <c r="P195" s="157">
        <f t="shared" ref="P195:P208" si="11">O195*H195</f>
        <v>0</v>
      </c>
      <c r="Q195" s="157">
        <v>0</v>
      </c>
      <c r="R195" s="157">
        <f t="shared" ref="R195:R208" si="12">Q195*H195</f>
        <v>0</v>
      </c>
      <c r="S195" s="157">
        <v>0</v>
      </c>
      <c r="T195" s="158">
        <f t="shared" ref="T195:T208" si="13">S195*H195</f>
        <v>0</v>
      </c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R195" s="159" t="s">
        <v>246</v>
      </c>
      <c r="AT195" s="159" t="s">
        <v>242</v>
      </c>
      <c r="AU195" s="159" t="s">
        <v>140</v>
      </c>
      <c r="AY195" s="18" t="s">
        <v>239</v>
      </c>
      <c r="BE195" s="160">
        <f t="shared" ref="BE195:BE208" si="14">IF(N195="základná",J195,0)</f>
        <v>0</v>
      </c>
      <c r="BF195" s="160">
        <f t="shared" ref="BF195:BF208" si="15">IF(N195="znížená",J195,0)</f>
        <v>0</v>
      </c>
      <c r="BG195" s="160">
        <f t="shared" ref="BG195:BG208" si="16">IF(N195="zákl. prenesená",J195,0)</f>
        <v>0</v>
      </c>
      <c r="BH195" s="160">
        <f t="shared" ref="BH195:BH208" si="17">IF(N195="zníž. prenesená",J195,0)</f>
        <v>0</v>
      </c>
      <c r="BI195" s="160">
        <f t="shared" ref="BI195:BI208" si="18">IF(N195="nulová",J195,0)</f>
        <v>0</v>
      </c>
      <c r="BJ195" s="18" t="s">
        <v>140</v>
      </c>
      <c r="BK195" s="161">
        <f t="shared" ref="BK195:BK208" si="19">ROUND(I195*H195,3)</f>
        <v>0</v>
      </c>
      <c r="BL195" s="18" t="s">
        <v>246</v>
      </c>
      <c r="BM195" s="159" t="s">
        <v>323</v>
      </c>
    </row>
    <row r="196" spans="1:65" s="2" customFormat="1" ht="14.4" customHeight="1">
      <c r="A196" s="34"/>
      <c r="B196" s="147"/>
      <c r="C196" s="190" t="s">
        <v>393</v>
      </c>
      <c r="D196" s="190" t="s">
        <v>541</v>
      </c>
      <c r="E196" s="191" t="s">
        <v>4439</v>
      </c>
      <c r="F196" s="192" t="s">
        <v>4440</v>
      </c>
      <c r="G196" s="193" t="s">
        <v>245</v>
      </c>
      <c r="H196" s="194">
        <v>16.5</v>
      </c>
      <c r="I196" s="195"/>
      <c r="J196" s="194">
        <f t="shared" si="10"/>
        <v>0</v>
      </c>
      <c r="K196" s="196"/>
      <c r="L196" s="197"/>
      <c r="M196" s="198" t="s">
        <v>1</v>
      </c>
      <c r="N196" s="199" t="s">
        <v>46</v>
      </c>
      <c r="O196" s="60"/>
      <c r="P196" s="157">
        <f t="shared" si="11"/>
        <v>0</v>
      </c>
      <c r="Q196" s="157">
        <v>0</v>
      </c>
      <c r="R196" s="157">
        <f t="shared" si="12"/>
        <v>0</v>
      </c>
      <c r="S196" s="157">
        <v>0</v>
      </c>
      <c r="T196" s="158">
        <f t="shared" si="13"/>
        <v>0</v>
      </c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R196" s="159" t="s">
        <v>291</v>
      </c>
      <c r="AT196" s="159" t="s">
        <v>541</v>
      </c>
      <c r="AU196" s="159" t="s">
        <v>140</v>
      </c>
      <c r="AY196" s="18" t="s">
        <v>239</v>
      </c>
      <c r="BE196" s="160">
        <f t="shared" si="14"/>
        <v>0</v>
      </c>
      <c r="BF196" s="160">
        <f t="shared" si="15"/>
        <v>0</v>
      </c>
      <c r="BG196" s="160">
        <f t="shared" si="16"/>
        <v>0</v>
      </c>
      <c r="BH196" s="160">
        <f t="shared" si="17"/>
        <v>0</v>
      </c>
      <c r="BI196" s="160">
        <f t="shared" si="18"/>
        <v>0</v>
      </c>
      <c r="BJ196" s="18" t="s">
        <v>140</v>
      </c>
      <c r="BK196" s="161">
        <f t="shared" si="19"/>
        <v>0</v>
      </c>
      <c r="BL196" s="18" t="s">
        <v>246</v>
      </c>
      <c r="BM196" s="159" t="s">
        <v>389</v>
      </c>
    </row>
    <row r="197" spans="1:65" s="2" customFormat="1" ht="24.25" customHeight="1">
      <c r="A197" s="34"/>
      <c r="B197" s="147"/>
      <c r="C197" s="190" t="s">
        <v>400</v>
      </c>
      <c r="D197" s="190" t="s">
        <v>541</v>
      </c>
      <c r="E197" s="191" t="s">
        <v>30</v>
      </c>
      <c r="F197" s="192" t="s">
        <v>5547</v>
      </c>
      <c r="G197" s="193" t="s">
        <v>388</v>
      </c>
      <c r="H197" s="194">
        <v>1</v>
      </c>
      <c r="I197" s="195"/>
      <c r="J197" s="194">
        <f t="shared" si="10"/>
        <v>0</v>
      </c>
      <c r="K197" s="196"/>
      <c r="L197" s="197"/>
      <c r="M197" s="198" t="s">
        <v>1</v>
      </c>
      <c r="N197" s="199" t="s">
        <v>46</v>
      </c>
      <c r="O197" s="60"/>
      <c r="P197" s="157">
        <f t="shared" si="11"/>
        <v>0</v>
      </c>
      <c r="Q197" s="157">
        <v>0</v>
      </c>
      <c r="R197" s="157">
        <f t="shared" si="12"/>
        <v>0</v>
      </c>
      <c r="S197" s="157">
        <v>0</v>
      </c>
      <c r="T197" s="158">
        <f t="shared" si="13"/>
        <v>0</v>
      </c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R197" s="159" t="s">
        <v>291</v>
      </c>
      <c r="AT197" s="159" t="s">
        <v>541</v>
      </c>
      <c r="AU197" s="159" t="s">
        <v>140</v>
      </c>
      <c r="AY197" s="18" t="s">
        <v>239</v>
      </c>
      <c r="BE197" s="160">
        <f t="shared" si="14"/>
        <v>0</v>
      </c>
      <c r="BF197" s="160">
        <f t="shared" si="15"/>
        <v>0</v>
      </c>
      <c r="BG197" s="160">
        <f t="shared" si="16"/>
        <v>0</v>
      </c>
      <c r="BH197" s="160">
        <f t="shared" si="17"/>
        <v>0</v>
      </c>
      <c r="BI197" s="160">
        <f t="shared" si="18"/>
        <v>0</v>
      </c>
      <c r="BJ197" s="18" t="s">
        <v>140</v>
      </c>
      <c r="BK197" s="161">
        <f t="shared" si="19"/>
        <v>0</v>
      </c>
      <c r="BL197" s="18" t="s">
        <v>246</v>
      </c>
      <c r="BM197" s="159" t="s">
        <v>451</v>
      </c>
    </row>
    <row r="198" spans="1:65" s="2" customFormat="1" ht="14.4" customHeight="1">
      <c r="A198" s="34"/>
      <c r="B198" s="147"/>
      <c r="C198" s="190" t="s">
        <v>406</v>
      </c>
      <c r="D198" s="190" t="s">
        <v>541</v>
      </c>
      <c r="E198" s="191" t="s">
        <v>5548</v>
      </c>
      <c r="F198" s="192" t="s">
        <v>5549</v>
      </c>
      <c r="G198" s="193" t="s">
        <v>388</v>
      </c>
      <c r="H198" s="194">
        <v>2</v>
      </c>
      <c r="I198" s="195"/>
      <c r="J198" s="194">
        <f t="shared" si="10"/>
        <v>0</v>
      </c>
      <c r="K198" s="196"/>
      <c r="L198" s="197"/>
      <c r="M198" s="198" t="s">
        <v>1</v>
      </c>
      <c r="N198" s="199" t="s">
        <v>46</v>
      </c>
      <c r="O198" s="60"/>
      <c r="P198" s="157">
        <f t="shared" si="11"/>
        <v>0</v>
      </c>
      <c r="Q198" s="157">
        <v>0</v>
      </c>
      <c r="R198" s="157">
        <f t="shared" si="12"/>
        <v>0</v>
      </c>
      <c r="S198" s="157">
        <v>0</v>
      </c>
      <c r="T198" s="158">
        <f t="shared" si="13"/>
        <v>0</v>
      </c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R198" s="159" t="s">
        <v>291</v>
      </c>
      <c r="AT198" s="159" t="s">
        <v>541</v>
      </c>
      <c r="AU198" s="159" t="s">
        <v>140</v>
      </c>
      <c r="AY198" s="18" t="s">
        <v>239</v>
      </c>
      <c r="BE198" s="160">
        <f t="shared" si="14"/>
        <v>0</v>
      </c>
      <c r="BF198" s="160">
        <f t="shared" si="15"/>
        <v>0</v>
      </c>
      <c r="BG198" s="160">
        <f t="shared" si="16"/>
        <v>0</v>
      </c>
      <c r="BH198" s="160">
        <f t="shared" si="17"/>
        <v>0</v>
      </c>
      <c r="BI198" s="160">
        <f t="shared" si="18"/>
        <v>0</v>
      </c>
      <c r="BJ198" s="18" t="s">
        <v>140</v>
      </c>
      <c r="BK198" s="161">
        <f t="shared" si="19"/>
        <v>0</v>
      </c>
      <c r="BL198" s="18" t="s">
        <v>246</v>
      </c>
      <c r="BM198" s="159" t="s">
        <v>447</v>
      </c>
    </row>
    <row r="199" spans="1:65" s="2" customFormat="1" ht="14.4" customHeight="1">
      <c r="A199" s="34"/>
      <c r="B199" s="147"/>
      <c r="C199" s="190" t="s">
        <v>262</v>
      </c>
      <c r="D199" s="190" t="s">
        <v>541</v>
      </c>
      <c r="E199" s="191" t="s">
        <v>5550</v>
      </c>
      <c r="F199" s="192" t="s">
        <v>5551</v>
      </c>
      <c r="G199" s="193" t="s">
        <v>388</v>
      </c>
      <c r="H199" s="194">
        <v>3</v>
      </c>
      <c r="I199" s="195"/>
      <c r="J199" s="194">
        <f t="shared" si="10"/>
        <v>0</v>
      </c>
      <c r="K199" s="196"/>
      <c r="L199" s="197"/>
      <c r="M199" s="198" t="s">
        <v>1</v>
      </c>
      <c r="N199" s="199" t="s">
        <v>46</v>
      </c>
      <c r="O199" s="60"/>
      <c r="P199" s="157">
        <f t="shared" si="11"/>
        <v>0</v>
      </c>
      <c r="Q199" s="157">
        <v>0</v>
      </c>
      <c r="R199" s="157">
        <f t="shared" si="12"/>
        <v>0</v>
      </c>
      <c r="S199" s="157">
        <v>0</v>
      </c>
      <c r="T199" s="158">
        <f t="shared" si="13"/>
        <v>0</v>
      </c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R199" s="159" t="s">
        <v>291</v>
      </c>
      <c r="AT199" s="159" t="s">
        <v>541</v>
      </c>
      <c r="AU199" s="159" t="s">
        <v>140</v>
      </c>
      <c r="AY199" s="18" t="s">
        <v>239</v>
      </c>
      <c r="BE199" s="160">
        <f t="shared" si="14"/>
        <v>0</v>
      </c>
      <c r="BF199" s="160">
        <f t="shared" si="15"/>
        <v>0</v>
      </c>
      <c r="BG199" s="160">
        <f t="shared" si="16"/>
        <v>0</v>
      </c>
      <c r="BH199" s="160">
        <f t="shared" si="17"/>
        <v>0</v>
      </c>
      <c r="BI199" s="160">
        <f t="shared" si="18"/>
        <v>0</v>
      </c>
      <c r="BJ199" s="18" t="s">
        <v>140</v>
      </c>
      <c r="BK199" s="161">
        <f t="shared" si="19"/>
        <v>0</v>
      </c>
      <c r="BL199" s="18" t="s">
        <v>246</v>
      </c>
      <c r="BM199" s="159" t="s">
        <v>342</v>
      </c>
    </row>
    <row r="200" spans="1:65" s="2" customFormat="1" ht="14.4" customHeight="1">
      <c r="A200" s="34"/>
      <c r="B200" s="147"/>
      <c r="C200" s="190" t="s">
        <v>268</v>
      </c>
      <c r="D200" s="190" t="s">
        <v>541</v>
      </c>
      <c r="E200" s="191" t="s">
        <v>5552</v>
      </c>
      <c r="F200" s="192" t="s">
        <v>5553</v>
      </c>
      <c r="G200" s="193" t="s">
        <v>388</v>
      </c>
      <c r="H200" s="194">
        <v>1</v>
      </c>
      <c r="I200" s="195"/>
      <c r="J200" s="194">
        <f t="shared" si="10"/>
        <v>0</v>
      </c>
      <c r="K200" s="196"/>
      <c r="L200" s="197"/>
      <c r="M200" s="198" t="s">
        <v>1</v>
      </c>
      <c r="N200" s="199" t="s">
        <v>46</v>
      </c>
      <c r="O200" s="60"/>
      <c r="P200" s="157">
        <f t="shared" si="11"/>
        <v>0</v>
      </c>
      <c r="Q200" s="157">
        <v>0</v>
      </c>
      <c r="R200" s="157">
        <f t="shared" si="12"/>
        <v>0</v>
      </c>
      <c r="S200" s="157">
        <v>0</v>
      </c>
      <c r="T200" s="158">
        <f t="shared" si="13"/>
        <v>0</v>
      </c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R200" s="159" t="s">
        <v>291</v>
      </c>
      <c r="AT200" s="159" t="s">
        <v>541</v>
      </c>
      <c r="AU200" s="159" t="s">
        <v>140</v>
      </c>
      <c r="AY200" s="18" t="s">
        <v>239</v>
      </c>
      <c r="BE200" s="160">
        <f t="shared" si="14"/>
        <v>0</v>
      </c>
      <c r="BF200" s="160">
        <f t="shared" si="15"/>
        <v>0</v>
      </c>
      <c r="BG200" s="160">
        <f t="shared" si="16"/>
        <v>0</v>
      </c>
      <c r="BH200" s="160">
        <f t="shared" si="17"/>
        <v>0</v>
      </c>
      <c r="BI200" s="160">
        <f t="shared" si="18"/>
        <v>0</v>
      </c>
      <c r="BJ200" s="18" t="s">
        <v>140</v>
      </c>
      <c r="BK200" s="161">
        <f t="shared" si="19"/>
        <v>0</v>
      </c>
      <c r="BL200" s="18" t="s">
        <v>246</v>
      </c>
      <c r="BM200" s="159" t="s">
        <v>351</v>
      </c>
    </row>
    <row r="201" spans="1:65" s="2" customFormat="1" ht="14.4" customHeight="1">
      <c r="A201" s="34"/>
      <c r="B201" s="147"/>
      <c r="C201" s="190" t="s">
        <v>273</v>
      </c>
      <c r="D201" s="190" t="s">
        <v>541</v>
      </c>
      <c r="E201" s="191" t="s">
        <v>5554</v>
      </c>
      <c r="F201" s="192" t="s">
        <v>5555</v>
      </c>
      <c r="G201" s="193" t="s">
        <v>388</v>
      </c>
      <c r="H201" s="194">
        <v>1</v>
      </c>
      <c r="I201" s="195"/>
      <c r="J201" s="194">
        <f t="shared" si="10"/>
        <v>0</v>
      </c>
      <c r="K201" s="196"/>
      <c r="L201" s="197"/>
      <c r="M201" s="198" t="s">
        <v>1</v>
      </c>
      <c r="N201" s="199" t="s">
        <v>46</v>
      </c>
      <c r="O201" s="60"/>
      <c r="P201" s="157">
        <f t="shared" si="11"/>
        <v>0</v>
      </c>
      <c r="Q201" s="157">
        <v>0</v>
      </c>
      <c r="R201" s="157">
        <f t="shared" si="12"/>
        <v>0</v>
      </c>
      <c r="S201" s="157">
        <v>0</v>
      </c>
      <c r="T201" s="158">
        <f t="shared" si="13"/>
        <v>0</v>
      </c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R201" s="159" t="s">
        <v>291</v>
      </c>
      <c r="AT201" s="159" t="s">
        <v>541</v>
      </c>
      <c r="AU201" s="159" t="s">
        <v>140</v>
      </c>
      <c r="AY201" s="18" t="s">
        <v>239</v>
      </c>
      <c r="BE201" s="160">
        <f t="shared" si="14"/>
        <v>0</v>
      </c>
      <c r="BF201" s="160">
        <f t="shared" si="15"/>
        <v>0</v>
      </c>
      <c r="BG201" s="160">
        <f t="shared" si="16"/>
        <v>0</v>
      </c>
      <c r="BH201" s="160">
        <f t="shared" si="17"/>
        <v>0</v>
      </c>
      <c r="BI201" s="160">
        <f t="shared" si="18"/>
        <v>0</v>
      </c>
      <c r="BJ201" s="18" t="s">
        <v>140</v>
      </c>
      <c r="BK201" s="161">
        <f t="shared" si="19"/>
        <v>0</v>
      </c>
      <c r="BL201" s="18" t="s">
        <v>246</v>
      </c>
      <c r="BM201" s="159" t="s">
        <v>462</v>
      </c>
    </row>
    <row r="202" spans="1:65" s="2" customFormat="1" ht="14.4" customHeight="1">
      <c r="A202" s="34"/>
      <c r="B202" s="147"/>
      <c r="C202" s="190" t="s">
        <v>337</v>
      </c>
      <c r="D202" s="190" t="s">
        <v>541</v>
      </c>
      <c r="E202" s="191" t="s">
        <v>5556</v>
      </c>
      <c r="F202" s="192" t="s">
        <v>4441</v>
      </c>
      <c r="G202" s="193" t="s">
        <v>388</v>
      </c>
      <c r="H202" s="194">
        <v>1</v>
      </c>
      <c r="I202" s="195"/>
      <c r="J202" s="194">
        <f t="shared" si="10"/>
        <v>0</v>
      </c>
      <c r="K202" s="196"/>
      <c r="L202" s="197"/>
      <c r="M202" s="198" t="s">
        <v>1</v>
      </c>
      <c r="N202" s="199" t="s">
        <v>46</v>
      </c>
      <c r="O202" s="60"/>
      <c r="P202" s="157">
        <f t="shared" si="11"/>
        <v>0</v>
      </c>
      <c r="Q202" s="157">
        <v>0</v>
      </c>
      <c r="R202" s="157">
        <f t="shared" si="12"/>
        <v>0</v>
      </c>
      <c r="S202" s="157">
        <v>0</v>
      </c>
      <c r="T202" s="158">
        <f t="shared" si="13"/>
        <v>0</v>
      </c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R202" s="159" t="s">
        <v>291</v>
      </c>
      <c r="AT202" s="159" t="s">
        <v>541</v>
      </c>
      <c r="AU202" s="159" t="s">
        <v>140</v>
      </c>
      <c r="AY202" s="18" t="s">
        <v>239</v>
      </c>
      <c r="BE202" s="160">
        <f t="shared" si="14"/>
        <v>0</v>
      </c>
      <c r="BF202" s="160">
        <f t="shared" si="15"/>
        <v>0</v>
      </c>
      <c r="BG202" s="160">
        <f t="shared" si="16"/>
        <v>0</v>
      </c>
      <c r="BH202" s="160">
        <f t="shared" si="17"/>
        <v>0</v>
      </c>
      <c r="BI202" s="160">
        <f t="shared" si="18"/>
        <v>0</v>
      </c>
      <c r="BJ202" s="18" t="s">
        <v>140</v>
      </c>
      <c r="BK202" s="161">
        <f t="shared" si="19"/>
        <v>0</v>
      </c>
      <c r="BL202" s="18" t="s">
        <v>246</v>
      </c>
      <c r="BM202" s="159" t="s">
        <v>684</v>
      </c>
    </row>
    <row r="203" spans="1:65" s="2" customFormat="1" ht="24.25" customHeight="1">
      <c r="A203" s="34"/>
      <c r="B203" s="147"/>
      <c r="C203" s="190" t="s">
        <v>289</v>
      </c>
      <c r="D203" s="190" t="s">
        <v>541</v>
      </c>
      <c r="E203" s="191" t="s">
        <v>4442</v>
      </c>
      <c r="F203" s="192" t="s">
        <v>4443</v>
      </c>
      <c r="G203" s="193" t="s">
        <v>388</v>
      </c>
      <c r="H203" s="194">
        <v>1</v>
      </c>
      <c r="I203" s="195"/>
      <c r="J203" s="194">
        <f t="shared" si="10"/>
        <v>0</v>
      </c>
      <c r="K203" s="196"/>
      <c r="L203" s="197"/>
      <c r="M203" s="198" t="s">
        <v>1</v>
      </c>
      <c r="N203" s="199" t="s">
        <v>46</v>
      </c>
      <c r="O203" s="60"/>
      <c r="P203" s="157">
        <f t="shared" si="11"/>
        <v>0</v>
      </c>
      <c r="Q203" s="157">
        <v>0</v>
      </c>
      <c r="R203" s="157">
        <f t="shared" si="12"/>
        <v>0</v>
      </c>
      <c r="S203" s="157">
        <v>0</v>
      </c>
      <c r="T203" s="158">
        <f t="shared" si="13"/>
        <v>0</v>
      </c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R203" s="159" t="s">
        <v>291</v>
      </c>
      <c r="AT203" s="159" t="s">
        <v>541</v>
      </c>
      <c r="AU203" s="159" t="s">
        <v>140</v>
      </c>
      <c r="AY203" s="18" t="s">
        <v>239</v>
      </c>
      <c r="BE203" s="160">
        <f t="shared" si="14"/>
        <v>0</v>
      </c>
      <c r="BF203" s="160">
        <f t="shared" si="15"/>
        <v>0</v>
      </c>
      <c r="BG203" s="160">
        <f t="shared" si="16"/>
        <v>0</v>
      </c>
      <c r="BH203" s="160">
        <f t="shared" si="17"/>
        <v>0</v>
      </c>
      <c r="BI203" s="160">
        <f t="shared" si="18"/>
        <v>0</v>
      </c>
      <c r="BJ203" s="18" t="s">
        <v>140</v>
      </c>
      <c r="BK203" s="161">
        <f t="shared" si="19"/>
        <v>0</v>
      </c>
      <c r="BL203" s="18" t="s">
        <v>246</v>
      </c>
      <c r="BM203" s="159" t="s">
        <v>469</v>
      </c>
    </row>
    <row r="204" spans="1:65" s="2" customFormat="1" ht="14.4" customHeight="1">
      <c r="A204" s="34"/>
      <c r="B204" s="147"/>
      <c r="C204" s="190" t="s">
        <v>294</v>
      </c>
      <c r="D204" s="190" t="s">
        <v>541</v>
      </c>
      <c r="E204" s="191" t="s">
        <v>4444</v>
      </c>
      <c r="F204" s="192" t="s">
        <v>4445</v>
      </c>
      <c r="G204" s="193" t="s">
        <v>388</v>
      </c>
      <c r="H204" s="194">
        <v>12</v>
      </c>
      <c r="I204" s="195"/>
      <c r="J204" s="194">
        <f t="shared" si="10"/>
        <v>0</v>
      </c>
      <c r="K204" s="196"/>
      <c r="L204" s="197"/>
      <c r="M204" s="198" t="s">
        <v>1</v>
      </c>
      <c r="N204" s="199" t="s">
        <v>46</v>
      </c>
      <c r="O204" s="60"/>
      <c r="P204" s="157">
        <f t="shared" si="11"/>
        <v>0</v>
      </c>
      <c r="Q204" s="157">
        <v>0</v>
      </c>
      <c r="R204" s="157">
        <f t="shared" si="12"/>
        <v>0</v>
      </c>
      <c r="S204" s="157">
        <v>0</v>
      </c>
      <c r="T204" s="158">
        <f t="shared" si="13"/>
        <v>0</v>
      </c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R204" s="159" t="s">
        <v>291</v>
      </c>
      <c r="AT204" s="159" t="s">
        <v>541</v>
      </c>
      <c r="AU204" s="159" t="s">
        <v>140</v>
      </c>
      <c r="AY204" s="18" t="s">
        <v>239</v>
      </c>
      <c r="BE204" s="160">
        <f t="shared" si="14"/>
        <v>0</v>
      </c>
      <c r="BF204" s="160">
        <f t="shared" si="15"/>
        <v>0</v>
      </c>
      <c r="BG204" s="160">
        <f t="shared" si="16"/>
        <v>0</v>
      </c>
      <c r="BH204" s="160">
        <f t="shared" si="17"/>
        <v>0</v>
      </c>
      <c r="BI204" s="160">
        <f t="shared" si="18"/>
        <v>0</v>
      </c>
      <c r="BJ204" s="18" t="s">
        <v>140</v>
      </c>
      <c r="BK204" s="161">
        <f t="shared" si="19"/>
        <v>0</v>
      </c>
      <c r="BL204" s="18" t="s">
        <v>246</v>
      </c>
      <c r="BM204" s="159" t="s">
        <v>476</v>
      </c>
    </row>
    <row r="205" spans="1:65" s="2" customFormat="1" ht="24.25" customHeight="1">
      <c r="A205" s="34"/>
      <c r="B205" s="147"/>
      <c r="C205" s="190" t="s">
        <v>323</v>
      </c>
      <c r="D205" s="190" t="s">
        <v>541</v>
      </c>
      <c r="E205" s="191" t="s">
        <v>4446</v>
      </c>
      <c r="F205" s="192" t="s">
        <v>4447</v>
      </c>
      <c r="G205" s="193" t="s">
        <v>388</v>
      </c>
      <c r="H205" s="194">
        <v>12</v>
      </c>
      <c r="I205" s="195"/>
      <c r="J205" s="194">
        <f t="shared" si="10"/>
        <v>0</v>
      </c>
      <c r="K205" s="196"/>
      <c r="L205" s="197"/>
      <c r="M205" s="198" t="s">
        <v>1</v>
      </c>
      <c r="N205" s="199" t="s">
        <v>46</v>
      </c>
      <c r="O205" s="60"/>
      <c r="P205" s="157">
        <f t="shared" si="11"/>
        <v>0</v>
      </c>
      <c r="Q205" s="157">
        <v>0</v>
      </c>
      <c r="R205" s="157">
        <f t="shared" si="12"/>
        <v>0</v>
      </c>
      <c r="S205" s="157">
        <v>0</v>
      </c>
      <c r="T205" s="158">
        <f t="shared" si="13"/>
        <v>0</v>
      </c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R205" s="159" t="s">
        <v>291</v>
      </c>
      <c r="AT205" s="159" t="s">
        <v>541</v>
      </c>
      <c r="AU205" s="159" t="s">
        <v>140</v>
      </c>
      <c r="AY205" s="18" t="s">
        <v>239</v>
      </c>
      <c r="BE205" s="160">
        <f t="shared" si="14"/>
        <v>0</v>
      </c>
      <c r="BF205" s="160">
        <f t="shared" si="15"/>
        <v>0</v>
      </c>
      <c r="BG205" s="160">
        <f t="shared" si="16"/>
        <v>0</v>
      </c>
      <c r="BH205" s="160">
        <f t="shared" si="17"/>
        <v>0</v>
      </c>
      <c r="BI205" s="160">
        <f t="shared" si="18"/>
        <v>0</v>
      </c>
      <c r="BJ205" s="18" t="s">
        <v>140</v>
      </c>
      <c r="BK205" s="161">
        <f t="shared" si="19"/>
        <v>0</v>
      </c>
      <c r="BL205" s="18" t="s">
        <v>246</v>
      </c>
      <c r="BM205" s="159" t="s">
        <v>666</v>
      </c>
    </row>
    <row r="206" spans="1:65" s="2" customFormat="1" ht="14.4" customHeight="1">
      <c r="A206" s="34"/>
      <c r="B206" s="147"/>
      <c r="C206" s="190" t="s">
        <v>383</v>
      </c>
      <c r="D206" s="190" t="s">
        <v>541</v>
      </c>
      <c r="E206" s="191" t="s">
        <v>4448</v>
      </c>
      <c r="F206" s="192" t="s">
        <v>4449</v>
      </c>
      <c r="G206" s="193" t="s">
        <v>388</v>
      </c>
      <c r="H206" s="194">
        <v>12</v>
      </c>
      <c r="I206" s="195"/>
      <c r="J206" s="194">
        <f t="shared" si="10"/>
        <v>0</v>
      </c>
      <c r="K206" s="196"/>
      <c r="L206" s="197"/>
      <c r="M206" s="198" t="s">
        <v>1</v>
      </c>
      <c r="N206" s="199" t="s">
        <v>46</v>
      </c>
      <c r="O206" s="60"/>
      <c r="P206" s="157">
        <f t="shared" si="11"/>
        <v>0</v>
      </c>
      <c r="Q206" s="157">
        <v>0</v>
      </c>
      <c r="R206" s="157">
        <f t="shared" si="12"/>
        <v>0</v>
      </c>
      <c r="S206" s="157">
        <v>0</v>
      </c>
      <c r="T206" s="158">
        <f t="shared" si="13"/>
        <v>0</v>
      </c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R206" s="159" t="s">
        <v>291</v>
      </c>
      <c r="AT206" s="159" t="s">
        <v>541</v>
      </c>
      <c r="AU206" s="159" t="s">
        <v>140</v>
      </c>
      <c r="AY206" s="18" t="s">
        <v>239</v>
      </c>
      <c r="BE206" s="160">
        <f t="shared" si="14"/>
        <v>0</v>
      </c>
      <c r="BF206" s="160">
        <f t="shared" si="15"/>
        <v>0</v>
      </c>
      <c r="BG206" s="160">
        <f t="shared" si="16"/>
        <v>0</v>
      </c>
      <c r="BH206" s="160">
        <f t="shared" si="17"/>
        <v>0</v>
      </c>
      <c r="BI206" s="160">
        <f t="shared" si="18"/>
        <v>0</v>
      </c>
      <c r="BJ206" s="18" t="s">
        <v>140</v>
      </c>
      <c r="BK206" s="161">
        <f t="shared" si="19"/>
        <v>0</v>
      </c>
      <c r="BL206" s="18" t="s">
        <v>246</v>
      </c>
      <c r="BM206" s="159" t="s">
        <v>586</v>
      </c>
    </row>
    <row r="207" spans="1:65" s="2" customFormat="1" ht="24.25" customHeight="1">
      <c r="A207" s="34"/>
      <c r="B207" s="147"/>
      <c r="C207" s="190" t="s">
        <v>389</v>
      </c>
      <c r="D207" s="190" t="s">
        <v>541</v>
      </c>
      <c r="E207" s="191" t="s">
        <v>4450</v>
      </c>
      <c r="F207" s="192" t="s">
        <v>4451</v>
      </c>
      <c r="G207" s="193" t="s">
        <v>388</v>
      </c>
      <c r="H207" s="194">
        <v>12</v>
      </c>
      <c r="I207" s="195"/>
      <c r="J207" s="194">
        <f t="shared" si="10"/>
        <v>0</v>
      </c>
      <c r="K207" s="196"/>
      <c r="L207" s="197"/>
      <c r="M207" s="198" t="s">
        <v>1</v>
      </c>
      <c r="N207" s="199" t="s">
        <v>46</v>
      </c>
      <c r="O207" s="60"/>
      <c r="P207" s="157">
        <f t="shared" si="11"/>
        <v>0</v>
      </c>
      <c r="Q207" s="157">
        <v>0</v>
      </c>
      <c r="R207" s="157">
        <f t="shared" si="12"/>
        <v>0</v>
      </c>
      <c r="S207" s="157">
        <v>0</v>
      </c>
      <c r="T207" s="158">
        <f t="shared" si="13"/>
        <v>0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159" t="s">
        <v>291</v>
      </c>
      <c r="AT207" s="159" t="s">
        <v>541</v>
      </c>
      <c r="AU207" s="159" t="s">
        <v>140</v>
      </c>
      <c r="AY207" s="18" t="s">
        <v>239</v>
      </c>
      <c r="BE207" s="160">
        <f t="shared" si="14"/>
        <v>0</v>
      </c>
      <c r="BF207" s="160">
        <f t="shared" si="15"/>
        <v>0</v>
      </c>
      <c r="BG207" s="160">
        <f t="shared" si="16"/>
        <v>0</v>
      </c>
      <c r="BH207" s="160">
        <f t="shared" si="17"/>
        <v>0</v>
      </c>
      <c r="BI207" s="160">
        <f t="shared" si="18"/>
        <v>0</v>
      </c>
      <c r="BJ207" s="18" t="s">
        <v>140</v>
      </c>
      <c r="BK207" s="161">
        <f t="shared" si="19"/>
        <v>0</v>
      </c>
      <c r="BL207" s="18" t="s">
        <v>246</v>
      </c>
      <c r="BM207" s="159" t="s">
        <v>601</v>
      </c>
    </row>
    <row r="208" spans="1:65" s="2" customFormat="1" ht="38" customHeight="1">
      <c r="A208" s="34"/>
      <c r="B208" s="147"/>
      <c r="C208" s="190" t="s">
        <v>428</v>
      </c>
      <c r="D208" s="190" t="s">
        <v>541</v>
      </c>
      <c r="E208" s="191" t="s">
        <v>4452</v>
      </c>
      <c r="F208" s="192" t="s">
        <v>4453</v>
      </c>
      <c r="G208" s="193" t="s">
        <v>388</v>
      </c>
      <c r="H208" s="194">
        <v>23</v>
      </c>
      <c r="I208" s="195"/>
      <c r="J208" s="194">
        <f t="shared" si="10"/>
        <v>0</v>
      </c>
      <c r="K208" s="196"/>
      <c r="L208" s="197"/>
      <c r="M208" s="198" t="s">
        <v>1</v>
      </c>
      <c r="N208" s="199" t="s">
        <v>46</v>
      </c>
      <c r="O208" s="60"/>
      <c r="P208" s="157">
        <f t="shared" si="11"/>
        <v>0</v>
      </c>
      <c r="Q208" s="157">
        <v>0.74</v>
      </c>
      <c r="R208" s="157">
        <f t="shared" si="12"/>
        <v>17.02</v>
      </c>
      <c r="S208" s="157">
        <v>0</v>
      </c>
      <c r="T208" s="158">
        <f t="shared" si="13"/>
        <v>0</v>
      </c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R208" s="159" t="s">
        <v>291</v>
      </c>
      <c r="AT208" s="159" t="s">
        <v>541</v>
      </c>
      <c r="AU208" s="159" t="s">
        <v>140</v>
      </c>
      <c r="AY208" s="18" t="s">
        <v>239</v>
      </c>
      <c r="BE208" s="160">
        <f t="shared" si="14"/>
        <v>0</v>
      </c>
      <c r="BF208" s="160">
        <f t="shared" si="15"/>
        <v>0</v>
      </c>
      <c r="BG208" s="160">
        <f t="shared" si="16"/>
        <v>0</v>
      </c>
      <c r="BH208" s="160">
        <f t="shared" si="17"/>
        <v>0</v>
      </c>
      <c r="BI208" s="160">
        <f t="shared" si="18"/>
        <v>0</v>
      </c>
      <c r="BJ208" s="18" t="s">
        <v>140</v>
      </c>
      <c r="BK208" s="161">
        <f t="shared" si="19"/>
        <v>0</v>
      </c>
      <c r="BL208" s="18" t="s">
        <v>246</v>
      </c>
      <c r="BM208" s="159" t="s">
        <v>668</v>
      </c>
    </row>
    <row r="209" spans="1:65" s="2" customFormat="1" ht="19.649999999999999">
      <c r="A209" s="34"/>
      <c r="B209" s="35"/>
      <c r="C209" s="34"/>
      <c r="D209" s="163" t="s">
        <v>316</v>
      </c>
      <c r="E209" s="34"/>
      <c r="F209" s="186" t="s">
        <v>4454</v>
      </c>
      <c r="G209" s="34"/>
      <c r="H209" s="34"/>
      <c r="I209" s="187"/>
      <c r="J209" s="34"/>
      <c r="K209" s="34"/>
      <c r="L209" s="35"/>
      <c r="M209" s="188"/>
      <c r="N209" s="189"/>
      <c r="O209" s="60"/>
      <c r="P209" s="60"/>
      <c r="Q209" s="60"/>
      <c r="R209" s="60"/>
      <c r="S209" s="60"/>
      <c r="T209" s="61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T209" s="18" t="s">
        <v>316</v>
      </c>
      <c r="AU209" s="18" t="s">
        <v>140</v>
      </c>
    </row>
    <row r="210" spans="1:65" s="2" customFormat="1" ht="24.25" customHeight="1">
      <c r="A210" s="34"/>
      <c r="B210" s="147"/>
      <c r="C210" s="148" t="s">
        <v>451</v>
      </c>
      <c r="D210" s="148" t="s">
        <v>242</v>
      </c>
      <c r="E210" s="149" t="s">
        <v>4455</v>
      </c>
      <c r="F210" s="150" t="s">
        <v>4456</v>
      </c>
      <c r="G210" s="151" t="s">
        <v>388</v>
      </c>
      <c r="H210" s="152">
        <v>15</v>
      </c>
      <c r="I210" s="153"/>
      <c r="J210" s="152">
        <f>ROUND(I210*H210,3)</f>
        <v>0</v>
      </c>
      <c r="K210" s="154"/>
      <c r="L210" s="35"/>
      <c r="M210" s="155" t="s">
        <v>1</v>
      </c>
      <c r="N210" s="156" t="s">
        <v>46</v>
      </c>
      <c r="O210" s="60"/>
      <c r="P210" s="157">
        <f>O210*H210</f>
        <v>0</v>
      </c>
      <c r="Q210" s="157">
        <v>0</v>
      </c>
      <c r="R210" s="157">
        <f>Q210*H210</f>
        <v>0</v>
      </c>
      <c r="S210" s="157">
        <v>0</v>
      </c>
      <c r="T210" s="158">
        <f>S210*H210</f>
        <v>0</v>
      </c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R210" s="159" t="s">
        <v>246</v>
      </c>
      <c r="AT210" s="159" t="s">
        <v>242</v>
      </c>
      <c r="AU210" s="159" t="s">
        <v>140</v>
      </c>
      <c r="AY210" s="18" t="s">
        <v>239</v>
      </c>
      <c r="BE210" s="160">
        <f>IF(N210="základná",J210,0)</f>
        <v>0</v>
      </c>
      <c r="BF210" s="160">
        <f>IF(N210="znížená",J210,0)</f>
        <v>0</v>
      </c>
      <c r="BG210" s="160">
        <f>IF(N210="zákl. prenesená",J210,0)</f>
        <v>0</v>
      </c>
      <c r="BH210" s="160">
        <f>IF(N210="zníž. prenesená",J210,0)</f>
        <v>0</v>
      </c>
      <c r="BI210" s="160">
        <f>IF(N210="nulová",J210,0)</f>
        <v>0</v>
      </c>
      <c r="BJ210" s="18" t="s">
        <v>140</v>
      </c>
      <c r="BK210" s="161">
        <f>ROUND(I210*H210,3)</f>
        <v>0</v>
      </c>
      <c r="BL210" s="18" t="s">
        <v>246</v>
      </c>
      <c r="BM210" s="159" t="s">
        <v>630</v>
      </c>
    </row>
    <row r="211" spans="1:65" s="2" customFormat="1" ht="14.4" customHeight="1">
      <c r="A211" s="34"/>
      <c r="B211" s="147"/>
      <c r="C211" s="190" t="s">
        <v>409</v>
      </c>
      <c r="D211" s="190" t="s">
        <v>541</v>
      </c>
      <c r="E211" s="191" t="s">
        <v>4457</v>
      </c>
      <c r="F211" s="192" t="s">
        <v>4458</v>
      </c>
      <c r="G211" s="193" t="s">
        <v>388</v>
      </c>
      <c r="H211" s="194">
        <v>13</v>
      </c>
      <c r="I211" s="195"/>
      <c r="J211" s="194">
        <f>ROUND(I211*H211,3)</f>
        <v>0</v>
      </c>
      <c r="K211" s="196"/>
      <c r="L211" s="197"/>
      <c r="M211" s="198" t="s">
        <v>1</v>
      </c>
      <c r="N211" s="199" t="s">
        <v>46</v>
      </c>
      <c r="O211" s="60"/>
      <c r="P211" s="157">
        <f>O211*H211</f>
        <v>0</v>
      </c>
      <c r="Q211" s="157">
        <v>0</v>
      </c>
      <c r="R211" s="157">
        <f>Q211*H211</f>
        <v>0</v>
      </c>
      <c r="S211" s="157">
        <v>0</v>
      </c>
      <c r="T211" s="158">
        <f>S211*H211</f>
        <v>0</v>
      </c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R211" s="159" t="s">
        <v>291</v>
      </c>
      <c r="AT211" s="159" t="s">
        <v>541</v>
      </c>
      <c r="AU211" s="159" t="s">
        <v>140</v>
      </c>
      <c r="AY211" s="18" t="s">
        <v>239</v>
      </c>
      <c r="BE211" s="160">
        <f>IF(N211="základná",J211,0)</f>
        <v>0</v>
      </c>
      <c r="BF211" s="160">
        <f>IF(N211="znížená",J211,0)</f>
        <v>0</v>
      </c>
      <c r="BG211" s="160">
        <f>IF(N211="zákl. prenesená",J211,0)</f>
        <v>0</v>
      </c>
      <c r="BH211" s="160">
        <f>IF(N211="zníž. prenesená",J211,0)</f>
        <v>0</v>
      </c>
      <c r="BI211" s="160">
        <f>IF(N211="nulová",J211,0)</f>
        <v>0</v>
      </c>
      <c r="BJ211" s="18" t="s">
        <v>140</v>
      </c>
      <c r="BK211" s="161">
        <f>ROUND(I211*H211,3)</f>
        <v>0</v>
      </c>
      <c r="BL211" s="18" t="s">
        <v>246</v>
      </c>
      <c r="BM211" s="159" t="s">
        <v>607</v>
      </c>
    </row>
    <row r="212" spans="1:65" s="13" customFormat="1">
      <c r="B212" s="162"/>
      <c r="D212" s="163" t="s">
        <v>247</v>
      </c>
      <c r="E212" s="164" t="s">
        <v>1</v>
      </c>
      <c r="F212" s="165" t="s">
        <v>4459</v>
      </c>
      <c r="H212" s="166">
        <v>13</v>
      </c>
      <c r="I212" s="167"/>
      <c r="L212" s="162"/>
      <c r="M212" s="168"/>
      <c r="N212" s="169"/>
      <c r="O212" s="169"/>
      <c r="P212" s="169"/>
      <c r="Q212" s="169"/>
      <c r="R212" s="169"/>
      <c r="S212" s="169"/>
      <c r="T212" s="170"/>
      <c r="AT212" s="164" t="s">
        <v>247</v>
      </c>
      <c r="AU212" s="164" t="s">
        <v>140</v>
      </c>
      <c r="AV212" s="13" t="s">
        <v>140</v>
      </c>
      <c r="AW212" s="13" t="s">
        <v>3</v>
      </c>
      <c r="AX212" s="13" t="s">
        <v>88</v>
      </c>
      <c r="AY212" s="164" t="s">
        <v>239</v>
      </c>
    </row>
    <row r="213" spans="1:65" s="2" customFormat="1" ht="14.4" customHeight="1">
      <c r="A213" s="34"/>
      <c r="B213" s="147"/>
      <c r="C213" s="190" t="s">
        <v>1279</v>
      </c>
      <c r="D213" s="190" t="s">
        <v>541</v>
      </c>
      <c r="E213" s="191" t="s">
        <v>4460</v>
      </c>
      <c r="F213" s="192" t="s">
        <v>4461</v>
      </c>
      <c r="G213" s="193" t="s">
        <v>388</v>
      </c>
      <c r="H213" s="194">
        <v>1</v>
      </c>
      <c r="I213" s="195"/>
      <c r="J213" s="194">
        <f>ROUND(I213*H213,3)</f>
        <v>0</v>
      </c>
      <c r="K213" s="196"/>
      <c r="L213" s="197"/>
      <c r="M213" s="198" t="s">
        <v>1</v>
      </c>
      <c r="N213" s="199" t="s">
        <v>46</v>
      </c>
      <c r="O213" s="60"/>
      <c r="P213" s="157">
        <f>O213*H213</f>
        <v>0</v>
      </c>
      <c r="Q213" s="157">
        <v>2.0500000000000001E-2</v>
      </c>
      <c r="R213" s="157">
        <f>Q213*H213</f>
        <v>2.0500000000000001E-2</v>
      </c>
      <c r="S213" s="157">
        <v>0</v>
      </c>
      <c r="T213" s="158">
        <f>S213*H213</f>
        <v>0</v>
      </c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R213" s="159" t="s">
        <v>291</v>
      </c>
      <c r="AT213" s="159" t="s">
        <v>541</v>
      </c>
      <c r="AU213" s="159" t="s">
        <v>140</v>
      </c>
      <c r="AY213" s="18" t="s">
        <v>239</v>
      </c>
      <c r="BE213" s="160">
        <f>IF(N213="základná",J213,0)</f>
        <v>0</v>
      </c>
      <c r="BF213" s="160">
        <f>IF(N213="znížená",J213,0)</f>
        <v>0</v>
      </c>
      <c r="BG213" s="160">
        <f>IF(N213="zákl. prenesená",J213,0)</f>
        <v>0</v>
      </c>
      <c r="BH213" s="160">
        <f>IF(N213="zníž. prenesená",J213,0)</f>
        <v>0</v>
      </c>
      <c r="BI213" s="160">
        <f>IF(N213="nulová",J213,0)</f>
        <v>0</v>
      </c>
      <c r="BJ213" s="18" t="s">
        <v>140</v>
      </c>
      <c r="BK213" s="161">
        <f>ROUND(I213*H213,3)</f>
        <v>0</v>
      </c>
      <c r="BL213" s="18" t="s">
        <v>246</v>
      </c>
      <c r="BM213" s="159" t="s">
        <v>4462</v>
      </c>
    </row>
    <row r="214" spans="1:65" s="2" customFormat="1" ht="24.25" customHeight="1">
      <c r="A214" s="34"/>
      <c r="B214" s="147"/>
      <c r="C214" s="190" t="s">
        <v>447</v>
      </c>
      <c r="D214" s="190" t="s">
        <v>541</v>
      </c>
      <c r="E214" s="191" t="s">
        <v>4463</v>
      </c>
      <c r="F214" s="192" t="s">
        <v>4464</v>
      </c>
      <c r="G214" s="193" t="s">
        <v>388</v>
      </c>
      <c r="H214" s="194">
        <v>1</v>
      </c>
      <c r="I214" s="195"/>
      <c r="J214" s="194">
        <f>ROUND(I214*H214,3)</f>
        <v>0</v>
      </c>
      <c r="K214" s="196"/>
      <c r="L214" s="197"/>
      <c r="M214" s="198" t="s">
        <v>1</v>
      </c>
      <c r="N214" s="199" t="s">
        <v>46</v>
      </c>
      <c r="O214" s="60"/>
      <c r="P214" s="157">
        <f>O214*H214</f>
        <v>0</v>
      </c>
      <c r="Q214" s="157">
        <v>0.41</v>
      </c>
      <c r="R214" s="157">
        <f>Q214*H214</f>
        <v>0.41</v>
      </c>
      <c r="S214" s="157">
        <v>0</v>
      </c>
      <c r="T214" s="158">
        <f>S214*H214</f>
        <v>0</v>
      </c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R214" s="159" t="s">
        <v>291</v>
      </c>
      <c r="AT214" s="159" t="s">
        <v>541</v>
      </c>
      <c r="AU214" s="159" t="s">
        <v>140</v>
      </c>
      <c r="AY214" s="18" t="s">
        <v>239</v>
      </c>
      <c r="BE214" s="160">
        <f>IF(N214="základná",J214,0)</f>
        <v>0</v>
      </c>
      <c r="BF214" s="160">
        <f>IF(N214="znížená",J214,0)</f>
        <v>0</v>
      </c>
      <c r="BG214" s="160">
        <f>IF(N214="zákl. prenesená",J214,0)</f>
        <v>0</v>
      </c>
      <c r="BH214" s="160">
        <f>IF(N214="zníž. prenesená",J214,0)</f>
        <v>0</v>
      </c>
      <c r="BI214" s="160">
        <f>IF(N214="nulová",J214,0)</f>
        <v>0</v>
      </c>
      <c r="BJ214" s="18" t="s">
        <v>140</v>
      </c>
      <c r="BK214" s="161">
        <f>ROUND(I214*H214,3)</f>
        <v>0</v>
      </c>
      <c r="BL214" s="18" t="s">
        <v>246</v>
      </c>
      <c r="BM214" s="159" t="s">
        <v>678</v>
      </c>
    </row>
    <row r="215" spans="1:65" s="12" customFormat="1" ht="22.75" customHeight="1">
      <c r="B215" s="134"/>
      <c r="D215" s="135" t="s">
        <v>79</v>
      </c>
      <c r="E215" s="145" t="s">
        <v>978</v>
      </c>
      <c r="F215" s="145" t="s">
        <v>4465</v>
      </c>
      <c r="I215" s="137"/>
      <c r="J215" s="146">
        <f>BK215</f>
        <v>0</v>
      </c>
      <c r="L215" s="134"/>
      <c r="M215" s="139"/>
      <c r="N215" s="140"/>
      <c r="O215" s="140"/>
      <c r="P215" s="141">
        <f>P216</f>
        <v>0</v>
      </c>
      <c r="Q215" s="140"/>
      <c r="R215" s="141">
        <f>R216</f>
        <v>0</v>
      </c>
      <c r="S215" s="140"/>
      <c r="T215" s="142">
        <f>T216</f>
        <v>0</v>
      </c>
      <c r="AR215" s="135" t="s">
        <v>88</v>
      </c>
      <c r="AT215" s="143" t="s">
        <v>79</v>
      </c>
      <c r="AU215" s="143" t="s">
        <v>88</v>
      </c>
      <c r="AY215" s="135" t="s">
        <v>239</v>
      </c>
      <c r="BK215" s="144">
        <f>BK216</f>
        <v>0</v>
      </c>
    </row>
    <row r="216" spans="1:65" s="2" customFormat="1" ht="24.25" customHeight="1">
      <c r="A216" s="34"/>
      <c r="B216" s="147"/>
      <c r="C216" s="148" t="s">
        <v>342</v>
      </c>
      <c r="D216" s="148" t="s">
        <v>242</v>
      </c>
      <c r="E216" s="149" t="s">
        <v>4466</v>
      </c>
      <c r="F216" s="150" t="s">
        <v>4467</v>
      </c>
      <c r="G216" s="151" t="s">
        <v>461</v>
      </c>
      <c r="H216" s="152">
        <v>23.2</v>
      </c>
      <c r="I216" s="153"/>
      <c r="J216" s="152">
        <f>ROUND(I216*H216,3)</f>
        <v>0</v>
      </c>
      <c r="K216" s="154"/>
      <c r="L216" s="35"/>
      <c r="M216" s="155" t="s">
        <v>1</v>
      </c>
      <c r="N216" s="156" t="s">
        <v>46</v>
      </c>
      <c r="O216" s="60"/>
      <c r="P216" s="157">
        <f>O216*H216</f>
        <v>0</v>
      </c>
      <c r="Q216" s="157">
        <v>0</v>
      </c>
      <c r="R216" s="157">
        <f>Q216*H216</f>
        <v>0</v>
      </c>
      <c r="S216" s="157">
        <v>0</v>
      </c>
      <c r="T216" s="158">
        <f>S216*H216</f>
        <v>0</v>
      </c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R216" s="159" t="s">
        <v>246</v>
      </c>
      <c r="AT216" s="159" t="s">
        <v>242</v>
      </c>
      <c r="AU216" s="159" t="s">
        <v>140</v>
      </c>
      <c r="AY216" s="18" t="s">
        <v>239</v>
      </c>
      <c r="BE216" s="160">
        <f>IF(N216="základná",J216,0)</f>
        <v>0</v>
      </c>
      <c r="BF216" s="160">
        <f>IF(N216="znížená",J216,0)</f>
        <v>0</v>
      </c>
      <c r="BG216" s="160">
        <f>IF(N216="zákl. prenesená",J216,0)</f>
        <v>0</v>
      </c>
      <c r="BH216" s="160">
        <f>IF(N216="zníž. prenesená",J216,0)</f>
        <v>0</v>
      </c>
      <c r="BI216" s="160">
        <f>IF(N216="nulová",J216,0)</f>
        <v>0</v>
      </c>
      <c r="BJ216" s="18" t="s">
        <v>140</v>
      </c>
      <c r="BK216" s="161">
        <f>ROUND(I216*H216,3)</f>
        <v>0</v>
      </c>
      <c r="BL216" s="18" t="s">
        <v>246</v>
      </c>
      <c r="BM216" s="159" t="s">
        <v>750</v>
      </c>
    </row>
    <row r="217" spans="1:65" s="12" customFormat="1" ht="25.85" customHeight="1">
      <c r="B217" s="134"/>
      <c r="D217" s="135" t="s">
        <v>79</v>
      </c>
      <c r="E217" s="136" t="s">
        <v>4468</v>
      </c>
      <c r="F217" s="136" t="s">
        <v>4249</v>
      </c>
      <c r="I217" s="137"/>
      <c r="J217" s="138">
        <f>BK217</f>
        <v>0</v>
      </c>
      <c r="L217" s="134"/>
      <c r="M217" s="139"/>
      <c r="N217" s="140"/>
      <c r="O217" s="140"/>
      <c r="P217" s="141">
        <f>P218+P236+P274+P301+P305</f>
        <v>0</v>
      </c>
      <c r="Q217" s="140"/>
      <c r="R217" s="141">
        <f>R218+R236+R274+R301+R305</f>
        <v>2.1000000000000001E-4</v>
      </c>
      <c r="S217" s="140"/>
      <c r="T217" s="142">
        <f>T218+T236+T274+T301+T305</f>
        <v>0</v>
      </c>
      <c r="AR217" s="135" t="s">
        <v>140</v>
      </c>
      <c r="AT217" s="143" t="s">
        <v>79</v>
      </c>
      <c r="AU217" s="143" t="s">
        <v>80</v>
      </c>
      <c r="AY217" s="135" t="s">
        <v>239</v>
      </c>
      <c r="BK217" s="144">
        <f>BK218+BK236+BK274+BK301+BK305</f>
        <v>0</v>
      </c>
    </row>
    <row r="218" spans="1:65" s="12" customFormat="1" ht="22.75" customHeight="1">
      <c r="B218" s="134"/>
      <c r="D218" s="135" t="s">
        <v>79</v>
      </c>
      <c r="E218" s="145" t="s">
        <v>4469</v>
      </c>
      <c r="F218" s="145" t="s">
        <v>4470</v>
      </c>
      <c r="I218" s="137"/>
      <c r="J218" s="146">
        <f>BK218</f>
        <v>0</v>
      </c>
      <c r="L218" s="134"/>
      <c r="M218" s="139"/>
      <c r="N218" s="140"/>
      <c r="O218" s="140"/>
      <c r="P218" s="141">
        <f>SUM(P219:P235)</f>
        <v>0</v>
      </c>
      <c r="Q218" s="140"/>
      <c r="R218" s="141">
        <f>SUM(R219:R235)</f>
        <v>0</v>
      </c>
      <c r="S218" s="140"/>
      <c r="T218" s="142">
        <f>SUM(T219:T235)</f>
        <v>0</v>
      </c>
      <c r="AR218" s="135" t="s">
        <v>140</v>
      </c>
      <c r="AT218" s="143" t="s">
        <v>79</v>
      </c>
      <c r="AU218" s="143" t="s">
        <v>88</v>
      </c>
      <c r="AY218" s="135" t="s">
        <v>239</v>
      </c>
      <c r="BK218" s="144">
        <f>SUM(BK219:BK235)</f>
        <v>0</v>
      </c>
    </row>
    <row r="219" spans="1:65" s="2" customFormat="1" ht="24.25" customHeight="1">
      <c r="A219" s="34"/>
      <c r="B219" s="147"/>
      <c r="C219" s="148" t="s">
        <v>347</v>
      </c>
      <c r="D219" s="148" t="s">
        <v>242</v>
      </c>
      <c r="E219" s="149" t="s">
        <v>4471</v>
      </c>
      <c r="F219" s="150" t="s">
        <v>4472</v>
      </c>
      <c r="G219" s="151" t="s">
        <v>388</v>
      </c>
      <c r="H219" s="152">
        <v>4</v>
      </c>
      <c r="I219" s="153"/>
      <c r="J219" s="152">
        <f t="shared" ref="J219:J235" si="20">ROUND(I219*H219,3)</f>
        <v>0</v>
      </c>
      <c r="K219" s="154"/>
      <c r="L219" s="35"/>
      <c r="M219" s="155" t="s">
        <v>1</v>
      </c>
      <c r="N219" s="156" t="s">
        <v>46</v>
      </c>
      <c r="O219" s="60"/>
      <c r="P219" s="157">
        <f t="shared" ref="P219:P235" si="21">O219*H219</f>
        <v>0</v>
      </c>
      <c r="Q219" s="157">
        <v>0</v>
      </c>
      <c r="R219" s="157">
        <f t="shared" ref="R219:R235" si="22">Q219*H219</f>
        <v>0</v>
      </c>
      <c r="S219" s="157">
        <v>0</v>
      </c>
      <c r="T219" s="158">
        <f t="shared" ref="T219:T235" si="23">S219*H219</f>
        <v>0</v>
      </c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R219" s="159" t="s">
        <v>307</v>
      </c>
      <c r="AT219" s="159" t="s">
        <v>242</v>
      </c>
      <c r="AU219" s="159" t="s">
        <v>140</v>
      </c>
      <c r="AY219" s="18" t="s">
        <v>239</v>
      </c>
      <c r="BE219" s="160">
        <f t="shared" ref="BE219:BE235" si="24">IF(N219="základná",J219,0)</f>
        <v>0</v>
      </c>
      <c r="BF219" s="160">
        <f t="shared" ref="BF219:BF235" si="25">IF(N219="znížená",J219,0)</f>
        <v>0</v>
      </c>
      <c r="BG219" s="160">
        <f t="shared" ref="BG219:BG235" si="26">IF(N219="zákl. prenesená",J219,0)</f>
        <v>0</v>
      </c>
      <c r="BH219" s="160">
        <f t="shared" ref="BH219:BH235" si="27">IF(N219="zníž. prenesená",J219,0)</f>
        <v>0</v>
      </c>
      <c r="BI219" s="160">
        <f t="shared" ref="BI219:BI235" si="28">IF(N219="nulová",J219,0)</f>
        <v>0</v>
      </c>
      <c r="BJ219" s="18" t="s">
        <v>140</v>
      </c>
      <c r="BK219" s="161">
        <f t="shared" ref="BK219:BK235" si="29">ROUND(I219*H219,3)</f>
        <v>0</v>
      </c>
      <c r="BL219" s="18" t="s">
        <v>307</v>
      </c>
      <c r="BM219" s="159" t="s">
        <v>758</v>
      </c>
    </row>
    <row r="220" spans="1:65" s="2" customFormat="1" ht="14.4" customHeight="1">
      <c r="A220" s="34"/>
      <c r="B220" s="147"/>
      <c r="C220" s="148" t="s">
        <v>351</v>
      </c>
      <c r="D220" s="148" t="s">
        <v>242</v>
      </c>
      <c r="E220" s="149" t="s">
        <v>4473</v>
      </c>
      <c r="F220" s="150" t="s">
        <v>4474</v>
      </c>
      <c r="G220" s="151" t="s">
        <v>138</v>
      </c>
      <c r="H220" s="152">
        <v>12</v>
      </c>
      <c r="I220" s="153"/>
      <c r="J220" s="152">
        <f t="shared" si="20"/>
        <v>0</v>
      </c>
      <c r="K220" s="154"/>
      <c r="L220" s="35"/>
      <c r="M220" s="155" t="s">
        <v>1</v>
      </c>
      <c r="N220" s="156" t="s">
        <v>46</v>
      </c>
      <c r="O220" s="60"/>
      <c r="P220" s="157">
        <f t="shared" si="21"/>
        <v>0</v>
      </c>
      <c r="Q220" s="157">
        <v>0</v>
      </c>
      <c r="R220" s="157">
        <f t="shared" si="22"/>
        <v>0</v>
      </c>
      <c r="S220" s="157">
        <v>0</v>
      </c>
      <c r="T220" s="158">
        <f t="shared" si="23"/>
        <v>0</v>
      </c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R220" s="159" t="s">
        <v>307</v>
      </c>
      <c r="AT220" s="159" t="s">
        <v>242</v>
      </c>
      <c r="AU220" s="159" t="s">
        <v>140</v>
      </c>
      <c r="AY220" s="18" t="s">
        <v>239</v>
      </c>
      <c r="BE220" s="160">
        <f t="shared" si="24"/>
        <v>0</v>
      </c>
      <c r="BF220" s="160">
        <f t="shared" si="25"/>
        <v>0</v>
      </c>
      <c r="BG220" s="160">
        <f t="shared" si="26"/>
        <v>0</v>
      </c>
      <c r="BH220" s="160">
        <f t="shared" si="27"/>
        <v>0</v>
      </c>
      <c r="BI220" s="160">
        <f t="shared" si="28"/>
        <v>0</v>
      </c>
      <c r="BJ220" s="18" t="s">
        <v>140</v>
      </c>
      <c r="BK220" s="161">
        <f t="shared" si="29"/>
        <v>0</v>
      </c>
      <c r="BL220" s="18" t="s">
        <v>307</v>
      </c>
      <c r="BM220" s="159" t="s">
        <v>767</v>
      </c>
    </row>
    <row r="221" spans="1:65" s="2" customFormat="1" ht="14.4" customHeight="1">
      <c r="A221" s="34"/>
      <c r="B221" s="147"/>
      <c r="C221" s="148" t="s">
        <v>358</v>
      </c>
      <c r="D221" s="148" t="s">
        <v>242</v>
      </c>
      <c r="E221" s="149" t="s">
        <v>4475</v>
      </c>
      <c r="F221" s="150" t="s">
        <v>4476</v>
      </c>
      <c r="G221" s="151" t="s">
        <v>138</v>
      </c>
      <c r="H221" s="152">
        <v>37</v>
      </c>
      <c r="I221" s="153"/>
      <c r="J221" s="152">
        <f t="shared" si="20"/>
        <v>0</v>
      </c>
      <c r="K221" s="154"/>
      <c r="L221" s="35"/>
      <c r="M221" s="155" t="s">
        <v>1</v>
      </c>
      <c r="N221" s="156" t="s">
        <v>46</v>
      </c>
      <c r="O221" s="60"/>
      <c r="P221" s="157">
        <f t="shared" si="21"/>
        <v>0</v>
      </c>
      <c r="Q221" s="157">
        <v>0</v>
      </c>
      <c r="R221" s="157">
        <f t="shared" si="22"/>
        <v>0</v>
      </c>
      <c r="S221" s="157">
        <v>0</v>
      </c>
      <c r="T221" s="158">
        <f t="shared" si="23"/>
        <v>0</v>
      </c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R221" s="159" t="s">
        <v>307</v>
      </c>
      <c r="AT221" s="159" t="s">
        <v>242</v>
      </c>
      <c r="AU221" s="159" t="s">
        <v>140</v>
      </c>
      <c r="AY221" s="18" t="s">
        <v>239</v>
      </c>
      <c r="BE221" s="160">
        <f t="shared" si="24"/>
        <v>0</v>
      </c>
      <c r="BF221" s="160">
        <f t="shared" si="25"/>
        <v>0</v>
      </c>
      <c r="BG221" s="160">
        <f t="shared" si="26"/>
        <v>0</v>
      </c>
      <c r="BH221" s="160">
        <f t="shared" si="27"/>
        <v>0</v>
      </c>
      <c r="BI221" s="160">
        <f t="shared" si="28"/>
        <v>0</v>
      </c>
      <c r="BJ221" s="18" t="s">
        <v>140</v>
      </c>
      <c r="BK221" s="161">
        <f t="shared" si="29"/>
        <v>0</v>
      </c>
      <c r="BL221" s="18" t="s">
        <v>307</v>
      </c>
      <c r="BM221" s="159" t="s">
        <v>308</v>
      </c>
    </row>
    <row r="222" spans="1:65" s="2" customFormat="1" ht="14.4" customHeight="1">
      <c r="A222" s="34"/>
      <c r="B222" s="147"/>
      <c r="C222" s="148" t="s">
        <v>462</v>
      </c>
      <c r="D222" s="148" t="s">
        <v>242</v>
      </c>
      <c r="E222" s="149" t="s">
        <v>4477</v>
      </c>
      <c r="F222" s="150" t="s">
        <v>4478</v>
      </c>
      <c r="G222" s="151" t="s">
        <v>138</v>
      </c>
      <c r="H222" s="152">
        <v>10</v>
      </c>
      <c r="I222" s="153"/>
      <c r="J222" s="152">
        <f t="shared" si="20"/>
        <v>0</v>
      </c>
      <c r="K222" s="154"/>
      <c r="L222" s="35"/>
      <c r="M222" s="155" t="s">
        <v>1</v>
      </c>
      <c r="N222" s="156" t="s">
        <v>46</v>
      </c>
      <c r="O222" s="60"/>
      <c r="P222" s="157">
        <f t="shared" si="21"/>
        <v>0</v>
      </c>
      <c r="Q222" s="157">
        <v>0</v>
      </c>
      <c r="R222" s="157">
        <f t="shared" si="22"/>
        <v>0</v>
      </c>
      <c r="S222" s="157">
        <v>0</v>
      </c>
      <c r="T222" s="158">
        <f t="shared" si="23"/>
        <v>0</v>
      </c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R222" s="159" t="s">
        <v>307</v>
      </c>
      <c r="AT222" s="159" t="s">
        <v>242</v>
      </c>
      <c r="AU222" s="159" t="s">
        <v>140</v>
      </c>
      <c r="AY222" s="18" t="s">
        <v>239</v>
      </c>
      <c r="BE222" s="160">
        <f t="shared" si="24"/>
        <v>0</v>
      </c>
      <c r="BF222" s="160">
        <f t="shared" si="25"/>
        <v>0</v>
      </c>
      <c r="BG222" s="160">
        <f t="shared" si="26"/>
        <v>0</v>
      </c>
      <c r="BH222" s="160">
        <f t="shared" si="27"/>
        <v>0</v>
      </c>
      <c r="BI222" s="160">
        <f t="shared" si="28"/>
        <v>0</v>
      </c>
      <c r="BJ222" s="18" t="s">
        <v>140</v>
      </c>
      <c r="BK222" s="161">
        <f t="shared" si="29"/>
        <v>0</v>
      </c>
      <c r="BL222" s="18" t="s">
        <v>307</v>
      </c>
      <c r="BM222" s="159" t="s">
        <v>784</v>
      </c>
    </row>
    <row r="223" spans="1:65" s="2" customFormat="1" ht="14.4" customHeight="1">
      <c r="A223" s="34"/>
      <c r="B223" s="147"/>
      <c r="C223" s="148" t="s">
        <v>465</v>
      </c>
      <c r="D223" s="148" t="s">
        <v>242</v>
      </c>
      <c r="E223" s="149" t="s">
        <v>4479</v>
      </c>
      <c r="F223" s="150" t="s">
        <v>4480</v>
      </c>
      <c r="G223" s="151" t="s">
        <v>138</v>
      </c>
      <c r="H223" s="152">
        <v>25</v>
      </c>
      <c r="I223" s="153"/>
      <c r="J223" s="152">
        <f t="shared" si="20"/>
        <v>0</v>
      </c>
      <c r="K223" s="154"/>
      <c r="L223" s="35"/>
      <c r="M223" s="155" t="s">
        <v>1</v>
      </c>
      <c r="N223" s="156" t="s">
        <v>46</v>
      </c>
      <c r="O223" s="60"/>
      <c r="P223" s="157">
        <f t="shared" si="21"/>
        <v>0</v>
      </c>
      <c r="Q223" s="157">
        <v>0</v>
      </c>
      <c r="R223" s="157">
        <f t="shared" si="22"/>
        <v>0</v>
      </c>
      <c r="S223" s="157">
        <v>0</v>
      </c>
      <c r="T223" s="158">
        <f t="shared" si="23"/>
        <v>0</v>
      </c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R223" s="159" t="s">
        <v>307</v>
      </c>
      <c r="AT223" s="159" t="s">
        <v>242</v>
      </c>
      <c r="AU223" s="159" t="s">
        <v>140</v>
      </c>
      <c r="AY223" s="18" t="s">
        <v>239</v>
      </c>
      <c r="BE223" s="160">
        <f t="shared" si="24"/>
        <v>0</v>
      </c>
      <c r="BF223" s="160">
        <f t="shared" si="25"/>
        <v>0</v>
      </c>
      <c r="BG223" s="160">
        <f t="shared" si="26"/>
        <v>0</v>
      </c>
      <c r="BH223" s="160">
        <f t="shared" si="27"/>
        <v>0</v>
      </c>
      <c r="BI223" s="160">
        <f t="shared" si="28"/>
        <v>0</v>
      </c>
      <c r="BJ223" s="18" t="s">
        <v>140</v>
      </c>
      <c r="BK223" s="161">
        <f t="shared" si="29"/>
        <v>0</v>
      </c>
      <c r="BL223" s="18" t="s">
        <v>307</v>
      </c>
      <c r="BM223" s="159" t="s">
        <v>365</v>
      </c>
    </row>
    <row r="224" spans="1:65" s="2" customFormat="1" ht="14.4" customHeight="1">
      <c r="A224" s="34"/>
      <c r="B224" s="147"/>
      <c r="C224" s="148" t="s">
        <v>469</v>
      </c>
      <c r="D224" s="148" t="s">
        <v>242</v>
      </c>
      <c r="E224" s="149" t="s">
        <v>4481</v>
      </c>
      <c r="F224" s="150" t="s">
        <v>4482</v>
      </c>
      <c r="G224" s="151" t="s">
        <v>138</v>
      </c>
      <c r="H224" s="152">
        <v>25</v>
      </c>
      <c r="I224" s="153"/>
      <c r="J224" s="152">
        <f t="shared" si="20"/>
        <v>0</v>
      </c>
      <c r="K224" s="154"/>
      <c r="L224" s="35"/>
      <c r="M224" s="155" t="s">
        <v>1</v>
      </c>
      <c r="N224" s="156" t="s">
        <v>46</v>
      </c>
      <c r="O224" s="60"/>
      <c r="P224" s="157">
        <f t="shared" si="21"/>
        <v>0</v>
      </c>
      <c r="Q224" s="157">
        <v>0</v>
      </c>
      <c r="R224" s="157">
        <f t="shared" si="22"/>
        <v>0</v>
      </c>
      <c r="S224" s="157">
        <v>0</v>
      </c>
      <c r="T224" s="158">
        <f t="shared" si="23"/>
        <v>0</v>
      </c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R224" s="159" t="s">
        <v>307</v>
      </c>
      <c r="AT224" s="159" t="s">
        <v>242</v>
      </c>
      <c r="AU224" s="159" t="s">
        <v>140</v>
      </c>
      <c r="AY224" s="18" t="s">
        <v>239</v>
      </c>
      <c r="BE224" s="160">
        <f t="shared" si="24"/>
        <v>0</v>
      </c>
      <c r="BF224" s="160">
        <f t="shared" si="25"/>
        <v>0</v>
      </c>
      <c r="BG224" s="160">
        <f t="shared" si="26"/>
        <v>0</v>
      </c>
      <c r="BH224" s="160">
        <f t="shared" si="27"/>
        <v>0</v>
      </c>
      <c r="BI224" s="160">
        <f t="shared" si="28"/>
        <v>0</v>
      </c>
      <c r="BJ224" s="18" t="s">
        <v>140</v>
      </c>
      <c r="BK224" s="161">
        <f t="shared" si="29"/>
        <v>0</v>
      </c>
      <c r="BL224" s="18" t="s">
        <v>307</v>
      </c>
      <c r="BM224" s="159" t="s">
        <v>909</v>
      </c>
    </row>
    <row r="225" spans="1:65" s="2" customFormat="1" ht="14.4" customHeight="1">
      <c r="A225" s="34"/>
      <c r="B225" s="147"/>
      <c r="C225" s="148" t="s">
        <v>472</v>
      </c>
      <c r="D225" s="148" t="s">
        <v>242</v>
      </c>
      <c r="E225" s="149" t="s">
        <v>4483</v>
      </c>
      <c r="F225" s="150" t="s">
        <v>4417</v>
      </c>
      <c r="G225" s="151" t="s">
        <v>138</v>
      </c>
      <c r="H225" s="152">
        <v>80</v>
      </c>
      <c r="I225" s="153"/>
      <c r="J225" s="152">
        <f t="shared" si="20"/>
        <v>0</v>
      </c>
      <c r="K225" s="154"/>
      <c r="L225" s="35"/>
      <c r="M225" s="155" t="s">
        <v>1</v>
      </c>
      <c r="N225" s="156" t="s">
        <v>46</v>
      </c>
      <c r="O225" s="60"/>
      <c r="P225" s="157">
        <f t="shared" si="21"/>
        <v>0</v>
      </c>
      <c r="Q225" s="157">
        <v>0</v>
      </c>
      <c r="R225" s="157">
        <f t="shared" si="22"/>
        <v>0</v>
      </c>
      <c r="S225" s="157">
        <v>0</v>
      </c>
      <c r="T225" s="158">
        <f t="shared" si="23"/>
        <v>0</v>
      </c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R225" s="159" t="s">
        <v>307</v>
      </c>
      <c r="AT225" s="159" t="s">
        <v>242</v>
      </c>
      <c r="AU225" s="159" t="s">
        <v>140</v>
      </c>
      <c r="AY225" s="18" t="s">
        <v>239</v>
      </c>
      <c r="BE225" s="160">
        <f t="shared" si="24"/>
        <v>0</v>
      </c>
      <c r="BF225" s="160">
        <f t="shared" si="25"/>
        <v>0</v>
      </c>
      <c r="BG225" s="160">
        <f t="shared" si="26"/>
        <v>0</v>
      </c>
      <c r="BH225" s="160">
        <f t="shared" si="27"/>
        <v>0</v>
      </c>
      <c r="BI225" s="160">
        <f t="shared" si="28"/>
        <v>0</v>
      </c>
      <c r="BJ225" s="18" t="s">
        <v>140</v>
      </c>
      <c r="BK225" s="161">
        <f t="shared" si="29"/>
        <v>0</v>
      </c>
      <c r="BL225" s="18" t="s">
        <v>307</v>
      </c>
      <c r="BM225" s="159" t="s">
        <v>916</v>
      </c>
    </row>
    <row r="226" spans="1:65" s="2" customFormat="1" ht="24.25" customHeight="1">
      <c r="A226" s="34"/>
      <c r="B226" s="147"/>
      <c r="C226" s="148" t="s">
        <v>476</v>
      </c>
      <c r="D226" s="148" t="s">
        <v>242</v>
      </c>
      <c r="E226" s="149" t="s">
        <v>4484</v>
      </c>
      <c r="F226" s="150" t="s">
        <v>4485</v>
      </c>
      <c r="G226" s="151" t="s">
        <v>388</v>
      </c>
      <c r="H226" s="152">
        <v>60</v>
      </c>
      <c r="I226" s="153"/>
      <c r="J226" s="152">
        <f t="shared" si="20"/>
        <v>0</v>
      </c>
      <c r="K226" s="154"/>
      <c r="L226" s="35"/>
      <c r="M226" s="155" t="s">
        <v>1</v>
      </c>
      <c r="N226" s="156" t="s">
        <v>46</v>
      </c>
      <c r="O226" s="60"/>
      <c r="P226" s="157">
        <f t="shared" si="21"/>
        <v>0</v>
      </c>
      <c r="Q226" s="157">
        <v>0</v>
      </c>
      <c r="R226" s="157">
        <f t="shared" si="22"/>
        <v>0</v>
      </c>
      <c r="S226" s="157">
        <v>0</v>
      </c>
      <c r="T226" s="158">
        <f t="shared" si="23"/>
        <v>0</v>
      </c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R226" s="159" t="s">
        <v>307</v>
      </c>
      <c r="AT226" s="159" t="s">
        <v>242</v>
      </c>
      <c r="AU226" s="159" t="s">
        <v>140</v>
      </c>
      <c r="AY226" s="18" t="s">
        <v>239</v>
      </c>
      <c r="BE226" s="160">
        <f t="shared" si="24"/>
        <v>0</v>
      </c>
      <c r="BF226" s="160">
        <f t="shared" si="25"/>
        <v>0</v>
      </c>
      <c r="BG226" s="160">
        <f t="shared" si="26"/>
        <v>0</v>
      </c>
      <c r="BH226" s="160">
        <f t="shared" si="27"/>
        <v>0</v>
      </c>
      <c r="BI226" s="160">
        <f t="shared" si="28"/>
        <v>0</v>
      </c>
      <c r="BJ226" s="18" t="s">
        <v>140</v>
      </c>
      <c r="BK226" s="161">
        <f t="shared" si="29"/>
        <v>0</v>
      </c>
      <c r="BL226" s="18" t="s">
        <v>307</v>
      </c>
      <c r="BM226" s="159" t="s">
        <v>924</v>
      </c>
    </row>
    <row r="227" spans="1:65" s="2" customFormat="1" ht="24.25" customHeight="1">
      <c r="A227" s="34"/>
      <c r="B227" s="147"/>
      <c r="C227" s="148" t="s">
        <v>546</v>
      </c>
      <c r="D227" s="148" t="s">
        <v>242</v>
      </c>
      <c r="E227" s="149" t="s">
        <v>4486</v>
      </c>
      <c r="F227" s="150" t="s">
        <v>4487</v>
      </c>
      <c r="G227" s="151" t="s">
        <v>388</v>
      </c>
      <c r="H227" s="152">
        <v>39</v>
      </c>
      <c r="I227" s="153"/>
      <c r="J227" s="152">
        <f t="shared" si="20"/>
        <v>0</v>
      </c>
      <c r="K227" s="154"/>
      <c r="L227" s="35"/>
      <c r="M227" s="155" t="s">
        <v>1</v>
      </c>
      <c r="N227" s="156" t="s">
        <v>46</v>
      </c>
      <c r="O227" s="60"/>
      <c r="P227" s="157">
        <f t="shared" si="21"/>
        <v>0</v>
      </c>
      <c r="Q227" s="157">
        <v>0</v>
      </c>
      <c r="R227" s="157">
        <f t="shared" si="22"/>
        <v>0</v>
      </c>
      <c r="S227" s="157">
        <v>0</v>
      </c>
      <c r="T227" s="158">
        <f t="shared" si="23"/>
        <v>0</v>
      </c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R227" s="159" t="s">
        <v>307</v>
      </c>
      <c r="AT227" s="159" t="s">
        <v>242</v>
      </c>
      <c r="AU227" s="159" t="s">
        <v>140</v>
      </c>
      <c r="AY227" s="18" t="s">
        <v>239</v>
      </c>
      <c r="BE227" s="160">
        <f t="shared" si="24"/>
        <v>0</v>
      </c>
      <c r="BF227" s="160">
        <f t="shared" si="25"/>
        <v>0</v>
      </c>
      <c r="BG227" s="160">
        <f t="shared" si="26"/>
        <v>0</v>
      </c>
      <c r="BH227" s="160">
        <f t="shared" si="27"/>
        <v>0</v>
      </c>
      <c r="BI227" s="160">
        <f t="shared" si="28"/>
        <v>0</v>
      </c>
      <c r="BJ227" s="18" t="s">
        <v>140</v>
      </c>
      <c r="BK227" s="161">
        <f t="shared" si="29"/>
        <v>0</v>
      </c>
      <c r="BL227" s="18" t="s">
        <v>307</v>
      </c>
      <c r="BM227" s="159" t="s">
        <v>443</v>
      </c>
    </row>
    <row r="228" spans="1:65" s="2" customFormat="1" ht="14.4" customHeight="1">
      <c r="A228" s="34"/>
      <c r="B228" s="147"/>
      <c r="C228" s="148" t="s">
        <v>666</v>
      </c>
      <c r="D228" s="148" t="s">
        <v>242</v>
      </c>
      <c r="E228" s="149" t="s">
        <v>4488</v>
      </c>
      <c r="F228" s="150" t="s">
        <v>4489</v>
      </c>
      <c r="G228" s="151" t="s">
        <v>388</v>
      </c>
      <c r="H228" s="152">
        <v>6</v>
      </c>
      <c r="I228" s="153"/>
      <c r="J228" s="152">
        <f t="shared" si="20"/>
        <v>0</v>
      </c>
      <c r="K228" s="154"/>
      <c r="L228" s="35"/>
      <c r="M228" s="155" t="s">
        <v>1</v>
      </c>
      <c r="N228" s="156" t="s">
        <v>46</v>
      </c>
      <c r="O228" s="60"/>
      <c r="P228" s="157">
        <f t="shared" si="21"/>
        <v>0</v>
      </c>
      <c r="Q228" s="157">
        <v>0</v>
      </c>
      <c r="R228" s="157">
        <f t="shared" si="22"/>
        <v>0</v>
      </c>
      <c r="S228" s="157">
        <v>0</v>
      </c>
      <c r="T228" s="158">
        <f t="shared" si="23"/>
        <v>0</v>
      </c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R228" s="159" t="s">
        <v>307</v>
      </c>
      <c r="AT228" s="159" t="s">
        <v>242</v>
      </c>
      <c r="AU228" s="159" t="s">
        <v>140</v>
      </c>
      <c r="AY228" s="18" t="s">
        <v>239</v>
      </c>
      <c r="BE228" s="160">
        <f t="shared" si="24"/>
        <v>0</v>
      </c>
      <c r="BF228" s="160">
        <f t="shared" si="25"/>
        <v>0</v>
      </c>
      <c r="BG228" s="160">
        <f t="shared" si="26"/>
        <v>0</v>
      </c>
      <c r="BH228" s="160">
        <f t="shared" si="27"/>
        <v>0</v>
      </c>
      <c r="BI228" s="160">
        <f t="shared" si="28"/>
        <v>0</v>
      </c>
      <c r="BJ228" s="18" t="s">
        <v>140</v>
      </c>
      <c r="BK228" s="161">
        <f t="shared" si="29"/>
        <v>0</v>
      </c>
      <c r="BL228" s="18" t="s">
        <v>307</v>
      </c>
      <c r="BM228" s="159" t="s">
        <v>938</v>
      </c>
    </row>
    <row r="229" spans="1:65" s="2" customFormat="1" ht="14.4" customHeight="1">
      <c r="A229" s="34"/>
      <c r="B229" s="147"/>
      <c r="C229" s="148" t="s">
        <v>575</v>
      </c>
      <c r="D229" s="148" t="s">
        <v>242</v>
      </c>
      <c r="E229" s="149" t="s">
        <v>4490</v>
      </c>
      <c r="F229" s="150" t="s">
        <v>4491</v>
      </c>
      <c r="G229" s="151" t="s">
        <v>388</v>
      </c>
      <c r="H229" s="152">
        <v>19</v>
      </c>
      <c r="I229" s="153"/>
      <c r="J229" s="152">
        <f t="shared" si="20"/>
        <v>0</v>
      </c>
      <c r="K229" s="154"/>
      <c r="L229" s="35"/>
      <c r="M229" s="155" t="s">
        <v>1</v>
      </c>
      <c r="N229" s="156" t="s">
        <v>46</v>
      </c>
      <c r="O229" s="60"/>
      <c r="P229" s="157">
        <f t="shared" si="21"/>
        <v>0</v>
      </c>
      <c r="Q229" s="157">
        <v>0</v>
      </c>
      <c r="R229" s="157">
        <f t="shared" si="22"/>
        <v>0</v>
      </c>
      <c r="S229" s="157">
        <v>0</v>
      </c>
      <c r="T229" s="158">
        <f t="shared" si="23"/>
        <v>0</v>
      </c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159" t="s">
        <v>307</v>
      </c>
      <c r="AT229" s="159" t="s">
        <v>242</v>
      </c>
      <c r="AU229" s="159" t="s">
        <v>140</v>
      </c>
      <c r="AY229" s="18" t="s">
        <v>239</v>
      </c>
      <c r="BE229" s="160">
        <f t="shared" si="24"/>
        <v>0</v>
      </c>
      <c r="BF229" s="160">
        <f t="shared" si="25"/>
        <v>0</v>
      </c>
      <c r="BG229" s="160">
        <f t="shared" si="26"/>
        <v>0</v>
      </c>
      <c r="BH229" s="160">
        <f t="shared" si="27"/>
        <v>0</v>
      </c>
      <c r="BI229" s="160">
        <f t="shared" si="28"/>
        <v>0</v>
      </c>
      <c r="BJ229" s="18" t="s">
        <v>140</v>
      </c>
      <c r="BK229" s="161">
        <f t="shared" si="29"/>
        <v>0</v>
      </c>
      <c r="BL229" s="18" t="s">
        <v>307</v>
      </c>
      <c r="BM229" s="159" t="s">
        <v>947</v>
      </c>
    </row>
    <row r="230" spans="1:65" s="2" customFormat="1" ht="14.4" customHeight="1">
      <c r="A230" s="34"/>
      <c r="B230" s="147"/>
      <c r="C230" s="148" t="s">
        <v>586</v>
      </c>
      <c r="D230" s="148" t="s">
        <v>242</v>
      </c>
      <c r="E230" s="149" t="s">
        <v>4492</v>
      </c>
      <c r="F230" s="150" t="s">
        <v>4493</v>
      </c>
      <c r="G230" s="151" t="s">
        <v>388</v>
      </c>
      <c r="H230" s="152">
        <v>20</v>
      </c>
      <c r="I230" s="153"/>
      <c r="J230" s="152">
        <f t="shared" si="20"/>
        <v>0</v>
      </c>
      <c r="K230" s="154"/>
      <c r="L230" s="35"/>
      <c r="M230" s="155" t="s">
        <v>1</v>
      </c>
      <c r="N230" s="156" t="s">
        <v>46</v>
      </c>
      <c r="O230" s="60"/>
      <c r="P230" s="157">
        <f t="shared" si="21"/>
        <v>0</v>
      </c>
      <c r="Q230" s="157">
        <v>0</v>
      </c>
      <c r="R230" s="157">
        <f t="shared" si="22"/>
        <v>0</v>
      </c>
      <c r="S230" s="157">
        <v>0</v>
      </c>
      <c r="T230" s="158">
        <f t="shared" si="23"/>
        <v>0</v>
      </c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R230" s="159" t="s">
        <v>307</v>
      </c>
      <c r="AT230" s="159" t="s">
        <v>242</v>
      </c>
      <c r="AU230" s="159" t="s">
        <v>140</v>
      </c>
      <c r="AY230" s="18" t="s">
        <v>239</v>
      </c>
      <c r="BE230" s="160">
        <f t="shared" si="24"/>
        <v>0</v>
      </c>
      <c r="BF230" s="160">
        <f t="shared" si="25"/>
        <v>0</v>
      </c>
      <c r="BG230" s="160">
        <f t="shared" si="26"/>
        <v>0</v>
      </c>
      <c r="BH230" s="160">
        <f t="shared" si="27"/>
        <v>0</v>
      </c>
      <c r="BI230" s="160">
        <f t="shared" si="28"/>
        <v>0</v>
      </c>
      <c r="BJ230" s="18" t="s">
        <v>140</v>
      </c>
      <c r="BK230" s="161">
        <f t="shared" si="29"/>
        <v>0</v>
      </c>
      <c r="BL230" s="18" t="s">
        <v>307</v>
      </c>
      <c r="BM230" s="159" t="s">
        <v>962</v>
      </c>
    </row>
    <row r="231" spans="1:65" s="2" customFormat="1" ht="14.4" customHeight="1">
      <c r="A231" s="34"/>
      <c r="B231" s="147"/>
      <c r="C231" s="148" t="s">
        <v>596</v>
      </c>
      <c r="D231" s="148" t="s">
        <v>242</v>
      </c>
      <c r="E231" s="149" t="s">
        <v>4494</v>
      </c>
      <c r="F231" s="150" t="s">
        <v>4495</v>
      </c>
      <c r="G231" s="151" t="s">
        <v>388</v>
      </c>
      <c r="H231" s="152">
        <v>3</v>
      </c>
      <c r="I231" s="153"/>
      <c r="J231" s="152">
        <f t="shared" si="20"/>
        <v>0</v>
      </c>
      <c r="K231" s="154"/>
      <c r="L231" s="35"/>
      <c r="M231" s="155" t="s">
        <v>1</v>
      </c>
      <c r="N231" s="156" t="s">
        <v>46</v>
      </c>
      <c r="O231" s="60"/>
      <c r="P231" s="157">
        <f t="shared" si="21"/>
        <v>0</v>
      </c>
      <c r="Q231" s="157">
        <v>0</v>
      </c>
      <c r="R231" s="157">
        <f t="shared" si="22"/>
        <v>0</v>
      </c>
      <c r="S231" s="157">
        <v>0</v>
      </c>
      <c r="T231" s="158">
        <f t="shared" si="23"/>
        <v>0</v>
      </c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R231" s="159" t="s">
        <v>307</v>
      </c>
      <c r="AT231" s="159" t="s">
        <v>242</v>
      </c>
      <c r="AU231" s="159" t="s">
        <v>140</v>
      </c>
      <c r="AY231" s="18" t="s">
        <v>239</v>
      </c>
      <c r="BE231" s="160">
        <f t="shared" si="24"/>
        <v>0</v>
      </c>
      <c r="BF231" s="160">
        <f t="shared" si="25"/>
        <v>0</v>
      </c>
      <c r="BG231" s="160">
        <f t="shared" si="26"/>
        <v>0</v>
      </c>
      <c r="BH231" s="160">
        <f t="shared" si="27"/>
        <v>0</v>
      </c>
      <c r="BI231" s="160">
        <f t="shared" si="28"/>
        <v>0</v>
      </c>
      <c r="BJ231" s="18" t="s">
        <v>140</v>
      </c>
      <c r="BK231" s="161">
        <f t="shared" si="29"/>
        <v>0</v>
      </c>
      <c r="BL231" s="18" t="s">
        <v>307</v>
      </c>
      <c r="BM231" s="159" t="s">
        <v>968</v>
      </c>
    </row>
    <row r="232" spans="1:65" s="2" customFormat="1" ht="14.4" customHeight="1">
      <c r="A232" s="34"/>
      <c r="B232" s="147"/>
      <c r="C232" s="148" t="s">
        <v>601</v>
      </c>
      <c r="D232" s="148" t="s">
        <v>242</v>
      </c>
      <c r="E232" s="149" t="s">
        <v>4496</v>
      </c>
      <c r="F232" s="150" t="s">
        <v>4497</v>
      </c>
      <c r="G232" s="151" t="s">
        <v>388</v>
      </c>
      <c r="H232" s="152">
        <v>4</v>
      </c>
      <c r="I232" s="153"/>
      <c r="J232" s="152">
        <f t="shared" si="20"/>
        <v>0</v>
      </c>
      <c r="K232" s="154"/>
      <c r="L232" s="35"/>
      <c r="M232" s="155" t="s">
        <v>1</v>
      </c>
      <c r="N232" s="156" t="s">
        <v>46</v>
      </c>
      <c r="O232" s="60"/>
      <c r="P232" s="157">
        <f t="shared" si="21"/>
        <v>0</v>
      </c>
      <c r="Q232" s="157">
        <v>0</v>
      </c>
      <c r="R232" s="157">
        <f t="shared" si="22"/>
        <v>0</v>
      </c>
      <c r="S232" s="157">
        <v>0</v>
      </c>
      <c r="T232" s="158">
        <f t="shared" si="23"/>
        <v>0</v>
      </c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R232" s="159" t="s">
        <v>307</v>
      </c>
      <c r="AT232" s="159" t="s">
        <v>242</v>
      </c>
      <c r="AU232" s="159" t="s">
        <v>140</v>
      </c>
      <c r="AY232" s="18" t="s">
        <v>239</v>
      </c>
      <c r="BE232" s="160">
        <f t="shared" si="24"/>
        <v>0</v>
      </c>
      <c r="BF232" s="160">
        <f t="shared" si="25"/>
        <v>0</v>
      </c>
      <c r="BG232" s="160">
        <f t="shared" si="26"/>
        <v>0</v>
      </c>
      <c r="BH232" s="160">
        <f t="shared" si="27"/>
        <v>0</v>
      </c>
      <c r="BI232" s="160">
        <f t="shared" si="28"/>
        <v>0</v>
      </c>
      <c r="BJ232" s="18" t="s">
        <v>140</v>
      </c>
      <c r="BK232" s="161">
        <f t="shared" si="29"/>
        <v>0</v>
      </c>
      <c r="BL232" s="18" t="s">
        <v>307</v>
      </c>
      <c r="BM232" s="159" t="s">
        <v>975</v>
      </c>
    </row>
    <row r="233" spans="1:65" s="2" customFormat="1" ht="14.4" customHeight="1">
      <c r="A233" s="34"/>
      <c r="B233" s="147"/>
      <c r="C233" s="148" t="s">
        <v>604</v>
      </c>
      <c r="D233" s="148" t="s">
        <v>242</v>
      </c>
      <c r="E233" s="149" t="s">
        <v>4498</v>
      </c>
      <c r="F233" s="150" t="s">
        <v>4499</v>
      </c>
      <c r="G233" s="151" t="s">
        <v>388</v>
      </c>
      <c r="H233" s="152">
        <v>2</v>
      </c>
      <c r="I233" s="153"/>
      <c r="J233" s="152">
        <f t="shared" si="20"/>
        <v>0</v>
      </c>
      <c r="K233" s="154"/>
      <c r="L233" s="35"/>
      <c r="M233" s="155" t="s">
        <v>1</v>
      </c>
      <c r="N233" s="156" t="s">
        <v>46</v>
      </c>
      <c r="O233" s="60"/>
      <c r="P233" s="157">
        <f t="shared" si="21"/>
        <v>0</v>
      </c>
      <c r="Q233" s="157">
        <v>0</v>
      </c>
      <c r="R233" s="157">
        <f t="shared" si="22"/>
        <v>0</v>
      </c>
      <c r="S233" s="157">
        <v>0</v>
      </c>
      <c r="T233" s="158">
        <f t="shared" si="23"/>
        <v>0</v>
      </c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R233" s="159" t="s">
        <v>307</v>
      </c>
      <c r="AT233" s="159" t="s">
        <v>242</v>
      </c>
      <c r="AU233" s="159" t="s">
        <v>140</v>
      </c>
      <c r="AY233" s="18" t="s">
        <v>239</v>
      </c>
      <c r="BE233" s="160">
        <f t="shared" si="24"/>
        <v>0</v>
      </c>
      <c r="BF233" s="160">
        <f t="shared" si="25"/>
        <v>0</v>
      </c>
      <c r="BG233" s="160">
        <f t="shared" si="26"/>
        <v>0</v>
      </c>
      <c r="BH233" s="160">
        <f t="shared" si="27"/>
        <v>0</v>
      </c>
      <c r="BI233" s="160">
        <f t="shared" si="28"/>
        <v>0</v>
      </c>
      <c r="BJ233" s="18" t="s">
        <v>140</v>
      </c>
      <c r="BK233" s="161">
        <f t="shared" si="29"/>
        <v>0</v>
      </c>
      <c r="BL233" s="18" t="s">
        <v>307</v>
      </c>
      <c r="BM233" s="159" t="s">
        <v>985</v>
      </c>
    </row>
    <row r="234" spans="1:65" s="2" customFormat="1" ht="24.25" customHeight="1">
      <c r="A234" s="34"/>
      <c r="B234" s="147"/>
      <c r="C234" s="148" t="s">
        <v>607</v>
      </c>
      <c r="D234" s="148" t="s">
        <v>242</v>
      </c>
      <c r="E234" s="149" t="s">
        <v>4500</v>
      </c>
      <c r="F234" s="150" t="s">
        <v>4501</v>
      </c>
      <c r="G234" s="151" t="s">
        <v>138</v>
      </c>
      <c r="H234" s="152">
        <v>189</v>
      </c>
      <c r="I234" s="153"/>
      <c r="J234" s="152">
        <f t="shared" si="20"/>
        <v>0</v>
      </c>
      <c r="K234" s="154"/>
      <c r="L234" s="35"/>
      <c r="M234" s="155" t="s">
        <v>1</v>
      </c>
      <c r="N234" s="156" t="s">
        <v>46</v>
      </c>
      <c r="O234" s="60"/>
      <c r="P234" s="157">
        <f t="shared" si="21"/>
        <v>0</v>
      </c>
      <c r="Q234" s="157">
        <v>0</v>
      </c>
      <c r="R234" s="157">
        <f t="shared" si="22"/>
        <v>0</v>
      </c>
      <c r="S234" s="157">
        <v>0</v>
      </c>
      <c r="T234" s="158">
        <f t="shared" si="23"/>
        <v>0</v>
      </c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R234" s="159" t="s">
        <v>307</v>
      </c>
      <c r="AT234" s="159" t="s">
        <v>242</v>
      </c>
      <c r="AU234" s="159" t="s">
        <v>140</v>
      </c>
      <c r="AY234" s="18" t="s">
        <v>239</v>
      </c>
      <c r="BE234" s="160">
        <f t="shared" si="24"/>
        <v>0</v>
      </c>
      <c r="BF234" s="160">
        <f t="shared" si="25"/>
        <v>0</v>
      </c>
      <c r="BG234" s="160">
        <f t="shared" si="26"/>
        <v>0</v>
      </c>
      <c r="BH234" s="160">
        <f t="shared" si="27"/>
        <v>0</v>
      </c>
      <c r="BI234" s="160">
        <f t="shared" si="28"/>
        <v>0</v>
      </c>
      <c r="BJ234" s="18" t="s">
        <v>140</v>
      </c>
      <c r="BK234" s="161">
        <f t="shared" si="29"/>
        <v>0</v>
      </c>
      <c r="BL234" s="18" t="s">
        <v>307</v>
      </c>
      <c r="BM234" s="159" t="s">
        <v>1009</v>
      </c>
    </row>
    <row r="235" spans="1:65" s="2" customFormat="1" ht="24.25" customHeight="1">
      <c r="A235" s="34"/>
      <c r="B235" s="147"/>
      <c r="C235" s="148" t="s">
        <v>623</v>
      </c>
      <c r="D235" s="148" t="s">
        <v>242</v>
      </c>
      <c r="E235" s="149" t="s">
        <v>4502</v>
      </c>
      <c r="F235" s="150" t="s">
        <v>4503</v>
      </c>
      <c r="G235" s="151" t="s">
        <v>4284</v>
      </c>
      <c r="H235" s="153"/>
      <c r="I235" s="153"/>
      <c r="J235" s="152">
        <f t="shared" si="20"/>
        <v>0</v>
      </c>
      <c r="K235" s="154"/>
      <c r="L235" s="35"/>
      <c r="M235" s="155" t="s">
        <v>1</v>
      </c>
      <c r="N235" s="156" t="s">
        <v>46</v>
      </c>
      <c r="O235" s="60"/>
      <c r="P235" s="157">
        <f t="shared" si="21"/>
        <v>0</v>
      </c>
      <c r="Q235" s="157">
        <v>0</v>
      </c>
      <c r="R235" s="157">
        <f t="shared" si="22"/>
        <v>0</v>
      </c>
      <c r="S235" s="157">
        <v>0</v>
      </c>
      <c r="T235" s="158">
        <f t="shared" si="23"/>
        <v>0</v>
      </c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R235" s="159" t="s">
        <v>307</v>
      </c>
      <c r="AT235" s="159" t="s">
        <v>242</v>
      </c>
      <c r="AU235" s="159" t="s">
        <v>140</v>
      </c>
      <c r="AY235" s="18" t="s">
        <v>239</v>
      </c>
      <c r="BE235" s="160">
        <f t="shared" si="24"/>
        <v>0</v>
      </c>
      <c r="BF235" s="160">
        <f t="shared" si="25"/>
        <v>0</v>
      </c>
      <c r="BG235" s="160">
        <f t="shared" si="26"/>
        <v>0</v>
      </c>
      <c r="BH235" s="160">
        <f t="shared" si="27"/>
        <v>0</v>
      </c>
      <c r="BI235" s="160">
        <f t="shared" si="28"/>
        <v>0</v>
      </c>
      <c r="BJ235" s="18" t="s">
        <v>140</v>
      </c>
      <c r="BK235" s="161">
        <f t="shared" si="29"/>
        <v>0</v>
      </c>
      <c r="BL235" s="18" t="s">
        <v>307</v>
      </c>
      <c r="BM235" s="159" t="s">
        <v>1021</v>
      </c>
    </row>
    <row r="236" spans="1:65" s="12" customFormat="1" ht="22.75" customHeight="1">
      <c r="B236" s="134"/>
      <c r="D236" s="135" t="s">
        <v>79</v>
      </c>
      <c r="E236" s="145" t="s">
        <v>4504</v>
      </c>
      <c r="F236" s="145" t="s">
        <v>4505</v>
      </c>
      <c r="I236" s="137"/>
      <c r="J236" s="146">
        <f>BK236</f>
        <v>0</v>
      </c>
      <c r="L236" s="134"/>
      <c r="M236" s="139"/>
      <c r="N236" s="140"/>
      <c r="O236" s="140"/>
      <c r="P236" s="141">
        <f>SUM(P237:P273)</f>
        <v>0</v>
      </c>
      <c r="Q236" s="140"/>
      <c r="R236" s="141">
        <f>SUM(R237:R273)</f>
        <v>0</v>
      </c>
      <c r="S236" s="140"/>
      <c r="T236" s="142">
        <f>SUM(T237:T273)</f>
        <v>0</v>
      </c>
      <c r="AR236" s="135" t="s">
        <v>140</v>
      </c>
      <c r="AT236" s="143" t="s">
        <v>79</v>
      </c>
      <c r="AU236" s="143" t="s">
        <v>88</v>
      </c>
      <c r="AY236" s="135" t="s">
        <v>239</v>
      </c>
      <c r="BK236" s="144">
        <f>SUM(BK237:BK273)</f>
        <v>0</v>
      </c>
    </row>
    <row r="237" spans="1:65" s="2" customFormat="1" ht="14.4" customHeight="1">
      <c r="A237" s="34"/>
      <c r="B237" s="147"/>
      <c r="C237" s="148" t="s">
        <v>630</v>
      </c>
      <c r="D237" s="148" t="s">
        <v>242</v>
      </c>
      <c r="E237" s="149" t="s">
        <v>4506</v>
      </c>
      <c r="F237" s="150" t="s">
        <v>4507</v>
      </c>
      <c r="G237" s="151" t="s">
        <v>138</v>
      </c>
      <c r="H237" s="152">
        <v>264</v>
      </c>
      <c r="I237" s="153"/>
      <c r="J237" s="152">
        <f t="shared" ref="J237:J273" si="30">ROUND(I237*H237,3)</f>
        <v>0</v>
      </c>
      <c r="K237" s="154"/>
      <c r="L237" s="35"/>
      <c r="M237" s="155" t="s">
        <v>1</v>
      </c>
      <c r="N237" s="156" t="s">
        <v>46</v>
      </c>
      <c r="O237" s="60"/>
      <c r="P237" s="157">
        <f t="shared" ref="P237:P273" si="31">O237*H237</f>
        <v>0</v>
      </c>
      <c r="Q237" s="157">
        <v>0</v>
      </c>
      <c r="R237" s="157">
        <f t="shared" ref="R237:R273" si="32">Q237*H237</f>
        <v>0</v>
      </c>
      <c r="S237" s="157">
        <v>0</v>
      </c>
      <c r="T237" s="158">
        <f t="shared" ref="T237:T273" si="33">S237*H237</f>
        <v>0</v>
      </c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R237" s="159" t="s">
        <v>307</v>
      </c>
      <c r="AT237" s="159" t="s">
        <v>242</v>
      </c>
      <c r="AU237" s="159" t="s">
        <v>140</v>
      </c>
      <c r="AY237" s="18" t="s">
        <v>239</v>
      </c>
      <c r="BE237" s="160">
        <f t="shared" ref="BE237:BE273" si="34">IF(N237="základná",J237,0)</f>
        <v>0</v>
      </c>
      <c r="BF237" s="160">
        <f t="shared" ref="BF237:BF273" si="35">IF(N237="znížená",J237,0)</f>
        <v>0</v>
      </c>
      <c r="BG237" s="160">
        <f t="shared" ref="BG237:BG273" si="36">IF(N237="zákl. prenesená",J237,0)</f>
        <v>0</v>
      </c>
      <c r="BH237" s="160">
        <f t="shared" ref="BH237:BH273" si="37">IF(N237="zníž. prenesená",J237,0)</f>
        <v>0</v>
      </c>
      <c r="BI237" s="160">
        <f t="shared" ref="BI237:BI273" si="38">IF(N237="nulová",J237,0)</f>
        <v>0</v>
      </c>
      <c r="BJ237" s="18" t="s">
        <v>140</v>
      </c>
      <c r="BK237" s="161">
        <f t="shared" ref="BK237:BK273" si="39">ROUND(I237*H237,3)</f>
        <v>0</v>
      </c>
      <c r="BL237" s="18" t="s">
        <v>307</v>
      </c>
      <c r="BM237" s="159" t="s">
        <v>1030</v>
      </c>
    </row>
    <row r="238" spans="1:65" s="2" customFormat="1" ht="14.4" customHeight="1">
      <c r="A238" s="34"/>
      <c r="B238" s="147"/>
      <c r="C238" s="148" t="s">
        <v>663</v>
      </c>
      <c r="D238" s="148" t="s">
        <v>242</v>
      </c>
      <c r="E238" s="149" t="s">
        <v>4508</v>
      </c>
      <c r="F238" s="150" t="s">
        <v>4509</v>
      </c>
      <c r="G238" s="151" t="s">
        <v>138</v>
      </c>
      <c r="H238" s="152">
        <v>305</v>
      </c>
      <c r="I238" s="153"/>
      <c r="J238" s="152">
        <f t="shared" si="30"/>
        <v>0</v>
      </c>
      <c r="K238" s="154"/>
      <c r="L238" s="35"/>
      <c r="M238" s="155" t="s">
        <v>1</v>
      </c>
      <c r="N238" s="156" t="s">
        <v>46</v>
      </c>
      <c r="O238" s="60"/>
      <c r="P238" s="157">
        <f t="shared" si="31"/>
        <v>0</v>
      </c>
      <c r="Q238" s="157">
        <v>0</v>
      </c>
      <c r="R238" s="157">
        <f t="shared" si="32"/>
        <v>0</v>
      </c>
      <c r="S238" s="157">
        <v>0</v>
      </c>
      <c r="T238" s="158">
        <f t="shared" si="33"/>
        <v>0</v>
      </c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R238" s="159" t="s">
        <v>307</v>
      </c>
      <c r="AT238" s="159" t="s">
        <v>242</v>
      </c>
      <c r="AU238" s="159" t="s">
        <v>140</v>
      </c>
      <c r="AY238" s="18" t="s">
        <v>239</v>
      </c>
      <c r="BE238" s="160">
        <f t="shared" si="34"/>
        <v>0</v>
      </c>
      <c r="BF238" s="160">
        <f t="shared" si="35"/>
        <v>0</v>
      </c>
      <c r="BG238" s="160">
        <f t="shared" si="36"/>
        <v>0</v>
      </c>
      <c r="BH238" s="160">
        <f t="shared" si="37"/>
        <v>0</v>
      </c>
      <c r="BI238" s="160">
        <f t="shared" si="38"/>
        <v>0</v>
      </c>
      <c r="BJ238" s="18" t="s">
        <v>140</v>
      </c>
      <c r="BK238" s="161">
        <f t="shared" si="39"/>
        <v>0</v>
      </c>
      <c r="BL238" s="18" t="s">
        <v>307</v>
      </c>
      <c r="BM238" s="159" t="s">
        <v>984</v>
      </c>
    </row>
    <row r="239" spans="1:65" s="2" customFormat="1" ht="14.4" customHeight="1">
      <c r="A239" s="34"/>
      <c r="B239" s="147"/>
      <c r="C239" s="148" t="s">
        <v>668</v>
      </c>
      <c r="D239" s="148" t="s">
        <v>242</v>
      </c>
      <c r="E239" s="149" t="s">
        <v>4510</v>
      </c>
      <c r="F239" s="150" t="s">
        <v>4511</v>
      </c>
      <c r="G239" s="151" t="s">
        <v>138</v>
      </c>
      <c r="H239" s="152">
        <v>87</v>
      </c>
      <c r="I239" s="153"/>
      <c r="J239" s="152">
        <f t="shared" si="30"/>
        <v>0</v>
      </c>
      <c r="K239" s="154"/>
      <c r="L239" s="35"/>
      <c r="M239" s="155" t="s">
        <v>1</v>
      </c>
      <c r="N239" s="156" t="s">
        <v>46</v>
      </c>
      <c r="O239" s="60"/>
      <c r="P239" s="157">
        <f t="shared" si="31"/>
        <v>0</v>
      </c>
      <c r="Q239" s="157">
        <v>0</v>
      </c>
      <c r="R239" s="157">
        <f t="shared" si="32"/>
        <v>0</v>
      </c>
      <c r="S239" s="157">
        <v>0</v>
      </c>
      <c r="T239" s="158">
        <f t="shared" si="33"/>
        <v>0</v>
      </c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R239" s="159" t="s">
        <v>307</v>
      </c>
      <c r="AT239" s="159" t="s">
        <v>242</v>
      </c>
      <c r="AU239" s="159" t="s">
        <v>140</v>
      </c>
      <c r="AY239" s="18" t="s">
        <v>239</v>
      </c>
      <c r="BE239" s="160">
        <f t="shared" si="34"/>
        <v>0</v>
      </c>
      <c r="BF239" s="160">
        <f t="shared" si="35"/>
        <v>0</v>
      </c>
      <c r="BG239" s="160">
        <f t="shared" si="36"/>
        <v>0</v>
      </c>
      <c r="BH239" s="160">
        <f t="shared" si="37"/>
        <v>0</v>
      </c>
      <c r="BI239" s="160">
        <f t="shared" si="38"/>
        <v>0</v>
      </c>
      <c r="BJ239" s="18" t="s">
        <v>140</v>
      </c>
      <c r="BK239" s="161">
        <f t="shared" si="39"/>
        <v>0</v>
      </c>
      <c r="BL239" s="18" t="s">
        <v>307</v>
      </c>
      <c r="BM239" s="159" t="s">
        <v>455</v>
      </c>
    </row>
    <row r="240" spans="1:65" s="2" customFormat="1" ht="14.4" customHeight="1">
      <c r="A240" s="34"/>
      <c r="B240" s="147"/>
      <c r="C240" s="148" t="s">
        <v>656</v>
      </c>
      <c r="D240" s="148" t="s">
        <v>242</v>
      </c>
      <c r="E240" s="149" t="s">
        <v>4512</v>
      </c>
      <c r="F240" s="150" t="s">
        <v>4513</v>
      </c>
      <c r="G240" s="151" t="s">
        <v>138</v>
      </c>
      <c r="H240" s="152">
        <v>98</v>
      </c>
      <c r="I240" s="153"/>
      <c r="J240" s="152">
        <f t="shared" si="30"/>
        <v>0</v>
      </c>
      <c r="K240" s="154"/>
      <c r="L240" s="35"/>
      <c r="M240" s="155" t="s">
        <v>1</v>
      </c>
      <c r="N240" s="156" t="s">
        <v>46</v>
      </c>
      <c r="O240" s="60"/>
      <c r="P240" s="157">
        <f t="shared" si="31"/>
        <v>0</v>
      </c>
      <c r="Q240" s="157">
        <v>0</v>
      </c>
      <c r="R240" s="157">
        <f t="shared" si="32"/>
        <v>0</v>
      </c>
      <c r="S240" s="157">
        <v>0</v>
      </c>
      <c r="T240" s="158">
        <f t="shared" si="33"/>
        <v>0</v>
      </c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R240" s="159" t="s">
        <v>307</v>
      </c>
      <c r="AT240" s="159" t="s">
        <v>242</v>
      </c>
      <c r="AU240" s="159" t="s">
        <v>140</v>
      </c>
      <c r="AY240" s="18" t="s">
        <v>239</v>
      </c>
      <c r="BE240" s="160">
        <f t="shared" si="34"/>
        <v>0</v>
      </c>
      <c r="BF240" s="160">
        <f t="shared" si="35"/>
        <v>0</v>
      </c>
      <c r="BG240" s="160">
        <f t="shared" si="36"/>
        <v>0</v>
      </c>
      <c r="BH240" s="160">
        <f t="shared" si="37"/>
        <v>0</v>
      </c>
      <c r="BI240" s="160">
        <f t="shared" si="38"/>
        <v>0</v>
      </c>
      <c r="BJ240" s="18" t="s">
        <v>140</v>
      </c>
      <c r="BK240" s="161">
        <f t="shared" si="39"/>
        <v>0</v>
      </c>
      <c r="BL240" s="18" t="s">
        <v>307</v>
      </c>
      <c r="BM240" s="159" t="s">
        <v>1067</v>
      </c>
    </row>
    <row r="241" spans="1:65" s="2" customFormat="1" ht="14.4" customHeight="1">
      <c r="A241" s="34"/>
      <c r="B241" s="147"/>
      <c r="C241" s="148" t="s">
        <v>678</v>
      </c>
      <c r="D241" s="148" t="s">
        <v>242</v>
      </c>
      <c r="E241" s="149" t="s">
        <v>4514</v>
      </c>
      <c r="F241" s="150" t="s">
        <v>4515</v>
      </c>
      <c r="G241" s="151" t="s">
        <v>138</v>
      </c>
      <c r="H241" s="152">
        <v>59</v>
      </c>
      <c r="I241" s="153"/>
      <c r="J241" s="152">
        <f t="shared" si="30"/>
        <v>0</v>
      </c>
      <c r="K241" s="154"/>
      <c r="L241" s="35"/>
      <c r="M241" s="155" t="s">
        <v>1</v>
      </c>
      <c r="N241" s="156" t="s">
        <v>46</v>
      </c>
      <c r="O241" s="60"/>
      <c r="P241" s="157">
        <f t="shared" si="31"/>
        <v>0</v>
      </c>
      <c r="Q241" s="157">
        <v>0</v>
      </c>
      <c r="R241" s="157">
        <f t="shared" si="32"/>
        <v>0</v>
      </c>
      <c r="S241" s="157">
        <v>0</v>
      </c>
      <c r="T241" s="158">
        <f t="shared" si="33"/>
        <v>0</v>
      </c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R241" s="159" t="s">
        <v>307</v>
      </c>
      <c r="AT241" s="159" t="s">
        <v>242</v>
      </c>
      <c r="AU241" s="159" t="s">
        <v>140</v>
      </c>
      <c r="AY241" s="18" t="s">
        <v>239</v>
      </c>
      <c r="BE241" s="160">
        <f t="shared" si="34"/>
        <v>0</v>
      </c>
      <c r="BF241" s="160">
        <f t="shared" si="35"/>
        <v>0</v>
      </c>
      <c r="BG241" s="160">
        <f t="shared" si="36"/>
        <v>0</v>
      </c>
      <c r="BH241" s="160">
        <f t="shared" si="37"/>
        <v>0</v>
      </c>
      <c r="BI241" s="160">
        <f t="shared" si="38"/>
        <v>0</v>
      </c>
      <c r="BJ241" s="18" t="s">
        <v>140</v>
      </c>
      <c r="BK241" s="161">
        <f t="shared" si="39"/>
        <v>0</v>
      </c>
      <c r="BL241" s="18" t="s">
        <v>307</v>
      </c>
      <c r="BM241" s="159" t="s">
        <v>1091</v>
      </c>
    </row>
    <row r="242" spans="1:65" s="2" customFormat="1" ht="14.4" customHeight="1">
      <c r="A242" s="34"/>
      <c r="B242" s="147"/>
      <c r="C242" s="148" t="s">
        <v>681</v>
      </c>
      <c r="D242" s="148" t="s">
        <v>242</v>
      </c>
      <c r="E242" s="149" t="s">
        <v>4516</v>
      </c>
      <c r="F242" s="150" t="s">
        <v>4517</v>
      </c>
      <c r="G242" s="151" t="s">
        <v>138</v>
      </c>
      <c r="H242" s="152">
        <v>48</v>
      </c>
      <c r="I242" s="153"/>
      <c r="J242" s="152">
        <f t="shared" si="30"/>
        <v>0</v>
      </c>
      <c r="K242" s="154"/>
      <c r="L242" s="35"/>
      <c r="M242" s="155" t="s">
        <v>1</v>
      </c>
      <c r="N242" s="156" t="s">
        <v>46</v>
      </c>
      <c r="O242" s="60"/>
      <c r="P242" s="157">
        <f t="shared" si="31"/>
        <v>0</v>
      </c>
      <c r="Q242" s="157">
        <v>0</v>
      </c>
      <c r="R242" s="157">
        <f t="shared" si="32"/>
        <v>0</v>
      </c>
      <c r="S242" s="157">
        <v>0</v>
      </c>
      <c r="T242" s="158">
        <f t="shared" si="33"/>
        <v>0</v>
      </c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R242" s="159" t="s">
        <v>307</v>
      </c>
      <c r="AT242" s="159" t="s">
        <v>242</v>
      </c>
      <c r="AU242" s="159" t="s">
        <v>140</v>
      </c>
      <c r="AY242" s="18" t="s">
        <v>239</v>
      </c>
      <c r="BE242" s="160">
        <f t="shared" si="34"/>
        <v>0</v>
      </c>
      <c r="BF242" s="160">
        <f t="shared" si="35"/>
        <v>0</v>
      </c>
      <c r="BG242" s="160">
        <f t="shared" si="36"/>
        <v>0</v>
      </c>
      <c r="BH242" s="160">
        <f t="shared" si="37"/>
        <v>0</v>
      </c>
      <c r="BI242" s="160">
        <f t="shared" si="38"/>
        <v>0</v>
      </c>
      <c r="BJ242" s="18" t="s">
        <v>140</v>
      </c>
      <c r="BK242" s="161">
        <f t="shared" si="39"/>
        <v>0</v>
      </c>
      <c r="BL242" s="18" t="s">
        <v>307</v>
      </c>
      <c r="BM242" s="159" t="s">
        <v>1063</v>
      </c>
    </row>
    <row r="243" spans="1:65" s="2" customFormat="1" ht="14.4" customHeight="1">
      <c r="A243" s="34"/>
      <c r="B243" s="147"/>
      <c r="C243" s="148" t="s">
        <v>684</v>
      </c>
      <c r="D243" s="148" t="s">
        <v>242</v>
      </c>
      <c r="E243" s="149" t="s">
        <v>4518</v>
      </c>
      <c r="F243" s="150" t="s">
        <v>4519</v>
      </c>
      <c r="G243" s="151" t="s">
        <v>138</v>
      </c>
      <c r="H243" s="152">
        <v>39</v>
      </c>
      <c r="I243" s="153"/>
      <c r="J243" s="152">
        <f t="shared" si="30"/>
        <v>0</v>
      </c>
      <c r="K243" s="154"/>
      <c r="L243" s="35"/>
      <c r="M243" s="155" t="s">
        <v>1</v>
      </c>
      <c r="N243" s="156" t="s">
        <v>46</v>
      </c>
      <c r="O243" s="60"/>
      <c r="P243" s="157">
        <f t="shared" si="31"/>
        <v>0</v>
      </c>
      <c r="Q243" s="157">
        <v>0</v>
      </c>
      <c r="R243" s="157">
        <f t="shared" si="32"/>
        <v>0</v>
      </c>
      <c r="S243" s="157">
        <v>0</v>
      </c>
      <c r="T243" s="158">
        <f t="shared" si="33"/>
        <v>0</v>
      </c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R243" s="159" t="s">
        <v>307</v>
      </c>
      <c r="AT243" s="159" t="s">
        <v>242</v>
      </c>
      <c r="AU243" s="159" t="s">
        <v>140</v>
      </c>
      <c r="AY243" s="18" t="s">
        <v>239</v>
      </c>
      <c r="BE243" s="160">
        <f t="shared" si="34"/>
        <v>0</v>
      </c>
      <c r="BF243" s="160">
        <f t="shared" si="35"/>
        <v>0</v>
      </c>
      <c r="BG243" s="160">
        <f t="shared" si="36"/>
        <v>0</v>
      </c>
      <c r="BH243" s="160">
        <f t="shared" si="37"/>
        <v>0</v>
      </c>
      <c r="BI243" s="160">
        <f t="shared" si="38"/>
        <v>0</v>
      </c>
      <c r="BJ243" s="18" t="s">
        <v>140</v>
      </c>
      <c r="BK243" s="161">
        <f t="shared" si="39"/>
        <v>0</v>
      </c>
      <c r="BL243" s="18" t="s">
        <v>307</v>
      </c>
      <c r="BM243" s="159" t="s">
        <v>1104</v>
      </c>
    </row>
    <row r="244" spans="1:65" s="2" customFormat="1" ht="14.4" customHeight="1">
      <c r="A244" s="34"/>
      <c r="B244" s="147"/>
      <c r="C244" s="148" t="s">
        <v>687</v>
      </c>
      <c r="D244" s="148" t="s">
        <v>242</v>
      </c>
      <c r="E244" s="149" t="s">
        <v>4520</v>
      </c>
      <c r="F244" s="150" t="s">
        <v>4521</v>
      </c>
      <c r="G244" s="151" t="s">
        <v>138</v>
      </c>
      <c r="H244" s="152">
        <v>10</v>
      </c>
      <c r="I244" s="153"/>
      <c r="J244" s="152">
        <f t="shared" si="30"/>
        <v>0</v>
      </c>
      <c r="K244" s="154"/>
      <c r="L244" s="35"/>
      <c r="M244" s="155" t="s">
        <v>1</v>
      </c>
      <c r="N244" s="156" t="s">
        <v>46</v>
      </c>
      <c r="O244" s="60"/>
      <c r="P244" s="157">
        <f t="shared" si="31"/>
        <v>0</v>
      </c>
      <c r="Q244" s="157">
        <v>0</v>
      </c>
      <c r="R244" s="157">
        <f t="shared" si="32"/>
        <v>0</v>
      </c>
      <c r="S244" s="157">
        <v>0</v>
      </c>
      <c r="T244" s="158">
        <f t="shared" si="33"/>
        <v>0</v>
      </c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R244" s="159" t="s">
        <v>307</v>
      </c>
      <c r="AT244" s="159" t="s">
        <v>242</v>
      </c>
      <c r="AU244" s="159" t="s">
        <v>140</v>
      </c>
      <c r="AY244" s="18" t="s">
        <v>239</v>
      </c>
      <c r="BE244" s="160">
        <f t="shared" si="34"/>
        <v>0</v>
      </c>
      <c r="BF244" s="160">
        <f t="shared" si="35"/>
        <v>0</v>
      </c>
      <c r="BG244" s="160">
        <f t="shared" si="36"/>
        <v>0</v>
      </c>
      <c r="BH244" s="160">
        <f t="shared" si="37"/>
        <v>0</v>
      </c>
      <c r="BI244" s="160">
        <f t="shared" si="38"/>
        <v>0</v>
      </c>
      <c r="BJ244" s="18" t="s">
        <v>140</v>
      </c>
      <c r="BK244" s="161">
        <f t="shared" si="39"/>
        <v>0</v>
      </c>
      <c r="BL244" s="18" t="s">
        <v>307</v>
      </c>
      <c r="BM244" s="159" t="s">
        <v>1144</v>
      </c>
    </row>
    <row r="245" spans="1:65" s="2" customFormat="1" ht="14.4" customHeight="1">
      <c r="A245" s="34"/>
      <c r="B245" s="147"/>
      <c r="C245" s="148" t="s">
        <v>750</v>
      </c>
      <c r="D245" s="148" t="s">
        <v>242</v>
      </c>
      <c r="E245" s="149" t="s">
        <v>4522</v>
      </c>
      <c r="F245" s="150" t="s">
        <v>4523</v>
      </c>
      <c r="G245" s="151" t="s">
        <v>138</v>
      </c>
      <c r="H245" s="152">
        <v>20</v>
      </c>
      <c r="I245" s="153"/>
      <c r="J245" s="152">
        <f t="shared" si="30"/>
        <v>0</v>
      </c>
      <c r="K245" s="154"/>
      <c r="L245" s="35"/>
      <c r="M245" s="155" t="s">
        <v>1</v>
      </c>
      <c r="N245" s="156" t="s">
        <v>46</v>
      </c>
      <c r="O245" s="60"/>
      <c r="P245" s="157">
        <f t="shared" si="31"/>
        <v>0</v>
      </c>
      <c r="Q245" s="157">
        <v>0</v>
      </c>
      <c r="R245" s="157">
        <f t="shared" si="32"/>
        <v>0</v>
      </c>
      <c r="S245" s="157">
        <v>0</v>
      </c>
      <c r="T245" s="158">
        <f t="shared" si="33"/>
        <v>0</v>
      </c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R245" s="159" t="s">
        <v>307</v>
      </c>
      <c r="AT245" s="159" t="s">
        <v>242</v>
      </c>
      <c r="AU245" s="159" t="s">
        <v>140</v>
      </c>
      <c r="AY245" s="18" t="s">
        <v>239</v>
      </c>
      <c r="BE245" s="160">
        <f t="shared" si="34"/>
        <v>0</v>
      </c>
      <c r="BF245" s="160">
        <f t="shared" si="35"/>
        <v>0</v>
      </c>
      <c r="BG245" s="160">
        <f t="shared" si="36"/>
        <v>0</v>
      </c>
      <c r="BH245" s="160">
        <f t="shared" si="37"/>
        <v>0</v>
      </c>
      <c r="BI245" s="160">
        <f t="shared" si="38"/>
        <v>0</v>
      </c>
      <c r="BJ245" s="18" t="s">
        <v>140</v>
      </c>
      <c r="BK245" s="161">
        <f t="shared" si="39"/>
        <v>0</v>
      </c>
      <c r="BL245" s="18" t="s">
        <v>307</v>
      </c>
      <c r="BM245" s="159" t="s">
        <v>1147</v>
      </c>
    </row>
    <row r="246" spans="1:65" s="2" customFormat="1" ht="14.4" customHeight="1">
      <c r="A246" s="34"/>
      <c r="B246" s="147"/>
      <c r="C246" s="148" t="s">
        <v>754</v>
      </c>
      <c r="D246" s="148" t="s">
        <v>242</v>
      </c>
      <c r="E246" s="149" t="s">
        <v>4524</v>
      </c>
      <c r="F246" s="150" t="s">
        <v>4525</v>
      </c>
      <c r="G246" s="151" t="s">
        <v>138</v>
      </c>
      <c r="H246" s="152">
        <v>12</v>
      </c>
      <c r="I246" s="153"/>
      <c r="J246" s="152">
        <f t="shared" si="30"/>
        <v>0</v>
      </c>
      <c r="K246" s="154"/>
      <c r="L246" s="35"/>
      <c r="M246" s="155" t="s">
        <v>1</v>
      </c>
      <c r="N246" s="156" t="s">
        <v>46</v>
      </c>
      <c r="O246" s="60"/>
      <c r="P246" s="157">
        <f t="shared" si="31"/>
        <v>0</v>
      </c>
      <c r="Q246" s="157">
        <v>0</v>
      </c>
      <c r="R246" s="157">
        <f t="shared" si="32"/>
        <v>0</v>
      </c>
      <c r="S246" s="157">
        <v>0</v>
      </c>
      <c r="T246" s="158">
        <f t="shared" si="33"/>
        <v>0</v>
      </c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R246" s="159" t="s">
        <v>307</v>
      </c>
      <c r="AT246" s="159" t="s">
        <v>242</v>
      </c>
      <c r="AU246" s="159" t="s">
        <v>140</v>
      </c>
      <c r="AY246" s="18" t="s">
        <v>239</v>
      </c>
      <c r="BE246" s="160">
        <f t="shared" si="34"/>
        <v>0</v>
      </c>
      <c r="BF246" s="160">
        <f t="shared" si="35"/>
        <v>0</v>
      </c>
      <c r="BG246" s="160">
        <f t="shared" si="36"/>
        <v>0</v>
      </c>
      <c r="BH246" s="160">
        <f t="shared" si="37"/>
        <v>0</v>
      </c>
      <c r="BI246" s="160">
        <f t="shared" si="38"/>
        <v>0</v>
      </c>
      <c r="BJ246" s="18" t="s">
        <v>140</v>
      </c>
      <c r="BK246" s="161">
        <f t="shared" si="39"/>
        <v>0</v>
      </c>
      <c r="BL246" s="18" t="s">
        <v>307</v>
      </c>
      <c r="BM246" s="159" t="s">
        <v>1157</v>
      </c>
    </row>
    <row r="247" spans="1:65" s="2" customFormat="1" ht="14.4" customHeight="1">
      <c r="A247" s="34"/>
      <c r="B247" s="147"/>
      <c r="C247" s="148" t="s">
        <v>758</v>
      </c>
      <c r="D247" s="148" t="s">
        <v>242</v>
      </c>
      <c r="E247" s="149" t="s">
        <v>4526</v>
      </c>
      <c r="F247" s="150" t="s">
        <v>4527</v>
      </c>
      <c r="G247" s="151" t="s">
        <v>138</v>
      </c>
      <c r="H247" s="152">
        <v>264</v>
      </c>
      <c r="I247" s="153"/>
      <c r="J247" s="152">
        <f t="shared" si="30"/>
        <v>0</v>
      </c>
      <c r="K247" s="154"/>
      <c r="L247" s="35"/>
      <c r="M247" s="155" t="s">
        <v>1</v>
      </c>
      <c r="N247" s="156" t="s">
        <v>46</v>
      </c>
      <c r="O247" s="60"/>
      <c r="P247" s="157">
        <f t="shared" si="31"/>
        <v>0</v>
      </c>
      <c r="Q247" s="157">
        <v>0</v>
      </c>
      <c r="R247" s="157">
        <f t="shared" si="32"/>
        <v>0</v>
      </c>
      <c r="S247" s="157">
        <v>0</v>
      </c>
      <c r="T247" s="158">
        <f t="shared" si="33"/>
        <v>0</v>
      </c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R247" s="159" t="s">
        <v>307</v>
      </c>
      <c r="AT247" s="159" t="s">
        <v>242</v>
      </c>
      <c r="AU247" s="159" t="s">
        <v>140</v>
      </c>
      <c r="AY247" s="18" t="s">
        <v>239</v>
      </c>
      <c r="BE247" s="160">
        <f t="shared" si="34"/>
        <v>0</v>
      </c>
      <c r="BF247" s="160">
        <f t="shared" si="35"/>
        <v>0</v>
      </c>
      <c r="BG247" s="160">
        <f t="shared" si="36"/>
        <v>0</v>
      </c>
      <c r="BH247" s="160">
        <f t="shared" si="37"/>
        <v>0</v>
      </c>
      <c r="BI247" s="160">
        <f t="shared" si="38"/>
        <v>0</v>
      </c>
      <c r="BJ247" s="18" t="s">
        <v>140</v>
      </c>
      <c r="BK247" s="161">
        <f t="shared" si="39"/>
        <v>0</v>
      </c>
      <c r="BL247" s="18" t="s">
        <v>307</v>
      </c>
      <c r="BM247" s="159" t="s">
        <v>1100</v>
      </c>
    </row>
    <row r="248" spans="1:65" s="2" customFormat="1" ht="14.4" customHeight="1">
      <c r="A248" s="34"/>
      <c r="B248" s="147"/>
      <c r="C248" s="148" t="s">
        <v>763</v>
      </c>
      <c r="D248" s="148" t="s">
        <v>242</v>
      </c>
      <c r="E248" s="149" t="s">
        <v>4528</v>
      </c>
      <c r="F248" s="150" t="s">
        <v>4529</v>
      </c>
      <c r="G248" s="151" t="s">
        <v>138</v>
      </c>
      <c r="H248" s="152">
        <v>305</v>
      </c>
      <c r="I248" s="153"/>
      <c r="J248" s="152">
        <f t="shared" si="30"/>
        <v>0</v>
      </c>
      <c r="K248" s="154"/>
      <c r="L248" s="35"/>
      <c r="M248" s="155" t="s">
        <v>1</v>
      </c>
      <c r="N248" s="156" t="s">
        <v>46</v>
      </c>
      <c r="O248" s="60"/>
      <c r="P248" s="157">
        <f t="shared" si="31"/>
        <v>0</v>
      </c>
      <c r="Q248" s="157">
        <v>0</v>
      </c>
      <c r="R248" s="157">
        <f t="shared" si="32"/>
        <v>0</v>
      </c>
      <c r="S248" s="157">
        <v>0</v>
      </c>
      <c r="T248" s="158">
        <f t="shared" si="33"/>
        <v>0</v>
      </c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R248" s="159" t="s">
        <v>307</v>
      </c>
      <c r="AT248" s="159" t="s">
        <v>242</v>
      </c>
      <c r="AU248" s="159" t="s">
        <v>140</v>
      </c>
      <c r="AY248" s="18" t="s">
        <v>239</v>
      </c>
      <c r="BE248" s="160">
        <f t="shared" si="34"/>
        <v>0</v>
      </c>
      <c r="BF248" s="160">
        <f t="shared" si="35"/>
        <v>0</v>
      </c>
      <c r="BG248" s="160">
        <f t="shared" si="36"/>
        <v>0</v>
      </c>
      <c r="BH248" s="160">
        <f t="shared" si="37"/>
        <v>0</v>
      </c>
      <c r="BI248" s="160">
        <f t="shared" si="38"/>
        <v>0</v>
      </c>
      <c r="BJ248" s="18" t="s">
        <v>140</v>
      </c>
      <c r="BK248" s="161">
        <f t="shared" si="39"/>
        <v>0</v>
      </c>
      <c r="BL248" s="18" t="s">
        <v>307</v>
      </c>
      <c r="BM248" s="159" t="s">
        <v>1242</v>
      </c>
    </row>
    <row r="249" spans="1:65" s="2" customFormat="1" ht="14.4" customHeight="1">
      <c r="A249" s="34"/>
      <c r="B249" s="147"/>
      <c r="C249" s="148" t="s">
        <v>767</v>
      </c>
      <c r="D249" s="148" t="s">
        <v>242</v>
      </c>
      <c r="E249" s="149" t="s">
        <v>4530</v>
      </c>
      <c r="F249" s="150" t="s">
        <v>4531</v>
      </c>
      <c r="G249" s="151" t="s">
        <v>138</v>
      </c>
      <c r="H249" s="152">
        <v>87</v>
      </c>
      <c r="I249" s="153"/>
      <c r="J249" s="152">
        <f t="shared" si="30"/>
        <v>0</v>
      </c>
      <c r="K249" s="154"/>
      <c r="L249" s="35"/>
      <c r="M249" s="155" t="s">
        <v>1</v>
      </c>
      <c r="N249" s="156" t="s">
        <v>46</v>
      </c>
      <c r="O249" s="60"/>
      <c r="P249" s="157">
        <f t="shared" si="31"/>
        <v>0</v>
      </c>
      <c r="Q249" s="157">
        <v>0</v>
      </c>
      <c r="R249" s="157">
        <f t="shared" si="32"/>
        <v>0</v>
      </c>
      <c r="S249" s="157">
        <v>0</v>
      </c>
      <c r="T249" s="158">
        <f t="shared" si="33"/>
        <v>0</v>
      </c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R249" s="159" t="s">
        <v>307</v>
      </c>
      <c r="AT249" s="159" t="s">
        <v>242</v>
      </c>
      <c r="AU249" s="159" t="s">
        <v>140</v>
      </c>
      <c r="AY249" s="18" t="s">
        <v>239</v>
      </c>
      <c r="BE249" s="160">
        <f t="shared" si="34"/>
        <v>0</v>
      </c>
      <c r="BF249" s="160">
        <f t="shared" si="35"/>
        <v>0</v>
      </c>
      <c r="BG249" s="160">
        <f t="shared" si="36"/>
        <v>0</v>
      </c>
      <c r="BH249" s="160">
        <f t="shared" si="37"/>
        <v>0</v>
      </c>
      <c r="BI249" s="160">
        <f t="shared" si="38"/>
        <v>0</v>
      </c>
      <c r="BJ249" s="18" t="s">
        <v>140</v>
      </c>
      <c r="BK249" s="161">
        <f t="shared" si="39"/>
        <v>0</v>
      </c>
      <c r="BL249" s="18" t="s">
        <v>307</v>
      </c>
      <c r="BM249" s="159" t="s">
        <v>1181</v>
      </c>
    </row>
    <row r="250" spans="1:65" s="2" customFormat="1" ht="14.4" customHeight="1">
      <c r="A250" s="34"/>
      <c r="B250" s="147"/>
      <c r="C250" s="148" t="s">
        <v>772</v>
      </c>
      <c r="D250" s="148" t="s">
        <v>242</v>
      </c>
      <c r="E250" s="149" t="s">
        <v>4532</v>
      </c>
      <c r="F250" s="150" t="s">
        <v>4533</v>
      </c>
      <c r="G250" s="151" t="s">
        <v>138</v>
      </c>
      <c r="H250" s="152">
        <v>98</v>
      </c>
      <c r="I250" s="153"/>
      <c r="J250" s="152">
        <f t="shared" si="30"/>
        <v>0</v>
      </c>
      <c r="K250" s="154"/>
      <c r="L250" s="35"/>
      <c r="M250" s="155" t="s">
        <v>1</v>
      </c>
      <c r="N250" s="156" t="s">
        <v>46</v>
      </c>
      <c r="O250" s="60"/>
      <c r="P250" s="157">
        <f t="shared" si="31"/>
        <v>0</v>
      </c>
      <c r="Q250" s="157">
        <v>0</v>
      </c>
      <c r="R250" s="157">
        <f t="shared" si="32"/>
        <v>0</v>
      </c>
      <c r="S250" s="157">
        <v>0</v>
      </c>
      <c r="T250" s="158">
        <f t="shared" si="33"/>
        <v>0</v>
      </c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R250" s="159" t="s">
        <v>307</v>
      </c>
      <c r="AT250" s="159" t="s">
        <v>242</v>
      </c>
      <c r="AU250" s="159" t="s">
        <v>140</v>
      </c>
      <c r="AY250" s="18" t="s">
        <v>239</v>
      </c>
      <c r="BE250" s="160">
        <f t="shared" si="34"/>
        <v>0</v>
      </c>
      <c r="BF250" s="160">
        <f t="shared" si="35"/>
        <v>0</v>
      </c>
      <c r="BG250" s="160">
        <f t="shared" si="36"/>
        <v>0</v>
      </c>
      <c r="BH250" s="160">
        <f t="shared" si="37"/>
        <v>0</v>
      </c>
      <c r="BI250" s="160">
        <f t="shared" si="38"/>
        <v>0</v>
      </c>
      <c r="BJ250" s="18" t="s">
        <v>140</v>
      </c>
      <c r="BK250" s="161">
        <f t="shared" si="39"/>
        <v>0</v>
      </c>
      <c r="BL250" s="18" t="s">
        <v>307</v>
      </c>
      <c r="BM250" s="159" t="s">
        <v>1203</v>
      </c>
    </row>
    <row r="251" spans="1:65" s="2" customFormat="1" ht="14.4" customHeight="1">
      <c r="A251" s="34"/>
      <c r="B251" s="147"/>
      <c r="C251" s="148" t="s">
        <v>308</v>
      </c>
      <c r="D251" s="148" t="s">
        <v>242</v>
      </c>
      <c r="E251" s="149" t="s">
        <v>4534</v>
      </c>
      <c r="F251" s="150" t="s">
        <v>4535</v>
      </c>
      <c r="G251" s="151" t="s">
        <v>138</v>
      </c>
      <c r="H251" s="152">
        <v>59</v>
      </c>
      <c r="I251" s="153"/>
      <c r="J251" s="152">
        <f t="shared" si="30"/>
        <v>0</v>
      </c>
      <c r="K251" s="154"/>
      <c r="L251" s="35"/>
      <c r="M251" s="155" t="s">
        <v>1</v>
      </c>
      <c r="N251" s="156" t="s">
        <v>46</v>
      </c>
      <c r="O251" s="60"/>
      <c r="P251" s="157">
        <f t="shared" si="31"/>
        <v>0</v>
      </c>
      <c r="Q251" s="157">
        <v>0</v>
      </c>
      <c r="R251" s="157">
        <f t="shared" si="32"/>
        <v>0</v>
      </c>
      <c r="S251" s="157">
        <v>0</v>
      </c>
      <c r="T251" s="158">
        <f t="shared" si="33"/>
        <v>0</v>
      </c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R251" s="159" t="s">
        <v>307</v>
      </c>
      <c r="AT251" s="159" t="s">
        <v>242</v>
      </c>
      <c r="AU251" s="159" t="s">
        <v>140</v>
      </c>
      <c r="AY251" s="18" t="s">
        <v>239</v>
      </c>
      <c r="BE251" s="160">
        <f t="shared" si="34"/>
        <v>0</v>
      </c>
      <c r="BF251" s="160">
        <f t="shared" si="35"/>
        <v>0</v>
      </c>
      <c r="BG251" s="160">
        <f t="shared" si="36"/>
        <v>0</v>
      </c>
      <c r="BH251" s="160">
        <f t="shared" si="37"/>
        <v>0</v>
      </c>
      <c r="BI251" s="160">
        <f t="shared" si="38"/>
        <v>0</v>
      </c>
      <c r="BJ251" s="18" t="s">
        <v>140</v>
      </c>
      <c r="BK251" s="161">
        <f t="shared" si="39"/>
        <v>0</v>
      </c>
      <c r="BL251" s="18" t="s">
        <v>307</v>
      </c>
      <c r="BM251" s="159" t="s">
        <v>1245</v>
      </c>
    </row>
    <row r="252" spans="1:65" s="2" customFormat="1" ht="14.4" customHeight="1">
      <c r="A252" s="34"/>
      <c r="B252" s="147"/>
      <c r="C252" s="148" t="s">
        <v>315</v>
      </c>
      <c r="D252" s="148" t="s">
        <v>242</v>
      </c>
      <c r="E252" s="149" t="s">
        <v>4536</v>
      </c>
      <c r="F252" s="150" t="s">
        <v>4537</v>
      </c>
      <c r="G252" s="151" t="s">
        <v>138</v>
      </c>
      <c r="H252" s="152">
        <v>48</v>
      </c>
      <c r="I252" s="153"/>
      <c r="J252" s="152">
        <f t="shared" si="30"/>
        <v>0</v>
      </c>
      <c r="K252" s="154"/>
      <c r="L252" s="35"/>
      <c r="M252" s="155" t="s">
        <v>1</v>
      </c>
      <c r="N252" s="156" t="s">
        <v>46</v>
      </c>
      <c r="O252" s="60"/>
      <c r="P252" s="157">
        <f t="shared" si="31"/>
        <v>0</v>
      </c>
      <c r="Q252" s="157">
        <v>0</v>
      </c>
      <c r="R252" s="157">
        <f t="shared" si="32"/>
        <v>0</v>
      </c>
      <c r="S252" s="157">
        <v>0</v>
      </c>
      <c r="T252" s="158">
        <f t="shared" si="33"/>
        <v>0</v>
      </c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R252" s="159" t="s">
        <v>307</v>
      </c>
      <c r="AT252" s="159" t="s">
        <v>242</v>
      </c>
      <c r="AU252" s="159" t="s">
        <v>140</v>
      </c>
      <c r="AY252" s="18" t="s">
        <v>239</v>
      </c>
      <c r="BE252" s="160">
        <f t="shared" si="34"/>
        <v>0</v>
      </c>
      <c r="BF252" s="160">
        <f t="shared" si="35"/>
        <v>0</v>
      </c>
      <c r="BG252" s="160">
        <f t="shared" si="36"/>
        <v>0</v>
      </c>
      <c r="BH252" s="160">
        <f t="shared" si="37"/>
        <v>0</v>
      </c>
      <c r="BI252" s="160">
        <f t="shared" si="38"/>
        <v>0</v>
      </c>
      <c r="BJ252" s="18" t="s">
        <v>140</v>
      </c>
      <c r="BK252" s="161">
        <f t="shared" si="39"/>
        <v>0</v>
      </c>
      <c r="BL252" s="18" t="s">
        <v>307</v>
      </c>
      <c r="BM252" s="159" t="s">
        <v>403</v>
      </c>
    </row>
    <row r="253" spans="1:65" s="2" customFormat="1" ht="14.4" customHeight="1">
      <c r="A253" s="34"/>
      <c r="B253" s="147"/>
      <c r="C253" s="148" t="s">
        <v>784</v>
      </c>
      <c r="D253" s="148" t="s">
        <v>242</v>
      </c>
      <c r="E253" s="149" t="s">
        <v>4538</v>
      </c>
      <c r="F253" s="150" t="s">
        <v>4539</v>
      </c>
      <c r="G253" s="151" t="s">
        <v>388</v>
      </c>
      <c r="H253" s="152">
        <v>165</v>
      </c>
      <c r="I253" s="153"/>
      <c r="J253" s="152">
        <f t="shared" si="30"/>
        <v>0</v>
      </c>
      <c r="K253" s="154"/>
      <c r="L253" s="35"/>
      <c r="M253" s="155" t="s">
        <v>1</v>
      </c>
      <c r="N253" s="156" t="s">
        <v>46</v>
      </c>
      <c r="O253" s="60"/>
      <c r="P253" s="157">
        <f t="shared" si="31"/>
        <v>0</v>
      </c>
      <c r="Q253" s="157">
        <v>0</v>
      </c>
      <c r="R253" s="157">
        <f t="shared" si="32"/>
        <v>0</v>
      </c>
      <c r="S253" s="157">
        <v>0</v>
      </c>
      <c r="T253" s="158">
        <f t="shared" si="33"/>
        <v>0</v>
      </c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R253" s="159" t="s">
        <v>307</v>
      </c>
      <c r="AT253" s="159" t="s">
        <v>242</v>
      </c>
      <c r="AU253" s="159" t="s">
        <v>140</v>
      </c>
      <c r="AY253" s="18" t="s">
        <v>239</v>
      </c>
      <c r="BE253" s="160">
        <f t="shared" si="34"/>
        <v>0</v>
      </c>
      <c r="BF253" s="160">
        <f t="shared" si="35"/>
        <v>0</v>
      </c>
      <c r="BG253" s="160">
        <f t="shared" si="36"/>
        <v>0</v>
      </c>
      <c r="BH253" s="160">
        <f t="shared" si="37"/>
        <v>0</v>
      </c>
      <c r="BI253" s="160">
        <f t="shared" si="38"/>
        <v>0</v>
      </c>
      <c r="BJ253" s="18" t="s">
        <v>140</v>
      </c>
      <c r="BK253" s="161">
        <f t="shared" si="39"/>
        <v>0</v>
      </c>
      <c r="BL253" s="18" t="s">
        <v>307</v>
      </c>
      <c r="BM253" s="159" t="s">
        <v>1274</v>
      </c>
    </row>
    <row r="254" spans="1:65" s="2" customFormat="1" ht="14.4" customHeight="1">
      <c r="A254" s="34"/>
      <c r="B254" s="147"/>
      <c r="C254" s="148" t="s">
        <v>788</v>
      </c>
      <c r="D254" s="148" t="s">
        <v>242</v>
      </c>
      <c r="E254" s="149" t="s">
        <v>4540</v>
      </c>
      <c r="F254" s="150" t="s">
        <v>4541</v>
      </c>
      <c r="G254" s="151" t="s">
        <v>388</v>
      </c>
      <c r="H254" s="152">
        <v>102</v>
      </c>
      <c r="I254" s="153"/>
      <c r="J254" s="152">
        <f t="shared" si="30"/>
        <v>0</v>
      </c>
      <c r="K254" s="154"/>
      <c r="L254" s="35"/>
      <c r="M254" s="155" t="s">
        <v>1</v>
      </c>
      <c r="N254" s="156" t="s">
        <v>46</v>
      </c>
      <c r="O254" s="60"/>
      <c r="P254" s="157">
        <f t="shared" si="31"/>
        <v>0</v>
      </c>
      <c r="Q254" s="157">
        <v>0</v>
      </c>
      <c r="R254" s="157">
        <f t="shared" si="32"/>
        <v>0</v>
      </c>
      <c r="S254" s="157">
        <v>0</v>
      </c>
      <c r="T254" s="158">
        <f t="shared" si="33"/>
        <v>0</v>
      </c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R254" s="159" t="s">
        <v>307</v>
      </c>
      <c r="AT254" s="159" t="s">
        <v>242</v>
      </c>
      <c r="AU254" s="159" t="s">
        <v>140</v>
      </c>
      <c r="AY254" s="18" t="s">
        <v>239</v>
      </c>
      <c r="BE254" s="160">
        <f t="shared" si="34"/>
        <v>0</v>
      </c>
      <c r="BF254" s="160">
        <f t="shared" si="35"/>
        <v>0</v>
      </c>
      <c r="BG254" s="160">
        <f t="shared" si="36"/>
        <v>0</v>
      </c>
      <c r="BH254" s="160">
        <f t="shared" si="37"/>
        <v>0</v>
      </c>
      <c r="BI254" s="160">
        <f t="shared" si="38"/>
        <v>0</v>
      </c>
      <c r="BJ254" s="18" t="s">
        <v>140</v>
      </c>
      <c r="BK254" s="161">
        <f t="shared" si="39"/>
        <v>0</v>
      </c>
      <c r="BL254" s="18" t="s">
        <v>307</v>
      </c>
      <c r="BM254" s="159" t="s">
        <v>420</v>
      </c>
    </row>
    <row r="255" spans="1:65" s="2" customFormat="1" ht="24.25" customHeight="1">
      <c r="A255" s="34"/>
      <c r="B255" s="147"/>
      <c r="C255" s="148" t="s">
        <v>365</v>
      </c>
      <c r="D255" s="148" t="s">
        <v>242</v>
      </c>
      <c r="E255" s="149" t="s">
        <v>4542</v>
      </c>
      <c r="F255" s="150" t="s">
        <v>4543</v>
      </c>
      <c r="G255" s="151" t="s">
        <v>388</v>
      </c>
      <c r="H255" s="152">
        <v>3</v>
      </c>
      <c r="I255" s="153"/>
      <c r="J255" s="152">
        <f t="shared" si="30"/>
        <v>0</v>
      </c>
      <c r="K255" s="154"/>
      <c r="L255" s="35"/>
      <c r="M255" s="155" t="s">
        <v>1</v>
      </c>
      <c r="N255" s="156" t="s">
        <v>46</v>
      </c>
      <c r="O255" s="60"/>
      <c r="P255" s="157">
        <f t="shared" si="31"/>
        <v>0</v>
      </c>
      <c r="Q255" s="157">
        <v>0</v>
      </c>
      <c r="R255" s="157">
        <f t="shared" si="32"/>
        <v>0</v>
      </c>
      <c r="S255" s="157">
        <v>0</v>
      </c>
      <c r="T255" s="158">
        <f t="shared" si="33"/>
        <v>0</v>
      </c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R255" s="159" t="s">
        <v>307</v>
      </c>
      <c r="AT255" s="159" t="s">
        <v>242</v>
      </c>
      <c r="AU255" s="159" t="s">
        <v>140</v>
      </c>
      <c r="AY255" s="18" t="s">
        <v>239</v>
      </c>
      <c r="BE255" s="160">
        <f t="shared" si="34"/>
        <v>0</v>
      </c>
      <c r="BF255" s="160">
        <f t="shared" si="35"/>
        <v>0</v>
      </c>
      <c r="BG255" s="160">
        <f t="shared" si="36"/>
        <v>0</v>
      </c>
      <c r="BH255" s="160">
        <f t="shared" si="37"/>
        <v>0</v>
      </c>
      <c r="BI255" s="160">
        <f t="shared" si="38"/>
        <v>0</v>
      </c>
      <c r="BJ255" s="18" t="s">
        <v>140</v>
      </c>
      <c r="BK255" s="161">
        <f t="shared" si="39"/>
        <v>0</v>
      </c>
      <c r="BL255" s="18" t="s">
        <v>307</v>
      </c>
      <c r="BM255" s="159" t="s">
        <v>1285</v>
      </c>
    </row>
    <row r="256" spans="1:65" s="2" customFormat="1" ht="24.25" customHeight="1">
      <c r="A256" s="34"/>
      <c r="B256" s="147"/>
      <c r="C256" s="148" t="s">
        <v>371</v>
      </c>
      <c r="D256" s="148" t="s">
        <v>242</v>
      </c>
      <c r="E256" s="149" t="s">
        <v>4544</v>
      </c>
      <c r="F256" s="150" t="s">
        <v>4545</v>
      </c>
      <c r="G256" s="151" t="s">
        <v>388</v>
      </c>
      <c r="H256" s="152">
        <v>3</v>
      </c>
      <c r="I256" s="153"/>
      <c r="J256" s="152">
        <f t="shared" si="30"/>
        <v>0</v>
      </c>
      <c r="K256" s="154"/>
      <c r="L256" s="35"/>
      <c r="M256" s="155" t="s">
        <v>1</v>
      </c>
      <c r="N256" s="156" t="s">
        <v>46</v>
      </c>
      <c r="O256" s="60"/>
      <c r="P256" s="157">
        <f t="shared" si="31"/>
        <v>0</v>
      </c>
      <c r="Q256" s="157">
        <v>0</v>
      </c>
      <c r="R256" s="157">
        <f t="shared" si="32"/>
        <v>0</v>
      </c>
      <c r="S256" s="157">
        <v>0</v>
      </c>
      <c r="T256" s="158">
        <f t="shared" si="33"/>
        <v>0</v>
      </c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R256" s="159" t="s">
        <v>307</v>
      </c>
      <c r="AT256" s="159" t="s">
        <v>242</v>
      </c>
      <c r="AU256" s="159" t="s">
        <v>140</v>
      </c>
      <c r="AY256" s="18" t="s">
        <v>239</v>
      </c>
      <c r="BE256" s="160">
        <f t="shared" si="34"/>
        <v>0</v>
      </c>
      <c r="BF256" s="160">
        <f t="shared" si="35"/>
        <v>0</v>
      </c>
      <c r="BG256" s="160">
        <f t="shared" si="36"/>
        <v>0</v>
      </c>
      <c r="BH256" s="160">
        <f t="shared" si="37"/>
        <v>0</v>
      </c>
      <c r="BI256" s="160">
        <f t="shared" si="38"/>
        <v>0</v>
      </c>
      <c r="BJ256" s="18" t="s">
        <v>140</v>
      </c>
      <c r="BK256" s="161">
        <f t="shared" si="39"/>
        <v>0</v>
      </c>
      <c r="BL256" s="18" t="s">
        <v>307</v>
      </c>
      <c r="BM256" s="159" t="s">
        <v>1290</v>
      </c>
    </row>
    <row r="257" spans="1:65" s="2" customFormat="1" ht="14.4" customHeight="1">
      <c r="A257" s="34"/>
      <c r="B257" s="147"/>
      <c r="C257" s="148" t="s">
        <v>378</v>
      </c>
      <c r="D257" s="148" t="s">
        <v>242</v>
      </c>
      <c r="E257" s="149" t="s">
        <v>4546</v>
      </c>
      <c r="F257" s="150" t="s">
        <v>4547</v>
      </c>
      <c r="G257" s="151" t="s">
        <v>388</v>
      </c>
      <c r="H257" s="152">
        <v>6</v>
      </c>
      <c r="I257" s="153"/>
      <c r="J257" s="152">
        <f t="shared" si="30"/>
        <v>0</v>
      </c>
      <c r="K257" s="154"/>
      <c r="L257" s="35"/>
      <c r="M257" s="155" t="s">
        <v>1</v>
      </c>
      <c r="N257" s="156" t="s">
        <v>46</v>
      </c>
      <c r="O257" s="60"/>
      <c r="P257" s="157">
        <f t="shared" si="31"/>
        <v>0</v>
      </c>
      <c r="Q257" s="157">
        <v>0</v>
      </c>
      <c r="R257" s="157">
        <f t="shared" si="32"/>
        <v>0</v>
      </c>
      <c r="S257" s="157">
        <v>0</v>
      </c>
      <c r="T257" s="158">
        <f t="shared" si="33"/>
        <v>0</v>
      </c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R257" s="159" t="s">
        <v>307</v>
      </c>
      <c r="AT257" s="159" t="s">
        <v>242</v>
      </c>
      <c r="AU257" s="159" t="s">
        <v>140</v>
      </c>
      <c r="AY257" s="18" t="s">
        <v>239</v>
      </c>
      <c r="BE257" s="160">
        <f t="shared" si="34"/>
        <v>0</v>
      </c>
      <c r="BF257" s="160">
        <f t="shared" si="35"/>
        <v>0</v>
      </c>
      <c r="BG257" s="160">
        <f t="shared" si="36"/>
        <v>0</v>
      </c>
      <c r="BH257" s="160">
        <f t="shared" si="37"/>
        <v>0</v>
      </c>
      <c r="BI257" s="160">
        <f t="shared" si="38"/>
        <v>0</v>
      </c>
      <c r="BJ257" s="18" t="s">
        <v>140</v>
      </c>
      <c r="BK257" s="161">
        <f t="shared" si="39"/>
        <v>0</v>
      </c>
      <c r="BL257" s="18" t="s">
        <v>307</v>
      </c>
      <c r="BM257" s="159" t="s">
        <v>1374</v>
      </c>
    </row>
    <row r="258" spans="1:65" s="2" customFormat="1" ht="24.25" customHeight="1">
      <c r="A258" s="34"/>
      <c r="B258" s="147"/>
      <c r="C258" s="148" t="s">
        <v>434</v>
      </c>
      <c r="D258" s="148" t="s">
        <v>242</v>
      </c>
      <c r="E258" s="149" t="s">
        <v>4548</v>
      </c>
      <c r="F258" s="150" t="s">
        <v>5557</v>
      </c>
      <c r="G258" s="151" t="s">
        <v>388</v>
      </c>
      <c r="H258" s="152">
        <v>5</v>
      </c>
      <c r="I258" s="153"/>
      <c r="J258" s="152">
        <f t="shared" si="30"/>
        <v>0</v>
      </c>
      <c r="K258" s="154"/>
      <c r="L258" s="35"/>
      <c r="M258" s="155" t="s">
        <v>1</v>
      </c>
      <c r="N258" s="156" t="s">
        <v>46</v>
      </c>
      <c r="O258" s="60"/>
      <c r="P258" s="157">
        <f t="shared" si="31"/>
        <v>0</v>
      </c>
      <c r="Q258" s="157">
        <v>0</v>
      </c>
      <c r="R258" s="157">
        <f t="shared" si="32"/>
        <v>0</v>
      </c>
      <c r="S258" s="157">
        <v>0</v>
      </c>
      <c r="T258" s="158">
        <f t="shared" si="33"/>
        <v>0</v>
      </c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R258" s="159" t="s">
        <v>307</v>
      </c>
      <c r="AT258" s="159" t="s">
        <v>242</v>
      </c>
      <c r="AU258" s="159" t="s">
        <v>140</v>
      </c>
      <c r="AY258" s="18" t="s">
        <v>239</v>
      </c>
      <c r="BE258" s="160">
        <f t="shared" si="34"/>
        <v>0</v>
      </c>
      <c r="BF258" s="160">
        <f t="shared" si="35"/>
        <v>0</v>
      </c>
      <c r="BG258" s="160">
        <f t="shared" si="36"/>
        <v>0</v>
      </c>
      <c r="BH258" s="160">
        <f t="shared" si="37"/>
        <v>0</v>
      </c>
      <c r="BI258" s="160">
        <f t="shared" si="38"/>
        <v>0</v>
      </c>
      <c r="BJ258" s="18" t="s">
        <v>140</v>
      </c>
      <c r="BK258" s="161">
        <f t="shared" si="39"/>
        <v>0</v>
      </c>
      <c r="BL258" s="18" t="s">
        <v>307</v>
      </c>
      <c r="BM258" s="159" t="s">
        <v>1336</v>
      </c>
    </row>
    <row r="259" spans="1:65" s="2" customFormat="1" ht="14.4" customHeight="1">
      <c r="A259" s="34"/>
      <c r="B259" s="147"/>
      <c r="C259" s="148" t="s">
        <v>802</v>
      </c>
      <c r="D259" s="148" t="s">
        <v>242</v>
      </c>
      <c r="E259" s="149" t="s">
        <v>4549</v>
      </c>
      <c r="F259" s="150" t="s">
        <v>4550</v>
      </c>
      <c r="G259" s="151" t="s">
        <v>388</v>
      </c>
      <c r="H259" s="152">
        <v>2</v>
      </c>
      <c r="I259" s="153"/>
      <c r="J259" s="152">
        <f t="shared" si="30"/>
        <v>0</v>
      </c>
      <c r="K259" s="154"/>
      <c r="L259" s="35"/>
      <c r="M259" s="155" t="s">
        <v>1</v>
      </c>
      <c r="N259" s="156" t="s">
        <v>46</v>
      </c>
      <c r="O259" s="60"/>
      <c r="P259" s="157">
        <f t="shared" si="31"/>
        <v>0</v>
      </c>
      <c r="Q259" s="157">
        <v>0</v>
      </c>
      <c r="R259" s="157">
        <f t="shared" si="32"/>
        <v>0</v>
      </c>
      <c r="S259" s="157">
        <v>0</v>
      </c>
      <c r="T259" s="158">
        <f t="shared" si="33"/>
        <v>0</v>
      </c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R259" s="159" t="s">
        <v>307</v>
      </c>
      <c r="AT259" s="159" t="s">
        <v>242</v>
      </c>
      <c r="AU259" s="159" t="s">
        <v>140</v>
      </c>
      <c r="AY259" s="18" t="s">
        <v>239</v>
      </c>
      <c r="BE259" s="160">
        <f t="shared" si="34"/>
        <v>0</v>
      </c>
      <c r="BF259" s="160">
        <f t="shared" si="35"/>
        <v>0</v>
      </c>
      <c r="BG259" s="160">
        <f t="shared" si="36"/>
        <v>0</v>
      </c>
      <c r="BH259" s="160">
        <f t="shared" si="37"/>
        <v>0</v>
      </c>
      <c r="BI259" s="160">
        <f t="shared" si="38"/>
        <v>0</v>
      </c>
      <c r="BJ259" s="18" t="s">
        <v>140</v>
      </c>
      <c r="BK259" s="161">
        <f t="shared" si="39"/>
        <v>0</v>
      </c>
      <c r="BL259" s="18" t="s">
        <v>307</v>
      </c>
      <c r="BM259" s="159" t="s">
        <v>1326</v>
      </c>
    </row>
    <row r="260" spans="1:65" s="2" customFormat="1" ht="14.4" customHeight="1">
      <c r="A260" s="34"/>
      <c r="B260" s="147"/>
      <c r="C260" s="148" t="s">
        <v>905</v>
      </c>
      <c r="D260" s="148" t="s">
        <v>242</v>
      </c>
      <c r="E260" s="149" t="s">
        <v>4551</v>
      </c>
      <c r="F260" s="150" t="s">
        <v>4552</v>
      </c>
      <c r="G260" s="151" t="s">
        <v>388</v>
      </c>
      <c r="H260" s="152">
        <v>9</v>
      </c>
      <c r="I260" s="153"/>
      <c r="J260" s="152">
        <f t="shared" si="30"/>
        <v>0</v>
      </c>
      <c r="K260" s="154"/>
      <c r="L260" s="35"/>
      <c r="M260" s="155" t="s">
        <v>1</v>
      </c>
      <c r="N260" s="156" t="s">
        <v>46</v>
      </c>
      <c r="O260" s="60"/>
      <c r="P260" s="157">
        <f t="shared" si="31"/>
        <v>0</v>
      </c>
      <c r="Q260" s="157">
        <v>0</v>
      </c>
      <c r="R260" s="157">
        <f t="shared" si="32"/>
        <v>0</v>
      </c>
      <c r="S260" s="157">
        <v>0</v>
      </c>
      <c r="T260" s="158">
        <f t="shared" si="33"/>
        <v>0</v>
      </c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R260" s="159" t="s">
        <v>307</v>
      </c>
      <c r="AT260" s="159" t="s">
        <v>242</v>
      </c>
      <c r="AU260" s="159" t="s">
        <v>140</v>
      </c>
      <c r="AY260" s="18" t="s">
        <v>239</v>
      </c>
      <c r="BE260" s="160">
        <f t="shared" si="34"/>
        <v>0</v>
      </c>
      <c r="BF260" s="160">
        <f t="shared" si="35"/>
        <v>0</v>
      </c>
      <c r="BG260" s="160">
        <f t="shared" si="36"/>
        <v>0</v>
      </c>
      <c r="BH260" s="160">
        <f t="shared" si="37"/>
        <v>0</v>
      </c>
      <c r="BI260" s="160">
        <f t="shared" si="38"/>
        <v>0</v>
      </c>
      <c r="BJ260" s="18" t="s">
        <v>140</v>
      </c>
      <c r="BK260" s="161">
        <f t="shared" si="39"/>
        <v>0</v>
      </c>
      <c r="BL260" s="18" t="s">
        <v>307</v>
      </c>
      <c r="BM260" s="159" t="s">
        <v>825</v>
      </c>
    </row>
    <row r="261" spans="1:65" s="2" customFormat="1" ht="14.4" customHeight="1">
      <c r="A261" s="34"/>
      <c r="B261" s="147"/>
      <c r="C261" s="148" t="s">
        <v>909</v>
      </c>
      <c r="D261" s="148" t="s">
        <v>242</v>
      </c>
      <c r="E261" s="149" t="s">
        <v>4553</v>
      </c>
      <c r="F261" s="150" t="s">
        <v>4554</v>
      </c>
      <c r="G261" s="151" t="s">
        <v>388</v>
      </c>
      <c r="H261" s="152">
        <v>8</v>
      </c>
      <c r="I261" s="153"/>
      <c r="J261" s="152">
        <f t="shared" si="30"/>
        <v>0</v>
      </c>
      <c r="K261" s="154"/>
      <c r="L261" s="35"/>
      <c r="M261" s="155" t="s">
        <v>1</v>
      </c>
      <c r="N261" s="156" t="s">
        <v>46</v>
      </c>
      <c r="O261" s="60"/>
      <c r="P261" s="157">
        <f t="shared" si="31"/>
        <v>0</v>
      </c>
      <c r="Q261" s="157">
        <v>0</v>
      </c>
      <c r="R261" s="157">
        <f t="shared" si="32"/>
        <v>0</v>
      </c>
      <c r="S261" s="157">
        <v>0</v>
      </c>
      <c r="T261" s="158">
        <f t="shared" si="33"/>
        <v>0</v>
      </c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R261" s="159" t="s">
        <v>307</v>
      </c>
      <c r="AT261" s="159" t="s">
        <v>242</v>
      </c>
      <c r="AU261" s="159" t="s">
        <v>140</v>
      </c>
      <c r="AY261" s="18" t="s">
        <v>239</v>
      </c>
      <c r="BE261" s="160">
        <f t="shared" si="34"/>
        <v>0</v>
      </c>
      <c r="BF261" s="160">
        <f t="shared" si="35"/>
        <v>0</v>
      </c>
      <c r="BG261" s="160">
        <f t="shared" si="36"/>
        <v>0</v>
      </c>
      <c r="BH261" s="160">
        <f t="shared" si="37"/>
        <v>0</v>
      </c>
      <c r="BI261" s="160">
        <f t="shared" si="38"/>
        <v>0</v>
      </c>
      <c r="BJ261" s="18" t="s">
        <v>140</v>
      </c>
      <c r="BK261" s="161">
        <f t="shared" si="39"/>
        <v>0</v>
      </c>
      <c r="BL261" s="18" t="s">
        <v>307</v>
      </c>
      <c r="BM261" s="159" t="s">
        <v>832</v>
      </c>
    </row>
    <row r="262" spans="1:65" s="2" customFormat="1" ht="14.4" customHeight="1">
      <c r="A262" s="34"/>
      <c r="B262" s="147"/>
      <c r="C262" s="148" t="s">
        <v>913</v>
      </c>
      <c r="D262" s="148" t="s">
        <v>242</v>
      </c>
      <c r="E262" s="149" t="s">
        <v>4555</v>
      </c>
      <c r="F262" s="150" t="s">
        <v>4556</v>
      </c>
      <c r="G262" s="151" t="s">
        <v>388</v>
      </c>
      <c r="H262" s="152">
        <v>1</v>
      </c>
      <c r="I262" s="153"/>
      <c r="J262" s="152">
        <f t="shared" si="30"/>
        <v>0</v>
      </c>
      <c r="K262" s="154"/>
      <c r="L262" s="35"/>
      <c r="M262" s="155" t="s">
        <v>1</v>
      </c>
      <c r="N262" s="156" t="s">
        <v>46</v>
      </c>
      <c r="O262" s="60"/>
      <c r="P262" s="157">
        <f t="shared" si="31"/>
        <v>0</v>
      </c>
      <c r="Q262" s="157">
        <v>0</v>
      </c>
      <c r="R262" s="157">
        <f t="shared" si="32"/>
        <v>0</v>
      </c>
      <c r="S262" s="157">
        <v>0</v>
      </c>
      <c r="T262" s="158">
        <f t="shared" si="33"/>
        <v>0</v>
      </c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R262" s="159" t="s">
        <v>307</v>
      </c>
      <c r="AT262" s="159" t="s">
        <v>242</v>
      </c>
      <c r="AU262" s="159" t="s">
        <v>140</v>
      </c>
      <c r="AY262" s="18" t="s">
        <v>239</v>
      </c>
      <c r="BE262" s="160">
        <f t="shared" si="34"/>
        <v>0</v>
      </c>
      <c r="BF262" s="160">
        <f t="shared" si="35"/>
        <v>0</v>
      </c>
      <c r="BG262" s="160">
        <f t="shared" si="36"/>
        <v>0</v>
      </c>
      <c r="BH262" s="160">
        <f t="shared" si="37"/>
        <v>0</v>
      </c>
      <c r="BI262" s="160">
        <f t="shared" si="38"/>
        <v>0</v>
      </c>
      <c r="BJ262" s="18" t="s">
        <v>140</v>
      </c>
      <c r="BK262" s="161">
        <f t="shared" si="39"/>
        <v>0</v>
      </c>
      <c r="BL262" s="18" t="s">
        <v>307</v>
      </c>
      <c r="BM262" s="159" t="s">
        <v>849</v>
      </c>
    </row>
    <row r="263" spans="1:65" s="2" customFormat="1" ht="14.4" customHeight="1">
      <c r="A263" s="34"/>
      <c r="B263" s="147"/>
      <c r="C263" s="148" t="s">
        <v>916</v>
      </c>
      <c r="D263" s="148" t="s">
        <v>242</v>
      </c>
      <c r="E263" s="149" t="s">
        <v>4557</v>
      </c>
      <c r="F263" s="150" t="s">
        <v>4558</v>
      </c>
      <c r="G263" s="151" t="s">
        <v>388</v>
      </c>
      <c r="H263" s="152">
        <v>6</v>
      </c>
      <c r="I263" s="153"/>
      <c r="J263" s="152">
        <f t="shared" si="30"/>
        <v>0</v>
      </c>
      <c r="K263" s="154"/>
      <c r="L263" s="35"/>
      <c r="M263" s="155" t="s">
        <v>1</v>
      </c>
      <c r="N263" s="156" t="s">
        <v>46</v>
      </c>
      <c r="O263" s="60"/>
      <c r="P263" s="157">
        <f t="shared" si="31"/>
        <v>0</v>
      </c>
      <c r="Q263" s="157">
        <v>0</v>
      </c>
      <c r="R263" s="157">
        <f t="shared" si="32"/>
        <v>0</v>
      </c>
      <c r="S263" s="157">
        <v>0</v>
      </c>
      <c r="T263" s="158">
        <f t="shared" si="33"/>
        <v>0</v>
      </c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R263" s="159" t="s">
        <v>307</v>
      </c>
      <c r="AT263" s="159" t="s">
        <v>242</v>
      </c>
      <c r="AU263" s="159" t="s">
        <v>140</v>
      </c>
      <c r="AY263" s="18" t="s">
        <v>239</v>
      </c>
      <c r="BE263" s="160">
        <f t="shared" si="34"/>
        <v>0</v>
      </c>
      <c r="BF263" s="160">
        <f t="shared" si="35"/>
        <v>0</v>
      </c>
      <c r="BG263" s="160">
        <f t="shared" si="36"/>
        <v>0</v>
      </c>
      <c r="BH263" s="160">
        <f t="shared" si="37"/>
        <v>0</v>
      </c>
      <c r="BI263" s="160">
        <f t="shared" si="38"/>
        <v>0</v>
      </c>
      <c r="BJ263" s="18" t="s">
        <v>140</v>
      </c>
      <c r="BK263" s="161">
        <f t="shared" si="39"/>
        <v>0</v>
      </c>
      <c r="BL263" s="18" t="s">
        <v>307</v>
      </c>
      <c r="BM263" s="159" t="s">
        <v>870</v>
      </c>
    </row>
    <row r="264" spans="1:65" s="2" customFormat="1" ht="14.4" customHeight="1">
      <c r="A264" s="34"/>
      <c r="B264" s="147"/>
      <c r="C264" s="148" t="s">
        <v>921</v>
      </c>
      <c r="D264" s="148" t="s">
        <v>242</v>
      </c>
      <c r="E264" s="149" t="s">
        <v>4559</v>
      </c>
      <c r="F264" s="150" t="s">
        <v>4560</v>
      </c>
      <c r="G264" s="151" t="s">
        <v>388</v>
      </c>
      <c r="H264" s="152">
        <v>2</v>
      </c>
      <c r="I264" s="153"/>
      <c r="J264" s="152">
        <f t="shared" si="30"/>
        <v>0</v>
      </c>
      <c r="K264" s="154"/>
      <c r="L264" s="35"/>
      <c r="M264" s="155" t="s">
        <v>1</v>
      </c>
      <c r="N264" s="156" t="s">
        <v>46</v>
      </c>
      <c r="O264" s="60"/>
      <c r="P264" s="157">
        <f t="shared" si="31"/>
        <v>0</v>
      </c>
      <c r="Q264" s="157">
        <v>0</v>
      </c>
      <c r="R264" s="157">
        <f t="shared" si="32"/>
        <v>0</v>
      </c>
      <c r="S264" s="157">
        <v>0</v>
      </c>
      <c r="T264" s="158">
        <f t="shared" si="33"/>
        <v>0</v>
      </c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R264" s="159" t="s">
        <v>307</v>
      </c>
      <c r="AT264" s="159" t="s">
        <v>242</v>
      </c>
      <c r="AU264" s="159" t="s">
        <v>140</v>
      </c>
      <c r="AY264" s="18" t="s">
        <v>239</v>
      </c>
      <c r="BE264" s="160">
        <f t="shared" si="34"/>
        <v>0</v>
      </c>
      <c r="BF264" s="160">
        <f t="shared" si="35"/>
        <v>0</v>
      </c>
      <c r="BG264" s="160">
        <f t="shared" si="36"/>
        <v>0</v>
      </c>
      <c r="BH264" s="160">
        <f t="shared" si="37"/>
        <v>0</v>
      </c>
      <c r="BI264" s="160">
        <f t="shared" si="38"/>
        <v>0</v>
      </c>
      <c r="BJ264" s="18" t="s">
        <v>140</v>
      </c>
      <c r="BK264" s="161">
        <f t="shared" si="39"/>
        <v>0</v>
      </c>
      <c r="BL264" s="18" t="s">
        <v>307</v>
      </c>
      <c r="BM264" s="159" t="s">
        <v>892</v>
      </c>
    </row>
    <row r="265" spans="1:65" s="2" customFormat="1" ht="14.4" customHeight="1">
      <c r="A265" s="34"/>
      <c r="B265" s="147"/>
      <c r="C265" s="148" t="s">
        <v>924</v>
      </c>
      <c r="D265" s="148" t="s">
        <v>242</v>
      </c>
      <c r="E265" s="149" t="s">
        <v>4561</v>
      </c>
      <c r="F265" s="150" t="s">
        <v>4562</v>
      </c>
      <c r="G265" s="151" t="s">
        <v>388</v>
      </c>
      <c r="H265" s="152">
        <v>3</v>
      </c>
      <c r="I265" s="153"/>
      <c r="J265" s="152">
        <f t="shared" si="30"/>
        <v>0</v>
      </c>
      <c r="K265" s="154"/>
      <c r="L265" s="35"/>
      <c r="M265" s="155" t="s">
        <v>1</v>
      </c>
      <c r="N265" s="156" t="s">
        <v>46</v>
      </c>
      <c r="O265" s="60"/>
      <c r="P265" s="157">
        <f t="shared" si="31"/>
        <v>0</v>
      </c>
      <c r="Q265" s="157">
        <v>0</v>
      </c>
      <c r="R265" s="157">
        <f t="shared" si="32"/>
        <v>0</v>
      </c>
      <c r="S265" s="157">
        <v>0</v>
      </c>
      <c r="T265" s="158">
        <f t="shared" si="33"/>
        <v>0</v>
      </c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R265" s="159" t="s">
        <v>307</v>
      </c>
      <c r="AT265" s="159" t="s">
        <v>242</v>
      </c>
      <c r="AU265" s="159" t="s">
        <v>140</v>
      </c>
      <c r="AY265" s="18" t="s">
        <v>239</v>
      </c>
      <c r="BE265" s="160">
        <f t="shared" si="34"/>
        <v>0</v>
      </c>
      <c r="BF265" s="160">
        <f t="shared" si="35"/>
        <v>0</v>
      </c>
      <c r="BG265" s="160">
        <f t="shared" si="36"/>
        <v>0</v>
      </c>
      <c r="BH265" s="160">
        <f t="shared" si="37"/>
        <v>0</v>
      </c>
      <c r="BI265" s="160">
        <f t="shared" si="38"/>
        <v>0</v>
      </c>
      <c r="BJ265" s="18" t="s">
        <v>140</v>
      </c>
      <c r="BK265" s="161">
        <f t="shared" si="39"/>
        <v>0</v>
      </c>
      <c r="BL265" s="18" t="s">
        <v>307</v>
      </c>
      <c r="BM265" s="159" t="s">
        <v>1421</v>
      </c>
    </row>
    <row r="266" spans="1:65" s="2" customFormat="1" ht="24.25" customHeight="1">
      <c r="A266" s="34"/>
      <c r="B266" s="147"/>
      <c r="C266" s="148" t="s">
        <v>439</v>
      </c>
      <c r="D266" s="148" t="s">
        <v>242</v>
      </c>
      <c r="E266" s="149" t="s">
        <v>4563</v>
      </c>
      <c r="F266" s="150" t="s">
        <v>4564</v>
      </c>
      <c r="G266" s="151" t="s">
        <v>388</v>
      </c>
      <c r="H266" s="152">
        <v>1</v>
      </c>
      <c r="I266" s="153"/>
      <c r="J266" s="152">
        <f t="shared" si="30"/>
        <v>0</v>
      </c>
      <c r="K266" s="154"/>
      <c r="L266" s="35"/>
      <c r="M266" s="155" t="s">
        <v>1</v>
      </c>
      <c r="N266" s="156" t="s">
        <v>46</v>
      </c>
      <c r="O266" s="60"/>
      <c r="P266" s="157">
        <f t="shared" si="31"/>
        <v>0</v>
      </c>
      <c r="Q266" s="157">
        <v>0</v>
      </c>
      <c r="R266" s="157">
        <f t="shared" si="32"/>
        <v>0</v>
      </c>
      <c r="S266" s="157">
        <v>0</v>
      </c>
      <c r="T266" s="158">
        <f t="shared" si="33"/>
        <v>0</v>
      </c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R266" s="159" t="s">
        <v>307</v>
      </c>
      <c r="AT266" s="159" t="s">
        <v>242</v>
      </c>
      <c r="AU266" s="159" t="s">
        <v>140</v>
      </c>
      <c r="AY266" s="18" t="s">
        <v>239</v>
      </c>
      <c r="BE266" s="160">
        <f t="shared" si="34"/>
        <v>0</v>
      </c>
      <c r="BF266" s="160">
        <f t="shared" si="35"/>
        <v>0</v>
      </c>
      <c r="BG266" s="160">
        <f t="shared" si="36"/>
        <v>0</v>
      </c>
      <c r="BH266" s="160">
        <f t="shared" si="37"/>
        <v>0</v>
      </c>
      <c r="BI266" s="160">
        <f t="shared" si="38"/>
        <v>0</v>
      </c>
      <c r="BJ266" s="18" t="s">
        <v>140</v>
      </c>
      <c r="BK266" s="161">
        <f t="shared" si="39"/>
        <v>0</v>
      </c>
      <c r="BL266" s="18" t="s">
        <v>307</v>
      </c>
      <c r="BM266" s="159" t="s">
        <v>1428</v>
      </c>
    </row>
    <row r="267" spans="1:65" s="2" customFormat="1" ht="14.4" customHeight="1">
      <c r="A267" s="34"/>
      <c r="B267" s="147"/>
      <c r="C267" s="148" t="s">
        <v>443</v>
      </c>
      <c r="D267" s="148" t="s">
        <v>242</v>
      </c>
      <c r="E267" s="149" t="s">
        <v>4565</v>
      </c>
      <c r="F267" s="150" t="s">
        <v>4566</v>
      </c>
      <c r="G267" s="151" t="s">
        <v>138</v>
      </c>
      <c r="H267" s="152">
        <v>134</v>
      </c>
      <c r="I267" s="153"/>
      <c r="J267" s="152">
        <f t="shared" si="30"/>
        <v>0</v>
      </c>
      <c r="K267" s="154"/>
      <c r="L267" s="35"/>
      <c r="M267" s="155" t="s">
        <v>1</v>
      </c>
      <c r="N267" s="156" t="s">
        <v>46</v>
      </c>
      <c r="O267" s="60"/>
      <c r="P267" s="157">
        <f t="shared" si="31"/>
        <v>0</v>
      </c>
      <c r="Q267" s="157">
        <v>0</v>
      </c>
      <c r="R267" s="157">
        <f t="shared" si="32"/>
        <v>0</v>
      </c>
      <c r="S267" s="157">
        <v>0</v>
      </c>
      <c r="T267" s="158">
        <f t="shared" si="33"/>
        <v>0</v>
      </c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R267" s="159" t="s">
        <v>307</v>
      </c>
      <c r="AT267" s="159" t="s">
        <v>242</v>
      </c>
      <c r="AU267" s="159" t="s">
        <v>140</v>
      </c>
      <c r="AY267" s="18" t="s">
        <v>239</v>
      </c>
      <c r="BE267" s="160">
        <f t="shared" si="34"/>
        <v>0</v>
      </c>
      <c r="BF267" s="160">
        <f t="shared" si="35"/>
        <v>0</v>
      </c>
      <c r="BG267" s="160">
        <f t="shared" si="36"/>
        <v>0</v>
      </c>
      <c r="BH267" s="160">
        <f t="shared" si="37"/>
        <v>0</v>
      </c>
      <c r="BI267" s="160">
        <f t="shared" si="38"/>
        <v>0</v>
      </c>
      <c r="BJ267" s="18" t="s">
        <v>140</v>
      </c>
      <c r="BK267" s="161">
        <f t="shared" si="39"/>
        <v>0</v>
      </c>
      <c r="BL267" s="18" t="s">
        <v>307</v>
      </c>
      <c r="BM267" s="159" t="s">
        <v>953</v>
      </c>
    </row>
    <row r="268" spans="1:65" s="2" customFormat="1" ht="14.4" customHeight="1">
      <c r="A268" s="34"/>
      <c r="B268" s="147"/>
      <c r="C268" s="148" t="s">
        <v>934</v>
      </c>
      <c r="D268" s="148" t="s">
        <v>242</v>
      </c>
      <c r="E268" s="149" t="s">
        <v>4567</v>
      </c>
      <c r="F268" s="150" t="s">
        <v>4568</v>
      </c>
      <c r="G268" s="151" t="s">
        <v>388</v>
      </c>
      <c r="H268" s="152">
        <v>15</v>
      </c>
      <c r="I268" s="153"/>
      <c r="J268" s="152">
        <f t="shared" si="30"/>
        <v>0</v>
      </c>
      <c r="K268" s="154"/>
      <c r="L268" s="35"/>
      <c r="M268" s="155" t="s">
        <v>1</v>
      </c>
      <c r="N268" s="156" t="s">
        <v>46</v>
      </c>
      <c r="O268" s="60"/>
      <c r="P268" s="157">
        <f t="shared" si="31"/>
        <v>0</v>
      </c>
      <c r="Q268" s="157">
        <v>0</v>
      </c>
      <c r="R268" s="157">
        <f t="shared" si="32"/>
        <v>0</v>
      </c>
      <c r="S268" s="157">
        <v>0</v>
      </c>
      <c r="T268" s="158">
        <f t="shared" si="33"/>
        <v>0</v>
      </c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R268" s="159" t="s">
        <v>307</v>
      </c>
      <c r="AT268" s="159" t="s">
        <v>242</v>
      </c>
      <c r="AU268" s="159" t="s">
        <v>140</v>
      </c>
      <c r="AY268" s="18" t="s">
        <v>239</v>
      </c>
      <c r="BE268" s="160">
        <f t="shared" si="34"/>
        <v>0</v>
      </c>
      <c r="BF268" s="160">
        <f t="shared" si="35"/>
        <v>0</v>
      </c>
      <c r="BG268" s="160">
        <f t="shared" si="36"/>
        <v>0</v>
      </c>
      <c r="BH268" s="160">
        <f t="shared" si="37"/>
        <v>0</v>
      </c>
      <c r="BI268" s="160">
        <f t="shared" si="38"/>
        <v>0</v>
      </c>
      <c r="BJ268" s="18" t="s">
        <v>140</v>
      </c>
      <c r="BK268" s="161">
        <f t="shared" si="39"/>
        <v>0</v>
      </c>
      <c r="BL268" s="18" t="s">
        <v>307</v>
      </c>
      <c r="BM268" s="159" t="s">
        <v>485</v>
      </c>
    </row>
    <row r="269" spans="1:65" s="2" customFormat="1" ht="14.4" customHeight="1">
      <c r="A269" s="34"/>
      <c r="B269" s="147"/>
      <c r="C269" s="148" t="s">
        <v>938</v>
      </c>
      <c r="D269" s="148" t="s">
        <v>242</v>
      </c>
      <c r="E269" s="149" t="s">
        <v>4569</v>
      </c>
      <c r="F269" s="150" t="s">
        <v>4570</v>
      </c>
      <c r="G269" s="151" t="s">
        <v>388</v>
      </c>
      <c r="H269" s="152">
        <v>4</v>
      </c>
      <c r="I269" s="153"/>
      <c r="J269" s="152">
        <f t="shared" si="30"/>
        <v>0</v>
      </c>
      <c r="K269" s="154"/>
      <c r="L269" s="35"/>
      <c r="M269" s="155" t="s">
        <v>1</v>
      </c>
      <c r="N269" s="156" t="s">
        <v>46</v>
      </c>
      <c r="O269" s="60"/>
      <c r="P269" s="157">
        <f t="shared" si="31"/>
        <v>0</v>
      </c>
      <c r="Q269" s="157">
        <v>0</v>
      </c>
      <c r="R269" s="157">
        <f t="shared" si="32"/>
        <v>0</v>
      </c>
      <c r="S269" s="157">
        <v>0</v>
      </c>
      <c r="T269" s="158">
        <f t="shared" si="33"/>
        <v>0</v>
      </c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R269" s="159" t="s">
        <v>307</v>
      </c>
      <c r="AT269" s="159" t="s">
        <v>242</v>
      </c>
      <c r="AU269" s="159" t="s">
        <v>140</v>
      </c>
      <c r="AY269" s="18" t="s">
        <v>239</v>
      </c>
      <c r="BE269" s="160">
        <f t="shared" si="34"/>
        <v>0</v>
      </c>
      <c r="BF269" s="160">
        <f t="shared" si="35"/>
        <v>0</v>
      </c>
      <c r="BG269" s="160">
        <f t="shared" si="36"/>
        <v>0</v>
      </c>
      <c r="BH269" s="160">
        <f t="shared" si="37"/>
        <v>0</v>
      </c>
      <c r="BI269" s="160">
        <f t="shared" si="38"/>
        <v>0</v>
      </c>
      <c r="BJ269" s="18" t="s">
        <v>140</v>
      </c>
      <c r="BK269" s="161">
        <f t="shared" si="39"/>
        <v>0</v>
      </c>
      <c r="BL269" s="18" t="s">
        <v>307</v>
      </c>
      <c r="BM269" s="159" t="s">
        <v>854</v>
      </c>
    </row>
    <row r="270" spans="1:65" s="2" customFormat="1" ht="14.4" customHeight="1">
      <c r="A270" s="34"/>
      <c r="B270" s="147"/>
      <c r="C270" s="148" t="s">
        <v>941</v>
      </c>
      <c r="D270" s="148" t="s">
        <v>242</v>
      </c>
      <c r="E270" s="149" t="s">
        <v>4571</v>
      </c>
      <c r="F270" s="150" t="s">
        <v>4572</v>
      </c>
      <c r="G270" s="151" t="s">
        <v>388</v>
      </c>
      <c r="H270" s="152">
        <v>1</v>
      </c>
      <c r="I270" s="153"/>
      <c r="J270" s="152">
        <f t="shared" si="30"/>
        <v>0</v>
      </c>
      <c r="K270" s="154"/>
      <c r="L270" s="35"/>
      <c r="M270" s="155" t="s">
        <v>1</v>
      </c>
      <c r="N270" s="156" t="s">
        <v>46</v>
      </c>
      <c r="O270" s="60"/>
      <c r="P270" s="157">
        <f t="shared" si="31"/>
        <v>0</v>
      </c>
      <c r="Q270" s="157">
        <v>0</v>
      </c>
      <c r="R270" s="157">
        <f t="shared" si="32"/>
        <v>0</v>
      </c>
      <c r="S270" s="157">
        <v>0</v>
      </c>
      <c r="T270" s="158">
        <f t="shared" si="33"/>
        <v>0</v>
      </c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R270" s="159" t="s">
        <v>307</v>
      </c>
      <c r="AT270" s="159" t="s">
        <v>242</v>
      </c>
      <c r="AU270" s="159" t="s">
        <v>140</v>
      </c>
      <c r="AY270" s="18" t="s">
        <v>239</v>
      </c>
      <c r="BE270" s="160">
        <f t="shared" si="34"/>
        <v>0</v>
      </c>
      <c r="BF270" s="160">
        <f t="shared" si="35"/>
        <v>0</v>
      </c>
      <c r="BG270" s="160">
        <f t="shared" si="36"/>
        <v>0</v>
      </c>
      <c r="BH270" s="160">
        <f t="shared" si="37"/>
        <v>0</v>
      </c>
      <c r="BI270" s="160">
        <f t="shared" si="38"/>
        <v>0</v>
      </c>
      <c r="BJ270" s="18" t="s">
        <v>140</v>
      </c>
      <c r="BK270" s="161">
        <f t="shared" si="39"/>
        <v>0</v>
      </c>
      <c r="BL270" s="18" t="s">
        <v>307</v>
      </c>
      <c r="BM270" s="159" t="s">
        <v>718</v>
      </c>
    </row>
    <row r="271" spans="1:65" s="2" customFormat="1" ht="24.25" customHeight="1">
      <c r="A271" s="34"/>
      <c r="B271" s="147"/>
      <c r="C271" s="148" t="s">
        <v>947</v>
      </c>
      <c r="D271" s="148" t="s">
        <v>242</v>
      </c>
      <c r="E271" s="149" t="s">
        <v>4573</v>
      </c>
      <c r="F271" s="150" t="s">
        <v>4574</v>
      </c>
      <c r="G271" s="151" t="s">
        <v>138</v>
      </c>
      <c r="H271" s="152">
        <v>942</v>
      </c>
      <c r="I271" s="153"/>
      <c r="J271" s="152">
        <f t="shared" si="30"/>
        <v>0</v>
      </c>
      <c r="K271" s="154"/>
      <c r="L271" s="35"/>
      <c r="M271" s="155" t="s">
        <v>1</v>
      </c>
      <c r="N271" s="156" t="s">
        <v>46</v>
      </c>
      <c r="O271" s="60"/>
      <c r="P271" s="157">
        <f t="shared" si="31"/>
        <v>0</v>
      </c>
      <c r="Q271" s="157">
        <v>0</v>
      </c>
      <c r="R271" s="157">
        <f t="shared" si="32"/>
        <v>0</v>
      </c>
      <c r="S271" s="157">
        <v>0</v>
      </c>
      <c r="T271" s="158">
        <f t="shared" si="33"/>
        <v>0</v>
      </c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R271" s="159" t="s">
        <v>307</v>
      </c>
      <c r="AT271" s="159" t="s">
        <v>242</v>
      </c>
      <c r="AU271" s="159" t="s">
        <v>140</v>
      </c>
      <c r="AY271" s="18" t="s">
        <v>239</v>
      </c>
      <c r="BE271" s="160">
        <f t="shared" si="34"/>
        <v>0</v>
      </c>
      <c r="BF271" s="160">
        <f t="shared" si="35"/>
        <v>0</v>
      </c>
      <c r="BG271" s="160">
        <f t="shared" si="36"/>
        <v>0</v>
      </c>
      <c r="BH271" s="160">
        <f t="shared" si="37"/>
        <v>0</v>
      </c>
      <c r="BI271" s="160">
        <f t="shared" si="38"/>
        <v>0</v>
      </c>
      <c r="BJ271" s="18" t="s">
        <v>140</v>
      </c>
      <c r="BK271" s="161">
        <f t="shared" si="39"/>
        <v>0</v>
      </c>
      <c r="BL271" s="18" t="s">
        <v>307</v>
      </c>
      <c r="BM271" s="159" t="s">
        <v>704</v>
      </c>
    </row>
    <row r="272" spans="1:65" s="2" customFormat="1" ht="24.25" customHeight="1">
      <c r="A272" s="34"/>
      <c r="B272" s="147"/>
      <c r="C272" s="148" t="s">
        <v>450</v>
      </c>
      <c r="D272" s="148" t="s">
        <v>242</v>
      </c>
      <c r="E272" s="149" t="s">
        <v>4575</v>
      </c>
      <c r="F272" s="150" t="s">
        <v>4576</v>
      </c>
      <c r="G272" s="151" t="s">
        <v>138</v>
      </c>
      <c r="H272" s="152">
        <v>942</v>
      </c>
      <c r="I272" s="153"/>
      <c r="J272" s="152">
        <f t="shared" si="30"/>
        <v>0</v>
      </c>
      <c r="K272" s="154"/>
      <c r="L272" s="35"/>
      <c r="M272" s="155" t="s">
        <v>1</v>
      </c>
      <c r="N272" s="156" t="s">
        <v>46</v>
      </c>
      <c r="O272" s="60"/>
      <c r="P272" s="157">
        <f t="shared" si="31"/>
        <v>0</v>
      </c>
      <c r="Q272" s="157">
        <v>0</v>
      </c>
      <c r="R272" s="157">
        <f t="shared" si="32"/>
        <v>0</v>
      </c>
      <c r="S272" s="157">
        <v>0</v>
      </c>
      <c r="T272" s="158">
        <f t="shared" si="33"/>
        <v>0</v>
      </c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R272" s="159" t="s">
        <v>307</v>
      </c>
      <c r="AT272" s="159" t="s">
        <v>242</v>
      </c>
      <c r="AU272" s="159" t="s">
        <v>140</v>
      </c>
      <c r="AY272" s="18" t="s">
        <v>239</v>
      </c>
      <c r="BE272" s="160">
        <f t="shared" si="34"/>
        <v>0</v>
      </c>
      <c r="BF272" s="160">
        <f t="shared" si="35"/>
        <v>0</v>
      </c>
      <c r="BG272" s="160">
        <f t="shared" si="36"/>
        <v>0</v>
      </c>
      <c r="BH272" s="160">
        <f t="shared" si="37"/>
        <v>0</v>
      </c>
      <c r="BI272" s="160">
        <f t="shared" si="38"/>
        <v>0</v>
      </c>
      <c r="BJ272" s="18" t="s">
        <v>140</v>
      </c>
      <c r="BK272" s="161">
        <f t="shared" si="39"/>
        <v>0</v>
      </c>
      <c r="BL272" s="18" t="s">
        <v>307</v>
      </c>
      <c r="BM272" s="159" t="s">
        <v>887</v>
      </c>
    </row>
    <row r="273" spans="1:65" s="2" customFormat="1" ht="24.25" customHeight="1">
      <c r="A273" s="34"/>
      <c r="B273" s="147"/>
      <c r="C273" s="148" t="s">
        <v>962</v>
      </c>
      <c r="D273" s="148" t="s">
        <v>242</v>
      </c>
      <c r="E273" s="149" t="s">
        <v>4577</v>
      </c>
      <c r="F273" s="150" t="s">
        <v>4578</v>
      </c>
      <c r="G273" s="151" t="s">
        <v>4284</v>
      </c>
      <c r="H273" s="153"/>
      <c r="I273" s="153"/>
      <c r="J273" s="152">
        <f t="shared" si="30"/>
        <v>0</v>
      </c>
      <c r="K273" s="154"/>
      <c r="L273" s="35"/>
      <c r="M273" s="155" t="s">
        <v>1</v>
      </c>
      <c r="N273" s="156" t="s">
        <v>46</v>
      </c>
      <c r="O273" s="60"/>
      <c r="P273" s="157">
        <f t="shared" si="31"/>
        <v>0</v>
      </c>
      <c r="Q273" s="157">
        <v>0</v>
      </c>
      <c r="R273" s="157">
        <f t="shared" si="32"/>
        <v>0</v>
      </c>
      <c r="S273" s="157">
        <v>0</v>
      </c>
      <c r="T273" s="158">
        <f t="shared" si="33"/>
        <v>0</v>
      </c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R273" s="159" t="s">
        <v>307</v>
      </c>
      <c r="AT273" s="159" t="s">
        <v>242</v>
      </c>
      <c r="AU273" s="159" t="s">
        <v>140</v>
      </c>
      <c r="AY273" s="18" t="s">
        <v>239</v>
      </c>
      <c r="BE273" s="160">
        <f t="shared" si="34"/>
        <v>0</v>
      </c>
      <c r="BF273" s="160">
        <f t="shared" si="35"/>
        <v>0</v>
      </c>
      <c r="BG273" s="160">
        <f t="shared" si="36"/>
        <v>0</v>
      </c>
      <c r="BH273" s="160">
        <f t="shared" si="37"/>
        <v>0</v>
      </c>
      <c r="BI273" s="160">
        <f t="shared" si="38"/>
        <v>0</v>
      </c>
      <c r="BJ273" s="18" t="s">
        <v>140</v>
      </c>
      <c r="BK273" s="161">
        <f t="shared" si="39"/>
        <v>0</v>
      </c>
      <c r="BL273" s="18" t="s">
        <v>307</v>
      </c>
      <c r="BM273" s="159" t="s">
        <v>729</v>
      </c>
    </row>
    <row r="274" spans="1:65" s="12" customFormat="1" ht="22.75" customHeight="1">
      <c r="B274" s="134"/>
      <c r="D274" s="135" t="s">
        <v>79</v>
      </c>
      <c r="E274" s="145" t="s">
        <v>4579</v>
      </c>
      <c r="F274" s="145" t="s">
        <v>4580</v>
      </c>
      <c r="I274" s="137"/>
      <c r="J274" s="146">
        <f>BK274</f>
        <v>0</v>
      </c>
      <c r="L274" s="134"/>
      <c r="M274" s="139"/>
      <c r="N274" s="140"/>
      <c r="O274" s="140"/>
      <c r="P274" s="141">
        <f>SUM(P275:P300)</f>
        <v>0</v>
      </c>
      <c r="Q274" s="140"/>
      <c r="R274" s="141">
        <f>SUM(R275:R300)</f>
        <v>2.1000000000000001E-4</v>
      </c>
      <c r="S274" s="140"/>
      <c r="T274" s="142">
        <f>SUM(T275:T300)</f>
        <v>0</v>
      </c>
      <c r="AR274" s="135" t="s">
        <v>140</v>
      </c>
      <c r="AT274" s="143" t="s">
        <v>79</v>
      </c>
      <c r="AU274" s="143" t="s">
        <v>88</v>
      </c>
      <c r="AY274" s="135" t="s">
        <v>239</v>
      </c>
      <c r="BK274" s="144">
        <f>SUM(BK275:BK300)</f>
        <v>0</v>
      </c>
    </row>
    <row r="275" spans="1:65" s="2" customFormat="1" ht="14.4" customHeight="1">
      <c r="A275" s="34"/>
      <c r="B275" s="147"/>
      <c r="C275" s="254" t="s">
        <v>965</v>
      </c>
      <c r="D275" s="254" t="s">
        <v>242</v>
      </c>
      <c r="E275" s="255" t="s">
        <v>4581</v>
      </c>
      <c r="F275" s="256" t="s">
        <v>4582</v>
      </c>
      <c r="G275" s="257" t="s">
        <v>388</v>
      </c>
      <c r="H275" s="258">
        <v>33</v>
      </c>
      <c r="I275" s="258"/>
      <c r="J275" s="258">
        <f t="shared" ref="J275:J300" si="40">ROUND(I275*H275,3)</f>
        <v>0</v>
      </c>
      <c r="K275" s="154"/>
      <c r="L275" s="35"/>
      <c r="M275" s="155" t="s">
        <v>1</v>
      </c>
      <c r="N275" s="156" t="s">
        <v>46</v>
      </c>
      <c r="O275" s="60"/>
      <c r="P275" s="157">
        <f t="shared" ref="P275:P300" si="41">O275*H275</f>
        <v>0</v>
      </c>
      <c r="Q275" s="157">
        <v>0</v>
      </c>
      <c r="R275" s="157">
        <f t="shared" ref="R275:R300" si="42">Q275*H275</f>
        <v>0</v>
      </c>
      <c r="S275" s="157">
        <v>0</v>
      </c>
      <c r="T275" s="158">
        <f t="shared" ref="T275:T300" si="43">S275*H275</f>
        <v>0</v>
      </c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R275" s="159" t="s">
        <v>307</v>
      </c>
      <c r="AT275" s="159" t="s">
        <v>242</v>
      </c>
      <c r="AU275" s="159" t="s">
        <v>140</v>
      </c>
      <c r="AY275" s="18" t="s">
        <v>239</v>
      </c>
      <c r="BE275" s="160">
        <f t="shared" ref="BE275:BE300" si="44">IF(N275="základná",J275,0)</f>
        <v>0</v>
      </c>
      <c r="BF275" s="160">
        <f t="shared" ref="BF275:BF300" si="45">IF(N275="znížená",J275,0)</f>
        <v>0</v>
      </c>
      <c r="BG275" s="160">
        <f t="shared" ref="BG275:BG300" si="46">IF(N275="zákl. prenesená",J275,0)</f>
        <v>0</v>
      </c>
      <c r="BH275" s="160">
        <f t="shared" ref="BH275:BH300" si="47">IF(N275="zníž. prenesená",J275,0)</f>
        <v>0</v>
      </c>
      <c r="BI275" s="160">
        <f t="shared" ref="BI275:BI300" si="48">IF(N275="nulová",J275,0)</f>
        <v>0</v>
      </c>
      <c r="BJ275" s="18" t="s">
        <v>140</v>
      </c>
      <c r="BK275" s="161">
        <f t="shared" ref="BK275:BK300" si="49">ROUND(I275*H275,3)</f>
        <v>0</v>
      </c>
      <c r="BL275" s="18" t="s">
        <v>307</v>
      </c>
      <c r="BM275" s="159" t="s">
        <v>744</v>
      </c>
    </row>
    <row r="276" spans="1:65" s="2" customFormat="1" ht="14.4" customHeight="1">
      <c r="A276" s="34"/>
      <c r="B276" s="147"/>
      <c r="C276" s="148" t="s">
        <v>968</v>
      </c>
      <c r="D276" s="148" t="s">
        <v>242</v>
      </c>
      <c r="E276" s="149" t="s">
        <v>4583</v>
      </c>
      <c r="F276" s="150" t="s">
        <v>4584</v>
      </c>
      <c r="G276" s="151" t="s">
        <v>388</v>
      </c>
      <c r="H276" s="152">
        <v>33</v>
      </c>
      <c r="I276" s="153"/>
      <c r="J276" s="152">
        <f t="shared" si="40"/>
        <v>0</v>
      </c>
      <c r="K276" s="154"/>
      <c r="L276" s="35"/>
      <c r="M276" s="155" t="s">
        <v>1</v>
      </c>
      <c r="N276" s="156" t="s">
        <v>46</v>
      </c>
      <c r="O276" s="60"/>
      <c r="P276" s="157">
        <f t="shared" si="41"/>
        <v>0</v>
      </c>
      <c r="Q276" s="157">
        <v>0</v>
      </c>
      <c r="R276" s="157">
        <f t="shared" si="42"/>
        <v>0</v>
      </c>
      <c r="S276" s="157">
        <v>0</v>
      </c>
      <c r="T276" s="158">
        <f t="shared" si="43"/>
        <v>0</v>
      </c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R276" s="159" t="s">
        <v>307</v>
      </c>
      <c r="AT276" s="159" t="s">
        <v>242</v>
      </c>
      <c r="AU276" s="159" t="s">
        <v>140</v>
      </c>
      <c r="AY276" s="18" t="s">
        <v>239</v>
      </c>
      <c r="BE276" s="160">
        <f t="shared" si="44"/>
        <v>0</v>
      </c>
      <c r="BF276" s="160">
        <f t="shared" si="45"/>
        <v>0</v>
      </c>
      <c r="BG276" s="160">
        <f t="shared" si="46"/>
        <v>0</v>
      </c>
      <c r="BH276" s="160">
        <f t="shared" si="47"/>
        <v>0</v>
      </c>
      <c r="BI276" s="160">
        <f t="shared" si="48"/>
        <v>0</v>
      </c>
      <c r="BJ276" s="18" t="s">
        <v>140</v>
      </c>
      <c r="BK276" s="161">
        <f t="shared" si="49"/>
        <v>0</v>
      </c>
      <c r="BL276" s="18" t="s">
        <v>307</v>
      </c>
      <c r="BM276" s="159" t="s">
        <v>695</v>
      </c>
    </row>
    <row r="277" spans="1:65" s="2" customFormat="1" ht="14.4" customHeight="1">
      <c r="A277" s="34"/>
      <c r="B277" s="147"/>
      <c r="C277" s="148" t="s">
        <v>971</v>
      </c>
      <c r="D277" s="148" t="s">
        <v>242</v>
      </c>
      <c r="E277" s="149" t="s">
        <v>4585</v>
      </c>
      <c r="F277" s="150" t="s">
        <v>4586</v>
      </c>
      <c r="G277" s="151" t="s">
        <v>388</v>
      </c>
      <c r="H277" s="152">
        <v>6</v>
      </c>
      <c r="I277" s="153"/>
      <c r="J277" s="152">
        <f t="shared" si="40"/>
        <v>0</v>
      </c>
      <c r="K277" s="154"/>
      <c r="L277" s="35"/>
      <c r="M277" s="155" t="s">
        <v>1</v>
      </c>
      <c r="N277" s="156" t="s">
        <v>46</v>
      </c>
      <c r="O277" s="60"/>
      <c r="P277" s="157">
        <f t="shared" si="41"/>
        <v>0</v>
      </c>
      <c r="Q277" s="157">
        <v>0</v>
      </c>
      <c r="R277" s="157">
        <f t="shared" si="42"/>
        <v>0</v>
      </c>
      <c r="S277" s="157">
        <v>0</v>
      </c>
      <c r="T277" s="158">
        <f t="shared" si="43"/>
        <v>0</v>
      </c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R277" s="159" t="s">
        <v>307</v>
      </c>
      <c r="AT277" s="159" t="s">
        <v>242</v>
      </c>
      <c r="AU277" s="159" t="s">
        <v>140</v>
      </c>
      <c r="AY277" s="18" t="s">
        <v>239</v>
      </c>
      <c r="BE277" s="160">
        <f t="shared" si="44"/>
        <v>0</v>
      </c>
      <c r="BF277" s="160">
        <f t="shared" si="45"/>
        <v>0</v>
      </c>
      <c r="BG277" s="160">
        <f t="shared" si="46"/>
        <v>0</v>
      </c>
      <c r="BH277" s="160">
        <f t="shared" si="47"/>
        <v>0</v>
      </c>
      <c r="BI277" s="160">
        <f t="shared" si="48"/>
        <v>0</v>
      </c>
      <c r="BJ277" s="18" t="s">
        <v>140</v>
      </c>
      <c r="BK277" s="161">
        <f t="shared" si="49"/>
        <v>0</v>
      </c>
      <c r="BL277" s="18" t="s">
        <v>307</v>
      </c>
      <c r="BM277" s="159" t="s">
        <v>711</v>
      </c>
    </row>
    <row r="278" spans="1:65" s="2" customFormat="1" ht="14.4" customHeight="1">
      <c r="A278" s="34"/>
      <c r="B278" s="147"/>
      <c r="C278" s="148" t="s">
        <v>1181</v>
      </c>
      <c r="D278" s="148" t="s">
        <v>242</v>
      </c>
      <c r="E278" s="149" t="s">
        <v>4587</v>
      </c>
      <c r="F278" s="150" t="s">
        <v>4588</v>
      </c>
      <c r="G278" s="151" t="s">
        <v>388</v>
      </c>
      <c r="H278" s="152">
        <v>1</v>
      </c>
      <c r="I278" s="153"/>
      <c r="J278" s="152">
        <f t="shared" si="40"/>
        <v>0</v>
      </c>
      <c r="K278" s="154"/>
      <c r="L278" s="35"/>
      <c r="M278" s="155" t="s">
        <v>1</v>
      </c>
      <c r="N278" s="156" t="s">
        <v>46</v>
      </c>
      <c r="O278" s="60"/>
      <c r="P278" s="157">
        <f t="shared" si="41"/>
        <v>0</v>
      </c>
      <c r="Q278" s="157">
        <v>2.1000000000000001E-4</v>
      </c>
      <c r="R278" s="157">
        <f t="shared" si="42"/>
        <v>2.1000000000000001E-4</v>
      </c>
      <c r="S278" s="157">
        <v>0</v>
      </c>
      <c r="T278" s="158">
        <f t="shared" si="43"/>
        <v>0</v>
      </c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R278" s="159" t="s">
        <v>307</v>
      </c>
      <c r="AT278" s="159" t="s">
        <v>242</v>
      </c>
      <c r="AU278" s="159" t="s">
        <v>140</v>
      </c>
      <c r="AY278" s="18" t="s">
        <v>239</v>
      </c>
      <c r="BE278" s="160">
        <f t="shared" si="44"/>
        <v>0</v>
      </c>
      <c r="BF278" s="160">
        <f t="shared" si="45"/>
        <v>0</v>
      </c>
      <c r="BG278" s="160">
        <f t="shared" si="46"/>
        <v>0</v>
      </c>
      <c r="BH278" s="160">
        <f t="shared" si="47"/>
        <v>0</v>
      </c>
      <c r="BI278" s="160">
        <f t="shared" si="48"/>
        <v>0</v>
      </c>
      <c r="BJ278" s="18" t="s">
        <v>140</v>
      </c>
      <c r="BK278" s="161">
        <f t="shared" si="49"/>
        <v>0</v>
      </c>
      <c r="BL278" s="18" t="s">
        <v>307</v>
      </c>
      <c r="BM278" s="159" t="s">
        <v>4589</v>
      </c>
    </row>
    <row r="279" spans="1:65" s="2" customFormat="1" ht="14.4" customHeight="1">
      <c r="A279" s="34"/>
      <c r="B279" s="147"/>
      <c r="C279" s="148" t="s">
        <v>975</v>
      </c>
      <c r="D279" s="148" t="s">
        <v>242</v>
      </c>
      <c r="E279" s="149" t="s">
        <v>4590</v>
      </c>
      <c r="F279" s="150" t="s">
        <v>4591</v>
      </c>
      <c r="G279" s="151" t="s">
        <v>388</v>
      </c>
      <c r="H279" s="152">
        <v>6</v>
      </c>
      <c r="I279" s="153"/>
      <c r="J279" s="152">
        <f t="shared" si="40"/>
        <v>0</v>
      </c>
      <c r="K279" s="154"/>
      <c r="L279" s="35"/>
      <c r="M279" s="155" t="s">
        <v>1</v>
      </c>
      <c r="N279" s="156" t="s">
        <v>46</v>
      </c>
      <c r="O279" s="60"/>
      <c r="P279" s="157">
        <f t="shared" si="41"/>
        <v>0</v>
      </c>
      <c r="Q279" s="157">
        <v>0</v>
      </c>
      <c r="R279" s="157">
        <f t="shared" si="42"/>
        <v>0</v>
      </c>
      <c r="S279" s="157">
        <v>0</v>
      </c>
      <c r="T279" s="158">
        <f t="shared" si="43"/>
        <v>0</v>
      </c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R279" s="159" t="s">
        <v>307</v>
      </c>
      <c r="AT279" s="159" t="s">
        <v>242</v>
      </c>
      <c r="AU279" s="159" t="s">
        <v>140</v>
      </c>
      <c r="AY279" s="18" t="s">
        <v>239</v>
      </c>
      <c r="BE279" s="160">
        <f t="shared" si="44"/>
        <v>0</v>
      </c>
      <c r="BF279" s="160">
        <f t="shared" si="45"/>
        <v>0</v>
      </c>
      <c r="BG279" s="160">
        <f t="shared" si="46"/>
        <v>0</v>
      </c>
      <c r="BH279" s="160">
        <f t="shared" si="47"/>
        <v>0</v>
      </c>
      <c r="BI279" s="160">
        <f t="shared" si="48"/>
        <v>0</v>
      </c>
      <c r="BJ279" s="18" t="s">
        <v>140</v>
      </c>
      <c r="BK279" s="161">
        <f t="shared" si="49"/>
        <v>0</v>
      </c>
      <c r="BL279" s="18" t="s">
        <v>307</v>
      </c>
      <c r="BM279" s="159" t="s">
        <v>1114</v>
      </c>
    </row>
    <row r="280" spans="1:65" s="2" customFormat="1" ht="14.4" customHeight="1">
      <c r="A280" s="34"/>
      <c r="B280" s="147"/>
      <c r="C280" s="148" t="s">
        <v>978</v>
      </c>
      <c r="D280" s="148" t="s">
        <v>242</v>
      </c>
      <c r="E280" s="149" t="s">
        <v>4592</v>
      </c>
      <c r="F280" s="150" t="s">
        <v>4593</v>
      </c>
      <c r="G280" s="151" t="s">
        <v>388</v>
      </c>
      <c r="H280" s="152">
        <v>6</v>
      </c>
      <c r="I280" s="153"/>
      <c r="J280" s="152">
        <f t="shared" si="40"/>
        <v>0</v>
      </c>
      <c r="K280" s="154"/>
      <c r="L280" s="35"/>
      <c r="M280" s="155" t="s">
        <v>1</v>
      </c>
      <c r="N280" s="156" t="s">
        <v>46</v>
      </c>
      <c r="O280" s="60"/>
      <c r="P280" s="157">
        <f t="shared" si="41"/>
        <v>0</v>
      </c>
      <c r="Q280" s="157">
        <v>0</v>
      </c>
      <c r="R280" s="157">
        <f t="shared" si="42"/>
        <v>0</v>
      </c>
      <c r="S280" s="157">
        <v>0</v>
      </c>
      <c r="T280" s="158">
        <f t="shared" si="43"/>
        <v>0</v>
      </c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R280" s="159" t="s">
        <v>307</v>
      </c>
      <c r="AT280" s="159" t="s">
        <v>242</v>
      </c>
      <c r="AU280" s="159" t="s">
        <v>140</v>
      </c>
      <c r="AY280" s="18" t="s">
        <v>239</v>
      </c>
      <c r="BE280" s="160">
        <f t="shared" si="44"/>
        <v>0</v>
      </c>
      <c r="BF280" s="160">
        <f t="shared" si="45"/>
        <v>0</v>
      </c>
      <c r="BG280" s="160">
        <f t="shared" si="46"/>
        <v>0</v>
      </c>
      <c r="BH280" s="160">
        <f t="shared" si="47"/>
        <v>0</v>
      </c>
      <c r="BI280" s="160">
        <f t="shared" si="48"/>
        <v>0</v>
      </c>
      <c r="BJ280" s="18" t="s">
        <v>140</v>
      </c>
      <c r="BK280" s="161">
        <f t="shared" si="49"/>
        <v>0</v>
      </c>
      <c r="BL280" s="18" t="s">
        <v>307</v>
      </c>
      <c r="BM280" s="159" t="s">
        <v>592</v>
      </c>
    </row>
    <row r="281" spans="1:65" s="2" customFormat="1" ht="14.4" customHeight="1">
      <c r="A281" s="34"/>
      <c r="B281" s="147"/>
      <c r="C281" s="148" t="s">
        <v>985</v>
      </c>
      <c r="D281" s="148" t="s">
        <v>242</v>
      </c>
      <c r="E281" s="149" t="s">
        <v>4594</v>
      </c>
      <c r="F281" s="150" t="s">
        <v>4595</v>
      </c>
      <c r="G281" s="151" t="s">
        <v>388</v>
      </c>
      <c r="H281" s="152">
        <v>6</v>
      </c>
      <c r="I281" s="153"/>
      <c r="J281" s="152">
        <f t="shared" si="40"/>
        <v>0</v>
      </c>
      <c r="K281" s="154"/>
      <c r="L281" s="35"/>
      <c r="M281" s="155" t="s">
        <v>1</v>
      </c>
      <c r="N281" s="156" t="s">
        <v>46</v>
      </c>
      <c r="O281" s="60"/>
      <c r="P281" s="157">
        <f t="shared" si="41"/>
        <v>0</v>
      </c>
      <c r="Q281" s="157">
        <v>0</v>
      </c>
      <c r="R281" s="157">
        <f t="shared" si="42"/>
        <v>0</v>
      </c>
      <c r="S281" s="157">
        <v>0</v>
      </c>
      <c r="T281" s="158">
        <f t="shared" si="43"/>
        <v>0</v>
      </c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R281" s="159" t="s">
        <v>307</v>
      </c>
      <c r="AT281" s="159" t="s">
        <v>242</v>
      </c>
      <c r="AU281" s="159" t="s">
        <v>140</v>
      </c>
      <c r="AY281" s="18" t="s">
        <v>239</v>
      </c>
      <c r="BE281" s="160">
        <f t="shared" si="44"/>
        <v>0</v>
      </c>
      <c r="BF281" s="160">
        <f t="shared" si="45"/>
        <v>0</v>
      </c>
      <c r="BG281" s="160">
        <f t="shared" si="46"/>
        <v>0</v>
      </c>
      <c r="BH281" s="160">
        <f t="shared" si="47"/>
        <v>0</v>
      </c>
      <c r="BI281" s="160">
        <f t="shared" si="48"/>
        <v>0</v>
      </c>
      <c r="BJ281" s="18" t="s">
        <v>140</v>
      </c>
      <c r="BK281" s="161">
        <f t="shared" si="49"/>
        <v>0</v>
      </c>
      <c r="BL281" s="18" t="s">
        <v>307</v>
      </c>
      <c r="BM281" s="159" t="s">
        <v>1251</v>
      </c>
    </row>
    <row r="282" spans="1:65" s="2" customFormat="1" ht="14.4" customHeight="1">
      <c r="A282" s="34"/>
      <c r="B282" s="147"/>
      <c r="C282" s="254" t="s">
        <v>1005</v>
      </c>
      <c r="D282" s="254" t="s">
        <v>242</v>
      </c>
      <c r="E282" s="255" t="s">
        <v>4596</v>
      </c>
      <c r="F282" s="256" t="s">
        <v>4597</v>
      </c>
      <c r="G282" s="257" t="s">
        <v>388</v>
      </c>
      <c r="H282" s="258">
        <v>7</v>
      </c>
      <c r="I282" s="258"/>
      <c r="J282" s="258">
        <f t="shared" si="40"/>
        <v>0</v>
      </c>
      <c r="K282" s="154"/>
      <c r="L282" s="35"/>
      <c r="M282" s="155" t="s">
        <v>1</v>
      </c>
      <c r="N282" s="156" t="s">
        <v>46</v>
      </c>
      <c r="O282" s="60"/>
      <c r="P282" s="157">
        <f t="shared" si="41"/>
        <v>0</v>
      </c>
      <c r="Q282" s="157">
        <v>0</v>
      </c>
      <c r="R282" s="157">
        <f t="shared" si="42"/>
        <v>0</v>
      </c>
      <c r="S282" s="157">
        <v>0</v>
      </c>
      <c r="T282" s="158">
        <f t="shared" si="43"/>
        <v>0</v>
      </c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R282" s="159" t="s">
        <v>307</v>
      </c>
      <c r="AT282" s="159" t="s">
        <v>242</v>
      </c>
      <c r="AU282" s="159" t="s">
        <v>140</v>
      </c>
      <c r="AY282" s="18" t="s">
        <v>239</v>
      </c>
      <c r="BE282" s="160">
        <f t="shared" si="44"/>
        <v>0</v>
      </c>
      <c r="BF282" s="160">
        <f t="shared" si="45"/>
        <v>0</v>
      </c>
      <c r="BG282" s="160">
        <f t="shared" si="46"/>
        <v>0</v>
      </c>
      <c r="BH282" s="160">
        <f t="shared" si="47"/>
        <v>0</v>
      </c>
      <c r="BI282" s="160">
        <f t="shared" si="48"/>
        <v>0</v>
      </c>
      <c r="BJ282" s="18" t="s">
        <v>140</v>
      </c>
      <c r="BK282" s="161">
        <f t="shared" si="49"/>
        <v>0</v>
      </c>
      <c r="BL282" s="18" t="s">
        <v>307</v>
      </c>
      <c r="BM282" s="159" t="s">
        <v>276</v>
      </c>
    </row>
    <row r="283" spans="1:65" s="2" customFormat="1" ht="14.4" customHeight="1">
      <c r="A283" s="34"/>
      <c r="B283" s="147"/>
      <c r="C283" s="148" t="s">
        <v>1009</v>
      </c>
      <c r="D283" s="148" t="s">
        <v>242</v>
      </c>
      <c r="E283" s="149" t="s">
        <v>4598</v>
      </c>
      <c r="F283" s="150" t="s">
        <v>4599</v>
      </c>
      <c r="G283" s="151" t="s">
        <v>388</v>
      </c>
      <c r="H283" s="152">
        <v>7</v>
      </c>
      <c r="I283" s="153"/>
      <c r="J283" s="152">
        <f t="shared" si="40"/>
        <v>0</v>
      </c>
      <c r="K283" s="154"/>
      <c r="L283" s="35"/>
      <c r="M283" s="155" t="s">
        <v>1</v>
      </c>
      <c r="N283" s="156" t="s">
        <v>46</v>
      </c>
      <c r="O283" s="60"/>
      <c r="P283" s="157">
        <f t="shared" si="41"/>
        <v>0</v>
      </c>
      <c r="Q283" s="157">
        <v>0</v>
      </c>
      <c r="R283" s="157">
        <f t="shared" si="42"/>
        <v>0</v>
      </c>
      <c r="S283" s="157">
        <v>0</v>
      </c>
      <c r="T283" s="158">
        <f t="shared" si="43"/>
        <v>0</v>
      </c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R283" s="159" t="s">
        <v>307</v>
      </c>
      <c r="AT283" s="159" t="s">
        <v>242</v>
      </c>
      <c r="AU283" s="159" t="s">
        <v>140</v>
      </c>
      <c r="AY283" s="18" t="s">
        <v>239</v>
      </c>
      <c r="BE283" s="160">
        <f t="shared" si="44"/>
        <v>0</v>
      </c>
      <c r="BF283" s="160">
        <f t="shared" si="45"/>
        <v>0</v>
      </c>
      <c r="BG283" s="160">
        <f t="shared" si="46"/>
        <v>0</v>
      </c>
      <c r="BH283" s="160">
        <f t="shared" si="47"/>
        <v>0</v>
      </c>
      <c r="BI283" s="160">
        <f t="shared" si="48"/>
        <v>0</v>
      </c>
      <c r="BJ283" s="18" t="s">
        <v>140</v>
      </c>
      <c r="BK283" s="161">
        <f t="shared" si="49"/>
        <v>0</v>
      </c>
      <c r="BL283" s="18" t="s">
        <v>307</v>
      </c>
      <c r="BM283" s="159" t="s">
        <v>1551</v>
      </c>
    </row>
    <row r="284" spans="1:65" s="2" customFormat="1" ht="14.4" customHeight="1">
      <c r="A284" s="34"/>
      <c r="B284" s="147"/>
      <c r="C284" s="148" t="s">
        <v>1015</v>
      </c>
      <c r="D284" s="148" t="s">
        <v>242</v>
      </c>
      <c r="E284" s="149" t="s">
        <v>4600</v>
      </c>
      <c r="F284" s="150" t="s">
        <v>4601</v>
      </c>
      <c r="G284" s="151" t="s">
        <v>388</v>
      </c>
      <c r="H284" s="152">
        <v>26</v>
      </c>
      <c r="I284" s="153"/>
      <c r="J284" s="152">
        <f t="shared" si="40"/>
        <v>0</v>
      </c>
      <c r="K284" s="154"/>
      <c r="L284" s="35"/>
      <c r="M284" s="155" t="s">
        <v>1</v>
      </c>
      <c r="N284" s="156" t="s">
        <v>46</v>
      </c>
      <c r="O284" s="60"/>
      <c r="P284" s="157">
        <f t="shared" si="41"/>
        <v>0</v>
      </c>
      <c r="Q284" s="157">
        <v>0</v>
      </c>
      <c r="R284" s="157">
        <f t="shared" si="42"/>
        <v>0</v>
      </c>
      <c r="S284" s="157">
        <v>0</v>
      </c>
      <c r="T284" s="158">
        <f t="shared" si="43"/>
        <v>0</v>
      </c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R284" s="159" t="s">
        <v>307</v>
      </c>
      <c r="AT284" s="159" t="s">
        <v>242</v>
      </c>
      <c r="AU284" s="159" t="s">
        <v>140</v>
      </c>
      <c r="AY284" s="18" t="s">
        <v>239</v>
      </c>
      <c r="BE284" s="160">
        <f t="shared" si="44"/>
        <v>0</v>
      </c>
      <c r="BF284" s="160">
        <f t="shared" si="45"/>
        <v>0</v>
      </c>
      <c r="BG284" s="160">
        <f t="shared" si="46"/>
        <v>0</v>
      </c>
      <c r="BH284" s="160">
        <f t="shared" si="47"/>
        <v>0</v>
      </c>
      <c r="BI284" s="160">
        <f t="shared" si="48"/>
        <v>0</v>
      </c>
      <c r="BJ284" s="18" t="s">
        <v>140</v>
      </c>
      <c r="BK284" s="161">
        <f t="shared" si="49"/>
        <v>0</v>
      </c>
      <c r="BL284" s="18" t="s">
        <v>307</v>
      </c>
      <c r="BM284" s="159" t="s">
        <v>660</v>
      </c>
    </row>
    <row r="285" spans="1:65" s="2" customFormat="1" ht="14.4" customHeight="1">
      <c r="A285" s="34"/>
      <c r="B285" s="147"/>
      <c r="C285" s="148" t="s">
        <v>1021</v>
      </c>
      <c r="D285" s="148" t="s">
        <v>242</v>
      </c>
      <c r="E285" s="149" t="s">
        <v>4602</v>
      </c>
      <c r="F285" s="150" t="s">
        <v>4603</v>
      </c>
      <c r="G285" s="151" t="s">
        <v>388</v>
      </c>
      <c r="H285" s="152">
        <v>26</v>
      </c>
      <c r="I285" s="153"/>
      <c r="J285" s="152">
        <f t="shared" si="40"/>
        <v>0</v>
      </c>
      <c r="K285" s="154"/>
      <c r="L285" s="35"/>
      <c r="M285" s="155" t="s">
        <v>1</v>
      </c>
      <c r="N285" s="156" t="s">
        <v>46</v>
      </c>
      <c r="O285" s="60"/>
      <c r="P285" s="157">
        <f t="shared" si="41"/>
        <v>0</v>
      </c>
      <c r="Q285" s="157">
        <v>0</v>
      </c>
      <c r="R285" s="157">
        <f t="shared" si="42"/>
        <v>0</v>
      </c>
      <c r="S285" s="157">
        <v>0</v>
      </c>
      <c r="T285" s="158">
        <f t="shared" si="43"/>
        <v>0</v>
      </c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R285" s="159" t="s">
        <v>307</v>
      </c>
      <c r="AT285" s="159" t="s">
        <v>242</v>
      </c>
      <c r="AU285" s="159" t="s">
        <v>140</v>
      </c>
      <c r="AY285" s="18" t="s">
        <v>239</v>
      </c>
      <c r="BE285" s="160">
        <f t="shared" si="44"/>
        <v>0</v>
      </c>
      <c r="BF285" s="160">
        <f t="shared" si="45"/>
        <v>0</v>
      </c>
      <c r="BG285" s="160">
        <f t="shared" si="46"/>
        <v>0</v>
      </c>
      <c r="BH285" s="160">
        <f t="shared" si="47"/>
        <v>0</v>
      </c>
      <c r="BI285" s="160">
        <f t="shared" si="48"/>
        <v>0</v>
      </c>
      <c r="BJ285" s="18" t="s">
        <v>140</v>
      </c>
      <c r="BK285" s="161">
        <f t="shared" si="49"/>
        <v>0</v>
      </c>
      <c r="BL285" s="18" t="s">
        <v>307</v>
      </c>
      <c r="BM285" s="159" t="s">
        <v>1071</v>
      </c>
    </row>
    <row r="286" spans="1:65" s="2" customFormat="1" ht="14.4" customHeight="1">
      <c r="A286" s="34"/>
      <c r="B286" s="147"/>
      <c r="C286" s="148" t="s">
        <v>1025</v>
      </c>
      <c r="D286" s="148" t="s">
        <v>242</v>
      </c>
      <c r="E286" s="149" t="s">
        <v>4604</v>
      </c>
      <c r="F286" s="150" t="s">
        <v>4605</v>
      </c>
      <c r="G286" s="151" t="s">
        <v>388</v>
      </c>
      <c r="H286" s="152">
        <v>33</v>
      </c>
      <c r="I286" s="153"/>
      <c r="J286" s="152">
        <f t="shared" si="40"/>
        <v>0</v>
      </c>
      <c r="K286" s="154"/>
      <c r="L286" s="35"/>
      <c r="M286" s="155" t="s">
        <v>1</v>
      </c>
      <c r="N286" s="156" t="s">
        <v>46</v>
      </c>
      <c r="O286" s="60"/>
      <c r="P286" s="157">
        <f t="shared" si="41"/>
        <v>0</v>
      </c>
      <c r="Q286" s="157">
        <v>0</v>
      </c>
      <c r="R286" s="157">
        <f t="shared" si="42"/>
        <v>0</v>
      </c>
      <c r="S286" s="157">
        <v>0</v>
      </c>
      <c r="T286" s="158">
        <f t="shared" si="43"/>
        <v>0</v>
      </c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R286" s="159" t="s">
        <v>307</v>
      </c>
      <c r="AT286" s="159" t="s">
        <v>242</v>
      </c>
      <c r="AU286" s="159" t="s">
        <v>140</v>
      </c>
      <c r="AY286" s="18" t="s">
        <v>239</v>
      </c>
      <c r="BE286" s="160">
        <f t="shared" si="44"/>
        <v>0</v>
      </c>
      <c r="BF286" s="160">
        <f t="shared" si="45"/>
        <v>0</v>
      </c>
      <c r="BG286" s="160">
        <f t="shared" si="46"/>
        <v>0</v>
      </c>
      <c r="BH286" s="160">
        <f t="shared" si="47"/>
        <v>0</v>
      </c>
      <c r="BI286" s="160">
        <f t="shared" si="48"/>
        <v>0</v>
      </c>
      <c r="BJ286" s="18" t="s">
        <v>140</v>
      </c>
      <c r="BK286" s="161">
        <f t="shared" si="49"/>
        <v>0</v>
      </c>
      <c r="BL286" s="18" t="s">
        <v>307</v>
      </c>
      <c r="BM286" s="159" t="s">
        <v>1080</v>
      </c>
    </row>
    <row r="287" spans="1:65" s="2" customFormat="1" ht="14.4" customHeight="1">
      <c r="A287" s="34"/>
      <c r="B287" s="147"/>
      <c r="C287" s="148" t="s">
        <v>1030</v>
      </c>
      <c r="D287" s="148" t="s">
        <v>242</v>
      </c>
      <c r="E287" s="149" t="s">
        <v>4606</v>
      </c>
      <c r="F287" s="150" t="s">
        <v>4607</v>
      </c>
      <c r="G287" s="151" t="s">
        <v>388</v>
      </c>
      <c r="H287" s="152">
        <v>33</v>
      </c>
      <c r="I287" s="153"/>
      <c r="J287" s="152">
        <f t="shared" si="40"/>
        <v>0</v>
      </c>
      <c r="K287" s="154"/>
      <c r="L287" s="35"/>
      <c r="M287" s="155" t="s">
        <v>1</v>
      </c>
      <c r="N287" s="156" t="s">
        <v>46</v>
      </c>
      <c r="O287" s="60"/>
      <c r="P287" s="157">
        <f t="shared" si="41"/>
        <v>0</v>
      </c>
      <c r="Q287" s="157">
        <v>0</v>
      </c>
      <c r="R287" s="157">
        <f t="shared" si="42"/>
        <v>0</v>
      </c>
      <c r="S287" s="157">
        <v>0</v>
      </c>
      <c r="T287" s="158">
        <f t="shared" si="43"/>
        <v>0</v>
      </c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R287" s="159" t="s">
        <v>307</v>
      </c>
      <c r="AT287" s="159" t="s">
        <v>242</v>
      </c>
      <c r="AU287" s="159" t="s">
        <v>140</v>
      </c>
      <c r="AY287" s="18" t="s">
        <v>239</v>
      </c>
      <c r="BE287" s="160">
        <f t="shared" si="44"/>
        <v>0</v>
      </c>
      <c r="BF287" s="160">
        <f t="shared" si="45"/>
        <v>0</v>
      </c>
      <c r="BG287" s="160">
        <f t="shared" si="46"/>
        <v>0</v>
      </c>
      <c r="BH287" s="160">
        <f t="shared" si="47"/>
        <v>0</v>
      </c>
      <c r="BI287" s="160">
        <f t="shared" si="48"/>
        <v>0</v>
      </c>
      <c r="BJ287" s="18" t="s">
        <v>140</v>
      </c>
      <c r="BK287" s="161">
        <f t="shared" si="49"/>
        <v>0</v>
      </c>
      <c r="BL287" s="18" t="s">
        <v>307</v>
      </c>
      <c r="BM287" s="159" t="s">
        <v>642</v>
      </c>
    </row>
    <row r="288" spans="1:65" s="2" customFormat="1" ht="14.4" customHeight="1">
      <c r="A288" s="34"/>
      <c r="B288" s="147"/>
      <c r="C288" s="254" t="s">
        <v>1035</v>
      </c>
      <c r="D288" s="254" t="s">
        <v>242</v>
      </c>
      <c r="E288" s="255" t="s">
        <v>4608</v>
      </c>
      <c r="F288" s="256" t="s">
        <v>4609</v>
      </c>
      <c r="G288" s="257" t="s">
        <v>388</v>
      </c>
      <c r="H288" s="258">
        <v>19</v>
      </c>
      <c r="I288" s="258"/>
      <c r="J288" s="258">
        <f t="shared" si="40"/>
        <v>0</v>
      </c>
      <c r="K288" s="154"/>
      <c r="L288" s="35"/>
      <c r="M288" s="155" t="s">
        <v>1</v>
      </c>
      <c r="N288" s="156" t="s">
        <v>46</v>
      </c>
      <c r="O288" s="60"/>
      <c r="P288" s="157">
        <f t="shared" si="41"/>
        <v>0</v>
      </c>
      <c r="Q288" s="157">
        <v>0</v>
      </c>
      <c r="R288" s="157">
        <f t="shared" si="42"/>
        <v>0</v>
      </c>
      <c r="S288" s="157">
        <v>0</v>
      </c>
      <c r="T288" s="158">
        <f t="shared" si="43"/>
        <v>0</v>
      </c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R288" s="159" t="s">
        <v>307</v>
      </c>
      <c r="AT288" s="159" t="s">
        <v>242</v>
      </c>
      <c r="AU288" s="159" t="s">
        <v>140</v>
      </c>
      <c r="AY288" s="18" t="s">
        <v>239</v>
      </c>
      <c r="BE288" s="160">
        <f t="shared" si="44"/>
        <v>0</v>
      </c>
      <c r="BF288" s="160">
        <f t="shared" si="45"/>
        <v>0</v>
      </c>
      <c r="BG288" s="160">
        <f t="shared" si="46"/>
        <v>0</v>
      </c>
      <c r="BH288" s="160">
        <f t="shared" si="47"/>
        <v>0</v>
      </c>
      <c r="BI288" s="160">
        <f t="shared" si="48"/>
        <v>0</v>
      </c>
      <c r="BJ288" s="18" t="s">
        <v>140</v>
      </c>
      <c r="BK288" s="161">
        <f t="shared" si="49"/>
        <v>0</v>
      </c>
      <c r="BL288" s="18" t="s">
        <v>307</v>
      </c>
      <c r="BM288" s="159" t="s">
        <v>989</v>
      </c>
    </row>
    <row r="289" spans="1:65" s="2" customFormat="1" ht="14.4" customHeight="1">
      <c r="A289" s="34"/>
      <c r="B289" s="147"/>
      <c r="C289" s="254" t="s">
        <v>984</v>
      </c>
      <c r="D289" s="254" t="s">
        <v>242</v>
      </c>
      <c r="E289" s="255" t="s">
        <v>4610</v>
      </c>
      <c r="F289" s="256" t="s">
        <v>4611</v>
      </c>
      <c r="G289" s="257" t="s">
        <v>388</v>
      </c>
      <c r="H289" s="258">
        <v>36</v>
      </c>
      <c r="I289" s="258"/>
      <c r="J289" s="258">
        <f t="shared" si="40"/>
        <v>0</v>
      </c>
      <c r="K289" s="154"/>
      <c r="L289" s="35"/>
      <c r="M289" s="155" t="s">
        <v>1</v>
      </c>
      <c r="N289" s="156" t="s">
        <v>46</v>
      </c>
      <c r="O289" s="60"/>
      <c r="P289" s="157">
        <f t="shared" si="41"/>
        <v>0</v>
      </c>
      <c r="Q289" s="157">
        <v>0</v>
      </c>
      <c r="R289" s="157">
        <f t="shared" si="42"/>
        <v>0</v>
      </c>
      <c r="S289" s="157">
        <v>0</v>
      </c>
      <c r="T289" s="158">
        <f t="shared" si="43"/>
        <v>0</v>
      </c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R289" s="159" t="s">
        <v>307</v>
      </c>
      <c r="AT289" s="159" t="s">
        <v>242</v>
      </c>
      <c r="AU289" s="159" t="s">
        <v>140</v>
      </c>
      <c r="AY289" s="18" t="s">
        <v>239</v>
      </c>
      <c r="BE289" s="160">
        <f t="shared" si="44"/>
        <v>0</v>
      </c>
      <c r="BF289" s="160">
        <f t="shared" si="45"/>
        <v>0</v>
      </c>
      <c r="BG289" s="160">
        <f t="shared" si="46"/>
        <v>0</v>
      </c>
      <c r="BH289" s="160">
        <f t="shared" si="47"/>
        <v>0</v>
      </c>
      <c r="BI289" s="160">
        <f t="shared" si="48"/>
        <v>0</v>
      </c>
      <c r="BJ289" s="18" t="s">
        <v>140</v>
      </c>
      <c r="BK289" s="161">
        <f t="shared" si="49"/>
        <v>0</v>
      </c>
      <c r="BL289" s="18" t="s">
        <v>307</v>
      </c>
      <c r="BM289" s="159" t="s">
        <v>998</v>
      </c>
    </row>
    <row r="290" spans="1:65" s="2" customFormat="1" ht="14.4" customHeight="1">
      <c r="A290" s="34"/>
      <c r="B290" s="147"/>
      <c r="C290" s="148" t="s">
        <v>988</v>
      </c>
      <c r="D290" s="148" t="s">
        <v>242</v>
      </c>
      <c r="E290" s="149" t="s">
        <v>4612</v>
      </c>
      <c r="F290" s="150" t="s">
        <v>4613</v>
      </c>
      <c r="G290" s="151" t="s">
        <v>388</v>
      </c>
      <c r="H290" s="152">
        <v>55</v>
      </c>
      <c r="I290" s="153"/>
      <c r="J290" s="152">
        <f t="shared" si="40"/>
        <v>0</v>
      </c>
      <c r="K290" s="154"/>
      <c r="L290" s="35"/>
      <c r="M290" s="155" t="s">
        <v>1</v>
      </c>
      <c r="N290" s="156" t="s">
        <v>46</v>
      </c>
      <c r="O290" s="60"/>
      <c r="P290" s="157">
        <f t="shared" si="41"/>
        <v>0</v>
      </c>
      <c r="Q290" s="157">
        <v>0</v>
      </c>
      <c r="R290" s="157">
        <f t="shared" si="42"/>
        <v>0</v>
      </c>
      <c r="S290" s="157">
        <v>0</v>
      </c>
      <c r="T290" s="158">
        <f t="shared" si="43"/>
        <v>0</v>
      </c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R290" s="159" t="s">
        <v>307</v>
      </c>
      <c r="AT290" s="159" t="s">
        <v>242</v>
      </c>
      <c r="AU290" s="159" t="s">
        <v>140</v>
      </c>
      <c r="AY290" s="18" t="s">
        <v>239</v>
      </c>
      <c r="BE290" s="160">
        <f t="shared" si="44"/>
        <v>0</v>
      </c>
      <c r="BF290" s="160">
        <f t="shared" si="45"/>
        <v>0</v>
      </c>
      <c r="BG290" s="160">
        <f t="shared" si="46"/>
        <v>0</v>
      </c>
      <c r="BH290" s="160">
        <f t="shared" si="47"/>
        <v>0</v>
      </c>
      <c r="BI290" s="160">
        <f t="shared" si="48"/>
        <v>0</v>
      </c>
      <c r="BJ290" s="18" t="s">
        <v>140</v>
      </c>
      <c r="BK290" s="161">
        <f t="shared" si="49"/>
        <v>0</v>
      </c>
      <c r="BL290" s="18" t="s">
        <v>307</v>
      </c>
      <c r="BM290" s="159" t="s">
        <v>1166</v>
      </c>
    </row>
    <row r="291" spans="1:65" s="2" customFormat="1" ht="14.4" customHeight="1">
      <c r="A291" s="34"/>
      <c r="B291" s="147"/>
      <c r="C291" s="148" t="s">
        <v>455</v>
      </c>
      <c r="D291" s="148" t="s">
        <v>242</v>
      </c>
      <c r="E291" s="149" t="s">
        <v>4614</v>
      </c>
      <c r="F291" s="150" t="s">
        <v>4615</v>
      </c>
      <c r="G291" s="151" t="s">
        <v>388</v>
      </c>
      <c r="H291" s="152">
        <v>55</v>
      </c>
      <c r="I291" s="153"/>
      <c r="J291" s="152">
        <f t="shared" si="40"/>
        <v>0</v>
      </c>
      <c r="K291" s="154"/>
      <c r="L291" s="35"/>
      <c r="M291" s="155" t="s">
        <v>1</v>
      </c>
      <c r="N291" s="156" t="s">
        <v>46</v>
      </c>
      <c r="O291" s="60"/>
      <c r="P291" s="157">
        <f t="shared" si="41"/>
        <v>0</v>
      </c>
      <c r="Q291" s="157">
        <v>0</v>
      </c>
      <c r="R291" s="157">
        <f t="shared" si="42"/>
        <v>0</v>
      </c>
      <c r="S291" s="157">
        <v>0</v>
      </c>
      <c r="T291" s="158">
        <f t="shared" si="43"/>
        <v>0</v>
      </c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R291" s="159" t="s">
        <v>307</v>
      </c>
      <c r="AT291" s="159" t="s">
        <v>242</v>
      </c>
      <c r="AU291" s="159" t="s">
        <v>140</v>
      </c>
      <c r="AY291" s="18" t="s">
        <v>239</v>
      </c>
      <c r="BE291" s="160">
        <f t="shared" si="44"/>
        <v>0</v>
      </c>
      <c r="BF291" s="160">
        <f t="shared" si="45"/>
        <v>0</v>
      </c>
      <c r="BG291" s="160">
        <f t="shared" si="46"/>
        <v>0</v>
      </c>
      <c r="BH291" s="160">
        <f t="shared" si="47"/>
        <v>0</v>
      </c>
      <c r="BI291" s="160">
        <f t="shared" si="48"/>
        <v>0</v>
      </c>
      <c r="BJ291" s="18" t="s">
        <v>140</v>
      </c>
      <c r="BK291" s="161">
        <f t="shared" si="49"/>
        <v>0</v>
      </c>
      <c r="BL291" s="18" t="s">
        <v>307</v>
      </c>
      <c r="BM291" s="159" t="s">
        <v>1127</v>
      </c>
    </row>
    <row r="292" spans="1:65" s="2" customFormat="1" ht="14.4" customHeight="1">
      <c r="A292" s="34"/>
      <c r="B292" s="147"/>
      <c r="C292" s="148" t="s">
        <v>1060</v>
      </c>
      <c r="D292" s="148" t="s">
        <v>242</v>
      </c>
      <c r="E292" s="149" t="s">
        <v>4616</v>
      </c>
      <c r="F292" s="150" t="s">
        <v>4617</v>
      </c>
      <c r="G292" s="151" t="s">
        <v>388</v>
      </c>
      <c r="H292" s="152">
        <v>26</v>
      </c>
      <c r="I292" s="153"/>
      <c r="J292" s="152">
        <f t="shared" si="40"/>
        <v>0</v>
      </c>
      <c r="K292" s="154"/>
      <c r="L292" s="35"/>
      <c r="M292" s="155" t="s">
        <v>1</v>
      </c>
      <c r="N292" s="156" t="s">
        <v>46</v>
      </c>
      <c r="O292" s="60"/>
      <c r="P292" s="157">
        <f t="shared" si="41"/>
        <v>0</v>
      </c>
      <c r="Q292" s="157">
        <v>0</v>
      </c>
      <c r="R292" s="157">
        <f t="shared" si="42"/>
        <v>0</v>
      </c>
      <c r="S292" s="157">
        <v>0</v>
      </c>
      <c r="T292" s="158">
        <f t="shared" si="43"/>
        <v>0</v>
      </c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R292" s="159" t="s">
        <v>307</v>
      </c>
      <c r="AT292" s="159" t="s">
        <v>242</v>
      </c>
      <c r="AU292" s="159" t="s">
        <v>140</v>
      </c>
      <c r="AY292" s="18" t="s">
        <v>239</v>
      </c>
      <c r="BE292" s="160">
        <f t="shared" si="44"/>
        <v>0</v>
      </c>
      <c r="BF292" s="160">
        <f t="shared" si="45"/>
        <v>0</v>
      </c>
      <c r="BG292" s="160">
        <f t="shared" si="46"/>
        <v>0</v>
      </c>
      <c r="BH292" s="160">
        <f t="shared" si="47"/>
        <v>0</v>
      </c>
      <c r="BI292" s="160">
        <f t="shared" si="48"/>
        <v>0</v>
      </c>
      <c r="BJ292" s="18" t="s">
        <v>140</v>
      </c>
      <c r="BK292" s="161">
        <f t="shared" si="49"/>
        <v>0</v>
      </c>
      <c r="BL292" s="18" t="s">
        <v>307</v>
      </c>
      <c r="BM292" s="159" t="s">
        <v>1309</v>
      </c>
    </row>
    <row r="293" spans="1:65" s="2" customFormat="1" ht="14.4" customHeight="1">
      <c r="A293" s="34"/>
      <c r="B293" s="147"/>
      <c r="C293" s="148" t="s">
        <v>1067</v>
      </c>
      <c r="D293" s="148" t="s">
        <v>242</v>
      </c>
      <c r="E293" s="149" t="s">
        <v>4618</v>
      </c>
      <c r="F293" s="150" t="s">
        <v>4619</v>
      </c>
      <c r="G293" s="151" t="s">
        <v>388</v>
      </c>
      <c r="H293" s="152">
        <v>15</v>
      </c>
      <c r="I293" s="153"/>
      <c r="J293" s="152">
        <f t="shared" si="40"/>
        <v>0</v>
      </c>
      <c r="K293" s="154"/>
      <c r="L293" s="35"/>
      <c r="M293" s="155" t="s">
        <v>1</v>
      </c>
      <c r="N293" s="156" t="s">
        <v>46</v>
      </c>
      <c r="O293" s="60"/>
      <c r="P293" s="157">
        <f t="shared" si="41"/>
        <v>0</v>
      </c>
      <c r="Q293" s="157">
        <v>0</v>
      </c>
      <c r="R293" s="157">
        <f t="shared" si="42"/>
        <v>0</v>
      </c>
      <c r="S293" s="157">
        <v>0</v>
      </c>
      <c r="T293" s="158">
        <f t="shared" si="43"/>
        <v>0</v>
      </c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R293" s="159" t="s">
        <v>307</v>
      </c>
      <c r="AT293" s="159" t="s">
        <v>242</v>
      </c>
      <c r="AU293" s="159" t="s">
        <v>140</v>
      </c>
      <c r="AY293" s="18" t="s">
        <v>239</v>
      </c>
      <c r="BE293" s="160">
        <f t="shared" si="44"/>
        <v>0</v>
      </c>
      <c r="BF293" s="160">
        <f t="shared" si="45"/>
        <v>0</v>
      </c>
      <c r="BG293" s="160">
        <f t="shared" si="46"/>
        <v>0</v>
      </c>
      <c r="BH293" s="160">
        <f t="shared" si="47"/>
        <v>0</v>
      </c>
      <c r="BI293" s="160">
        <f t="shared" si="48"/>
        <v>0</v>
      </c>
      <c r="BJ293" s="18" t="s">
        <v>140</v>
      </c>
      <c r="BK293" s="161">
        <f t="shared" si="49"/>
        <v>0</v>
      </c>
      <c r="BL293" s="18" t="s">
        <v>307</v>
      </c>
      <c r="BM293" s="159" t="s">
        <v>540</v>
      </c>
    </row>
    <row r="294" spans="1:65" s="2" customFormat="1" ht="14.4" customHeight="1">
      <c r="A294" s="34"/>
      <c r="B294" s="147"/>
      <c r="C294" s="254" t="s">
        <v>1363</v>
      </c>
      <c r="D294" s="254" t="s">
        <v>242</v>
      </c>
      <c r="E294" s="255" t="s">
        <v>4620</v>
      </c>
      <c r="F294" s="256" t="s">
        <v>4621</v>
      </c>
      <c r="G294" s="257" t="s">
        <v>388</v>
      </c>
      <c r="H294" s="258">
        <v>9</v>
      </c>
      <c r="I294" s="258"/>
      <c r="J294" s="258">
        <f t="shared" si="40"/>
        <v>0</v>
      </c>
      <c r="K294" s="154"/>
      <c r="L294" s="35"/>
      <c r="M294" s="155" t="s">
        <v>1</v>
      </c>
      <c r="N294" s="156" t="s">
        <v>46</v>
      </c>
      <c r="O294" s="60"/>
      <c r="P294" s="157">
        <f t="shared" si="41"/>
        <v>0</v>
      </c>
      <c r="Q294" s="157">
        <v>0</v>
      </c>
      <c r="R294" s="157">
        <f t="shared" si="42"/>
        <v>0</v>
      </c>
      <c r="S294" s="157">
        <v>0</v>
      </c>
      <c r="T294" s="158">
        <f t="shared" si="43"/>
        <v>0</v>
      </c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R294" s="159" t="s">
        <v>307</v>
      </c>
      <c r="AT294" s="159" t="s">
        <v>242</v>
      </c>
      <c r="AU294" s="159" t="s">
        <v>140</v>
      </c>
      <c r="AY294" s="18" t="s">
        <v>239</v>
      </c>
      <c r="BE294" s="160">
        <f t="shared" si="44"/>
        <v>0</v>
      </c>
      <c r="BF294" s="160">
        <f t="shared" si="45"/>
        <v>0</v>
      </c>
      <c r="BG294" s="160">
        <f t="shared" si="46"/>
        <v>0</v>
      </c>
      <c r="BH294" s="160">
        <f t="shared" si="47"/>
        <v>0</v>
      </c>
      <c r="BI294" s="160">
        <f t="shared" si="48"/>
        <v>0</v>
      </c>
      <c r="BJ294" s="18" t="s">
        <v>140</v>
      </c>
      <c r="BK294" s="161">
        <f t="shared" si="49"/>
        <v>0</v>
      </c>
      <c r="BL294" s="18" t="s">
        <v>307</v>
      </c>
      <c r="BM294" s="159" t="s">
        <v>1588</v>
      </c>
    </row>
    <row r="295" spans="1:65" s="2" customFormat="1" ht="14.4" customHeight="1">
      <c r="A295" s="34"/>
      <c r="B295" s="147"/>
      <c r="C295" s="148" t="s">
        <v>1091</v>
      </c>
      <c r="D295" s="148" t="s">
        <v>242</v>
      </c>
      <c r="E295" s="149" t="s">
        <v>4622</v>
      </c>
      <c r="F295" s="150" t="s">
        <v>4623</v>
      </c>
      <c r="G295" s="151" t="s">
        <v>388</v>
      </c>
      <c r="H295" s="152">
        <v>9</v>
      </c>
      <c r="I295" s="153"/>
      <c r="J295" s="152">
        <f t="shared" si="40"/>
        <v>0</v>
      </c>
      <c r="K295" s="154"/>
      <c r="L295" s="35"/>
      <c r="M295" s="155" t="s">
        <v>1</v>
      </c>
      <c r="N295" s="156" t="s">
        <v>46</v>
      </c>
      <c r="O295" s="60"/>
      <c r="P295" s="157">
        <f t="shared" si="41"/>
        <v>0</v>
      </c>
      <c r="Q295" s="157">
        <v>0</v>
      </c>
      <c r="R295" s="157">
        <f t="shared" si="42"/>
        <v>0</v>
      </c>
      <c r="S295" s="157">
        <v>0</v>
      </c>
      <c r="T295" s="158">
        <f t="shared" si="43"/>
        <v>0</v>
      </c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R295" s="159" t="s">
        <v>307</v>
      </c>
      <c r="AT295" s="159" t="s">
        <v>242</v>
      </c>
      <c r="AU295" s="159" t="s">
        <v>140</v>
      </c>
      <c r="AY295" s="18" t="s">
        <v>239</v>
      </c>
      <c r="BE295" s="160">
        <f t="shared" si="44"/>
        <v>0</v>
      </c>
      <c r="BF295" s="160">
        <f t="shared" si="45"/>
        <v>0</v>
      </c>
      <c r="BG295" s="160">
        <f t="shared" si="46"/>
        <v>0</v>
      </c>
      <c r="BH295" s="160">
        <f t="shared" si="47"/>
        <v>0</v>
      </c>
      <c r="BI295" s="160">
        <f t="shared" si="48"/>
        <v>0</v>
      </c>
      <c r="BJ295" s="18" t="s">
        <v>140</v>
      </c>
      <c r="BK295" s="161">
        <f t="shared" si="49"/>
        <v>0</v>
      </c>
      <c r="BL295" s="18" t="s">
        <v>307</v>
      </c>
      <c r="BM295" s="159" t="s">
        <v>804</v>
      </c>
    </row>
    <row r="296" spans="1:65" s="2" customFormat="1" ht="62.7" customHeight="1">
      <c r="A296" s="34"/>
      <c r="B296" s="147"/>
      <c r="C296" s="148" t="s">
        <v>1088</v>
      </c>
      <c r="D296" s="148" t="s">
        <v>242</v>
      </c>
      <c r="E296" s="149" t="s">
        <v>4624</v>
      </c>
      <c r="F296" s="150" t="s">
        <v>4625</v>
      </c>
      <c r="G296" s="151" t="s">
        <v>388</v>
      </c>
      <c r="H296" s="152">
        <v>9</v>
      </c>
      <c r="I296" s="153"/>
      <c r="J296" s="152">
        <f t="shared" si="40"/>
        <v>0</v>
      </c>
      <c r="K296" s="154"/>
      <c r="L296" s="35"/>
      <c r="M296" s="155" t="s">
        <v>1</v>
      </c>
      <c r="N296" s="156" t="s">
        <v>46</v>
      </c>
      <c r="O296" s="60"/>
      <c r="P296" s="157">
        <f t="shared" si="41"/>
        <v>0</v>
      </c>
      <c r="Q296" s="157">
        <v>0</v>
      </c>
      <c r="R296" s="157">
        <f t="shared" si="42"/>
        <v>0</v>
      </c>
      <c r="S296" s="157">
        <v>0</v>
      </c>
      <c r="T296" s="158">
        <f t="shared" si="43"/>
        <v>0</v>
      </c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R296" s="159" t="s">
        <v>307</v>
      </c>
      <c r="AT296" s="159" t="s">
        <v>242</v>
      </c>
      <c r="AU296" s="159" t="s">
        <v>140</v>
      </c>
      <c r="AY296" s="18" t="s">
        <v>239</v>
      </c>
      <c r="BE296" s="160">
        <f t="shared" si="44"/>
        <v>0</v>
      </c>
      <c r="BF296" s="160">
        <f t="shared" si="45"/>
        <v>0</v>
      </c>
      <c r="BG296" s="160">
        <f t="shared" si="46"/>
        <v>0</v>
      </c>
      <c r="BH296" s="160">
        <f t="shared" si="47"/>
        <v>0</v>
      </c>
      <c r="BI296" s="160">
        <f t="shared" si="48"/>
        <v>0</v>
      </c>
      <c r="BJ296" s="18" t="s">
        <v>140</v>
      </c>
      <c r="BK296" s="161">
        <f t="shared" si="49"/>
        <v>0</v>
      </c>
      <c r="BL296" s="18" t="s">
        <v>307</v>
      </c>
      <c r="BM296" s="159" t="s">
        <v>1230</v>
      </c>
    </row>
    <row r="297" spans="1:65" s="2" customFormat="1" ht="14.4" customHeight="1">
      <c r="A297" s="34"/>
      <c r="B297" s="147"/>
      <c r="C297" s="148" t="s">
        <v>1063</v>
      </c>
      <c r="D297" s="148" t="s">
        <v>242</v>
      </c>
      <c r="E297" s="149" t="s">
        <v>4626</v>
      </c>
      <c r="F297" s="150" t="s">
        <v>4627</v>
      </c>
      <c r="G297" s="151" t="s">
        <v>388</v>
      </c>
      <c r="H297" s="152">
        <v>3</v>
      </c>
      <c r="I297" s="153"/>
      <c r="J297" s="152">
        <f t="shared" si="40"/>
        <v>0</v>
      </c>
      <c r="K297" s="154"/>
      <c r="L297" s="35"/>
      <c r="M297" s="155" t="s">
        <v>1</v>
      </c>
      <c r="N297" s="156" t="s">
        <v>46</v>
      </c>
      <c r="O297" s="60"/>
      <c r="P297" s="157">
        <f t="shared" si="41"/>
        <v>0</v>
      </c>
      <c r="Q297" s="157">
        <v>0</v>
      </c>
      <c r="R297" s="157">
        <f t="shared" si="42"/>
        <v>0</v>
      </c>
      <c r="S297" s="157">
        <v>0</v>
      </c>
      <c r="T297" s="158">
        <f t="shared" si="43"/>
        <v>0</v>
      </c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R297" s="159" t="s">
        <v>307</v>
      </c>
      <c r="AT297" s="159" t="s">
        <v>242</v>
      </c>
      <c r="AU297" s="159" t="s">
        <v>140</v>
      </c>
      <c r="AY297" s="18" t="s">
        <v>239</v>
      </c>
      <c r="BE297" s="160">
        <f t="shared" si="44"/>
        <v>0</v>
      </c>
      <c r="BF297" s="160">
        <f t="shared" si="45"/>
        <v>0</v>
      </c>
      <c r="BG297" s="160">
        <f t="shared" si="46"/>
        <v>0</v>
      </c>
      <c r="BH297" s="160">
        <f t="shared" si="47"/>
        <v>0</v>
      </c>
      <c r="BI297" s="160">
        <f t="shared" si="48"/>
        <v>0</v>
      </c>
      <c r="BJ297" s="18" t="s">
        <v>140</v>
      </c>
      <c r="BK297" s="161">
        <f t="shared" si="49"/>
        <v>0</v>
      </c>
      <c r="BL297" s="18" t="s">
        <v>307</v>
      </c>
      <c r="BM297" s="159" t="s">
        <v>1133</v>
      </c>
    </row>
    <row r="298" spans="1:65" s="2" customFormat="1" ht="14.4" customHeight="1">
      <c r="A298" s="34"/>
      <c r="B298" s="147"/>
      <c r="C298" s="148" t="s">
        <v>1069</v>
      </c>
      <c r="D298" s="148" t="s">
        <v>242</v>
      </c>
      <c r="E298" s="149" t="s">
        <v>4628</v>
      </c>
      <c r="F298" s="150" t="s">
        <v>4629</v>
      </c>
      <c r="G298" s="151" t="s">
        <v>388</v>
      </c>
      <c r="H298" s="152">
        <v>14</v>
      </c>
      <c r="I298" s="153"/>
      <c r="J298" s="152">
        <f t="shared" si="40"/>
        <v>0</v>
      </c>
      <c r="K298" s="154"/>
      <c r="L298" s="35"/>
      <c r="M298" s="155" t="s">
        <v>1</v>
      </c>
      <c r="N298" s="156" t="s">
        <v>46</v>
      </c>
      <c r="O298" s="60"/>
      <c r="P298" s="157">
        <f t="shared" si="41"/>
        <v>0</v>
      </c>
      <c r="Q298" s="157">
        <v>0</v>
      </c>
      <c r="R298" s="157">
        <f t="shared" si="42"/>
        <v>0</v>
      </c>
      <c r="S298" s="157">
        <v>0</v>
      </c>
      <c r="T298" s="158">
        <f t="shared" si="43"/>
        <v>0</v>
      </c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R298" s="159" t="s">
        <v>307</v>
      </c>
      <c r="AT298" s="159" t="s">
        <v>242</v>
      </c>
      <c r="AU298" s="159" t="s">
        <v>140</v>
      </c>
      <c r="AY298" s="18" t="s">
        <v>239</v>
      </c>
      <c r="BE298" s="160">
        <f t="shared" si="44"/>
        <v>0</v>
      </c>
      <c r="BF298" s="160">
        <f t="shared" si="45"/>
        <v>0</v>
      </c>
      <c r="BG298" s="160">
        <f t="shared" si="46"/>
        <v>0</v>
      </c>
      <c r="BH298" s="160">
        <f t="shared" si="47"/>
        <v>0</v>
      </c>
      <c r="BI298" s="160">
        <f t="shared" si="48"/>
        <v>0</v>
      </c>
      <c r="BJ298" s="18" t="s">
        <v>140</v>
      </c>
      <c r="BK298" s="161">
        <f t="shared" si="49"/>
        <v>0</v>
      </c>
      <c r="BL298" s="18" t="s">
        <v>307</v>
      </c>
      <c r="BM298" s="159" t="s">
        <v>1261</v>
      </c>
    </row>
    <row r="299" spans="1:65" s="2" customFormat="1" ht="24.25" customHeight="1">
      <c r="A299" s="34"/>
      <c r="B299" s="147"/>
      <c r="C299" s="148" t="s">
        <v>1104</v>
      </c>
      <c r="D299" s="148" t="s">
        <v>242</v>
      </c>
      <c r="E299" s="149" t="s">
        <v>4630</v>
      </c>
      <c r="F299" s="150" t="s">
        <v>4631</v>
      </c>
      <c r="G299" s="151" t="s">
        <v>388</v>
      </c>
      <c r="H299" s="152">
        <v>6</v>
      </c>
      <c r="I299" s="153"/>
      <c r="J299" s="152">
        <f t="shared" si="40"/>
        <v>0</v>
      </c>
      <c r="K299" s="154"/>
      <c r="L299" s="35"/>
      <c r="M299" s="155" t="s">
        <v>1</v>
      </c>
      <c r="N299" s="156" t="s">
        <v>46</v>
      </c>
      <c r="O299" s="60"/>
      <c r="P299" s="157">
        <f t="shared" si="41"/>
        <v>0</v>
      </c>
      <c r="Q299" s="157">
        <v>0</v>
      </c>
      <c r="R299" s="157">
        <f t="shared" si="42"/>
        <v>0</v>
      </c>
      <c r="S299" s="157">
        <v>0</v>
      </c>
      <c r="T299" s="158">
        <f t="shared" si="43"/>
        <v>0</v>
      </c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R299" s="159" t="s">
        <v>307</v>
      </c>
      <c r="AT299" s="159" t="s">
        <v>242</v>
      </c>
      <c r="AU299" s="159" t="s">
        <v>140</v>
      </c>
      <c r="AY299" s="18" t="s">
        <v>239</v>
      </c>
      <c r="BE299" s="160">
        <f t="shared" si="44"/>
        <v>0</v>
      </c>
      <c r="BF299" s="160">
        <f t="shared" si="45"/>
        <v>0</v>
      </c>
      <c r="BG299" s="160">
        <f t="shared" si="46"/>
        <v>0</v>
      </c>
      <c r="BH299" s="160">
        <f t="shared" si="47"/>
        <v>0</v>
      </c>
      <c r="BI299" s="160">
        <f t="shared" si="48"/>
        <v>0</v>
      </c>
      <c r="BJ299" s="18" t="s">
        <v>140</v>
      </c>
      <c r="BK299" s="161">
        <f t="shared" si="49"/>
        <v>0</v>
      </c>
      <c r="BL299" s="18" t="s">
        <v>307</v>
      </c>
      <c r="BM299" s="159" t="s">
        <v>1320</v>
      </c>
    </row>
    <row r="300" spans="1:65" s="2" customFormat="1" ht="24.25" customHeight="1">
      <c r="A300" s="34"/>
      <c r="B300" s="147"/>
      <c r="C300" s="148" t="s">
        <v>1592</v>
      </c>
      <c r="D300" s="148" t="s">
        <v>242</v>
      </c>
      <c r="E300" s="149" t="s">
        <v>4632</v>
      </c>
      <c r="F300" s="150" t="s">
        <v>4633</v>
      </c>
      <c r="G300" s="151" t="s">
        <v>4284</v>
      </c>
      <c r="H300" s="153"/>
      <c r="I300" s="153"/>
      <c r="J300" s="152">
        <f t="shared" si="40"/>
        <v>0</v>
      </c>
      <c r="K300" s="154"/>
      <c r="L300" s="35"/>
      <c r="M300" s="155" t="s">
        <v>1</v>
      </c>
      <c r="N300" s="156" t="s">
        <v>46</v>
      </c>
      <c r="O300" s="60"/>
      <c r="P300" s="157">
        <f t="shared" si="41"/>
        <v>0</v>
      </c>
      <c r="Q300" s="157">
        <v>0</v>
      </c>
      <c r="R300" s="157">
        <f t="shared" si="42"/>
        <v>0</v>
      </c>
      <c r="S300" s="157">
        <v>0</v>
      </c>
      <c r="T300" s="158">
        <f t="shared" si="43"/>
        <v>0</v>
      </c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R300" s="159" t="s">
        <v>307</v>
      </c>
      <c r="AT300" s="159" t="s">
        <v>242</v>
      </c>
      <c r="AU300" s="159" t="s">
        <v>140</v>
      </c>
      <c r="AY300" s="18" t="s">
        <v>239</v>
      </c>
      <c r="BE300" s="160">
        <f t="shared" si="44"/>
        <v>0</v>
      </c>
      <c r="BF300" s="160">
        <f t="shared" si="45"/>
        <v>0</v>
      </c>
      <c r="BG300" s="160">
        <f t="shared" si="46"/>
        <v>0</v>
      </c>
      <c r="BH300" s="160">
        <f t="shared" si="47"/>
        <v>0</v>
      </c>
      <c r="BI300" s="160">
        <f t="shared" si="48"/>
        <v>0</v>
      </c>
      <c r="BJ300" s="18" t="s">
        <v>140</v>
      </c>
      <c r="BK300" s="161">
        <f t="shared" si="49"/>
        <v>0</v>
      </c>
      <c r="BL300" s="18" t="s">
        <v>307</v>
      </c>
      <c r="BM300" s="159" t="s">
        <v>1137</v>
      </c>
    </row>
    <row r="301" spans="1:65" s="12" customFormat="1" ht="22.75" customHeight="1">
      <c r="B301" s="134"/>
      <c r="D301" s="135" t="s">
        <v>79</v>
      </c>
      <c r="E301" s="145" t="s">
        <v>4634</v>
      </c>
      <c r="F301" s="145" t="s">
        <v>4635</v>
      </c>
      <c r="I301" s="137"/>
      <c r="J301" s="146">
        <f>BK301</f>
        <v>0</v>
      </c>
      <c r="L301" s="134"/>
      <c r="M301" s="139"/>
      <c r="N301" s="140"/>
      <c r="O301" s="140"/>
      <c r="P301" s="141">
        <f>SUM(P302:P304)</f>
        <v>0</v>
      </c>
      <c r="Q301" s="140"/>
      <c r="R301" s="141">
        <f>SUM(R302:R304)</f>
        <v>0</v>
      </c>
      <c r="S301" s="140"/>
      <c r="T301" s="142">
        <f>SUM(T302:T304)</f>
        <v>0</v>
      </c>
      <c r="AR301" s="135" t="s">
        <v>140</v>
      </c>
      <c r="AT301" s="143" t="s">
        <v>79</v>
      </c>
      <c r="AU301" s="143" t="s">
        <v>88</v>
      </c>
      <c r="AY301" s="135" t="s">
        <v>239</v>
      </c>
      <c r="BK301" s="144">
        <f>SUM(BK302:BK304)</f>
        <v>0</v>
      </c>
    </row>
    <row r="302" spans="1:65" s="2" customFormat="1" ht="14.4" customHeight="1">
      <c r="A302" s="34"/>
      <c r="B302" s="147"/>
      <c r="C302" s="148" t="s">
        <v>1144</v>
      </c>
      <c r="D302" s="148" t="s">
        <v>242</v>
      </c>
      <c r="E302" s="149" t="s">
        <v>4636</v>
      </c>
      <c r="F302" s="150" t="s">
        <v>4637</v>
      </c>
      <c r="G302" s="151" t="s">
        <v>388</v>
      </c>
      <c r="H302" s="152">
        <v>1</v>
      </c>
      <c r="I302" s="153"/>
      <c r="J302" s="152">
        <f>ROUND(I302*H302,3)</f>
        <v>0</v>
      </c>
      <c r="K302" s="154"/>
      <c r="L302" s="35"/>
      <c r="M302" s="155" t="s">
        <v>1</v>
      </c>
      <c r="N302" s="156" t="s">
        <v>46</v>
      </c>
      <c r="O302" s="60"/>
      <c r="P302" s="157">
        <f>O302*H302</f>
        <v>0</v>
      </c>
      <c r="Q302" s="157">
        <v>0</v>
      </c>
      <c r="R302" s="157">
        <f>Q302*H302</f>
        <v>0</v>
      </c>
      <c r="S302" s="157">
        <v>0</v>
      </c>
      <c r="T302" s="158">
        <f>S302*H302</f>
        <v>0</v>
      </c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R302" s="159" t="s">
        <v>307</v>
      </c>
      <c r="AT302" s="159" t="s">
        <v>242</v>
      </c>
      <c r="AU302" s="159" t="s">
        <v>140</v>
      </c>
      <c r="AY302" s="18" t="s">
        <v>239</v>
      </c>
      <c r="BE302" s="160">
        <f>IF(N302="základná",J302,0)</f>
        <v>0</v>
      </c>
      <c r="BF302" s="160">
        <f>IF(N302="znížená",J302,0)</f>
        <v>0</v>
      </c>
      <c r="BG302" s="160">
        <f>IF(N302="zákl. prenesená",J302,0)</f>
        <v>0</v>
      </c>
      <c r="BH302" s="160">
        <f>IF(N302="zníž. prenesená",J302,0)</f>
        <v>0</v>
      </c>
      <c r="BI302" s="160">
        <f>IF(N302="nulová",J302,0)</f>
        <v>0</v>
      </c>
      <c r="BJ302" s="18" t="s">
        <v>140</v>
      </c>
      <c r="BK302" s="161">
        <f>ROUND(I302*H302,3)</f>
        <v>0</v>
      </c>
      <c r="BL302" s="18" t="s">
        <v>307</v>
      </c>
      <c r="BM302" s="159" t="s">
        <v>814</v>
      </c>
    </row>
    <row r="303" spans="1:65" s="2" customFormat="1" ht="24.25" customHeight="1">
      <c r="A303" s="34"/>
      <c r="B303" s="147"/>
      <c r="C303" s="148" t="s">
        <v>330</v>
      </c>
      <c r="D303" s="148" t="s">
        <v>242</v>
      </c>
      <c r="E303" s="149" t="s">
        <v>4638</v>
      </c>
      <c r="F303" s="150" t="s">
        <v>4639</v>
      </c>
      <c r="G303" s="151" t="s">
        <v>388</v>
      </c>
      <c r="H303" s="152">
        <v>1</v>
      </c>
      <c r="I303" s="153"/>
      <c r="J303" s="152">
        <f>ROUND(I303*H303,3)</f>
        <v>0</v>
      </c>
      <c r="K303" s="154"/>
      <c r="L303" s="35"/>
      <c r="M303" s="155" t="s">
        <v>1</v>
      </c>
      <c r="N303" s="156" t="s">
        <v>46</v>
      </c>
      <c r="O303" s="60"/>
      <c r="P303" s="157">
        <f>O303*H303</f>
        <v>0</v>
      </c>
      <c r="Q303" s="157">
        <v>0</v>
      </c>
      <c r="R303" s="157">
        <f>Q303*H303</f>
        <v>0</v>
      </c>
      <c r="S303" s="157">
        <v>0</v>
      </c>
      <c r="T303" s="158">
        <f>S303*H303</f>
        <v>0</v>
      </c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R303" s="159" t="s">
        <v>307</v>
      </c>
      <c r="AT303" s="159" t="s">
        <v>242</v>
      </c>
      <c r="AU303" s="159" t="s">
        <v>140</v>
      </c>
      <c r="AY303" s="18" t="s">
        <v>239</v>
      </c>
      <c r="BE303" s="160">
        <f>IF(N303="základná",J303,0)</f>
        <v>0</v>
      </c>
      <c r="BF303" s="160">
        <f>IF(N303="znížená",J303,0)</f>
        <v>0</v>
      </c>
      <c r="BG303" s="160">
        <f>IF(N303="zákl. prenesená",J303,0)</f>
        <v>0</v>
      </c>
      <c r="BH303" s="160">
        <f>IF(N303="zníž. prenesená",J303,0)</f>
        <v>0</v>
      </c>
      <c r="BI303" s="160">
        <f>IF(N303="nulová",J303,0)</f>
        <v>0</v>
      </c>
      <c r="BJ303" s="18" t="s">
        <v>140</v>
      </c>
      <c r="BK303" s="161">
        <f>ROUND(I303*H303,3)</f>
        <v>0</v>
      </c>
      <c r="BL303" s="18" t="s">
        <v>307</v>
      </c>
      <c r="BM303" s="159" t="s">
        <v>510</v>
      </c>
    </row>
    <row r="304" spans="1:65" s="2" customFormat="1" ht="14.4" customHeight="1">
      <c r="A304" s="34"/>
      <c r="B304" s="147"/>
      <c r="C304" s="148" t="s">
        <v>1147</v>
      </c>
      <c r="D304" s="148" t="s">
        <v>242</v>
      </c>
      <c r="E304" s="149" t="s">
        <v>4640</v>
      </c>
      <c r="F304" s="150" t="s">
        <v>4641</v>
      </c>
      <c r="G304" s="151" t="s">
        <v>388</v>
      </c>
      <c r="H304" s="152">
        <v>1</v>
      </c>
      <c r="I304" s="153"/>
      <c r="J304" s="152">
        <f>ROUND(I304*H304,3)</f>
        <v>0</v>
      </c>
      <c r="K304" s="154"/>
      <c r="L304" s="35"/>
      <c r="M304" s="155" t="s">
        <v>1</v>
      </c>
      <c r="N304" s="156" t="s">
        <v>46</v>
      </c>
      <c r="O304" s="60"/>
      <c r="P304" s="157">
        <f>O304*H304</f>
        <v>0</v>
      </c>
      <c r="Q304" s="157">
        <v>0</v>
      </c>
      <c r="R304" s="157">
        <f>Q304*H304</f>
        <v>0</v>
      </c>
      <c r="S304" s="157">
        <v>0</v>
      </c>
      <c r="T304" s="158">
        <f>S304*H304</f>
        <v>0</v>
      </c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R304" s="159" t="s">
        <v>307</v>
      </c>
      <c r="AT304" s="159" t="s">
        <v>242</v>
      </c>
      <c r="AU304" s="159" t="s">
        <v>140</v>
      </c>
      <c r="AY304" s="18" t="s">
        <v>239</v>
      </c>
      <c r="BE304" s="160">
        <f>IF(N304="základná",J304,0)</f>
        <v>0</v>
      </c>
      <c r="BF304" s="160">
        <f>IF(N304="znížená",J304,0)</f>
        <v>0</v>
      </c>
      <c r="BG304" s="160">
        <f>IF(N304="zákl. prenesená",J304,0)</f>
        <v>0</v>
      </c>
      <c r="BH304" s="160">
        <f>IF(N304="zníž. prenesená",J304,0)</f>
        <v>0</v>
      </c>
      <c r="BI304" s="160">
        <f>IF(N304="nulová",J304,0)</f>
        <v>0</v>
      </c>
      <c r="BJ304" s="18" t="s">
        <v>140</v>
      </c>
      <c r="BK304" s="161">
        <f>ROUND(I304*H304,3)</f>
        <v>0</v>
      </c>
      <c r="BL304" s="18" t="s">
        <v>307</v>
      </c>
      <c r="BM304" s="159" t="s">
        <v>616</v>
      </c>
    </row>
    <row r="305" spans="1:63" s="12" customFormat="1" ht="22.75" customHeight="1">
      <c r="B305" s="134"/>
      <c r="D305" s="135" t="s">
        <v>79</v>
      </c>
      <c r="E305" s="145" t="s">
        <v>4634</v>
      </c>
      <c r="F305" s="145" t="s">
        <v>4635</v>
      </c>
      <c r="I305" s="137"/>
      <c r="J305" s="146">
        <f>BK305</f>
        <v>0</v>
      </c>
      <c r="L305" s="134"/>
      <c r="M305" s="215"/>
      <c r="N305" s="216"/>
      <c r="O305" s="216"/>
      <c r="P305" s="217">
        <v>0</v>
      </c>
      <c r="Q305" s="216"/>
      <c r="R305" s="217">
        <v>0</v>
      </c>
      <c r="S305" s="216"/>
      <c r="T305" s="218">
        <v>0</v>
      </c>
      <c r="AR305" s="135" t="s">
        <v>140</v>
      </c>
      <c r="AT305" s="143" t="s">
        <v>79</v>
      </c>
      <c r="AU305" s="143" t="s">
        <v>88</v>
      </c>
      <c r="AY305" s="135" t="s">
        <v>239</v>
      </c>
      <c r="BK305" s="144">
        <v>0</v>
      </c>
    </row>
    <row r="306" spans="1:63" s="2" customFormat="1" ht="6.9" customHeight="1">
      <c r="A306" s="34"/>
      <c r="B306" s="49"/>
      <c r="C306" s="50"/>
      <c r="D306" s="50"/>
      <c r="E306" s="50"/>
      <c r="F306" s="50"/>
      <c r="G306" s="50"/>
      <c r="H306" s="50"/>
      <c r="I306" s="50"/>
      <c r="J306" s="50"/>
      <c r="K306" s="50"/>
      <c r="L306" s="35"/>
      <c r="M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</row>
  </sheetData>
  <autoFilter ref="C128:K305" xr:uid="{00000000-0009-0000-0000-00000C000000}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174"/>
  <sheetViews>
    <sheetView showGridLines="0" topLeftCell="A112" zoomScale="80" zoomScaleNormal="80" workbookViewId="0">
      <selection activeCell="K118" sqref="K118"/>
    </sheetView>
  </sheetViews>
  <sheetFormatPr defaultRowHeight="10.5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1.42578125" style="1" customWidth="1"/>
    <col min="9" max="10" width="20.140625" style="1" customWidth="1"/>
    <col min="11" max="11" width="18.710937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7" customHeight="1">
      <c r="L2" s="278" t="s">
        <v>6</v>
      </c>
      <c r="M2" s="279"/>
      <c r="N2" s="279"/>
      <c r="O2" s="279"/>
      <c r="P2" s="279"/>
      <c r="Q2" s="279"/>
      <c r="R2" s="279"/>
      <c r="S2" s="279"/>
      <c r="T2" s="279"/>
      <c r="U2" s="279"/>
      <c r="V2" s="279"/>
      <c r="AT2" s="18" t="s">
        <v>126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1:46" s="1" customFormat="1" ht="24.9" customHeight="1">
      <c r="B4" s="21"/>
      <c r="D4" s="22" t="s">
        <v>141</v>
      </c>
      <c r="L4" s="21"/>
      <c r="M4" s="96" t="s">
        <v>10</v>
      </c>
      <c r="AT4" s="18" t="s">
        <v>4</v>
      </c>
    </row>
    <row r="5" spans="1:46" s="1" customFormat="1" ht="6.9" customHeight="1">
      <c r="B5" s="21"/>
      <c r="L5" s="21"/>
    </row>
    <row r="6" spans="1:46" s="1" customFormat="1" ht="11.95" customHeight="1">
      <c r="B6" s="21"/>
      <c r="D6" s="28" t="s">
        <v>15</v>
      </c>
      <c r="L6" s="21"/>
    </row>
    <row r="7" spans="1:46" s="1" customFormat="1" ht="16.55" customHeight="1">
      <c r="B7" s="21"/>
      <c r="E7" s="304" t="str">
        <f>'Rekapitulácia stavby'!K6</f>
        <v>MŠ Spojná 6 - rekonštrukcia objektu</v>
      </c>
      <c r="F7" s="305"/>
      <c r="G7" s="305"/>
      <c r="H7" s="305"/>
      <c r="L7" s="21"/>
    </row>
    <row r="8" spans="1:46" s="2" customFormat="1" ht="11.95" customHeight="1">
      <c r="A8" s="34"/>
      <c r="B8" s="35"/>
      <c r="C8" s="34"/>
      <c r="D8" s="28" t="s">
        <v>142</v>
      </c>
      <c r="E8" s="34"/>
      <c r="F8" s="34"/>
      <c r="G8" s="34"/>
      <c r="H8" s="34"/>
      <c r="I8" s="34"/>
      <c r="J8" s="34"/>
      <c r="K8" s="34"/>
      <c r="L8" s="4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5" customHeight="1">
      <c r="A9" s="34"/>
      <c r="B9" s="35"/>
      <c r="C9" s="34"/>
      <c r="D9" s="34"/>
      <c r="E9" s="300" t="s">
        <v>4642</v>
      </c>
      <c r="F9" s="303"/>
      <c r="G9" s="303"/>
      <c r="H9" s="303"/>
      <c r="I9" s="34"/>
      <c r="J9" s="34"/>
      <c r="K9" s="34"/>
      <c r="L9" s="4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>
      <c r="A10" s="34"/>
      <c r="B10" s="35"/>
      <c r="C10" s="34"/>
      <c r="D10" s="34"/>
      <c r="E10" s="34"/>
      <c r="F10" s="34"/>
      <c r="G10" s="34"/>
      <c r="H10" s="34"/>
      <c r="I10" s="34"/>
      <c r="J10" s="34"/>
      <c r="K10" s="34"/>
      <c r="L10" s="4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1.95" customHeight="1">
      <c r="A11" s="34"/>
      <c r="B11" s="35"/>
      <c r="C11" s="34"/>
      <c r="D11" s="28" t="s">
        <v>17</v>
      </c>
      <c r="E11" s="34"/>
      <c r="F11" s="26" t="s">
        <v>1</v>
      </c>
      <c r="G11" s="34"/>
      <c r="H11" s="34"/>
      <c r="I11" s="28" t="s">
        <v>19</v>
      </c>
      <c r="J11" s="26" t="s">
        <v>1</v>
      </c>
      <c r="K11" s="34"/>
      <c r="L11" s="4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95" customHeight="1">
      <c r="A12" s="34"/>
      <c r="B12" s="35"/>
      <c r="C12" s="34"/>
      <c r="D12" s="28" t="s">
        <v>21</v>
      </c>
      <c r="E12" s="34"/>
      <c r="F12" s="26" t="s">
        <v>22</v>
      </c>
      <c r="G12" s="34"/>
      <c r="H12" s="34"/>
      <c r="I12" s="28" t="s">
        <v>23</v>
      </c>
      <c r="J12" s="57">
        <f>'Rekapitulácia stavby'!AN8</f>
        <v>44274</v>
      </c>
      <c r="K12" s="34"/>
      <c r="L12" s="4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1" customHeight="1">
      <c r="A13" s="34"/>
      <c r="B13" s="35"/>
      <c r="C13" s="34"/>
      <c r="D13" s="34"/>
      <c r="E13" s="34"/>
      <c r="F13" s="34"/>
      <c r="G13" s="34"/>
      <c r="H13" s="34"/>
      <c r="I13" s="34"/>
      <c r="J13" s="34"/>
      <c r="K13" s="34"/>
      <c r="L13" s="4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1.95" customHeight="1">
      <c r="A14" s="34"/>
      <c r="B14" s="35"/>
      <c r="C14" s="34"/>
      <c r="D14" s="28" t="s">
        <v>28</v>
      </c>
      <c r="E14" s="34"/>
      <c r="F14" s="34"/>
      <c r="G14" s="34"/>
      <c r="H14" s="34"/>
      <c r="I14" s="28" t="s">
        <v>29</v>
      </c>
      <c r="J14" s="26" t="str">
        <f>IF('Rekapitulácia stavby'!AN10="","",'Rekapitulácia stavby'!AN10)</f>
        <v/>
      </c>
      <c r="K14" s="34"/>
      <c r="L14" s="4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5"/>
      <c r="C15" s="34"/>
      <c r="D15" s="34"/>
      <c r="E15" s="26" t="str">
        <f>IF('Rekapitulácia stavby'!E11="","",'Rekapitulácia stavby'!E11)</f>
        <v xml:space="preserve"> </v>
      </c>
      <c r="F15" s="34"/>
      <c r="G15" s="34"/>
      <c r="H15" s="34"/>
      <c r="I15" s="28" t="s">
        <v>31</v>
      </c>
      <c r="J15" s="26" t="str">
        <f>IF('Rekapitulácia stavby'!AN11="","",'Rekapitulácia stavby'!AN11)</f>
        <v/>
      </c>
      <c r="K15" s="34"/>
      <c r="L15" s="4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" customHeight="1">
      <c r="A16" s="34"/>
      <c r="B16" s="35"/>
      <c r="C16" s="34"/>
      <c r="D16" s="34"/>
      <c r="E16" s="34"/>
      <c r="F16" s="34"/>
      <c r="G16" s="34"/>
      <c r="H16" s="34"/>
      <c r="I16" s="34"/>
      <c r="J16" s="34"/>
      <c r="K16" s="34"/>
      <c r="L16" s="4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1.95" customHeight="1">
      <c r="A17" s="34"/>
      <c r="B17" s="35"/>
      <c r="C17" s="34"/>
      <c r="D17" s="28" t="s">
        <v>32</v>
      </c>
      <c r="E17" s="34"/>
      <c r="F17" s="34"/>
      <c r="G17" s="34"/>
      <c r="H17" s="34"/>
      <c r="I17" s="28" t="s">
        <v>29</v>
      </c>
      <c r="J17" s="29" t="str">
        <f>'Rekapitulácia stavby'!AN13</f>
        <v>Vyplň údaj</v>
      </c>
      <c r="K17" s="34"/>
      <c r="L17" s="4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5"/>
      <c r="C18" s="34"/>
      <c r="D18" s="34"/>
      <c r="E18" s="306" t="str">
        <f>'Rekapitulácia stavby'!E14</f>
        <v>Vyplň údaj</v>
      </c>
      <c r="F18" s="292"/>
      <c r="G18" s="292"/>
      <c r="H18" s="292"/>
      <c r="I18" s="28" t="s">
        <v>31</v>
      </c>
      <c r="J18" s="29" t="str">
        <f>'Rekapitulácia stavby'!AN14</f>
        <v>Vyplň údaj</v>
      </c>
      <c r="K18" s="34"/>
      <c r="L18" s="4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" customHeight="1">
      <c r="A19" s="34"/>
      <c r="B19" s="35"/>
      <c r="C19" s="34"/>
      <c r="D19" s="34"/>
      <c r="E19" s="34"/>
      <c r="F19" s="34"/>
      <c r="G19" s="34"/>
      <c r="H19" s="34"/>
      <c r="I19" s="34"/>
      <c r="J19" s="34"/>
      <c r="K19" s="34"/>
      <c r="L19" s="4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1.95" customHeight="1">
      <c r="A20" s="34"/>
      <c r="B20" s="35"/>
      <c r="C20" s="34"/>
      <c r="D20" s="28" t="s">
        <v>34</v>
      </c>
      <c r="E20" s="34"/>
      <c r="F20" s="34"/>
      <c r="G20" s="34"/>
      <c r="H20" s="34"/>
      <c r="I20" s="28" t="s">
        <v>29</v>
      </c>
      <c r="J20" s="26" t="s">
        <v>1</v>
      </c>
      <c r="K20" s="34"/>
      <c r="L20" s="4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5"/>
      <c r="C21" s="34"/>
      <c r="D21" s="34"/>
      <c r="E21" s="26" t="s">
        <v>35</v>
      </c>
      <c r="F21" s="34"/>
      <c r="G21" s="34"/>
      <c r="H21" s="34"/>
      <c r="I21" s="28" t="s">
        <v>31</v>
      </c>
      <c r="J21" s="26" t="s">
        <v>1</v>
      </c>
      <c r="K21" s="34"/>
      <c r="L21" s="4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" customHeight="1">
      <c r="A22" s="34"/>
      <c r="B22" s="35"/>
      <c r="C22" s="34"/>
      <c r="D22" s="34"/>
      <c r="E22" s="34"/>
      <c r="F22" s="34"/>
      <c r="G22" s="34"/>
      <c r="H22" s="34"/>
      <c r="I22" s="34"/>
      <c r="J22" s="34"/>
      <c r="K22" s="34"/>
      <c r="L22" s="4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1.95" customHeight="1">
      <c r="A23" s="34"/>
      <c r="B23" s="35"/>
      <c r="C23" s="34"/>
      <c r="D23" s="28" t="s">
        <v>37</v>
      </c>
      <c r="E23" s="34"/>
      <c r="F23" s="34"/>
      <c r="G23" s="34"/>
      <c r="H23" s="34"/>
      <c r="I23" s="28" t="s">
        <v>29</v>
      </c>
      <c r="J23" s="26" t="str">
        <f>IF('Rekapitulácia stavby'!AN19="","",'Rekapitulácia stavby'!AN19)</f>
        <v/>
      </c>
      <c r="K23" s="34"/>
      <c r="L23" s="4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5"/>
      <c r="C24" s="34"/>
      <c r="D24" s="34"/>
      <c r="E24" s="26" t="str">
        <f>IF('Rekapitulácia stavby'!E20="","",'Rekapitulácia stavby'!E20)</f>
        <v>Ing. Erich Kreutz</v>
      </c>
      <c r="F24" s="34"/>
      <c r="G24" s="34"/>
      <c r="H24" s="34"/>
      <c r="I24" s="28" t="s">
        <v>31</v>
      </c>
      <c r="J24" s="26" t="str">
        <f>IF('Rekapitulácia stavby'!AN20="","",'Rekapitulácia stavby'!AN20)</f>
        <v/>
      </c>
      <c r="K24" s="34"/>
      <c r="L24" s="4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" customHeight="1">
      <c r="A25" s="34"/>
      <c r="B25" s="35"/>
      <c r="C25" s="34"/>
      <c r="D25" s="34"/>
      <c r="E25" s="34"/>
      <c r="F25" s="34"/>
      <c r="G25" s="34"/>
      <c r="H25" s="34"/>
      <c r="I25" s="34"/>
      <c r="J25" s="34"/>
      <c r="K25" s="34"/>
      <c r="L25" s="4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1.95" customHeight="1">
      <c r="A26" s="34"/>
      <c r="B26" s="35"/>
      <c r="C26" s="34"/>
      <c r="D26" s="28" t="s">
        <v>39</v>
      </c>
      <c r="E26" s="34"/>
      <c r="F26" s="34"/>
      <c r="G26" s="34"/>
      <c r="H26" s="34"/>
      <c r="I26" s="34"/>
      <c r="J26" s="34"/>
      <c r="K26" s="34"/>
      <c r="L26" s="4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5" customHeight="1">
      <c r="A27" s="97"/>
      <c r="B27" s="98"/>
      <c r="C27" s="97"/>
      <c r="D27" s="97"/>
      <c r="E27" s="296" t="s">
        <v>1</v>
      </c>
      <c r="F27" s="296"/>
      <c r="G27" s="296"/>
      <c r="H27" s="29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" customHeight="1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4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" customHeight="1">
      <c r="A29" s="34"/>
      <c r="B29" s="35"/>
      <c r="C29" s="34"/>
      <c r="D29" s="68"/>
      <c r="E29" s="68"/>
      <c r="F29" s="68"/>
      <c r="G29" s="68"/>
      <c r="H29" s="68"/>
      <c r="I29" s="68"/>
      <c r="J29" s="68"/>
      <c r="K29" s="68"/>
      <c r="L29" s="4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4" customHeight="1">
      <c r="A30" s="34"/>
      <c r="B30" s="35"/>
      <c r="C30" s="34"/>
      <c r="D30" s="100" t="s">
        <v>40</v>
      </c>
      <c r="E30" s="34"/>
      <c r="F30" s="34"/>
      <c r="G30" s="34"/>
      <c r="H30" s="34"/>
      <c r="I30" s="34"/>
      <c r="J30" s="73">
        <f>ROUND(J119, 2)</f>
        <v>0</v>
      </c>
      <c r="K30" s="34"/>
      <c r="L30" s="4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" customHeight="1">
      <c r="A31" s="34"/>
      <c r="B31" s="35"/>
      <c r="C31" s="34"/>
      <c r="D31" s="68"/>
      <c r="E31" s="68"/>
      <c r="F31" s="68"/>
      <c r="G31" s="68"/>
      <c r="H31" s="68"/>
      <c r="I31" s="68"/>
      <c r="J31" s="68"/>
      <c r="K31" s="68"/>
      <c r="L31" s="4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" customHeight="1">
      <c r="A32" s="34"/>
      <c r="B32" s="35"/>
      <c r="C32" s="34"/>
      <c r="D32" s="34"/>
      <c r="E32" s="34"/>
      <c r="F32" s="38" t="s">
        <v>42</v>
      </c>
      <c r="G32" s="34"/>
      <c r="H32" s="34"/>
      <c r="I32" s="38" t="s">
        <v>41</v>
      </c>
      <c r="J32" s="38" t="s">
        <v>43</v>
      </c>
      <c r="K32" s="34"/>
      <c r="L32" s="4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" customHeight="1">
      <c r="A33" s="34"/>
      <c r="B33" s="35"/>
      <c r="C33" s="34"/>
      <c r="D33" s="101" t="s">
        <v>44</v>
      </c>
      <c r="E33" s="28" t="s">
        <v>45</v>
      </c>
      <c r="F33" s="102">
        <f>ROUND((SUM(BE119:BE173)),  2)</f>
        <v>0</v>
      </c>
      <c r="G33" s="34"/>
      <c r="H33" s="34"/>
      <c r="I33" s="103">
        <v>0.2</v>
      </c>
      <c r="J33" s="102">
        <f>ROUND(((SUM(BE119:BE173))*I33),  2)</f>
        <v>0</v>
      </c>
      <c r="K33" s="34"/>
      <c r="L33" s="4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" customHeight="1">
      <c r="A34" s="34"/>
      <c r="B34" s="35"/>
      <c r="C34" s="34"/>
      <c r="D34" s="34"/>
      <c r="E34" s="28" t="s">
        <v>46</v>
      </c>
      <c r="F34" s="102">
        <f>ROUND((SUM(BF119:BF173)),  2)</f>
        <v>0</v>
      </c>
      <c r="G34" s="34"/>
      <c r="H34" s="34"/>
      <c r="I34" s="103">
        <v>0.2</v>
      </c>
      <c r="J34" s="102">
        <f>ROUND(((SUM(BF119:BF173))*I34),  2)</f>
        <v>0</v>
      </c>
      <c r="K34" s="34"/>
      <c r="L34" s="4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" hidden="1" customHeight="1">
      <c r="A35" s="34"/>
      <c r="B35" s="35"/>
      <c r="C35" s="34"/>
      <c r="D35" s="34"/>
      <c r="E35" s="28" t="s">
        <v>47</v>
      </c>
      <c r="F35" s="102">
        <f>ROUND((SUM(BG119:BG173)),  2)</f>
        <v>0</v>
      </c>
      <c r="G35" s="34"/>
      <c r="H35" s="34"/>
      <c r="I35" s="103">
        <v>0.2</v>
      </c>
      <c r="J35" s="102">
        <f>0</f>
        <v>0</v>
      </c>
      <c r="K35" s="34"/>
      <c r="L35" s="4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" hidden="1" customHeight="1">
      <c r="A36" s="34"/>
      <c r="B36" s="35"/>
      <c r="C36" s="34"/>
      <c r="D36" s="34"/>
      <c r="E36" s="28" t="s">
        <v>48</v>
      </c>
      <c r="F36" s="102">
        <f>ROUND((SUM(BH119:BH173)),  2)</f>
        <v>0</v>
      </c>
      <c r="G36" s="34"/>
      <c r="H36" s="34"/>
      <c r="I36" s="103">
        <v>0.2</v>
      </c>
      <c r="J36" s="102">
        <f>0</f>
        <v>0</v>
      </c>
      <c r="K36" s="34"/>
      <c r="L36" s="4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" hidden="1" customHeight="1">
      <c r="A37" s="34"/>
      <c r="B37" s="35"/>
      <c r="C37" s="34"/>
      <c r="D37" s="34"/>
      <c r="E37" s="28" t="s">
        <v>49</v>
      </c>
      <c r="F37" s="102">
        <f>ROUND((SUM(BI119:BI173)),  2)</f>
        <v>0</v>
      </c>
      <c r="G37" s="34"/>
      <c r="H37" s="34"/>
      <c r="I37" s="103">
        <v>0</v>
      </c>
      <c r="J37" s="102">
        <f>0</f>
        <v>0</v>
      </c>
      <c r="K37" s="34"/>
      <c r="L37" s="4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" customHeight="1">
      <c r="A38" s="34"/>
      <c r="B38" s="35"/>
      <c r="C38" s="34"/>
      <c r="D38" s="34"/>
      <c r="E38" s="34"/>
      <c r="F38" s="34"/>
      <c r="G38" s="34"/>
      <c r="H38" s="34"/>
      <c r="I38" s="34"/>
      <c r="J38" s="34"/>
      <c r="K38" s="34"/>
      <c r="L38" s="4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4" customHeight="1">
      <c r="A39" s="34"/>
      <c r="B39" s="35"/>
      <c r="C39" s="104"/>
      <c r="D39" s="105" t="s">
        <v>50</v>
      </c>
      <c r="E39" s="62"/>
      <c r="F39" s="62"/>
      <c r="G39" s="106" t="s">
        <v>51</v>
      </c>
      <c r="H39" s="107" t="s">
        <v>52</v>
      </c>
      <c r="I39" s="62"/>
      <c r="J39" s="108">
        <f>SUM(J30:J37)</f>
        <v>0</v>
      </c>
      <c r="K39" s="109"/>
      <c r="L39" s="4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" customHeight="1">
      <c r="A40" s="34"/>
      <c r="B40" s="35"/>
      <c r="C40" s="34"/>
      <c r="D40" s="34"/>
      <c r="E40" s="34"/>
      <c r="F40" s="34"/>
      <c r="G40" s="34"/>
      <c r="H40" s="34"/>
      <c r="I40" s="34"/>
      <c r="J40" s="34"/>
      <c r="K40" s="34"/>
      <c r="L40" s="4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" customHeight="1">
      <c r="B41" s="21"/>
      <c r="L41" s="21"/>
    </row>
    <row r="42" spans="1:31" s="1" customFormat="1" ht="14.4" customHeight="1">
      <c r="B42" s="21"/>
      <c r="L42" s="21"/>
    </row>
    <row r="43" spans="1:31" s="1" customFormat="1" ht="14.4" customHeight="1">
      <c r="B43" s="21"/>
      <c r="L43" s="21"/>
    </row>
    <row r="44" spans="1:31" s="1" customFormat="1" ht="14.4" customHeight="1">
      <c r="B44" s="21"/>
      <c r="L44" s="21"/>
    </row>
    <row r="45" spans="1:31" s="1" customFormat="1" ht="14.4" customHeight="1">
      <c r="B45" s="21"/>
      <c r="L45" s="21"/>
    </row>
    <row r="46" spans="1:31" s="1" customFormat="1" ht="14.4" customHeight="1">
      <c r="B46" s="21"/>
      <c r="L46" s="21"/>
    </row>
    <row r="47" spans="1:31" s="1" customFormat="1" ht="14.4" customHeight="1">
      <c r="B47" s="21"/>
      <c r="L47" s="21"/>
    </row>
    <row r="48" spans="1:31" s="1" customFormat="1" ht="14.4" customHeight="1">
      <c r="B48" s="21"/>
      <c r="L48" s="21"/>
    </row>
    <row r="49" spans="1:31" s="1" customFormat="1" ht="14.4" customHeight="1">
      <c r="B49" s="21"/>
      <c r="L49" s="21"/>
    </row>
    <row r="50" spans="1:31" s="2" customFormat="1" ht="14.4" customHeight="1">
      <c r="B50" s="44"/>
      <c r="D50" s="45" t="s">
        <v>53</v>
      </c>
      <c r="E50" s="46"/>
      <c r="F50" s="46"/>
      <c r="G50" s="45" t="s">
        <v>54</v>
      </c>
      <c r="H50" s="46"/>
      <c r="I50" s="46"/>
      <c r="J50" s="46"/>
      <c r="K50" s="46"/>
      <c r="L50" s="44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45">
      <c r="A61" s="34"/>
      <c r="B61" s="35"/>
      <c r="C61" s="34"/>
      <c r="D61" s="47" t="s">
        <v>55</v>
      </c>
      <c r="E61" s="37"/>
      <c r="F61" s="110" t="s">
        <v>56</v>
      </c>
      <c r="G61" s="47" t="s">
        <v>55</v>
      </c>
      <c r="H61" s="37"/>
      <c r="I61" s="37"/>
      <c r="J61" s="111" t="s">
        <v>56</v>
      </c>
      <c r="K61" s="37"/>
      <c r="L61" s="4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3.1">
      <c r="A65" s="34"/>
      <c r="B65" s="35"/>
      <c r="C65" s="34"/>
      <c r="D65" s="45" t="s">
        <v>57</v>
      </c>
      <c r="E65" s="48"/>
      <c r="F65" s="48"/>
      <c r="G65" s="45" t="s">
        <v>58</v>
      </c>
      <c r="H65" s="48"/>
      <c r="I65" s="48"/>
      <c r="J65" s="48"/>
      <c r="K65" s="48"/>
      <c r="L65" s="4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45">
      <c r="A76" s="34"/>
      <c r="B76" s="35"/>
      <c r="C76" s="34"/>
      <c r="D76" s="47" t="s">
        <v>55</v>
      </c>
      <c r="E76" s="37"/>
      <c r="F76" s="110" t="s">
        <v>56</v>
      </c>
      <c r="G76" s="47" t="s">
        <v>55</v>
      </c>
      <c r="H76" s="37"/>
      <c r="I76" s="37"/>
      <c r="J76" s="111" t="s">
        <v>56</v>
      </c>
      <c r="K76" s="37"/>
      <c r="L76" s="4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" customHeight="1">
      <c r="A77" s="34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" customHeight="1">
      <c r="A81" s="34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" customHeight="1">
      <c r="A82" s="34"/>
      <c r="B82" s="35"/>
      <c r="C82" s="22" t="s">
        <v>146</v>
      </c>
      <c r="D82" s="34"/>
      <c r="E82" s="34"/>
      <c r="F82" s="34"/>
      <c r="G82" s="34"/>
      <c r="H82" s="34"/>
      <c r="I82" s="34"/>
      <c r="J82" s="34"/>
      <c r="K82" s="34"/>
      <c r="L82" s="4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" customHeight="1">
      <c r="A83" s="34"/>
      <c r="B83" s="35"/>
      <c r="C83" s="34"/>
      <c r="D83" s="34"/>
      <c r="E83" s="34"/>
      <c r="F83" s="34"/>
      <c r="G83" s="34"/>
      <c r="H83" s="34"/>
      <c r="I83" s="34"/>
      <c r="J83" s="34"/>
      <c r="K83" s="34"/>
      <c r="L83" s="4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1.95" customHeight="1">
      <c r="A84" s="34"/>
      <c r="B84" s="35"/>
      <c r="C84" s="28" t="s">
        <v>15</v>
      </c>
      <c r="D84" s="34"/>
      <c r="E84" s="34"/>
      <c r="F84" s="34"/>
      <c r="G84" s="34"/>
      <c r="H84" s="34"/>
      <c r="I84" s="34"/>
      <c r="J84" s="34"/>
      <c r="K84" s="34"/>
      <c r="L84" s="4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6.55" customHeight="1">
      <c r="A85" s="34"/>
      <c r="B85" s="35"/>
      <c r="C85" s="34"/>
      <c r="D85" s="34"/>
      <c r="E85" s="304" t="str">
        <f>E7</f>
        <v>MŠ Spojná 6 - rekonštrukcia objektu</v>
      </c>
      <c r="F85" s="305"/>
      <c r="G85" s="305"/>
      <c r="H85" s="305"/>
      <c r="I85" s="34"/>
      <c r="J85" s="34"/>
      <c r="K85" s="34"/>
      <c r="L85" s="4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1.95" customHeight="1">
      <c r="A86" s="34"/>
      <c r="B86" s="35"/>
      <c r="C86" s="28" t="s">
        <v>142</v>
      </c>
      <c r="D86" s="34"/>
      <c r="E86" s="34"/>
      <c r="F86" s="34"/>
      <c r="G86" s="34"/>
      <c r="H86" s="34"/>
      <c r="I86" s="34"/>
      <c r="J86" s="34"/>
      <c r="K86" s="34"/>
      <c r="L86" s="4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5" customHeight="1">
      <c r="A87" s="34"/>
      <c r="B87" s="35"/>
      <c r="C87" s="34"/>
      <c r="D87" s="34"/>
      <c r="E87" s="300" t="str">
        <f>E9</f>
        <v>P13 - Meranie a regulácia</v>
      </c>
      <c r="F87" s="303"/>
      <c r="G87" s="303"/>
      <c r="H87" s="303"/>
      <c r="I87" s="34"/>
      <c r="J87" s="34"/>
      <c r="K87" s="34"/>
      <c r="L87" s="4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" customHeight="1">
      <c r="A88" s="34"/>
      <c r="B88" s="35"/>
      <c r="C88" s="34"/>
      <c r="D88" s="34"/>
      <c r="E88" s="34"/>
      <c r="F88" s="34"/>
      <c r="G88" s="34"/>
      <c r="H88" s="34"/>
      <c r="I88" s="34"/>
      <c r="J88" s="34"/>
      <c r="K88" s="34"/>
      <c r="L88" s="4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1.95" customHeight="1">
      <c r="A89" s="34"/>
      <c r="B89" s="35"/>
      <c r="C89" s="28" t="s">
        <v>21</v>
      </c>
      <c r="D89" s="34"/>
      <c r="E89" s="34"/>
      <c r="F89" s="26" t="str">
        <f>F12</f>
        <v>Spojná 6, 917 01 Trnava</v>
      </c>
      <c r="G89" s="34"/>
      <c r="H89" s="34"/>
      <c r="I89" s="28" t="s">
        <v>23</v>
      </c>
      <c r="J89" s="57">
        <f>IF(J12="","",J12)</f>
        <v>44274</v>
      </c>
      <c r="K89" s="34"/>
      <c r="L89" s="4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" customHeight="1">
      <c r="A90" s="34"/>
      <c r="B90" s="35"/>
      <c r="C90" s="34"/>
      <c r="D90" s="34"/>
      <c r="E90" s="34"/>
      <c r="F90" s="34"/>
      <c r="G90" s="34"/>
      <c r="H90" s="34"/>
      <c r="I90" s="34"/>
      <c r="J90" s="34"/>
      <c r="K90" s="34"/>
      <c r="L90" s="4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5" customHeight="1">
      <c r="A91" s="34"/>
      <c r="B91" s="35"/>
      <c r="C91" s="28" t="s">
        <v>28</v>
      </c>
      <c r="D91" s="34"/>
      <c r="E91" s="34"/>
      <c r="F91" s="26" t="str">
        <f>E15</f>
        <v xml:space="preserve"> </v>
      </c>
      <c r="G91" s="34"/>
      <c r="H91" s="34"/>
      <c r="I91" s="28" t="s">
        <v>34</v>
      </c>
      <c r="J91" s="32" t="str">
        <f>E21</f>
        <v>RENAK, s.r.o.</v>
      </c>
      <c r="K91" s="34"/>
      <c r="L91" s="4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5" customHeight="1">
      <c r="A92" s="34"/>
      <c r="B92" s="35"/>
      <c r="C92" s="28" t="s">
        <v>32</v>
      </c>
      <c r="D92" s="34"/>
      <c r="E92" s="34"/>
      <c r="F92" s="26" t="str">
        <f>IF(E18="","",E18)</f>
        <v>Vyplň údaj</v>
      </c>
      <c r="G92" s="34"/>
      <c r="H92" s="34"/>
      <c r="I92" s="28" t="s">
        <v>37</v>
      </c>
      <c r="J92" s="32" t="str">
        <f>E24</f>
        <v>Ing. Erich Kreutz</v>
      </c>
      <c r="K92" s="34"/>
      <c r="L92" s="4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4"/>
      <c r="D93" s="34"/>
      <c r="E93" s="34"/>
      <c r="F93" s="34"/>
      <c r="G93" s="34"/>
      <c r="H93" s="34"/>
      <c r="I93" s="34"/>
      <c r="J93" s="34"/>
      <c r="K93" s="34"/>
      <c r="L93" s="4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3" customHeight="1">
      <c r="A94" s="34"/>
      <c r="B94" s="35"/>
      <c r="C94" s="112" t="s">
        <v>147</v>
      </c>
      <c r="D94" s="104"/>
      <c r="E94" s="104"/>
      <c r="F94" s="104"/>
      <c r="G94" s="104"/>
      <c r="H94" s="104"/>
      <c r="I94" s="104"/>
      <c r="J94" s="113" t="s">
        <v>148</v>
      </c>
      <c r="K94" s="104"/>
      <c r="L94" s="4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4"/>
      <c r="D95" s="34"/>
      <c r="E95" s="34"/>
      <c r="F95" s="34"/>
      <c r="G95" s="34"/>
      <c r="H95" s="34"/>
      <c r="I95" s="34"/>
      <c r="J95" s="34"/>
      <c r="K95" s="34"/>
      <c r="L95" s="4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75" customHeight="1">
      <c r="A96" s="34"/>
      <c r="B96" s="35"/>
      <c r="C96" s="114" t="s">
        <v>149</v>
      </c>
      <c r="D96" s="34"/>
      <c r="E96" s="34"/>
      <c r="F96" s="34"/>
      <c r="G96" s="34"/>
      <c r="H96" s="34"/>
      <c r="I96" s="34"/>
      <c r="J96" s="73">
        <f>J119</f>
        <v>0</v>
      </c>
      <c r="K96" s="34"/>
      <c r="L96" s="4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8" t="s">
        <v>150</v>
      </c>
    </row>
    <row r="97" spans="1:31" s="9" customFormat="1" ht="24.9" customHeight="1">
      <c r="B97" s="115"/>
      <c r="D97" s="116" t="s">
        <v>4643</v>
      </c>
      <c r="E97" s="117"/>
      <c r="F97" s="117"/>
      <c r="G97" s="117"/>
      <c r="H97" s="117"/>
      <c r="I97" s="117"/>
      <c r="J97" s="118">
        <f>J120</f>
        <v>0</v>
      </c>
      <c r="L97" s="115"/>
    </row>
    <row r="98" spans="1:31" s="9" customFormat="1" ht="24.9" customHeight="1">
      <c r="B98" s="115"/>
      <c r="D98" s="116" t="s">
        <v>4644</v>
      </c>
      <c r="E98" s="117"/>
      <c r="F98" s="117"/>
      <c r="G98" s="117"/>
      <c r="H98" s="117"/>
      <c r="I98" s="117"/>
      <c r="J98" s="118">
        <f>J154</f>
        <v>0</v>
      </c>
      <c r="L98" s="115"/>
    </row>
    <row r="99" spans="1:31" s="9" customFormat="1" ht="24.9" customHeight="1">
      <c r="B99" s="115"/>
      <c r="D99" s="116" t="s">
        <v>4645</v>
      </c>
      <c r="E99" s="117"/>
      <c r="F99" s="117"/>
      <c r="G99" s="117"/>
      <c r="H99" s="117"/>
      <c r="I99" s="117"/>
      <c r="J99" s="118">
        <f>J172</f>
        <v>0</v>
      </c>
      <c r="L99" s="115"/>
    </row>
    <row r="100" spans="1:31" s="2" customFormat="1" ht="21.8" customHeight="1">
      <c r="A100" s="34"/>
      <c r="B100" s="35"/>
      <c r="C100" s="34"/>
      <c r="D100" s="34"/>
      <c r="E100" s="34"/>
      <c r="F100" s="34"/>
      <c r="G100" s="34"/>
      <c r="H100" s="34"/>
      <c r="I100" s="34"/>
      <c r="J100" s="34"/>
      <c r="K100" s="34"/>
      <c r="L100" s="4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</row>
    <row r="101" spans="1:31" s="2" customFormat="1" ht="6.9" customHeight="1">
      <c r="A101" s="34"/>
      <c r="B101" s="49"/>
      <c r="C101" s="50"/>
      <c r="D101" s="50"/>
      <c r="E101" s="50"/>
      <c r="F101" s="50"/>
      <c r="G101" s="50"/>
      <c r="H101" s="50"/>
      <c r="I101" s="50"/>
      <c r="J101" s="50"/>
      <c r="K101" s="50"/>
      <c r="L101" s="4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</row>
    <row r="105" spans="1:31" s="2" customFormat="1" ht="6.9" customHeight="1">
      <c r="A105" s="34"/>
      <c r="B105" s="51"/>
      <c r="C105" s="52"/>
      <c r="D105" s="52"/>
      <c r="E105" s="52"/>
      <c r="F105" s="52"/>
      <c r="G105" s="52"/>
      <c r="H105" s="52"/>
      <c r="I105" s="52"/>
      <c r="J105" s="52"/>
      <c r="K105" s="52"/>
      <c r="L105" s="4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6" spans="1:31" s="2" customFormat="1" ht="24.9" customHeight="1">
      <c r="A106" s="34"/>
      <c r="B106" s="35"/>
      <c r="C106" s="22" t="s">
        <v>226</v>
      </c>
      <c r="D106" s="34"/>
      <c r="E106" s="34"/>
      <c r="F106" s="34"/>
      <c r="G106" s="34"/>
      <c r="H106" s="34"/>
      <c r="I106" s="34"/>
      <c r="J106" s="34"/>
      <c r="K106" s="34"/>
      <c r="L106" s="4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</row>
    <row r="107" spans="1:31" s="2" customFormat="1" ht="6.9" customHeight="1">
      <c r="A107" s="34"/>
      <c r="B107" s="35"/>
      <c r="C107" s="34"/>
      <c r="D107" s="34"/>
      <c r="E107" s="34"/>
      <c r="F107" s="34"/>
      <c r="G107" s="34"/>
      <c r="H107" s="34"/>
      <c r="I107" s="34"/>
      <c r="J107" s="34"/>
      <c r="K107" s="34"/>
      <c r="L107" s="4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</row>
    <row r="108" spans="1:31" s="2" customFormat="1" ht="11.95" customHeight="1">
      <c r="A108" s="34"/>
      <c r="B108" s="35"/>
      <c r="C108" s="28" t="s">
        <v>15</v>
      </c>
      <c r="D108" s="34"/>
      <c r="E108" s="34"/>
      <c r="F108" s="34"/>
      <c r="G108" s="34"/>
      <c r="H108" s="34"/>
      <c r="I108" s="34"/>
      <c r="J108" s="34"/>
      <c r="K108" s="34"/>
      <c r="L108" s="4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</row>
    <row r="109" spans="1:31" s="2" customFormat="1" ht="16.55" customHeight="1">
      <c r="A109" s="34"/>
      <c r="B109" s="35"/>
      <c r="C109" s="34"/>
      <c r="D109" s="34"/>
      <c r="E109" s="304" t="str">
        <f>E7</f>
        <v>MŠ Spojná 6 - rekonštrukcia objektu</v>
      </c>
      <c r="F109" s="305"/>
      <c r="G109" s="305"/>
      <c r="H109" s="305"/>
      <c r="I109" s="34"/>
      <c r="J109" s="34"/>
      <c r="K109" s="34"/>
      <c r="L109" s="4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31" s="2" customFormat="1" ht="11.95" customHeight="1">
      <c r="A110" s="34"/>
      <c r="B110" s="35"/>
      <c r="C110" s="28" t="s">
        <v>142</v>
      </c>
      <c r="D110" s="34"/>
      <c r="E110" s="34"/>
      <c r="F110" s="34"/>
      <c r="G110" s="34"/>
      <c r="H110" s="34"/>
      <c r="I110" s="34"/>
      <c r="J110" s="34"/>
      <c r="K110" s="34"/>
      <c r="L110" s="4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31" s="2" customFormat="1" ht="16.55" customHeight="1">
      <c r="A111" s="34"/>
      <c r="B111" s="35"/>
      <c r="C111" s="34"/>
      <c r="D111" s="34"/>
      <c r="E111" s="300" t="str">
        <f>E9</f>
        <v>P13 - Meranie a regulácia</v>
      </c>
      <c r="F111" s="303"/>
      <c r="G111" s="303"/>
      <c r="H111" s="303"/>
      <c r="I111" s="34"/>
      <c r="J111" s="34"/>
      <c r="K111" s="34"/>
      <c r="L111" s="4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31" s="2" customFormat="1" ht="6.9" customHeight="1">
      <c r="A112" s="34"/>
      <c r="B112" s="35"/>
      <c r="C112" s="34"/>
      <c r="D112" s="34"/>
      <c r="E112" s="34"/>
      <c r="F112" s="34"/>
      <c r="G112" s="34"/>
      <c r="H112" s="34"/>
      <c r="I112" s="34"/>
      <c r="J112" s="34"/>
      <c r="K112" s="34"/>
      <c r="L112" s="4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11.95" customHeight="1">
      <c r="A113" s="34"/>
      <c r="B113" s="35"/>
      <c r="C113" s="28" t="s">
        <v>21</v>
      </c>
      <c r="D113" s="34"/>
      <c r="E113" s="34"/>
      <c r="F113" s="26" t="str">
        <f>F12</f>
        <v>Spojná 6, 917 01 Trnava</v>
      </c>
      <c r="G113" s="34"/>
      <c r="H113" s="34"/>
      <c r="I113" s="28" t="s">
        <v>23</v>
      </c>
      <c r="J113" s="57">
        <f>IF(J12="","",J12)</f>
        <v>44274</v>
      </c>
      <c r="K113" s="34"/>
      <c r="L113" s="4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2" customFormat="1" ht="6.9" customHeight="1">
      <c r="A114" s="34"/>
      <c r="B114" s="35"/>
      <c r="C114" s="34"/>
      <c r="D114" s="34"/>
      <c r="E114" s="34"/>
      <c r="F114" s="34"/>
      <c r="G114" s="34"/>
      <c r="H114" s="34"/>
      <c r="I114" s="34"/>
      <c r="J114" s="34"/>
      <c r="K114" s="34"/>
      <c r="L114" s="4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5" spans="1:65" s="2" customFormat="1" ht="15.25" customHeight="1">
      <c r="A115" s="34"/>
      <c r="B115" s="35"/>
      <c r="C115" s="28" t="s">
        <v>28</v>
      </c>
      <c r="D115" s="34"/>
      <c r="E115" s="34"/>
      <c r="F115" s="26" t="str">
        <f>E15</f>
        <v xml:space="preserve"> </v>
      </c>
      <c r="G115" s="34"/>
      <c r="H115" s="34"/>
      <c r="I115" s="28" t="s">
        <v>34</v>
      </c>
      <c r="J115" s="32" t="str">
        <f>E21</f>
        <v>RENAK, s.r.o.</v>
      </c>
      <c r="K115" s="34"/>
      <c r="L115" s="4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5.25" customHeight="1">
      <c r="A116" s="34"/>
      <c r="B116" s="35"/>
      <c r="C116" s="28" t="s">
        <v>32</v>
      </c>
      <c r="D116" s="34"/>
      <c r="E116" s="34"/>
      <c r="F116" s="26" t="str">
        <f>IF(E18="","",E18)</f>
        <v>Vyplň údaj</v>
      </c>
      <c r="G116" s="34"/>
      <c r="H116" s="34"/>
      <c r="I116" s="28" t="s">
        <v>37</v>
      </c>
      <c r="J116" s="32" t="str">
        <f>E24</f>
        <v>Ing. Erich Kreutz</v>
      </c>
      <c r="K116" s="34"/>
      <c r="L116" s="4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10.35" customHeight="1">
      <c r="A117" s="34"/>
      <c r="B117" s="35"/>
      <c r="C117" s="34"/>
      <c r="D117" s="34"/>
      <c r="E117" s="34"/>
      <c r="F117" s="34"/>
      <c r="G117" s="34"/>
      <c r="H117" s="34"/>
      <c r="I117" s="34"/>
      <c r="J117" s="34"/>
      <c r="K117" s="34"/>
      <c r="L117" s="4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11" customFormat="1" ht="29.3" customHeight="1">
      <c r="A118" s="123"/>
      <c r="B118" s="124"/>
      <c r="C118" s="125" t="s">
        <v>227</v>
      </c>
      <c r="D118" s="126" t="s">
        <v>65</v>
      </c>
      <c r="E118" s="126" t="s">
        <v>61</v>
      </c>
      <c r="F118" s="126" t="s">
        <v>62</v>
      </c>
      <c r="G118" s="126" t="s">
        <v>228</v>
      </c>
      <c r="H118" s="126" t="s">
        <v>229</v>
      </c>
      <c r="I118" s="126" t="s">
        <v>230</v>
      </c>
      <c r="J118" s="127" t="s">
        <v>148</v>
      </c>
      <c r="K118" s="128" t="s">
        <v>5564</v>
      </c>
      <c r="L118" s="129"/>
      <c r="M118" s="64" t="s">
        <v>1</v>
      </c>
      <c r="N118" s="65" t="s">
        <v>44</v>
      </c>
      <c r="O118" s="65" t="s">
        <v>231</v>
      </c>
      <c r="P118" s="65" t="s">
        <v>232</v>
      </c>
      <c r="Q118" s="65" t="s">
        <v>233</v>
      </c>
      <c r="R118" s="65" t="s">
        <v>234</v>
      </c>
      <c r="S118" s="65" t="s">
        <v>235</v>
      </c>
      <c r="T118" s="66" t="s">
        <v>236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</row>
    <row r="119" spans="1:65" s="2" customFormat="1" ht="22.75" customHeight="1">
      <c r="A119" s="34"/>
      <c r="B119" s="35"/>
      <c r="C119" s="71" t="s">
        <v>149</v>
      </c>
      <c r="D119" s="34"/>
      <c r="E119" s="34"/>
      <c r="F119" s="34"/>
      <c r="G119" s="34"/>
      <c r="H119" s="34"/>
      <c r="I119" s="34"/>
      <c r="J119" s="130">
        <f>BK119</f>
        <v>0</v>
      </c>
      <c r="K119" s="34"/>
      <c r="L119" s="35"/>
      <c r="M119" s="67"/>
      <c r="N119" s="58"/>
      <c r="O119" s="68"/>
      <c r="P119" s="131">
        <f>P120+P154+P172</f>
        <v>0</v>
      </c>
      <c r="Q119" s="68"/>
      <c r="R119" s="131">
        <f>R120+R154+R172</f>
        <v>0</v>
      </c>
      <c r="S119" s="68"/>
      <c r="T119" s="132">
        <f>T120+T154+T172</f>
        <v>0</v>
      </c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T119" s="18" t="s">
        <v>79</v>
      </c>
      <c r="AU119" s="18" t="s">
        <v>150</v>
      </c>
      <c r="BK119" s="133">
        <f>BK120+BK154+BK172</f>
        <v>0</v>
      </c>
    </row>
    <row r="120" spans="1:65" s="12" customFormat="1" ht="25.85" customHeight="1">
      <c r="B120" s="134"/>
      <c r="D120" s="135" t="s">
        <v>79</v>
      </c>
      <c r="E120" s="136" t="s">
        <v>4646</v>
      </c>
      <c r="F120" s="136" t="s">
        <v>4647</v>
      </c>
      <c r="I120" s="137"/>
      <c r="J120" s="138">
        <f>BK120</f>
        <v>0</v>
      </c>
      <c r="L120" s="134"/>
      <c r="M120" s="139"/>
      <c r="N120" s="140"/>
      <c r="O120" s="140"/>
      <c r="P120" s="141">
        <f>SUM(P121:P153)</f>
        <v>0</v>
      </c>
      <c r="Q120" s="140"/>
      <c r="R120" s="141">
        <f>SUM(R121:R153)</f>
        <v>0</v>
      </c>
      <c r="S120" s="140"/>
      <c r="T120" s="142">
        <f>SUM(T121:T153)</f>
        <v>0</v>
      </c>
      <c r="AR120" s="135" t="s">
        <v>88</v>
      </c>
      <c r="AT120" s="143" t="s">
        <v>79</v>
      </c>
      <c r="AU120" s="143" t="s">
        <v>80</v>
      </c>
      <c r="AY120" s="135" t="s">
        <v>239</v>
      </c>
      <c r="BK120" s="144">
        <f>SUM(BK121:BK153)</f>
        <v>0</v>
      </c>
    </row>
    <row r="121" spans="1:65" s="2" customFormat="1" ht="24.25" customHeight="1">
      <c r="A121" s="34"/>
      <c r="B121" s="147"/>
      <c r="C121" s="254" t="s">
        <v>88</v>
      </c>
      <c r="D121" s="254" t="s">
        <v>242</v>
      </c>
      <c r="E121" s="255" t="s">
        <v>4648</v>
      </c>
      <c r="F121" s="256" t="s">
        <v>4649</v>
      </c>
      <c r="G121" s="257" t="s">
        <v>388</v>
      </c>
      <c r="H121" s="258">
        <v>1</v>
      </c>
      <c r="I121" s="258"/>
      <c r="J121" s="258">
        <f t="shared" ref="J121:J153" si="0">ROUND(I121*H121,3)</f>
        <v>0</v>
      </c>
      <c r="K121" s="154"/>
      <c r="L121" s="35"/>
      <c r="M121" s="155" t="s">
        <v>1</v>
      </c>
      <c r="N121" s="156" t="s">
        <v>46</v>
      </c>
      <c r="O121" s="60"/>
      <c r="P121" s="157">
        <f t="shared" ref="P121:P153" si="1">O121*H121</f>
        <v>0</v>
      </c>
      <c r="Q121" s="157">
        <v>0</v>
      </c>
      <c r="R121" s="157">
        <f t="shared" ref="R121:R153" si="2">Q121*H121</f>
        <v>0</v>
      </c>
      <c r="S121" s="157">
        <v>0</v>
      </c>
      <c r="T121" s="158">
        <f t="shared" ref="T121:T153" si="3">S121*H121</f>
        <v>0</v>
      </c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R121" s="159" t="s">
        <v>246</v>
      </c>
      <c r="AT121" s="159" t="s">
        <v>242</v>
      </c>
      <c r="AU121" s="159" t="s">
        <v>88</v>
      </c>
      <c r="AY121" s="18" t="s">
        <v>239</v>
      </c>
      <c r="BE121" s="160">
        <f t="shared" ref="BE121:BE153" si="4">IF(N121="základná",J121,0)</f>
        <v>0</v>
      </c>
      <c r="BF121" s="160">
        <f t="shared" ref="BF121:BF153" si="5">IF(N121="znížená",J121,0)</f>
        <v>0</v>
      </c>
      <c r="BG121" s="160">
        <f t="shared" ref="BG121:BG153" si="6">IF(N121="zákl. prenesená",J121,0)</f>
        <v>0</v>
      </c>
      <c r="BH121" s="160">
        <f t="shared" ref="BH121:BH153" si="7">IF(N121="zníž. prenesená",J121,0)</f>
        <v>0</v>
      </c>
      <c r="BI121" s="160">
        <f t="shared" ref="BI121:BI153" si="8">IF(N121="nulová",J121,0)</f>
        <v>0</v>
      </c>
      <c r="BJ121" s="18" t="s">
        <v>140</v>
      </c>
      <c r="BK121" s="161">
        <f t="shared" ref="BK121:BK153" si="9">ROUND(I121*H121,3)</f>
        <v>0</v>
      </c>
      <c r="BL121" s="18" t="s">
        <v>246</v>
      </c>
      <c r="BM121" s="159" t="s">
        <v>140</v>
      </c>
    </row>
    <row r="122" spans="1:65" s="2" customFormat="1" ht="14.4" customHeight="1">
      <c r="A122" s="34"/>
      <c r="B122" s="147"/>
      <c r="C122" s="148" t="s">
        <v>140</v>
      </c>
      <c r="D122" s="148" t="s">
        <v>242</v>
      </c>
      <c r="E122" s="149" t="s">
        <v>4650</v>
      </c>
      <c r="F122" s="150" t="s">
        <v>4651</v>
      </c>
      <c r="G122" s="151" t="s">
        <v>388</v>
      </c>
      <c r="H122" s="152">
        <v>4</v>
      </c>
      <c r="I122" s="153"/>
      <c r="J122" s="152">
        <f t="shared" si="0"/>
        <v>0</v>
      </c>
      <c r="K122" s="154"/>
      <c r="L122" s="35"/>
      <c r="M122" s="155" t="s">
        <v>1</v>
      </c>
      <c r="N122" s="156" t="s">
        <v>46</v>
      </c>
      <c r="O122" s="60"/>
      <c r="P122" s="157">
        <f t="shared" si="1"/>
        <v>0</v>
      </c>
      <c r="Q122" s="157">
        <v>0</v>
      </c>
      <c r="R122" s="157">
        <f t="shared" si="2"/>
        <v>0</v>
      </c>
      <c r="S122" s="157">
        <v>0</v>
      </c>
      <c r="T122" s="158">
        <f t="shared" si="3"/>
        <v>0</v>
      </c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R122" s="159" t="s">
        <v>246</v>
      </c>
      <c r="AT122" s="159" t="s">
        <v>242</v>
      </c>
      <c r="AU122" s="159" t="s">
        <v>88</v>
      </c>
      <c r="AY122" s="18" t="s">
        <v>239</v>
      </c>
      <c r="BE122" s="160">
        <f t="shared" si="4"/>
        <v>0</v>
      </c>
      <c r="BF122" s="160">
        <f t="shared" si="5"/>
        <v>0</v>
      </c>
      <c r="BG122" s="160">
        <f t="shared" si="6"/>
        <v>0</v>
      </c>
      <c r="BH122" s="160">
        <f t="shared" si="7"/>
        <v>0</v>
      </c>
      <c r="BI122" s="160">
        <f t="shared" si="8"/>
        <v>0</v>
      </c>
      <c r="BJ122" s="18" t="s">
        <v>140</v>
      </c>
      <c r="BK122" s="161">
        <f t="shared" si="9"/>
        <v>0</v>
      </c>
      <c r="BL122" s="18" t="s">
        <v>246</v>
      </c>
      <c r="BM122" s="159" t="s">
        <v>246</v>
      </c>
    </row>
    <row r="123" spans="1:65" s="2" customFormat="1" ht="14.4" customHeight="1">
      <c r="A123" s="34"/>
      <c r="B123" s="147"/>
      <c r="C123" s="148" t="s">
        <v>252</v>
      </c>
      <c r="D123" s="148" t="s">
        <v>242</v>
      </c>
      <c r="E123" s="149" t="s">
        <v>4652</v>
      </c>
      <c r="F123" s="150" t="s">
        <v>4653</v>
      </c>
      <c r="G123" s="151" t="s">
        <v>388</v>
      </c>
      <c r="H123" s="152">
        <v>1</v>
      </c>
      <c r="I123" s="153"/>
      <c r="J123" s="152">
        <f t="shared" si="0"/>
        <v>0</v>
      </c>
      <c r="K123" s="154"/>
      <c r="L123" s="35"/>
      <c r="M123" s="155" t="s">
        <v>1</v>
      </c>
      <c r="N123" s="156" t="s">
        <v>46</v>
      </c>
      <c r="O123" s="60"/>
      <c r="P123" s="157">
        <f t="shared" si="1"/>
        <v>0</v>
      </c>
      <c r="Q123" s="157">
        <v>0</v>
      </c>
      <c r="R123" s="157">
        <f t="shared" si="2"/>
        <v>0</v>
      </c>
      <c r="S123" s="157">
        <v>0</v>
      </c>
      <c r="T123" s="158">
        <f t="shared" si="3"/>
        <v>0</v>
      </c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R123" s="159" t="s">
        <v>246</v>
      </c>
      <c r="AT123" s="159" t="s">
        <v>242</v>
      </c>
      <c r="AU123" s="159" t="s">
        <v>88</v>
      </c>
      <c r="AY123" s="18" t="s">
        <v>239</v>
      </c>
      <c r="BE123" s="160">
        <f t="shared" si="4"/>
        <v>0</v>
      </c>
      <c r="BF123" s="160">
        <f t="shared" si="5"/>
        <v>0</v>
      </c>
      <c r="BG123" s="160">
        <f t="shared" si="6"/>
        <v>0</v>
      </c>
      <c r="BH123" s="160">
        <f t="shared" si="7"/>
        <v>0</v>
      </c>
      <c r="BI123" s="160">
        <f t="shared" si="8"/>
        <v>0</v>
      </c>
      <c r="BJ123" s="18" t="s">
        <v>140</v>
      </c>
      <c r="BK123" s="161">
        <f t="shared" si="9"/>
        <v>0</v>
      </c>
      <c r="BL123" s="18" t="s">
        <v>246</v>
      </c>
      <c r="BM123" s="159" t="s">
        <v>270</v>
      </c>
    </row>
    <row r="124" spans="1:65" s="2" customFormat="1" ht="14.4" customHeight="1">
      <c r="A124" s="34"/>
      <c r="B124" s="147"/>
      <c r="C124" s="148" t="s">
        <v>246</v>
      </c>
      <c r="D124" s="148" t="s">
        <v>242</v>
      </c>
      <c r="E124" s="149" t="s">
        <v>4654</v>
      </c>
      <c r="F124" s="150" t="s">
        <v>4655</v>
      </c>
      <c r="G124" s="151" t="s">
        <v>388</v>
      </c>
      <c r="H124" s="152">
        <v>1</v>
      </c>
      <c r="I124" s="153"/>
      <c r="J124" s="152">
        <f t="shared" si="0"/>
        <v>0</v>
      </c>
      <c r="K124" s="154"/>
      <c r="L124" s="35"/>
      <c r="M124" s="155" t="s">
        <v>1</v>
      </c>
      <c r="N124" s="156" t="s">
        <v>46</v>
      </c>
      <c r="O124" s="60"/>
      <c r="P124" s="157">
        <f t="shared" si="1"/>
        <v>0</v>
      </c>
      <c r="Q124" s="157">
        <v>0</v>
      </c>
      <c r="R124" s="157">
        <f t="shared" si="2"/>
        <v>0</v>
      </c>
      <c r="S124" s="157">
        <v>0</v>
      </c>
      <c r="T124" s="158">
        <f t="shared" si="3"/>
        <v>0</v>
      </c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R124" s="159" t="s">
        <v>246</v>
      </c>
      <c r="AT124" s="159" t="s">
        <v>242</v>
      </c>
      <c r="AU124" s="159" t="s">
        <v>88</v>
      </c>
      <c r="AY124" s="18" t="s">
        <v>239</v>
      </c>
      <c r="BE124" s="160">
        <f t="shared" si="4"/>
        <v>0</v>
      </c>
      <c r="BF124" s="160">
        <f t="shared" si="5"/>
        <v>0</v>
      </c>
      <c r="BG124" s="160">
        <f t="shared" si="6"/>
        <v>0</v>
      </c>
      <c r="BH124" s="160">
        <f t="shared" si="7"/>
        <v>0</v>
      </c>
      <c r="BI124" s="160">
        <f t="shared" si="8"/>
        <v>0</v>
      </c>
      <c r="BJ124" s="18" t="s">
        <v>140</v>
      </c>
      <c r="BK124" s="161">
        <f t="shared" si="9"/>
        <v>0</v>
      </c>
      <c r="BL124" s="18" t="s">
        <v>246</v>
      </c>
      <c r="BM124" s="159" t="s">
        <v>291</v>
      </c>
    </row>
    <row r="125" spans="1:65" s="2" customFormat="1" ht="14.4" customHeight="1">
      <c r="A125" s="34"/>
      <c r="B125" s="147"/>
      <c r="C125" s="148" t="s">
        <v>265</v>
      </c>
      <c r="D125" s="148" t="s">
        <v>242</v>
      </c>
      <c r="E125" s="149" t="s">
        <v>4656</v>
      </c>
      <c r="F125" s="150" t="s">
        <v>4657</v>
      </c>
      <c r="G125" s="151" t="s">
        <v>388</v>
      </c>
      <c r="H125" s="152">
        <v>1</v>
      </c>
      <c r="I125" s="153"/>
      <c r="J125" s="152">
        <f t="shared" si="0"/>
        <v>0</v>
      </c>
      <c r="K125" s="154"/>
      <c r="L125" s="35"/>
      <c r="M125" s="155" t="s">
        <v>1</v>
      </c>
      <c r="N125" s="156" t="s">
        <v>46</v>
      </c>
      <c r="O125" s="60"/>
      <c r="P125" s="157">
        <f t="shared" si="1"/>
        <v>0</v>
      </c>
      <c r="Q125" s="157">
        <v>0</v>
      </c>
      <c r="R125" s="157">
        <f t="shared" si="2"/>
        <v>0</v>
      </c>
      <c r="S125" s="157">
        <v>0</v>
      </c>
      <c r="T125" s="158">
        <f t="shared" si="3"/>
        <v>0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R125" s="159" t="s">
        <v>246</v>
      </c>
      <c r="AT125" s="159" t="s">
        <v>242</v>
      </c>
      <c r="AU125" s="159" t="s">
        <v>88</v>
      </c>
      <c r="AY125" s="18" t="s">
        <v>239</v>
      </c>
      <c r="BE125" s="160">
        <f t="shared" si="4"/>
        <v>0</v>
      </c>
      <c r="BF125" s="160">
        <f t="shared" si="5"/>
        <v>0</v>
      </c>
      <c r="BG125" s="160">
        <f t="shared" si="6"/>
        <v>0</v>
      </c>
      <c r="BH125" s="160">
        <f t="shared" si="7"/>
        <v>0</v>
      </c>
      <c r="BI125" s="160">
        <f t="shared" si="8"/>
        <v>0</v>
      </c>
      <c r="BJ125" s="18" t="s">
        <v>140</v>
      </c>
      <c r="BK125" s="161">
        <f t="shared" si="9"/>
        <v>0</v>
      </c>
      <c r="BL125" s="18" t="s">
        <v>246</v>
      </c>
      <c r="BM125" s="159" t="s">
        <v>312</v>
      </c>
    </row>
    <row r="126" spans="1:65" s="2" customFormat="1" ht="14.4" customHeight="1">
      <c r="A126" s="34"/>
      <c r="B126" s="147"/>
      <c r="C126" s="148" t="s">
        <v>270</v>
      </c>
      <c r="D126" s="148" t="s">
        <v>242</v>
      </c>
      <c r="E126" s="149" t="s">
        <v>4658</v>
      </c>
      <c r="F126" s="150" t="s">
        <v>4659</v>
      </c>
      <c r="G126" s="151" t="s">
        <v>388</v>
      </c>
      <c r="H126" s="152">
        <v>1</v>
      </c>
      <c r="I126" s="153"/>
      <c r="J126" s="152">
        <f t="shared" si="0"/>
        <v>0</v>
      </c>
      <c r="K126" s="154"/>
      <c r="L126" s="35"/>
      <c r="M126" s="155" t="s">
        <v>1</v>
      </c>
      <c r="N126" s="156" t="s">
        <v>46</v>
      </c>
      <c r="O126" s="60"/>
      <c r="P126" s="157">
        <f t="shared" si="1"/>
        <v>0</v>
      </c>
      <c r="Q126" s="157">
        <v>0</v>
      </c>
      <c r="R126" s="157">
        <f t="shared" si="2"/>
        <v>0</v>
      </c>
      <c r="S126" s="157">
        <v>0</v>
      </c>
      <c r="T126" s="158">
        <f t="shared" si="3"/>
        <v>0</v>
      </c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R126" s="159" t="s">
        <v>246</v>
      </c>
      <c r="AT126" s="159" t="s">
        <v>242</v>
      </c>
      <c r="AU126" s="159" t="s">
        <v>88</v>
      </c>
      <c r="AY126" s="18" t="s">
        <v>239</v>
      </c>
      <c r="BE126" s="160">
        <f t="shared" si="4"/>
        <v>0</v>
      </c>
      <c r="BF126" s="160">
        <f t="shared" si="5"/>
        <v>0</v>
      </c>
      <c r="BG126" s="160">
        <f t="shared" si="6"/>
        <v>0</v>
      </c>
      <c r="BH126" s="160">
        <f t="shared" si="7"/>
        <v>0</v>
      </c>
      <c r="BI126" s="160">
        <f t="shared" si="8"/>
        <v>0</v>
      </c>
      <c r="BJ126" s="18" t="s">
        <v>140</v>
      </c>
      <c r="BK126" s="161">
        <f t="shared" si="9"/>
        <v>0</v>
      </c>
      <c r="BL126" s="18" t="s">
        <v>246</v>
      </c>
      <c r="BM126" s="159" t="s">
        <v>327</v>
      </c>
    </row>
    <row r="127" spans="1:65" s="2" customFormat="1" ht="14.4" customHeight="1">
      <c r="A127" s="34"/>
      <c r="B127" s="147"/>
      <c r="C127" s="148" t="s">
        <v>286</v>
      </c>
      <c r="D127" s="148" t="s">
        <v>242</v>
      </c>
      <c r="E127" s="149" t="s">
        <v>4660</v>
      </c>
      <c r="F127" s="150" t="s">
        <v>4661</v>
      </c>
      <c r="G127" s="151" t="s">
        <v>388</v>
      </c>
      <c r="H127" s="152">
        <v>1</v>
      </c>
      <c r="I127" s="153"/>
      <c r="J127" s="152">
        <f t="shared" si="0"/>
        <v>0</v>
      </c>
      <c r="K127" s="154"/>
      <c r="L127" s="35"/>
      <c r="M127" s="155" t="s">
        <v>1</v>
      </c>
      <c r="N127" s="156" t="s">
        <v>46</v>
      </c>
      <c r="O127" s="60"/>
      <c r="P127" s="157">
        <f t="shared" si="1"/>
        <v>0</v>
      </c>
      <c r="Q127" s="157">
        <v>0</v>
      </c>
      <c r="R127" s="157">
        <f t="shared" si="2"/>
        <v>0</v>
      </c>
      <c r="S127" s="157">
        <v>0</v>
      </c>
      <c r="T127" s="158">
        <f t="shared" si="3"/>
        <v>0</v>
      </c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R127" s="159" t="s">
        <v>246</v>
      </c>
      <c r="AT127" s="159" t="s">
        <v>242</v>
      </c>
      <c r="AU127" s="159" t="s">
        <v>88</v>
      </c>
      <c r="AY127" s="18" t="s">
        <v>239</v>
      </c>
      <c r="BE127" s="160">
        <f t="shared" si="4"/>
        <v>0</v>
      </c>
      <c r="BF127" s="160">
        <f t="shared" si="5"/>
        <v>0</v>
      </c>
      <c r="BG127" s="160">
        <f t="shared" si="6"/>
        <v>0</v>
      </c>
      <c r="BH127" s="160">
        <f t="shared" si="7"/>
        <v>0</v>
      </c>
      <c r="BI127" s="160">
        <f t="shared" si="8"/>
        <v>0</v>
      </c>
      <c r="BJ127" s="18" t="s">
        <v>140</v>
      </c>
      <c r="BK127" s="161">
        <f t="shared" si="9"/>
        <v>0</v>
      </c>
      <c r="BL127" s="18" t="s">
        <v>246</v>
      </c>
      <c r="BM127" s="159" t="s">
        <v>339</v>
      </c>
    </row>
    <row r="128" spans="1:65" s="2" customFormat="1" ht="14.4" customHeight="1">
      <c r="A128" s="34"/>
      <c r="B128" s="147"/>
      <c r="C128" s="148" t="s">
        <v>291</v>
      </c>
      <c r="D128" s="148" t="s">
        <v>242</v>
      </c>
      <c r="E128" s="149" t="s">
        <v>4662</v>
      </c>
      <c r="F128" s="150" t="s">
        <v>4663</v>
      </c>
      <c r="G128" s="151" t="s">
        <v>388</v>
      </c>
      <c r="H128" s="152">
        <v>1</v>
      </c>
      <c r="I128" s="153"/>
      <c r="J128" s="152">
        <f t="shared" si="0"/>
        <v>0</v>
      </c>
      <c r="K128" s="154"/>
      <c r="L128" s="35"/>
      <c r="M128" s="155" t="s">
        <v>1</v>
      </c>
      <c r="N128" s="156" t="s">
        <v>46</v>
      </c>
      <c r="O128" s="60"/>
      <c r="P128" s="157">
        <f t="shared" si="1"/>
        <v>0</v>
      </c>
      <c r="Q128" s="157">
        <v>0</v>
      </c>
      <c r="R128" s="157">
        <f t="shared" si="2"/>
        <v>0</v>
      </c>
      <c r="S128" s="157">
        <v>0</v>
      </c>
      <c r="T128" s="158">
        <f t="shared" si="3"/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159" t="s">
        <v>246</v>
      </c>
      <c r="AT128" s="159" t="s">
        <v>242</v>
      </c>
      <c r="AU128" s="159" t="s">
        <v>88</v>
      </c>
      <c r="AY128" s="18" t="s">
        <v>239</v>
      </c>
      <c r="BE128" s="160">
        <f t="shared" si="4"/>
        <v>0</v>
      </c>
      <c r="BF128" s="160">
        <f t="shared" si="5"/>
        <v>0</v>
      </c>
      <c r="BG128" s="160">
        <f t="shared" si="6"/>
        <v>0</v>
      </c>
      <c r="BH128" s="160">
        <f t="shared" si="7"/>
        <v>0</v>
      </c>
      <c r="BI128" s="160">
        <f t="shared" si="8"/>
        <v>0</v>
      </c>
      <c r="BJ128" s="18" t="s">
        <v>140</v>
      </c>
      <c r="BK128" s="161">
        <f t="shared" si="9"/>
        <v>0</v>
      </c>
      <c r="BL128" s="18" t="s">
        <v>246</v>
      </c>
      <c r="BM128" s="159" t="s">
        <v>307</v>
      </c>
    </row>
    <row r="129" spans="1:65" s="2" customFormat="1" ht="14.4" customHeight="1">
      <c r="A129" s="34"/>
      <c r="B129" s="147"/>
      <c r="C129" s="148" t="s">
        <v>304</v>
      </c>
      <c r="D129" s="148" t="s">
        <v>242</v>
      </c>
      <c r="E129" s="149" t="s">
        <v>4664</v>
      </c>
      <c r="F129" s="150" t="s">
        <v>4665</v>
      </c>
      <c r="G129" s="151" t="s">
        <v>388</v>
      </c>
      <c r="H129" s="152">
        <v>1</v>
      </c>
      <c r="I129" s="153"/>
      <c r="J129" s="152">
        <f t="shared" si="0"/>
        <v>0</v>
      </c>
      <c r="K129" s="154"/>
      <c r="L129" s="35"/>
      <c r="M129" s="155" t="s">
        <v>1</v>
      </c>
      <c r="N129" s="156" t="s">
        <v>46</v>
      </c>
      <c r="O129" s="60"/>
      <c r="P129" s="157">
        <f t="shared" si="1"/>
        <v>0</v>
      </c>
      <c r="Q129" s="157">
        <v>0</v>
      </c>
      <c r="R129" s="157">
        <f t="shared" si="2"/>
        <v>0</v>
      </c>
      <c r="S129" s="157">
        <v>0</v>
      </c>
      <c r="T129" s="158">
        <f t="shared" si="3"/>
        <v>0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R129" s="159" t="s">
        <v>246</v>
      </c>
      <c r="AT129" s="159" t="s">
        <v>242</v>
      </c>
      <c r="AU129" s="159" t="s">
        <v>88</v>
      </c>
      <c r="AY129" s="18" t="s">
        <v>239</v>
      </c>
      <c r="BE129" s="160">
        <f t="shared" si="4"/>
        <v>0</v>
      </c>
      <c r="BF129" s="160">
        <f t="shared" si="5"/>
        <v>0</v>
      </c>
      <c r="BG129" s="160">
        <f t="shared" si="6"/>
        <v>0</v>
      </c>
      <c r="BH129" s="160">
        <f t="shared" si="7"/>
        <v>0</v>
      </c>
      <c r="BI129" s="160">
        <f t="shared" si="8"/>
        <v>0</v>
      </c>
      <c r="BJ129" s="18" t="s">
        <v>140</v>
      </c>
      <c r="BK129" s="161">
        <f t="shared" si="9"/>
        <v>0</v>
      </c>
      <c r="BL129" s="18" t="s">
        <v>246</v>
      </c>
      <c r="BM129" s="159" t="s">
        <v>761</v>
      </c>
    </row>
    <row r="130" spans="1:65" s="2" customFormat="1" ht="14.4" customHeight="1">
      <c r="A130" s="34"/>
      <c r="B130" s="147"/>
      <c r="C130" s="148" t="s">
        <v>312</v>
      </c>
      <c r="D130" s="148" t="s">
        <v>242</v>
      </c>
      <c r="E130" s="149" t="s">
        <v>4666</v>
      </c>
      <c r="F130" s="150" t="s">
        <v>4667</v>
      </c>
      <c r="G130" s="151" t="s">
        <v>388</v>
      </c>
      <c r="H130" s="152">
        <v>2</v>
      </c>
      <c r="I130" s="153"/>
      <c r="J130" s="152">
        <f t="shared" si="0"/>
        <v>0</v>
      </c>
      <c r="K130" s="154"/>
      <c r="L130" s="35"/>
      <c r="M130" s="155" t="s">
        <v>1</v>
      </c>
      <c r="N130" s="156" t="s">
        <v>46</v>
      </c>
      <c r="O130" s="60"/>
      <c r="P130" s="157">
        <f t="shared" si="1"/>
        <v>0</v>
      </c>
      <c r="Q130" s="157">
        <v>0</v>
      </c>
      <c r="R130" s="157">
        <f t="shared" si="2"/>
        <v>0</v>
      </c>
      <c r="S130" s="157">
        <v>0</v>
      </c>
      <c r="T130" s="158">
        <f t="shared" si="3"/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159" t="s">
        <v>246</v>
      </c>
      <c r="AT130" s="159" t="s">
        <v>242</v>
      </c>
      <c r="AU130" s="159" t="s">
        <v>88</v>
      </c>
      <c r="AY130" s="18" t="s">
        <v>239</v>
      </c>
      <c r="BE130" s="160">
        <f t="shared" si="4"/>
        <v>0</v>
      </c>
      <c r="BF130" s="160">
        <f t="shared" si="5"/>
        <v>0</v>
      </c>
      <c r="BG130" s="160">
        <f t="shared" si="6"/>
        <v>0</v>
      </c>
      <c r="BH130" s="160">
        <f t="shared" si="7"/>
        <v>0</v>
      </c>
      <c r="BI130" s="160">
        <f t="shared" si="8"/>
        <v>0</v>
      </c>
      <c r="BJ130" s="18" t="s">
        <v>140</v>
      </c>
      <c r="BK130" s="161">
        <f t="shared" si="9"/>
        <v>0</v>
      </c>
      <c r="BL130" s="18" t="s">
        <v>246</v>
      </c>
      <c r="BM130" s="159" t="s">
        <v>8</v>
      </c>
    </row>
    <row r="131" spans="1:65" s="2" customFormat="1" ht="14.4" customHeight="1">
      <c r="A131" s="34"/>
      <c r="B131" s="147"/>
      <c r="C131" s="148" t="s">
        <v>320</v>
      </c>
      <c r="D131" s="148" t="s">
        <v>242</v>
      </c>
      <c r="E131" s="149" t="s">
        <v>4668</v>
      </c>
      <c r="F131" s="150" t="s">
        <v>4669</v>
      </c>
      <c r="G131" s="151" t="s">
        <v>388</v>
      </c>
      <c r="H131" s="152">
        <v>1</v>
      </c>
      <c r="I131" s="153"/>
      <c r="J131" s="152">
        <f t="shared" si="0"/>
        <v>0</v>
      </c>
      <c r="K131" s="154"/>
      <c r="L131" s="35"/>
      <c r="M131" s="155" t="s">
        <v>1</v>
      </c>
      <c r="N131" s="156" t="s">
        <v>46</v>
      </c>
      <c r="O131" s="60"/>
      <c r="P131" s="157">
        <f t="shared" si="1"/>
        <v>0</v>
      </c>
      <c r="Q131" s="157">
        <v>0</v>
      </c>
      <c r="R131" s="157">
        <f t="shared" si="2"/>
        <v>0</v>
      </c>
      <c r="S131" s="157">
        <v>0</v>
      </c>
      <c r="T131" s="158">
        <f t="shared" si="3"/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159" t="s">
        <v>246</v>
      </c>
      <c r="AT131" s="159" t="s">
        <v>242</v>
      </c>
      <c r="AU131" s="159" t="s">
        <v>88</v>
      </c>
      <c r="AY131" s="18" t="s">
        <v>239</v>
      </c>
      <c r="BE131" s="160">
        <f t="shared" si="4"/>
        <v>0</v>
      </c>
      <c r="BF131" s="160">
        <f t="shared" si="5"/>
        <v>0</v>
      </c>
      <c r="BG131" s="160">
        <f t="shared" si="6"/>
        <v>0</v>
      </c>
      <c r="BH131" s="160">
        <f t="shared" si="7"/>
        <v>0</v>
      </c>
      <c r="BI131" s="160">
        <f t="shared" si="8"/>
        <v>0</v>
      </c>
      <c r="BJ131" s="18" t="s">
        <v>140</v>
      </c>
      <c r="BK131" s="161">
        <f t="shared" si="9"/>
        <v>0</v>
      </c>
      <c r="BL131" s="18" t="s">
        <v>246</v>
      </c>
      <c r="BM131" s="159" t="s">
        <v>380</v>
      </c>
    </row>
    <row r="132" spans="1:65" s="2" customFormat="1" ht="14.4" customHeight="1">
      <c r="A132" s="34"/>
      <c r="B132" s="147"/>
      <c r="C132" s="148" t="s">
        <v>327</v>
      </c>
      <c r="D132" s="148" t="s">
        <v>242</v>
      </c>
      <c r="E132" s="149" t="s">
        <v>4670</v>
      </c>
      <c r="F132" s="150" t="s">
        <v>4671</v>
      </c>
      <c r="G132" s="151" t="s">
        <v>388</v>
      </c>
      <c r="H132" s="152">
        <v>2</v>
      </c>
      <c r="I132" s="153"/>
      <c r="J132" s="152">
        <f t="shared" si="0"/>
        <v>0</v>
      </c>
      <c r="K132" s="154"/>
      <c r="L132" s="35"/>
      <c r="M132" s="155" t="s">
        <v>1</v>
      </c>
      <c r="N132" s="156" t="s">
        <v>46</v>
      </c>
      <c r="O132" s="60"/>
      <c r="P132" s="157">
        <f t="shared" si="1"/>
        <v>0</v>
      </c>
      <c r="Q132" s="157">
        <v>0</v>
      </c>
      <c r="R132" s="157">
        <f t="shared" si="2"/>
        <v>0</v>
      </c>
      <c r="S132" s="157">
        <v>0</v>
      </c>
      <c r="T132" s="158">
        <f t="shared" si="3"/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159" t="s">
        <v>246</v>
      </c>
      <c r="AT132" s="159" t="s">
        <v>242</v>
      </c>
      <c r="AU132" s="159" t="s">
        <v>88</v>
      </c>
      <c r="AY132" s="18" t="s">
        <v>239</v>
      </c>
      <c r="BE132" s="160">
        <f t="shared" si="4"/>
        <v>0</v>
      </c>
      <c r="BF132" s="160">
        <f t="shared" si="5"/>
        <v>0</v>
      </c>
      <c r="BG132" s="160">
        <f t="shared" si="6"/>
        <v>0</v>
      </c>
      <c r="BH132" s="160">
        <f t="shared" si="7"/>
        <v>0</v>
      </c>
      <c r="BI132" s="160">
        <f t="shared" si="8"/>
        <v>0</v>
      </c>
      <c r="BJ132" s="18" t="s">
        <v>140</v>
      </c>
      <c r="BK132" s="161">
        <f t="shared" si="9"/>
        <v>0</v>
      </c>
      <c r="BL132" s="18" t="s">
        <v>246</v>
      </c>
      <c r="BM132" s="159" t="s">
        <v>393</v>
      </c>
    </row>
    <row r="133" spans="1:65" s="2" customFormat="1" ht="14.4" customHeight="1">
      <c r="A133" s="34"/>
      <c r="B133" s="147"/>
      <c r="C133" s="148" t="s">
        <v>334</v>
      </c>
      <c r="D133" s="148" t="s">
        <v>242</v>
      </c>
      <c r="E133" s="149" t="s">
        <v>4672</v>
      </c>
      <c r="F133" s="150" t="s">
        <v>4673</v>
      </c>
      <c r="G133" s="151" t="s">
        <v>388</v>
      </c>
      <c r="H133" s="152">
        <v>1</v>
      </c>
      <c r="I133" s="153"/>
      <c r="J133" s="152">
        <f t="shared" si="0"/>
        <v>0</v>
      </c>
      <c r="K133" s="154"/>
      <c r="L133" s="35"/>
      <c r="M133" s="155" t="s">
        <v>1</v>
      </c>
      <c r="N133" s="156" t="s">
        <v>46</v>
      </c>
      <c r="O133" s="60"/>
      <c r="P133" s="157">
        <f t="shared" si="1"/>
        <v>0</v>
      </c>
      <c r="Q133" s="157">
        <v>0</v>
      </c>
      <c r="R133" s="157">
        <f t="shared" si="2"/>
        <v>0</v>
      </c>
      <c r="S133" s="157">
        <v>0</v>
      </c>
      <c r="T133" s="158">
        <f t="shared" si="3"/>
        <v>0</v>
      </c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159" t="s">
        <v>246</v>
      </c>
      <c r="AT133" s="159" t="s">
        <v>242</v>
      </c>
      <c r="AU133" s="159" t="s">
        <v>88</v>
      </c>
      <c r="AY133" s="18" t="s">
        <v>239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8" t="s">
        <v>140</v>
      </c>
      <c r="BK133" s="161">
        <f t="shared" si="9"/>
        <v>0</v>
      </c>
      <c r="BL133" s="18" t="s">
        <v>246</v>
      </c>
      <c r="BM133" s="159" t="s">
        <v>406</v>
      </c>
    </row>
    <row r="134" spans="1:65" s="2" customFormat="1" ht="14.4" customHeight="1">
      <c r="A134" s="34"/>
      <c r="B134" s="147"/>
      <c r="C134" s="148" t="s">
        <v>339</v>
      </c>
      <c r="D134" s="148" t="s">
        <v>242</v>
      </c>
      <c r="E134" s="149" t="s">
        <v>4674</v>
      </c>
      <c r="F134" s="150" t="s">
        <v>4675</v>
      </c>
      <c r="G134" s="151" t="s">
        <v>388</v>
      </c>
      <c r="H134" s="152">
        <v>32</v>
      </c>
      <c r="I134" s="153"/>
      <c r="J134" s="152">
        <f t="shared" si="0"/>
        <v>0</v>
      </c>
      <c r="K134" s="154"/>
      <c r="L134" s="35"/>
      <c r="M134" s="155" t="s">
        <v>1</v>
      </c>
      <c r="N134" s="156" t="s">
        <v>46</v>
      </c>
      <c r="O134" s="60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159" t="s">
        <v>246</v>
      </c>
      <c r="AT134" s="159" t="s">
        <v>242</v>
      </c>
      <c r="AU134" s="159" t="s">
        <v>88</v>
      </c>
      <c r="AY134" s="18" t="s">
        <v>239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8" t="s">
        <v>140</v>
      </c>
      <c r="BK134" s="161">
        <f t="shared" si="9"/>
        <v>0</v>
      </c>
      <c r="BL134" s="18" t="s">
        <v>246</v>
      </c>
      <c r="BM134" s="159" t="s">
        <v>268</v>
      </c>
    </row>
    <row r="135" spans="1:65" s="2" customFormat="1" ht="14.4" customHeight="1">
      <c r="A135" s="34"/>
      <c r="B135" s="147"/>
      <c r="C135" s="148" t="s">
        <v>344</v>
      </c>
      <c r="D135" s="148" t="s">
        <v>242</v>
      </c>
      <c r="E135" s="149" t="s">
        <v>4676</v>
      </c>
      <c r="F135" s="150" t="s">
        <v>4677</v>
      </c>
      <c r="G135" s="151" t="s">
        <v>388</v>
      </c>
      <c r="H135" s="152">
        <v>5</v>
      </c>
      <c r="I135" s="153"/>
      <c r="J135" s="152">
        <f t="shared" si="0"/>
        <v>0</v>
      </c>
      <c r="K135" s="154"/>
      <c r="L135" s="35"/>
      <c r="M135" s="155" t="s">
        <v>1</v>
      </c>
      <c r="N135" s="156" t="s">
        <v>46</v>
      </c>
      <c r="O135" s="60"/>
      <c r="P135" s="157">
        <f t="shared" si="1"/>
        <v>0</v>
      </c>
      <c r="Q135" s="157">
        <v>0</v>
      </c>
      <c r="R135" s="157">
        <f t="shared" si="2"/>
        <v>0</v>
      </c>
      <c r="S135" s="157">
        <v>0</v>
      </c>
      <c r="T135" s="158">
        <f t="shared" si="3"/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159" t="s">
        <v>246</v>
      </c>
      <c r="AT135" s="159" t="s">
        <v>242</v>
      </c>
      <c r="AU135" s="159" t="s">
        <v>88</v>
      </c>
      <c r="AY135" s="18" t="s">
        <v>239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8" t="s">
        <v>140</v>
      </c>
      <c r="BK135" s="161">
        <f t="shared" si="9"/>
        <v>0</v>
      </c>
      <c r="BL135" s="18" t="s">
        <v>246</v>
      </c>
      <c r="BM135" s="159" t="s">
        <v>289</v>
      </c>
    </row>
    <row r="136" spans="1:65" s="2" customFormat="1" ht="14.4" customHeight="1">
      <c r="A136" s="34"/>
      <c r="B136" s="147"/>
      <c r="C136" s="148" t="s">
        <v>307</v>
      </c>
      <c r="D136" s="148" t="s">
        <v>242</v>
      </c>
      <c r="E136" s="149" t="s">
        <v>4678</v>
      </c>
      <c r="F136" s="150" t="s">
        <v>4679</v>
      </c>
      <c r="G136" s="151" t="s">
        <v>388</v>
      </c>
      <c r="H136" s="152">
        <v>4</v>
      </c>
      <c r="I136" s="153"/>
      <c r="J136" s="152">
        <f t="shared" si="0"/>
        <v>0</v>
      </c>
      <c r="K136" s="154"/>
      <c r="L136" s="35"/>
      <c r="M136" s="155" t="s">
        <v>1</v>
      </c>
      <c r="N136" s="156" t="s">
        <v>46</v>
      </c>
      <c r="O136" s="60"/>
      <c r="P136" s="157">
        <f t="shared" si="1"/>
        <v>0</v>
      </c>
      <c r="Q136" s="157">
        <v>0</v>
      </c>
      <c r="R136" s="157">
        <f t="shared" si="2"/>
        <v>0</v>
      </c>
      <c r="S136" s="157">
        <v>0</v>
      </c>
      <c r="T136" s="158">
        <f t="shared" si="3"/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159" t="s">
        <v>246</v>
      </c>
      <c r="AT136" s="159" t="s">
        <v>242</v>
      </c>
      <c r="AU136" s="159" t="s">
        <v>88</v>
      </c>
      <c r="AY136" s="18" t="s">
        <v>239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8" t="s">
        <v>140</v>
      </c>
      <c r="BK136" s="161">
        <f t="shared" si="9"/>
        <v>0</v>
      </c>
      <c r="BL136" s="18" t="s">
        <v>246</v>
      </c>
      <c r="BM136" s="159" t="s">
        <v>323</v>
      </c>
    </row>
    <row r="137" spans="1:65" s="2" customFormat="1" ht="14.4" customHeight="1">
      <c r="A137" s="34"/>
      <c r="B137" s="147"/>
      <c r="C137" s="148" t="s">
        <v>355</v>
      </c>
      <c r="D137" s="148" t="s">
        <v>242</v>
      </c>
      <c r="E137" s="149" t="s">
        <v>4680</v>
      </c>
      <c r="F137" s="150" t="s">
        <v>4681</v>
      </c>
      <c r="G137" s="151" t="s">
        <v>388</v>
      </c>
      <c r="H137" s="152">
        <v>4</v>
      </c>
      <c r="I137" s="153"/>
      <c r="J137" s="152">
        <f t="shared" si="0"/>
        <v>0</v>
      </c>
      <c r="K137" s="154"/>
      <c r="L137" s="35"/>
      <c r="M137" s="155" t="s">
        <v>1</v>
      </c>
      <c r="N137" s="156" t="s">
        <v>46</v>
      </c>
      <c r="O137" s="60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159" t="s">
        <v>246</v>
      </c>
      <c r="AT137" s="159" t="s">
        <v>242</v>
      </c>
      <c r="AU137" s="159" t="s">
        <v>88</v>
      </c>
      <c r="AY137" s="18" t="s">
        <v>239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8" t="s">
        <v>140</v>
      </c>
      <c r="BK137" s="161">
        <f t="shared" si="9"/>
        <v>0</v>
      </c>
      <c r="BL137" s="18" t="s">
        <v>246</v>
      </c>
      <c r="BM137" s="159" t="s">
        <v>389</v>
      </c>
    </row>
    <row r="138" spans="1:65" s="2" customFormat="1" ht="14.4" customHeight="1">
      <c r="A138" s="34"/>
      <c r="B138" s="147"/>
      <c r="C138" s="148" t="s">
        <v>761</v>
      </c>
      <c r="D138" s="148" t="s">
        <v>242</v>
      </c>
      <c r="E138" s="149" t="s">
        <v>4682</v>
      </c>
      <c r="F138" s="150" t="s">
        <v>4683</v>
      </c>
      <c r="G138" s="151" t="s">
        <v>388</v>
      </c>
      <c r="H138" s="152">
        <v>4</v>
      </c>
      <c r="I138" s="153"/>
      <c r="J138" s="152">
        <f t="shared" si="0"/>
        <v>0</v>
      </c>
      <c r="K138" s="154"/>
      <c r="L138" s="35"/>
      <c r="M138" s="155" t="s">
        <v>1</v>
      </c>
      <c r="N138" s="156" t="s">
        <v>46</v>
      </c>
      <c r="O138" s="60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159" t="s">
        <v>246</v>
      </c>
      <c r="AT138" s="159" t="s">
        <v>242</v>
      </c>
      <c r="AU138" s="159" t="s">
        <v>88</v>
      </c>
      <c r="AY138" s="18" t="s">
        <v>239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8" t="s">
        <v>140</v>
      </c>
      <c r="BK138" s="161">
        <f t="shared" si="9"/>
        <v>0</v>
      </c>
      <c r="BL138" s="18" t="s">
        <v>246</v>
      </c>
      <c r="BM138" s="159" t="s">
        <v>451</v>
      </c>
    </row>
    <row r="139" spans="1:65" s="2" customFormat="1" ht="14.4" customHeight="1">
      <c r="A139" s="34"/>
      <c r="B139" s="147"/>
      <c r="C139" s="148" t="s">
        <v>362</v>
      </c>
      <c r="D139" s="148" t="s">
        <v>242</v>
      </c>
      <c r="E139" s="149" t="s">
        <v>3276</v>
      </c>
      <c r="F139" s="150" t="s">
        <v>4684</v>
      </c>
      <c r="G139" s="151" t="s">
        <v>388</v>
      </c>
      <c r="H139" s="152">
        <v>1</v>
      </c>
      <c r="I139" s="153"/>
      <c r="J139" s="152">
        <f t="shared" si="0"/>
        <v>0</v>
      </c>
      <c r="K139" s="154"/>
      <c r="L139" s="35"/>
      <c r="M139" s="155" t="s">
        <v>1</v>
      </c>
      <c r="N139" s="156" t="s">
        <v>46</v>
      </c>
      <c r="O139" s="60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159" t="s">
        <v>246</v>
      </c>
      <c r="AT139" s="159" t="s">
        <v>242</v>
      </c>
      <c r="AU139" s="159" t="s">
        <v>88</v>
      </c>
      <c r="AY139" s="18" t="s">
        <v>239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8" t="s">
        <v>140</v>
      </c>
      <c r="BK139" s="161">
        <f t="shared" si="9"/>
        <v>0</v>
      </c>
      <c r="BL139" s="18" t="s">
        <v>246</v>
      </c>
      <c r="BM139" s="159" t="s">
        <v>447</v>
      </c>
    </row>
    <row r="140" spans="1:65" s="2" customFormat="1" ht="14.4" customHeight="1">
      <c r="A140" s="34"/>
      <c r="B140" s="147"/>
      <c r="C140" s="148" t="s">
        <v>8</v>
      </c>
      <c r="D140" s="148" t="s">
        <v>242</v>
      </c>
      <c r="E140" s="149" t="s">
        <v>3292</v>
      </c>
      <c r="F140" s="150" t="s">
        <v>4685</v>
      </c>
      <c r="G140" s="151" t="s">
        <v>388</v>
      </c>
      <c r="H140" s="152">
        <v>1</v>
      </c>
      <c r="I140" s="153"/>
      <c r="J140" s="152">
        <f t="shared" si="0"/>
        <v>0</v>
      </c>
      <c r="K140" s="154"/>
      <c r="L140" s="35"/>
      <c r="M140" s="155" t="s">
        <v>1</v>
      </c>
      <c r="N140" s="156" t="s">
        <v>46</v>
      </c>
      <c r="O140" s="60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159" t="s">
        <v>246</v>
      </c>
      <c r="AT140" s="159" t="s">
        <v>242</v>
      </c>
      <c r="AU140" s="159" t="s">
        <v>88</v>
      </c>
      <c r="AY140" s="18" t="s">
        <v>239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8" t="s">
        <v>140</v>
      </c>
      <c r="BK140" s="161">
        <f t="shared" si="9"/>
        <v>0</v>
      </c>
      <c r="BL140" s="18" t="s">
        <v>246</v>
      </c>
      <c r="BM140" s="159" t="s">
        <v>342</v>
      </c>
    </row>
    <row r="141" spans="1:65" s="2" customFormat="1" ht="14.4" customHeight="1">
      <c r="A141" s="34"/>
      <c r="B141" s="147"/>
      <c r="C141" s="148" t="s">
        <v>375</v>
      </c>
      <c r="D141" s="148" t="s">
        <v>242</v>
      </c>
      <c r="E141" s="149" t="s">
        <v>3317</v>
      </c>
      <c r="F141" s="150" t="s">
        <v>4686</v>
      </c>
      <c r="G141" s="151" t="s">
        <v>388</v>
      </c>
      <c r="H141" s="152">
        <v>1</v>
      </c>
      <c r="I141" s="153"/>
      <c r="J141" s="152">
        <f t="shared" si="0"/>
        <v>0</v>
      </c>
      <c r="K141" s="154"/>
      <c r="L141" s="35"/>
      <c r="M141" s="155" t="s">
        <v>1</v>
      </c>
      <c r="N141" s="156" t="s">
        <v>46</v>
      </c>
      <c r="O141" s="60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R141" s="159" t="s">
        <v>246</v>
      </c>
      <c r="AT141" s="159" t="s">
        <v>242</v>
      </c>
      <c r="AU141" s="159" t="s">
        <v>88</v>
      </c>
      <c r="AY141" s="18" t="s">
        <v>239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8" t="s">
        <v>140</v>
      </c>
      <c r="BK141" s="161">
        <f t="shared" si="9"/>
        <v>0</v>
      </c>
      <c r="BL141" s="18" t="s">
        <v>246</v>
      </c>
      <c r="BM141" s="159" t="s">
        <v>351</v>
      </c>
    </row>
    <row r="142" spans="1:65" s="2" customFormat="1" ht="14.4" customHeight="1">
      <c r="A142" s="34"/>
      <c r="B142" s="147"/>
      <c r="C142" s="148" t="s">
        <v>380</v>
      </c>
      <c r="D142" s="148" t="s">
        <v>242</v>
      </c>
      <c r="E142" s="149" t="s">
        <v>4687</v>
      </c>
      <c r="F142" s="150" t="s">
        <v>4688</v>
      </c>
      <c r="G142" s="151" t="s">
        <v>388</v>
      </c>
      <c r="H142" s="152">
        <v>1</v>
      </c>
      <c r="I142" s="153"/>
      <c r="J142" s="152">
        <f t="shared" si="0"/>
        <v>0</v>
      </c>
      <c r="K142" s="154"/>
      <c r="L142" s="35"/>
      <c r="M142" s="155" t="s">
        <v>1</v>
      </c>
      <c r="N142" s="156" t="s">
        <v>46</v>
      </c>
      <c r="O142" s="60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159" t="s">
        <v>246</v>
      </c>
      <c r="AT142" s="159" t="s">
        <v>242</v>
      </c>
      <c r="AU142" s="159" t="s">
        <v>88</v>
      </c>
      <c r="AY142" s="18" t="s">
        <v>239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8" t="s">
        <v>140</v>
      </c>
      <c r="BK142" s="161">
        <f t="shared" si="9"/>
        <v>0</v>
      </c>
      <c r="BL142" s="18" t="s">
        <v>246</v>
      </c>
      <c r="BM142" s="159" t="s">
        <v>462</v>
      </c>
    </row>
    <row r="143" spans="1:65" s="2" customFormat="1" ht="14.4" customHeight="1">
      <c r="A143" s="34"/>
      <c r="B143" s="147"/>
      <c r="C143" s="148" t="s">
        <v>385</v>
      </c>
      <c r="D143" s="148" t="s">
        <v>242</v>
      </c>
      <c r="E143" s="149" t="s">
        <v>4689</v>
      </c>
      <c r="F143" s="150" t="s">
        <v>4690</v>
      </c>
      <c r="G143" s="151" t="s">
        <v>388</v>
      </c>
      <c r="H143" s="152">
        <v>1</v>
      </c>
      <c r="I143" s="153"/>
      <c r="J143" s="152">
        <f t="shared" si="0"/>
        <v>0</v>
      </c>
      <c r="K143" s="154"/>
      <c r="L143" s="35"/>
      <c r="M143" s="155" t="s">
        <v>1</v>
      </c>
      <c r="N143" s="156" t="s">
        <v>46</v>
      </c>
      <c r="O143" s="60"/>
      <c r="P143" s="157">
        <f t="shared" si="1"/>
        <v>0</v>
      </c>
      <c r="Q143" s="157">
        <v>0</v>
      </c>
      <c r="R143" s="157">
        <f t="shared" si="2"/>
        <v>0</v>
      </c>
      <c r="S143" s="157">
        <v>0</v>
      </c>
      <c r="T143" s="158">
        <f t="shared" si="3"/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159" t="s">
        <v>246</v>
      </c>
      <c r="AT143" s="159" t="s">
        <v>242</v>
      </c>
      <c r="AU143" s="159" t="s">
        <v>88</v>
      </c>
      <c r="AY143" s="18" t="s">
        <v>239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8" t="s">
        <v>140</v>
      </c>
      <c r="BK143" s="161">
        <f t="shared" si="9"/>
        <v>0</v>
      </c>
      <c r="BL143" s="18" t="s">
        <v>246</v>
      </c>
      <c r="BM143" s="159" t="s">
        <v>469</v>
      </c>
    </row>
    <row r="144" spans="1:65" s="2" customFormat="1" ht="14.4" customHeight="1">
      <c r="A144" s="34"/>
      <c r="B144" s="147"/>
      <c r="C144" s="148" t="s">
        <v>393</v>
      </c>
      <c r="D144" s="148" t="s">
        <v>242</v>
      </c>
      <c r="E144" s="149" t="s">
        <v>4691</v>
      </c>
      <c r="F144" s="150" t="s">
        <v>4692</v>
      </c>
      <c r="G144" s="151" t="s">
        <v>388</v>
      </c>
      <c r="H144" s="152">
        <v>1</v>
      </c>
      <c r="I144" s="153"/>
      <c r="J144" s="152">
        <f t="shared" si="0"/>
        <v>0</v>
      </c>
      <c r="K144" s="154"/>
      <c r="L144" s="35"/>
      <c r="M144" s="155" t="s">
        <v>1</v>
      </c>
      <c r="N144" s="156" t="s">
        <v>46</v>
      </c>
      <c r="O144" s="60"/>
      <c r="P144" s="157">
        <f t="shared" si="1"/>
        <v>0</v>
      </c>
      <c r="Q144" s="157">
        <v>0</v>
      </c>
      <c r="R144" s="157">
        <f t="shared" si="2"/>
        <v>0</v>
      </c>
      <c r="S144" s="157">
        <v>0</v>
      </c>
      <c r="T144" s="158">
        <f t="shared" si="3"/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159" t="s">
        <v>246</v>
      </c>
      <c r="AT144" s="159" t="s">
        <v>242</v>
      </c>
      <c r="AU144" s="159" t="s">
        <v>88</v>
      </c>
      <c r="AY144" s="18" t="s">
        <v>239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8" t="s">
        <v>140</v>
      </c>
      <c r="BK144" s="161">
        <f t="shared" si="9"/>
        <v>0</v>
      </c>
      <c r="BL144" s="18" t="s">
        <v>246</v>
      </c>
      <c r="BM144" s="159" t="s">
        <v>476</v>
      </c>
    </row>
    <row r="145" spans="1:65" s="2" customFormat="1" ht="14.4" customHeight="1">
      <c r="A145" s="34"/>
      <c r="B145" s="147"/>
      <c r="C145" s="148" t="s">
        <v>400</v>
      </c>
      <c r="D145" s="148" t="s">
        <v>242</v>
      </c>
      <c r="E145" s="149" t="s">
        <v>4693</v>
      </c>
      <c r="F145" s="150" t="s">
        <v>4694</v>
      </c>
      <c r="G145" s="151" t="s">
        <v>388</v>
      </c>
      <c r="H145" s="152">
        <v>4</v>
      </c>
      <c r="I145" s="153"/>
      <c r="J145" s="152">
        <f t="shared" si="0"/>
        <v>0</v>
      </c>
      <c r="K145" s="154"/>
      <c r="L145" s="35"/>
      <c r="M145" s="155" t="s">
        <v>1</v>
      </c>
      <c r="N145" s="156" t="s">
        <v>46</v>
      </c>
      <c r="O145" s="60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159" t="s">
        <v>246</v>
      </c>
      <c r="AT145" s="159" t="s">
        <v>242</v>
      </c>
      <c r="AU145" s="159" t="s">
        <v>88</v>
      </c>
      <c r="AY145" s="18" t="s">
        <v>239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8" t="s">
        <v>140</v>
      </c>
      <c r="BK145" s="161">
        <f t="shared" si="9"/>
        <v>0</v>
      </c>
      <c r="BL145" s="18" t="s">
        <v>246</v>
      </c>
      <c r="BM145" s="159" t="s">
        <v>666</v>
      </c>
    </row>
    <row r="146" spans="1:65" s="2" customFormat="1" ht="14.4" customHeight="1">
      <c r="A146" s="34"/>
      <c r="B146" s="147"/>
      <c r="C146" s="148" t="s">
        <v>406</v>
      </c>
      <c r="D146" s="148" t="s">
        <v>242</v>
      </c>
      <c r="E146" s="149" t="s">
        <v>4695</v>
      </c>
      <c r="F146" s="150" t="s">
        <v>4696</v>
      </c>
      <c r="G146" s="151" t="s">
        <v>388</v>
      </c>
      <c r="H146" s="152">
        <v>5</v>
      </c>
      <c r="I146" s="153"/>
      <c r="J146" s="152">
        <f t="shared" si="0"/>
        <v>0</v>
      </c>
      <c r="K146" s="154"/>
      <c r="L146" s="35"/>
      <c r="M146" s="155" t="s">
        <v>1</v>
      </c>
      <c r="N146" s="156" t="s">
        <v>46</v>
      </c>
      <c r="O146" s="60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159" t="s">
        <v>246</v>
      </c>
      <c r="AT146" s="159" t="s">
        <v>242</v>
      </c>
      <c r="AU146" s="159" t="s">
        <v>88</v>
      </c>
      <c r="AY146" s="18" t="s">
        <v>239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8" t="s">
        <v>140</v>
      </c>
      <c r="BK146" s="161">
        <f t="shared" si="9"/>
        <v>0</v>
      </c>
      <c r="BL146" s="18" t="s">
        <v>246</v>
      </c>
      <c r="BM146" s="159" t="s">
        <v>586</v>
      </c>
    </row>
    <row r="147" spans="1:65" s="2" customFormat="1" ht="14.4" customHeight="1">
      <c r="A147" s="34"/>
      <c r="B147" s="147"/>
      <c r="C147" s="148" t="s">
        <v>262</v>
      </c>
      <c r="D147" s="148" t="s">
        <v>242</v>
      </c>
      <c r="E147" s="149" t="s">
        <v>4697</v>
      </c>
      <c r="F147" s="150" t="s">
        <v>4698</v>
      </c>
      <c r="G147" s="151" t="s">
        <v>388</v>
      </c>
      <c r="H147" s="152">
        <v>2</v>
      </c>
      <c r="I147" s="153"/>
      <c r="J147" s="152">
        <f t="shared" si="0"/>
        <v>0</v>
      </c>
      <c r="K147" s="154"/>
      <c r="L147" s="35"/>
      <c r="M147" s="155" t="s">
        <v>1</v>
      </c>
      <c r="N147" s="156" t="s">
        <v>46</v>
      </c>
      <c r="O147" s="60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159" t="s">
        <v>246</v>
      </c>
      <c r="AT147" s="159" t="s">
        <v>242</v>
      </c>
      <c r="AU147" s="159" t="s">
        <v>88</v>
      </c>
      <c r="AY147" s="18" t="s">
        <v>239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8" t="s">
        <v>140</v>
      </c>
      <c r="BK147" s="161">
        <f t="shared" si="9"/>
        <v>0</v>
      </c>
      <c r="BL147" s="18" t="s">
        <v>246</v>
      </c>
      <c r="BM147" s="159" t="s">
        <v>601</v>
      </c>
    </row>
    <row r="148" spans="1:65" s="2" customFormat="1" ht="14.4" customHeight="1">
      <c r="A148" s="34"/>
      <c r="B148" s="147"/>
      <c r="C148" s="148" t="s">
        <v>268</v>
      </c>
      <c r="D148" s="148" t="s">
        <v>242</v>
      </c>
      <c r="E148" s="149" t="s">
        <v>4699</v>
      </c>
      <c r="F148" s="150" t="s">
        <v>4700</v>
      </c>
      <c r="G148" s="151" t="s">
        <v>388</v>
      </c>
      <c r="H148" s="152">
        <v>2</v>
      </c>
      <c r="I148" s="153"/>
      <c r="J148" s="152">
        <f t="shared" si="0"/>
        <v>0</v>
      </c>
      <c r="K148" s="154"/>
      <c r="L148" s="35"/>
      <c r="M148" s="155" t="s">
        <v>1</v>
      </c>
      <c r="N148" s="156" t="s">
        <v>46</v>
      </c>
      <c r="O148" s="60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159" t="s">
        <v>246</v>
      </c>
      <c r="AT148" s="159" t="s">
        <v>242</v>
      </c>
      <c r="AU148" s="159" t="s">
        <v>88</v>
      </c>
      <c r="AY148" s="18" t="s">
        <v>239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8" t="s">
        <v>140</v>
      </c>
      <c r="BK148" s="161">
        <f t="shared" si="9"/>
        <v>0</v>
      </c>
      <c r="BL148" s="18" t="s">
        <v>246</v>
      </c>
      <c r="BM148" s="159" t="s">
        <v>607</v>
      </c>
    </row>
    <row r="149" spans="1:65" s="2" customFormat="1" ht="14.4" customHeight="1">
      <c r="A149" s="34"/>
      <c r="B149" s="147"/>
      <c r="C149" s="148" t="s">
        <v>273</v>
      </c>
      <c r="D149" s="148" t="s">
        <v>242</v>
      </c>
      <c r="E149" s="149" t="s">
        <v>4701</v>
      </c>
      <c r="F149" s="150" t="s">
        <v>4702</v>
      </c>
      <c r="G149" s="151" t="s">
        <v>388</v>
      </c>
      <c r="H149" s="152">
        <v>1</v>
      </c>
      <c r="I149" s="153"/>
      <c r="J149" s="152">
        <f t="shared" si="0"/>
        <v>0</v>
      </c>
      <c r="K149" s="154"/>
      <c r="L149" s="35"/>
      <c r="M149" s="155" t="s">
        <v>1</v>
      </c>
      <c r="N149" s="156" t="s">
        <v>46</v>
      </c>
      <c r="O149" s="60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R149" s="159" t="s">
        <v>246</v>
      </c>
      <c r="AT149" s="159" t="s">
        <v>242</v>
      </c>
      <c r="AU149" s="159" t="s">
        <v>88</v>
      </c>
      <c r="AY149" s="18" t="s">
        <v>239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8" t="s">
        <v>140</v>
      </c>
      <c r="BK149" s="161">
        <f t="shared" si="9"/>
        <v>0</v>
      </c>
      <c r="BL149" s="18" t="s">
        <v>246</v>
      </c>
      <c r="BM149" s="159" t="s">
        <v>630</v>
      </c>
    </row>
    <row r="150" spans="1:65" s="2" customFormat="1" ht="14.4" customHeight="1">
      <c r="A150" s="34"/>
      <c r="B150" s="147"/>
      <c r="C150" s="148" t="s">
        <v>289</v>
      </c>
      <c r="D150" s="148" t="s">
        <v>242</v>
      </c>
      <c r="E150" s="149" t="s">
        <v>4703</v>
      </c>
      <c r="F150" s="150" t="s">
        <v>4704</v>
      </c>
      <c r="G150" s="151" t="s">
        <v>388</v>
      </c>
      <c r="H150" s="152">
        <v>1</v>
      </c>
      <c r="I150" s="153"/>
      <c r="J150" s="152">
        <f t="shared" si="0"/>
        <v>0</v>
      </c>
      <c r="K150" s="154"/>
      <c r="L150" s="35"/>
      <c r="M150" s="155" t="s">
        <v>1</v>
      </c>
      <c r="N150" s="156" t="s">
        <v>46</v>
      </c>
      <c r="O150" s="60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159" t="s">
        <v>246</v>
      </c>
      <c r="AT150" s="159" t="s">
        <v>242</v>
      </c>
      <c r="AU150" s="159" t="s">
        <v>88</v>
      </c>
      <c r="AY150" s="18" t="s">
        <v>239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8" t="s">
        <v>140</v>
      </c>
      <c r="BK150" s="161">
        <f t="shared" si="9"/>
        <v>0</v>
      </c>
      <c r="BL150" s="18" t="s">
        <v>246</v>
      </c>
      <c r="BM150" s="159" t="s">
        <v>668</v>
      </c>
    </row>
    <row r="151" spans="1:65" s="2" customFormat="1" ht="14.4" customHeight="1">
      <c r="A151" s="34"/>
      <c r="B151" s="147"/>
      <c r="C151" s="148" t="s">
        <v>294</v>
      </c>
      <c r="D151" s="148" t="s">
        <v>242</v>
      </c>
      <c r="E151" s="149" t="s">
        <v>4705</v>
      </c>
      <c r="F151" s="150" t="s">
        <v>4706</v>
      </c>
      <c r="G151" s="151" t="s">
        <v>388</v>
      </c>
      <c r="H151" s="152">
        <v>1</v>
      </c>
      <c r="I151" s="153"/>
      <c r="J151" s="152">
        <f t="shared" si="0"/>
        <v>0</v>
      </c>
      <c r="K151" s="154"/>
      <c r="L151" s="35"/>
      <c r="M151" s="155" t="s">
        <v>1</v>
      </c>
      <c r="N151" s="156" t="s">
        <v>46</v>
      </c>
      <c r="O151" s="60"/>
      <c r="P151" s="157">
        <f t="shared" si="1"/>
        <v>0</v>
      </c>
      <c r="Q151" s="157">
        <v>0</v>
      </c>
      <c r="R151" s="157">
        <f t="shared" si="2"/>
        <v>0</v>
      </c>
      <c r="S151" s="157">
        <v>0</v>
      </c>
      <c r="T151" s="158">
        <f t="shared" si="3"/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159" t="s">
        <v>246</v>
      </c>
      <c r="AT151" s="159" t="s">
        <v>242</v>
      </c>
      <c r="AU151" s="159" t="s">
        <v>88</v>
      </c>
      <c r="AY151" s="18" t="s">
        <v>239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8" t="s">
        <v>140</v>
      </c>
      <c r="BK151" s="161">
        <f t="shared" si="9"/>
        <v>0</v>
      </c>
      <c r="BL151" s="18" t="s">
        <v>246</v>
      </c>
      <c r="BM151" s="159" t="s">
        <v>678</v>
      </c>
    </row>
    <row r="152" spans="1:65" s="2" customFormat="1" ht="14.4" customHeight="1">
      <c r="A152" s="34"/>
      <c r="B152" s="147"/>
      <c r="C152" s="148" t="s">
        <v>323</v>
      </c>
      <c r="D152" s="148" t="s">
        <v>242</v>
      </c>
      <c r="E152" s="149" t="s">
        <v>3329</v>
      </c>
      <c r="F152" s="150" t="s">
        <v>4707</v>
      </c>
      <c r="G152" s="151" t="s">
        <v>388</v>
      </c>
      <c r="H152" s="152">
        <v>1</v>
      </c>
      <c r="I152" s="153"/>
      <c r="J152" s="152">
        <f t="shared" si="0"/>
        <v>0</v>
      </c>
      <c r="K152" s="154"/>
      <c r="L152" s="35"/>
      <c r="M152" s="155" t="s">
        <v>1</v>
      </c>
      <c r="N152" s="156" t="s">
        <v>46</v>
      </c>
      <c r="O152" s="60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159" t="s">
        <v>246</v>
      </c>
      <c r="AT152" s="159" t="s">
        <v>242</v>
      </c>
      <c r="AU152" s="159" t="s">
        <v>88</v>
      </c>
      <c r="AY152" s="18" t="s">
        <v>239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8" t="s">
        <v>140</v>
      </c>
      <c r="BK152" s="161">
        <f t="shared" si="9"/>
        <v>0</v>
      </c>
      <c r="BL152" s="18" t="s">
        <v>246</v>
      </c>
      <c r="BM152" s="159" t="s">
        <v>684</v>
      </c>
    </row>
    <row r="153" spans="1:65" s="2" customFormat="1" ht="14.4" customHeight="1">
      <c r="A153" s="34"/>
      <c r="B153" s="147"/>
      <c r="C153" s="254" t="s">
        <v>383</v>
      </c>
      <c r="D153" s="254" t="s">
        <v>242</v>
      </c>
      <c r="E153" s="255" t="s">
        <v>3336</v>
      </c>
      <c r="F153" s="256" t="s">
        <v>4708</v>
      </c>
      <c r="G153" s="257" t="s">
        <v>388</v>
      </c>
      <c r="H153" s="258">
        <v>1</v>
      </c>
      <c r="I153" s="258"/>
      <c r="J153" s="258">
        <f t="shared" si="0"/>
        <v>0</v>
      </c>
      <c r="K153" s="154"/>
      <c r="L153" s="35"/>
      <c r="M153" s="155" t="s">
        <v>1</v>
      </c>
      <c r="N153" s="156" t="s">
        <v>46</v>
      </c>
      <c r="O153" s="60"/>
      <c r="P153" s="157">
        <f t="shared" si="1"/>
        <v>0</v>
      </c>
      <c r="Q153" s="157">
        <v>0</v>
      </c>
      <c r="R153" s="157">
        <f t="shared" si="2"/>
        <v>0</v>
      </c>
      <c r="S153" s="157">
        <v>0</v>
      </c>
      <c r="T153" s="158">
        <f t="shared" si="3"/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159" t="s">
        <v>246</v>
      </c>
      <c r="AT153" s="159" t="s">
        <v>242</v>
      </c>
      <c r="AU153" s="159" t="s">
        <v>88</v>
      </c>
      <c r="AY153" s="18" t="s">
        <v>239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8" t="s">
        <v>140</v>
      </c>
      <c r="BK153" s="161">
        <f t="shared" si="9"/>
        <v>0</v>
      </c>
      <c r="BL153" s="18" t="s">
        <v>246</v>
      </c>
      <c r="BM153" s="159" t="s">
        <v>750</v>
      </c>
    </row>
    <row r="154" spans="1:65" s="12" customFormat="1" ht="25.85" customHeight="1">
      <c r="B154" s="134"/>
      <c r="D154" s="135" t="s">
        <v>79</v>
      </c>
      <c r="E154" s="136" t="s">
        <v>3245</v>
      </c>
      <c r="F154" s="136" t="s">
        <v>4709</v>
      </c>
      <c r="I154" s="137"/>
      <c r="J154" s="138">
        <f>BK154</f>
        <v>0</v>
      </c>
      <c r="L154" s="134"/>
      <c r="M154" s="139"/>
      <c r="N154" s="140"/>
      <c r="O154" s="140"/>
      <c r="P154" s="141">
        <f>SUM(P155:P171)</f>
        <v>0</v>
      </c>
      <c r="Q154" s="140"/>
      <c r="R154" s="141">
        <f>SUM(R155:R171)</f>
        <v>0</v>
      </c>
      <c r="S154" s="140"/>
      <c r="T154" s="142">
        <f>SUM(T155:T171)</f>
        <v>0</v>
      </c>
      <c r="AR154" s="135" t="s">
        <v>88</v>
      </c>
      <c r="AT154" s="143" t="s">
        <v>79</v>
      </c>
      <c r="AU154" s="143" t="s">
        <v>80</v>
      </c>
      <c r="AY154" s="135" t="s">
        <v>239</v>
      </c>
      <c r="BK154" s="144">
        <f>SUM(BK155:BK171)</f>
        <v>0</v>
      </c>
    </row>
    <row r="155" spans="1:65" s="2" customFormat="1" ht="14.4" customHeight="1">
      <c r="A155" s="34"/>
      <c r="B155" s="147"/>
      <c r="C155" s="148" t="s">
        <v>389</v>
      </c>
      <c r="D155" s="148" t="s">
        <v>242</v>
      </c>
      <c r="E155" s="149" t="s">
        <v>4710</v>
      </c>
      <c r="F155" s="150" t="s">
        <v>4711</v>
      </c>
      <c r="G155" s="151" t="s">
        <v>388</v>
      </c>
      <c r="H155" s="152">
        <v>5</v>
      </c>
      <c r="I155" s="153"/>
      <c r="J155" s="152">
        <f t="shared" ref="J155:J171" si="10">ROUND(I155*H155,3)</f>
        <v>0</v>
      </c>
      <c r="K155" s="154"/>
      <c r="L155" s="35"/>
      <c r="M155" s="155" t="s">
        <v>1</v>
      </c>
      <c r="N155" s="156" t="s">
        <v>46</v>
      </c>
      <c r="O155" s="60"/>
      <c r="P155" s="157">
        <f t="shared" ref="P155:P171" si="11">O155*H155</f>
        <v>0</v>
      </c>
      <c r="Q155" s="157">
        <v>0</v>
      </c>
      <c r="R155" s="157">
        <f t="shared" ref="R155:R171" si="12">Q155*H155</f>
        <v>0</v>
      </c>
      <c r="S155" s="157">
        <v>0</v>
      </c>
      <c r="T155" s="158">
        <f t="shared" ref="T155:T171" si="13">S155*H155</f>
        <v>0</v>
      </c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159" t="s">
        <v>246</v>
      </c>
      <c r="AT155" s="159" t="s">
        <v>242</v>
      </c>
      <c r="AU155" s="159" t="s">
        <v>88</v>
      </c>
      <c r="AY155" s="18" t="s">
        <v>239</v>
      </c>
      <c r="BE155" s="160">
        <f t="shared" ref="BE155:BE171" si="14">IF(N155="základná",J155,0)</f>
        <v>0</v>
      </c>
      <c r="BF155" s="160">
        <f t="shared" ref="BF155:BF171" si="15">IF(N155="znížená",J155,0)</f>
        <v>0</v>
      </c>
      <c r="BG155" s="160">
        <f t="shared" ref="BG155:BG171" si="16">IF(N155="zákl. prenesená",J155,0)</f>
        <v>0</v>
      </c>
      <c r="BH155" s="160">
        <f t="shared" ref="BH155:BH171" si="17">IF(N155="zníž. prenesená",J155,0)</f>
        <v>0</v>
      </c>
      <c r="BI155" s="160">
        <f t="shared" ref="BI155:BI171" si="18">IF(N155="nulová",J155,0)</f>
        <v>0</v>
      </c>
      <c r="BJ155" s="18" t="s">
        <v>140</v>
      </c>
      <c r="BK155" s="161">
        <f t="shared" ref="BK155:BK171" si="19">ROUND(I155*H155,3)</f>
        <v>0</v>
      </c>
      <c r="BL155" s="18" t="s">
        <v>246</v>
      </c>
      <c r="BM155" s="159" t="s">
        <v>758</v>
      </c>
    </row>
    <row r="156" spans="1:65" s="2" customFormat="1" ht="14.4" customHeight="1">
      <c r="A156" s="34"/>
      <c r="B156" s="147"/>
      <c r="C156" s="148" t="s">
        <v>451</v>
      </c>
      <c r="D156" s="148" t="s">
        <v>242</v>
      </c>
      <c r="E156" s="149" t="s">
        <v>4712</v>
      </c>
      <c r="F156" s="150" t="s">
        <v>4713</v>
      </c>
      <c r="G156" s="151" t="s">
        <v>388</v>
      </c>
      <c r="H156" s="152">
        <v>2</v>
      </c>
      <c r="I156" s="153"/>
      <c r="J156" s="152">
        <f t="shared" si="10"/>
        <v>0</v>
      </c>
      <c r="K156" s="154"/>
      <c r="L156" s="35"/>
      <c r="M156" s="155" t="s">
        <v>1</v>
      </c>
      <c r="N156" s="156" t="s">
        <v>46</v>
      </c>
      <c r="O156" s="60"/>
      <c r="P156" s="157">
        <f t="shared" si="11"/>
        <v>0</v>
      </c>
      <c r="Q156" s="157">
        <v>0</v>
      </c>
      <c r="R156" s="157">
        <f t="shared" si="12"/>
        <v>0</v>
      </c>
      <c r="S156" s="157">
        <v>0</v>
      </c>
      <c r="T156" s="158">
        <f t="shared" si="13"/>
        <v>0</v>
      </c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159" t="s">
        <v>246</v>
      </c>
      <c r="AT156" s="159" t="s">
        <v>242</v>
      </c>
      <c r="AU156" s="159" t="s">
        <v>88</v>
      </c>
      <c r="AY156" s="18" t="s">
        <v>239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8" t="s">
        <v>140</v>
      </c>
      <c r="BK156" s="161">
        <f t="shared" si="19"/>
        <v>0</v>
      </c>
      <c r="BL156" s="18" t="s">
        <v>246</v>
      </c>
      <c r="BM156" s="159" t="s">
        <v>767</v>
      </c>
    </row>
    <row r="157" spans="1:65" s="2" customFormat="1" ht="14.4" customHeight="1">
      <c r="A157" s="34"/>
      <c r="B157" s="147"/>
      <c r="C157" s="190" t="s">
        <v>428</v>
      </c>
      <c r="D157" s="190" t="s">
        <v>541</v>
      </c>
      <c r="E157" s="191" t="s">
        <v>4714</v>
      </c>
      <c r="F157" s="192" t="s">
        <v>4715</v>
      </c>
      <c r="G157" s="193" t="s">
        <v>138</v>
      </c>
      <c r="H157" s="194">
        <v>0.8</v>
      </c>
      <c r="I157" s="195"/>
      <c r="J157" s="194">
        <f t="shared" si="10"/>
        <v>0</v>
      </c>
      <c r="K157" s="196"/>
      <c r="L157" s="197"/>
      <c r="M157" s="198" t="s">
        <v>1</v>
      </c>
      <c r="N157" s="199" t="s">
        <v>46</v>
      </c>
      <c r="O157" s="60"/>
      <c r="P157" s="157">
        <f t="shared" si="11"/>
        <v>0</v>
      </c>
      <c r="Q157" s="157">
        <v>0</v>
      </c>
      <c r="R157" s="157">
        <f t="shared" si="12"/>
        <v>0</v>
      </c>
      <c r="S157" s="157">
        <v>0</v>
      </c>
      <c r="T157" s="158">
        <f t="shared" si="13"/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159" t="s">
        <v>291</v>
      </c>
      <c r="AT157" s="159" t="s">
        <v>541</v>
      </c>
      <c r="AU157" s="159" t="s">
        <v>88</v>
      </c>
      <c r="AY157" s="18" t="s">
        <v>239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8" t="s">
        <v>140</v>
      </c>
      <c r="BK157" s="161">
        <f t="shared" si="19"/>
        <v>0</v>
      </c>
      <c r="BL157" s="18" t="s">
        <v>246</v>
      </c>
      <c r="BM157" s="159" t="s">
        <v>308</v>
      </c>
    </row>
    <row r="158" spans="1:65" s="2" customFormat="1" ht="14.4" customHeight="1">
      <c r="A158" s="34"/>
      <c r="B158" s="147"/>
      <c r="C158" s="190" t="s">
        <v>447</v>
      </c>
      <c r="D158" s="190" t="s">
        <v>541</v>
      </c>
      <c r="E158" s="191" t="s">
        <v>4716</v>
      </c>
      <c r="F158" s="192" t="s">
        <v>4717</v>
      </c>
      <c r="G158" s="193" t="s">
        <v>388</v>
      </c>
      <c r="H158" s="194">
        <v>5</v>
      </c>
      <c r="I158" s="195"/>
      <c r="J158" s="194">
        <f t="shared" si="10"/>
        <v>0</v>
      </c>
      <c r="K158" s="196"/>
      <c r="L158" s="197"/>
      <c r="M158" s="198" t="s">
        <v>1</v>
      </c>
      <c r="N158" s="199" t="s">
        <v>46</v>
      </c>
      <c r="O158" s="60"/>
      <c r="P158" s="157">
        <f t="shared" si="11"/>
        <v>0</v>
      </c>
      <c r="Q158" s="157">
        <v>0</v>
      </c>
      <c r="R158" s="157">
        <f t="shared" si="12"/>
        <v>0</v>
      </c>
      <c r="S158" s="157">
        <v>0</v>
      </c>
      <c r="T158" s="158">
        <f t="shared" si="13"/>
        <v>0</v>
      </c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R158" s="159" t="s">
        <v>291</v>
      </c>
      <c r="AT158" s="159" t="s">
        <v>541</v>
      </c>
      <c r="AU158" s="159" t="s">
        <v>88</v>
      </c>
      <c r="AY158" s="18" t="s">
        <v>239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8" t="s">
        <v>140</v>
      </c>
      <c r="BK158" s="161">
        <f t="shared" si="19"/>
        <v>0</v>
      </c>
      <c r="BL158" s="18" t="s">
        <v>246</v>
      </c>
      <c r="BM158" s="159" t="s">
        <v>784</v>
      </c>
    </row>
    <row r="159" spans="1:65" s="2" customFormat="1" ht="14.4" customHeight="1">
      <c r="A159" s="34"/>
      <c r="B159" s="147"/>
      <c r="C159" s="190" t="s">
        <v>337</v>
      </c>
      <c r="D159" s="190" t="s">
        <v>541</v>
      </c>
      <c r="E159" s="191" t="s">
        <v>4718</v>
      </c>
      <c r="F159" s="192" t="s">
        <v>4719</v>
      </c>
      <c r="G159" s="193" t="s">
        <v>138</v>
      </c>
      <c r="H159" s="194">
        <v>4</v>
      </c>
      <c r="I159" s="195"/>
      <c r="J159" s="194">
        <f t="shared" si="10"/>
        <v>0</v>
      </c>
      <c r="K159" s="196"/>
      <c r="L159" s="197"/>
      <c r="M159" s="198" t="s">
        <v>1</v>
      </c>
      <c r="N159" s="199" t="s">
        <v>46</v>
      </c>
      <c r="O159" s="60"/>
      <c r="P159" s="157">
        <f t="shared" si="11"/>
        <v>0</v>
      </c>
      <c r="Q159" s="157">
        <v>0</v>
      </c>
      <c r="R159" s="157">
        <f t="shared" si="12"/>
        <v>0</v>
      </c>
      <c r="S159" s="157">
        <v>0</v>
      </c>
      <c r="T159" s="158">
        <f t="shared" si="13"/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159" t="s">
        <v>291</v>
      </c>
      <c r="AT159" s="159" t="s">
        <v>541</v>
      </c>
      <c r="AU159" s="159" t="s">
        <v>88</v>
      </c>
      <c r="AY159" s="18" t="s">
        <v>239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8" t="s">
        <v>140</v>
      </c>
      <c r="BK159" s="161">
        <f t="shared" si="19"/>
        <v>0</v>
      </c>
      <c r="BL159" s="18" t="s">
        <v>246</v>
      </c>
      <c r="BM159" s="159" t="s">
        <v>365</v>
      </c>
    </row>
    <row r="160" spans="1:65" s="2" customFormat="1" ht="14.4" customHeight="1">
      <c r="A160" s="34"/>
      <c r="B160" s="147"/>
      <c r="C160" s="190" t="s">
        <v>342</v>
      </c>
      <c r="D160" s="190" t="s">
        <v>541</v>
      </c>
      <c r="E160" s="191" t="s">
        <v>4720</v>
      </c>
      <c r="F160" s="192" t="s">
        <v>4721</v>
      </c>
      <c r="G160" s="193" t="s">
        <v>138</v>
      </c>
      <c r="H160" s="194">
        <v>3</v>
      </c>
      <c r="I160" s="195"/>
      <c r="J160" s="194">
        <f t="shared" si="10"/>
        <v>0</v>
      </c>
      <c r="K160" s="196"/>
      <c r="L160" s="197"/>
      <c r="M160" s="198" t="s">
        <v>1</v>
      </c>
      <c r="N160" s="199" t="s">
        <v>46</v>
      </c>
      <c r="O160" s="60"/>
      <c r="P160" s="157">
        <f t="shared" si="11"/>
        <v>0</v>
      </c>
      <c r="Q160" s="157">
        <v>0</v>
      </c>
      <c r="R160" s="157">
        <f t="shared" si="12"/>
        <v>0</v>
      </c>
      <c r="S160" s="157">
        <v>0</v>
      </c>
      <c r="T160" s="158">
        <f t="shared" si="13"/>
        <v>0</v>
      </c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R160" s="159" t="s">
        <v>291</v>
      </c>
      <c r="AT160" s="159" t="s">
        <v>541</v>
      </c>
      <c r="AU160" s="159" t="s">
        <v>88</v>
      </c>
      <c r="AY160" s="18" t="s">
        <v>239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8" t="s">
        <v>140</v>
      </c>
      <c r="BK160" s="161">
        <f t="shared" si="19"/>
        <v>0</v>
      </c>
      <c r="BL160" s="18" t="s">
        <v>246</v>
      </c>
      <c r="BM160" s="159" t="s">
        <v>378</v>
      </c>
    </row>
    <row r="161" spans="1:65" s="2" customFormat="1" ht="14.4" customHeight="1">
      <c r="A161" s="34"/>
      <c r="B161" s="147"/>
      <c r="C161" s="190" t="s">
        <v>347</v>
      </c>
      <c r="D161" s="190" t="s">
        <v>541</v>
      </c>
      <c r="E161" s="191" t="s">
        <v>3338</v>
      </c>
      <c r="F161" s="192" t="s">
        <v>4722</v>
      </c>
      <c r="G161" s="193" t="s">
        <v>138</v>
      </c>
      <c r="H161" s="194">
        <v>62</v>
      </c>
      <c r="I161" s="195"/>
      <c r="J161" s="194">
        <f t="shared" si="10"/>
        <v>0</v>
      </c>
      <c r="K161" s="196"/>
      <c r="L161" s="197"/>
      <c r="M161" s="198" t="s">
        <v>1</v>
      </c>
      <c r="N161" s="199" t="s">
        <v>46</v>
      </c>
      <c r="O161" s="60"/>
      <c r="P161" s="157">
        <f t="shared" si="11"/>
        <v>0</v>
      </c>
      <c r="Q161" s="157">
        <v>0</v>
      </c>
      <c r="R161" s="157">
        <f t="shared" si="12"/>
        <v>0</v>
      </c>
      <c r="S161" s="157">
        <v>0</v>
      </c>
      <c r="T161" s="158">
        <f t="shared" si="13"/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159" t="s">
        <v>291</v>
      </c>
      <c r="AT161" s="159" t="s">
        <v>541</v>
      </c>
      <c r="AU161" s="159" t="s">
        <v>88</v>
      </c>
      <c r="AY161" s="18" t="s">
        <v>239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8" t="s">
        <v>140</v>
      </c>
      <c r="BK161" s="161">
        <f t="shared" si="19"/>
        <v>0</v>
      </c>
      <c r="BL161" s="18" t="s">
        <v>246</v>
      </c>
      <c r="BM161" s="159" t="s">
        <v>802</v>
      </c>
    </row>
    <row r="162" spans="1:65" s="2" customFormat="1" ht="49.1" customHeight="1">
      <c r="A162" s="34"/>
      <c r="B162" s="147"/>
      <c r="C162" s="190" t="s">
        <v>351</v>
      </c>
      <c r="D162" s="190" t="s">
        <v>541</v>
      </c>
      <c r="E162" s="191" t="s">
        <v>3340</v>
      </c>
      <c r="F162" s="192" t="s">
        <v>4723</v>
      </c>
      <c r="G162" s="193" t="s">
        <v>1001</v>
      </c>
      <c r="H162" s="194">
        <v>1</v>
      </c>
      <c r="I162" s="195"/>
      <c r="J162" s="194">
        <f t="shared" si="10"/>
        <v>0</v>
      </c>
      <c r="K162" s="196"/>
      <c r="L162" s="197"/>
      <c r="M162" s="198" t="s">
        <v>1</v>
      </c>
      <c r="N162" s="199" t="s">
        <v>46</v>
      </c>
      <c r="O162" s="60"/>
      <c r="P162" s="157">
        <f t="shared" si="11"/>
        <v>0</v>
      </c>
      <c r="Q162" s="157">
        <v>0</v>
      </c>
      <c r="R162" s="157">
        <f t="shared" si="12"/>
        <v>0</v>
      </c>
      <c r="S162" s="157">
        <v>0</v>
      </c>
      <c r="T162" s="158">
        <f t="shared" si="13"/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159" t="s">
        <v>291</v>
      </c>
      <c r="AT162" s="159" t="s">
        <v>541</v>
      </c>
      <c r="AU162" s="159" t="s">
        <v>88</v>
      </c>
      <c r="AY162" s="18" t="s">
        <v>239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8" t="s">
        <v>140</v>
      </c>
      <c r="BK162" s="161">
        <f t="shared" si="19"/>
        <v>0</v>
      </c>
      <c r="BL162" s="18" t="s">
        <v>246</v>
      </c>
      <c r="BM162" s="159" t="s">
        <v>909</v>
      </c>
    </row>
    <row r="163" spans="1:65" s="2" customFormat="1" ht="14.4" customHeight="1">
      <c r="A163" s="34"/>
      <c r="B163" s="147"/>
      <c r="C163" s="148" t="s">
        <v>358</v>
      </c>
      <c r="D163" s="148" t="s">
        <v>242</v>
      </c>
      <c r="E163" s="149" t="s">
        <v>3342</v>
      </c>
      <c r="F163" s="150" t="s">
        <v>4724</v>
      </c>
      <c r="G163" s="151" t="s">
        <v>1001</v>
      </c>
      <c r="H163" s="152">
        <v>1</v>
      </c>
      <c r="I163" s="153"/>
      <c r="J163" s="152">
        <f t="shared" si="10"/>
        <v>0</v>
      </c>
      <c r="K163" s="154"/>
      <c r="L163" s="35"/>
      <c r="M163" s="155" t="s">
        <v>1</v>
      </c>
      <c r="N163" s="156" t="s">
        <v>46</v>
      </c>
      <c r="O163" s="60"/>
      <c r="P163" s="157">
        <f t="shared" si="11"/>
        <v>0</v>
      </c>
      <c r="Q163" s="157">
        <v>0</v>
      </c>
      <c r="R163" s="157">
        <f t="shared" si="12"/>
        <v>0</v>
      </c>
      <c r="S163" s="157">
        <v>0</v>
      </c>
      <c r="T163" s="158">
        <f t="shared" si="13"/>
        <v>0</v>
      </c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R163" s="159" t="s">
        <v>246</v>
      </c>
      <c r="AT163" s="159" t="s">
        <v>242</v>
      </c>
      <c r="AU163" s="159" t="s">
        <v>88</v>
      </c>
      <c r="AY163" s="18" t="s">
        <v>239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8" t="s">
        <v>140</v>
      </c>
      <c r="BK163" s="161">
        <f t="shared" si="19"/>
        <v>0</v>
      </c>
      <c r="BL163" s="18" t="s">
        <v>246</v>
      </c>
      <c r="BM163" s="159" t="s">
        <v>916</v>
      </c>
    </row>
    <row r="164" spans="1:65" s="2" customFormat="1" ht="14.4" customHeight="1">
      <c r="A164" s="34"/>
      <c r="B164" s="147"/>
      <c r="C164" s="148" t="s">
        <v>462</v>
      </c>
      <c r="D164" s="148" t="s">
        <v>242</v>
      </c>
      <c r="E164" s="149" t="s">
        <v>3363</v>
      </c>
      <c r="F164" s="150" t="s">
        <v>4725</v>
      </c>
      <c r="G164" s="151" t="s">
        <v>1001</v>
      </c>
      <c r="H164" s="152">
        <v>1</v>
      </c>
      <c r="I164" s="153"/>
      <c r="J164" s="152">
        <f t="shared" si="10"/>
        <v>0</v>
      </c>
      <c r="K164" s="154"/>
      <c r="L164" s="35"/>
      <c r="M164" s="155" t="s">
        <v>1</v>
      </c>
      <c r="N164" s="156" t="s">
        <v>46</v>
      </c>
      <c r="O164" s="60"/>
      <c r="P164" s="157">
        <f t="shared" si="11"/>
        <v>0</v>
      </c>
      <c r="Q164" s="157">
        <v>0</v>
      </c>
      <c r="R164" s="157">
        <f t="shared" si="12"/>
        <v>0</v>
      </c>
      <c r="S164" s="157">
        <v>0</v>
      </c>
      <c r="T164" s="158">
        <f t="shared" si="13"/>
        <v>0</v>
      </c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R164" s="159" t="s">
        <v>246</v>
      </c>
      <c r="AT164" s="159" t="s">
        <v>242</v>
      </c>
      <c r="AU164" s="159" t="s">
        <v>88</v>
      </c>
      <c r="AY164" s="18" t="s">
        <v>239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8" t="s">
        <v>140</v>
      </c>
      <c r="BK164" s="161">
        <f t="shared" si="19"/>
        <v>0</v>
      </c>
      <c r="BL164" s="18" t="s">
        <v>246</v>
      </c>
      <c r="BM164" s="159" t="s">
        <v>924</v>
      </c>
    </row>
    <row r="165" spans="1:65" s="2" customFormat="1" ht="14.4" customHeight="1">
      <c r="A165" s="34"/>
      <c r="B165" s="147"/>
      <c r="C165" s="148" t="s">
        <v>465</v>
      </c>
      <c r="D165" s="148" t="s">
        <v>242</v>
      </c>
      <c r="E165" s="149" t="s">
        <v>3367</v>
      </c>
      <c r="F165" s="150" t="s">
        <v>4726</v>
      </c>
      <c r="G165" s="151" t="s">
        <v>1001</v>
      </c>
      <c r="H165" s="152">
        <v>1</v>
      </c>
      <c r="I165" s="153"/>
      <c r="J165" s="152">
        <f t="shared" si="10"/>
        <v>0</v>
      </c>
      <c r="K165" s="154"/>
      <c r="L165" s="35"/>
      <c r="M165" s="155" t="s">
        <v>1</v>
      </c>
      <c r="N165" s="156" t="s">
        <v>46</v>
      </c>
      <c r="O165" s="60"/>
      <c r="P165" s="157">
        <f t="shared" si="11"/>
        <v>0</v>
      </c>
      <c r="Q165" s="157">
        <v>0</v>
      </c>
      <c r="R165" s="157">
        <f t="shared" si="12"/>
        <v>0</v>
      </c>
      <c r="S165" s="157">
        <v>0</v>
      </c>
      <c r="T165" s="158">
        <f t="shared" si="13"/>
        <v>0</v>
      </c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R165" s="159" t="s">
        <v>246</v>
      </c>
      <c r="AT165" s="159" t="s">
        <v>242</v>
      </c>
      <c r="AU165" s="159" t="s">
        <v>88</v>
      </c>
      <c r="AY165" s="18" t="s">
        <v>239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8" t="s">
        <v>140</v>
      </c>
      <c r="BK165" s="161">
        <f t="shared" si="19"/>
        <v>0</v>
      </c>
      <c r="BL165" s="18" t="s">
        <v>246</v>
      </c>
      <c r="BM165" s="159" t="s">
        <v>443</v>
      </c>
    </row>
    <row r="166" spans="1:65" s="2" customFormat="1" ht="14.4" customHeight="1">
      <c r="A166" s="34"/>
      <c r="B166" s="147"/>
      <c r="C166" s="148" t="s">
        <v>469</v>
      </c>
      <c r="D166" s="148" t="s">
        <v>242</v>
      </c>
      <c r="E166" s="149" t="s">
        <v>3369</v>
      </c>
      <c r="F166" s="150" t="s">
        <v>4727</v>
      </c>
      <c r="G166" s="151" t="s">
        <v>1001</v>
      </c>
      <c r="H166" s="152">
        <v>1</v>
      </c>
      <c r="I166" s="153"/>
      <c r="J166" s="152">
        <f t="shared" si="10"/>
        <v>0</v>
      </c>
      <c r="K166" s="154"/>
      <c r="L166" s="35"/>
      <c r="M166" s="155" t="s">
        <v>1</v>
      </c>
      <c r="N166" s="156" t="s">
        <v>46</v>
      </c>
      <c r="O166" s="60"/>
      <c r="P166" s="157">
        <f t="shared" si="11"/>
        <v>0</v>
      </c>
      <c r="Q166" s="157">
        <v>0</v>
      </c>
      <c r="R166" s="157">
        <f t="shared" si="12"/>
        <v>0</v>
      </c>
      <c r="S166" s="157">
        <v>0</v>
      </c>
      <c r="T166" s="158">
        <f t="shared" si="13"/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159" t="s">
        <v>246</v>
      </c>
      <c r="AT166" s="159" t="s">
        <v>242</v>
      </c>
      <c r="AU166" s="159" t="s">
        <v>88</v>
      </c>
      <c r="AY166" s="18" t="s">
        <v>239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8" t="s">
        <v>140</v>
      </c>
      <c r="BK166" s="161">
        <f t="shared" si="19"/>
        <v>0</v>
      </c>
      <c r="BL166" s="18" t="s">
        <v>246</v>
      </c>
      <c r="BM166" s="159" t="s">
        <v>938</v>
      </c>
    </row>
    <row r="167" spans="1:65" s="2" customFormat="1" ht="14.4" customHeight="1">
      <c r="A167" s="34"/>
      <c r="B167" s="147"/>
      <c r="C167" s="148" t="s">
        <v>472</v>
      </c>
      <c r="D167" s="148" t="s">
        <v>242</v>
      </c>
      <c r="E167" s="149" t="s">
        <v>4728</v>
      </c>
      <c r="F167" s="150" t="s">
        <v>4729</v>
      </c>
      <c r="G167" s="151" t="s">
        <v>1001</v>
      </c>
      <c r="H167" s="152">
        <v>1</v>
      </c>
      <c r="I167" s="153"/>
      <c r="J167" s="152">
        <f t="shared" si="10"/>
        <v>0</v>
      </c>
      <c r="K167" s="154"/>
      <c r="L167" s="35"/>
      <c r="M167" s="155" t="s">
        <v>1</v>
      </c>
      <c r="N167" s="156" t="s">
        <v>46</v>
      </c>
      <c r="O167" s="60"/>
      <c r="P167" s="157">
        <f t="shared" si="11"/>
        <v>0</v>
      </c>
      <c r="Q167" s="157">
        <v>0</v>
      </c>
      <c r="R167" s="157">
        <f t="shared" si="12"/>
        <v>0</v>
      </c>
      <c r="S167" s="157">
        <v>0</v>
      </c>
      <c r="T167" s="158">
        <f t="shared" si="13"/>
        <v>0</v>
      </c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R167" s="159" t="s">
        <v>246</v>
      </c>
      <c r="AT167" s="159" t="s">
        <v>242</v>
      </c>
      <c r="AU167" s="159" t="s">
        <v>88</v>
      </c>
      <c r="AY167" s="18" t="s">
        <v>239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8" t="s">
        <v>140</v>
      </c>
      <c r="BK167" s="161">
        <f t="shared" si="19"/>
        <v>0</v>
      </c>
      <c r="BL167" s="18" t="s">
        <v>246</v>
      </c>
      <c r="BM167" s="159" t="s">
        <v>947</v>
      </c>
    </row>
    <row r="168" spans="1:65" s="2" customFormat="1" ht="14.4" customHeight="1">
      <c r="A168" s="34"/>
      <c r="B168" s="147"/>
      <c r="C168" s="148" t="s">
        <v>476</v>
      </c>
      <c r="D168" s="148" t="s">
        <v>242</v>
      </c>
      <c r="E168" s="149" t="s">
        <v>4730</v>
      </c>
      <c r="F168" s="150" t="s">
        <v>3868</v>
      </c>
      <c r="G168" s="151" t="s">
        <v>1001</v>
      </c>
      <c r="H168" s="152">
        <v>1</v>
      </c>
      <c r="I168" s="153"/>
      <c r="J168" s="152">
        <f t="shared" si="10"/>
        <v>0</v>
      </c>
      <c r="K168" s="154"/>
      <c r="L168" s="35"/>
      <c r="M168" s="155" t="s">
        <v>1</v>
      </c>
      <c r="N168" s="156" t="s">
        <v>46</v>
      </c>
      <c r="O168" s="60"/>
      <c r="P168" s="157">
        <f t="shared" si="11"/>
        <v>0</v>
      </c>
      <c r="Q168" s="157">
        <v>0</v>
      </c>
      <c r="R168" s="157">
        <f t="shared" si="12"/>
        <v>0</v>
      </c>
      <c r="S168" s="157">
        <v>0</v>
      </c>
      <c r="T168" s="158">
        <f t="shared" si="13"/>
        <v>0</v>
      </c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R168" s="159" t="s">
        <v>246</v>
      </c>
      <c r="AT168" s="159" t="s">
        <v>242</v>
      </c>
      <c r="AU168" s="159" t="s">
        <v>88</v>
      </c>
      <c r="AY168" s="18" t="s">
        <v>239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8" t="s">
        <v>140</v>
      </c>
      <c r="BK168" s="161">
        <f t="shared" si="19"/>
        <v>0</v>
      </c>
      <c r="BL168" s="18" t="s">
        <v>246</v>
      </c>
      <c r="BM168" s="159" t="s">
        <v>962</v>
      </c>
    </row>
    <row r="169" spans="1:65" s="2" customFormat="1" ht="14.4" customHeight="1">
      <c r="A169" s="34"/>
      <c r="B169" s="147"/>
      <c r="C169" s="148" t="s">
        <v>546</v>
      </c>
      <c r="D169" s="148" t="s">
        <v>242</v>
      </c>
      <c r="E169" s="149" t="s">
        <v>4731</v>
      </c>
      <c r="F169" s="150" t="s">
        <v>4732</v>
      </c>
      <c r="G169" s="151" t="s">
        <v>1001</v>
      </c>
      <c r="H169" s="152">
        <v>1</v>
      </c>
      <c r="I169" s="153"/>
      <c r="J169" s="152">
        <f t="shared" si="10"/>
        <v>0</v>
      </c>
      <c r="K169" s="154"/>
      <c r="L169" s="35"/>
      <c r="M169" s="155" t="s">
        <v>1</v>
      </c>
      <c r="N169" s="156" t="s">
        <v>46</v>
      </c>
      <c r="O169" s="60"/>
      <c r="P169" s="157">
        <f t="shared" si="11"/>
        <v>0</v>
      </c>
      <c r="Q169" s="157">
        <v>0</v>
      </c>
      <c r="R169" s="157">
        <f t="shared" si="12"/>
        <v>0</v>
      </c>
      <c r="S169" s="157">
        <v>0</v>
      </c>
      <c r="T169" s="158">
        <f t="shared" si="13"/>
        <v>0</v>
      </c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R169" s="159" t="s">
        <v>246</v>
      </c>
      <c r="AT169" s="159" t="s">
        <v>242</v>
      </c>
      <c r="AU169" s="159" t="s">
        <v>88</v>
      </c>
      <c r="AY169" s="18" t="s">
        <v>239</v>
      </c>
      <c r="BE169" s="160">
        <f t="shared" si="14"/>
        <v>0</v>
      </c>
      <c r="BF169" s="160">
        <f t="shared" si="15"/>
        <v>0</v>
      </c>
      <c r="BG169" s="160">
        <f t="shared" si="16"/>
        <v>0</v>
      </c>
      <c r="BH169" s="160">
        <f t="shared" si="17"/>
        <v>0</v>
      </c>
      <c r="BI169" s="160">
        <f t="shared" si="18"/>
        <v>0</v>
      </c>
      <c r="BJ169" s="18" t="s">
        <v>140</v>
      </c>
      <c r="BK169" s="161">
        <f t="shared" si="19"/>
        <v>0</v>
      </c>
      <c r="BL169" s="18" t="s">
        <v>246</v>
      </c>
      <c r="BM169" s="159" t="s">
        <v>968</v>
      </c>
    </row>
    <row r="170" spans="1:65" s="2" customFormat="1" ht="14.4" customHeight="1">
      <c r="A170" s="34"/>
      <c r="B170" s="147"/>
      <c r="C170" s="148" t="s">
        <v>666</v>
      </c>
      <c r="D170" s="148" t="s">
        <v>242</v>
      </c>
      <c r="E170" s="149" t="s">
        <v>4733</v>
      </c>
      <c r="F170" s="150" t="s">
        <v>4734</v>
      </c>
      <c r="G170" s="151" t="s">
        <v>1001</v>
      </c>
      <c r="H170" s="152">
        <v>1</v>
      </c>
      <c r="I170" s="153"/>
      <c r="J170" s="152">
        <f t="shared" si="10"/>
        <v>0</v>
      </c>
      <c r="K170" s="154"/>
      <c r="L170" s="35"/>
      <c r="M170" s="155" t="s">
        <v>1</v>
      </c>
      <c r="N170" s="156" t="s">
        <v>46</v>
      </c>
      <c r="O170" s="60"/>
      <c r="P170" s="157">
        <f t="shared" si="11"/>
        <v>0</v>
      </c>
      <c r="Q170" s="157">
        <v>0</v>
      </c>
      <c r="R170" s="157">
        <f t="shared" si="12"/>
        <v>0</v>
      </c>
      <c r="S170" s="157">
        <v>0</v>
      </c>
      <c r="T170" s="158">
        <f t="shared" si="13"/>
        <v>0</v>
      </c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R170" s="159" t="s">
        <v>246</v>
      </c>
      <c r="AT170" s="159" t="s">
        <v>242</v>
      </c>
      <c r="AU170" s="159" t="s">
        <v>88</v>
      </c>
      <c r="AY170" s="18" t="s">
        <v>239</v>
      </c>
      <c r="BE170" s="160">
        <f t="shared" si="14"/>
        <v>0</v>
      </c>
      <c r="BF170" s="160">
        <f t="shared" si="15"/>
        <v>0</v>
      </c>
      <c r="BG170" s="160">
        <f t="shared" si="16"/>
        <v>0</v>
      </c>
      <c r="BH170" s="160">
        <f t="shared" si="17"/>
        <v>0</v>
      </c>
      <c r="BI170" s="160">
        <f t="shared" si="18"/>
        <v>0</v>
      </c>
      <c r="BJ170" s="18" t="s">
        <v>140</v>
      </c>
      <c r="BK170" s="161">
        <f t="shared" si="19"/>
        <v>0</v>
      </c>
      <c r="BL170" s="18" t="s">
        <v>246</v>
      </c>
      <c r="BM170" s="159" t="s">
        <v>975</v>
      </c>
    </row>
    <row r="171" spans="1:65" s="2" customFormat="1" ht="14.4" customHeight="1">
      <c r="A171" s="34"/>
      <c r="B171" s="147"/>
      <c r="C171" s="148" t="s">
        <v>575</v>
      </c>
      <c r="D171" s="148" t="s">
        <v>242</v>
      </c>
      <c r="E171" s="149" t="s">
        <v>4735</v>
      </c>
      <c r="F171" s="150" t="s">
        <v>4736</v>
      </c>
      <c r="G171" s="151" t="s">
        <v>1001</v>
      </c>
      <c r="H171" s="152">
        <v>1</v>
      </c>
      <c r="I171" s="153"/>
      <c r="J171" s="152">
        <f t="shared" si="10"/>
        <v>0</v>
      </c>
      <c r="K171" s="154"/>
      <c r="L171" s="35"/>
      <c r="M171" s="155" t="s">
        <v>1</v>
      </c>
      <c r="N171" s="156" t="s">
        <v>46</v>
      </c>
      <c r="O171" s="60"/>
      <c r="P171" s="157">
        <f t="shared" si="11"/>
        <v>0</v>
      </c>
      <c r="Q171" s="157">
        <v>0</v>
      </c>
      <c r="R171" s="157">
        <f t="shared" si="12"/>
        <v>0</v>
      </c>
      <c r="S171" s="157">
        <v>0</v>
      </c>
      <c r="T171" s="158">
        <f t="shared" si="13"/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159" t="s">
        <v>246</v>
      </c>
      <c r="AT171" s="159" t="s">
        <v>242</v>
      </c>
      <c r="AU171" s="159" t="s">
        <v>88</v>
      </c>
      <c r="AY171" s="18" t="s">
        <v>239</v>
      </c>
      <c r="BE171" s="160">
        <f t="shared" si="14"/>
        <v>0</v>
      </c>
      <c r="BF171" s="160">
        <f t="shared" si="15"/>
        <v>0</v>
      </c>
      <c r="BG171" s="160">
        <f t="shared" si="16"/>
        <v>0</v>
      </c>
      <c r="BH171" s="160">
        <f t="shared" si="17"/>
        <v>0</v>
      </c>
      <c r="BI171" s="160">
        <f t="shared" si="18"/>
        <v>0</v>
      </c>
      <c r="BJ171" s="18" t="s">
        <v>140</v>
      </c>
      <c r="BK171" s="161">
        <f t="shared" si="19"/>
        <v>0</v>
      </c>
      <c r="BL171" s="18" t="s">
        <v>246</v>
      </c>
      <c r="BM171" s="159" t="s">
        <v>985</v>
      </c>
    </row>
    <row r="172" spans="1:65" s="12" customFormat="1" ht="25.85" customHeight="1">
      <c r="B172" s="134"/>
      <c r="D172" s="135" t="s">
        <v>79</v>
      </c>
      <c r="E172" s="136" t="s">
        <v>3859</v>
      </c>
      <c r="F172" s="136" t="s">
        <v>4737</v>
      </c>
      <c r="I172" s="137"/>
      <c r="J172" s="138">
        <f>BK172</f>
        <v>0</v>
      </c>
      <c r="L172" s="134"/>
      <c r="M172" s="139"/>
      <c r="N172" s="140"/>
      <c r="O172" s="140"/>
      <c r="P172" s="141">
        <f>P173</f>
        <v>0</v>
      </c>
      <c r="Q172" s="140"/>
      <c r="R172" s="141">
        <f>R173</f>
        <v>0</v>
      </c>
      <c r="S172" s="140"/>
      <c r="T172" s="142">
        <f>T173</f>
        <v>0</v>
      </c>
      <c r="AR172" s="135" t="s">
        <v>246</v>
      </c>
      <c r="AT172" s="143" t="s">
        <v>79</v>
      </c>
      <c r="AU172" s="143" t="s">
        <v>80</v>
      </c>
      <c r="AY172" s="135" t="s">
        <v>239</v>
      </c>
      <c r="BK172" s="144">
        <f>BK173</f>
        <v>0</v>
      </c>
    </row>
    <row r="173" spans="1:65" s="2" customFormat="1" ht="38" customHeight="1">
      <c r="A173" s="34"/>
      <c r="B173" s="147"/>
      <c r="C173" s="148" t="s">
        <v>586</v>
      </c>
      <c r="D173" s="148" t="s">
        <v>242</v>
      </c>
      <c r="E173" s="149" t="s">
        <v>1332</v>
      </c>
      <c r="F173" s="150" t="s">
        <v>1333</v>
      </c>
      <c r="G173" s="151" t="s">
        <v>1334</v>
      </c>
      <c r="H173" s="152">
        <v>10</v>
      </c>
      <c r="I173" s="153"/>
      <c r="J173" s="152">
        <f>ROUND(I173*H173,3)</f>
        <v>0</v>
      </c>
      <c r="K173" s="154"/>
      <c r="L173" s="35"/>
      <c r="M173" s="223" t="s">
        <v>1</v>
      </c>
      <c r="N173" s="224" t="s">
        <v>46</v>
      </c>
      <c r="O173" s="213"/>
      <c r="P173" s="221">
        <f>O173*H173</f>
        <v>0</v>
      </c>
      <c r="Q173" s="221">
        <v>0</v>
      </c>
      <c r="R173" s="221">
        <f>Q173*H173</f>
        <v>0</v>
      </c>
      <c r="S173" s="221">
        <v>0</v>
      </c>
      <c r="T173" s="222">
        <f>S173*H173</f>
        <v>0</v>
      </c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R173" s="159" t="s">
        <v>246</v>
      </c>
      <c r="AT173" s="159" t="s">
        <v>242</v>
      </c>
      <c r="AU173" s="159" t="s">
        <v>88</v>
      </c>
      <c r="AY173" s="18" t="s">
        <v>239</v>
      </c>
      <c r="BE173" s="160">
        <f>IF(N173="základná",J173,0)</f>
        <v>0</v>
      </c>
      <c r="BF173" s="160">
        <f>IF(N173="znížená",J173,0)</f>
        <v>0</v>
      </c>
      <c r="BG173" s="160">
        <f>IF(N173="zákl. prenesená",J173,0)</f>
        <v>0</v>
      </c>
      <c r="BH173" s="160">
        <f>IF(N173="zníž. prenesená",J173,0)</f>
        <v>0</v>
      </c>
      <c r="BI173" s="160">
        <f>IF(N173="nulová",J173,0)</f>
        <v>0</v>
      </c>
      <c r="BJ173" s="18" t="s">
        <v>140</v>
      </c>
      <c r="BK173" s="161">
        <f>ROUND(I173*H173,3)</f>
        <v>0</v>
      </c>
      <c r="BL173" s="18" t="s">
        <v>246</v>
      </c>
      <c r="BM173" s="159" t="s">
        <v>4738</v>
      </c>
    </row>
    <row r="174" spans="1:65" s="2" customFormat="1" ht="6.9" customHeight="1">
      <c r="A174" s="34"/>
      <c r="B174" s="49"/>
      <c r="C174" s="50"/>
      <c r="D174" s="50"/>
      <c r="E174" s="50"/>
      <c r="F174" s="50"/>
      <c r="G174" s="50"/>
      <c r="H174" s="50"/>
      <c r="I174" s="50"/>
      <c r="J174" s="50"/>
      <c r="K174" s="50"/>
      <c r="L174" s="35"/>
      <c r="M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</row>
  </sheetData>
  <autoFilter ref="C118:K173" xr:uid="{00000000-0009-0000-0000-00000D000000}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236"/>
  <sheetViews>
    <sheetView showGridLines="0" topLeftCell="A103" zoomScale="80" zoomScaleNormal="80" workbookViewId="0">
      <selection activeCell="K125" sqref="K125"/>
    </sheetView>
  </sheetViews>
  <sheetFormatPr defaultRowHeight="10.5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1.42578125" style="1" customWidth="1"/>
    <col min="9" max="10" width="20.140625" style="1" customWidth="1"/>
    <col min="11" max="11" width="24.28515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7" customHeight="1">
      <c r="L2" s="278" t="s">
        <v>6</v>
      </c>
      <c r="M2" s="279"/>
      <c r="N2" s="279"/>
      <c r="O2" s="279"/>
      <c r="P2" s="279"/>
      <c r="Q2" s="279"/>
      <c r="R2" s="279"/>
      <c r="S2" s="279"/>
      <c r="T2" s="279"/>
      <c r="U2" s="279"/>
      <c r="V2" s="279"/>
      <c r="AT2" s="18" t="s">
        <v>129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1:46" s="1" customFormat="1" ht="24.9" customHeight="1">
      <c r="B4" s="21"/>
      <c r="D4" s="22" t="s">
        <v>141</v>
      </c>
      <c r="L4" s="21"/>
      <c r="M4" s="96" t="s">
        <v>10</v>
      </c>
      <c r="AT4" s="18" t="s">
        <v>4</v>
      </c>
    </row>
    <row r="5" spans="1:46" s="1" customFormat="1" ht="6.9" customHeight="1">
      <c r="B5" s="21"/>
      <c r="L5" s="21"/>
    </row>
    <row r="6" spans="1:46" s="1" customFormat="1" ht="11.95" customHeight="1">
      <c r="B6" s="21"/>
      <c r="D6" s="28" t="s">
        <v>15</v>
      </c>
      <c r="L6" s="21"/>
    </row>
    <row r="7" spans="1:46" s="1" customFormat="1" ht="16.55" customHeight="1">
      <c r="B7" s="21"/>
      <c r="E7" s="304" t="str">
        <f>'Rekapitulácia stavby'!K6</f>
        <v>MŠ Spojná 6 - rekonštrukcia objektu</v>
      </c>
      <c r="F7" s="305"/>
      <c r="G7" s="305"/>
      <c r="H7" s="305"/>
      <c r="L7" s="21"/>
    </row>
    <row r="8" spans="1:46" s="2" customFormat="1" ht="11.95" customHeight="1">
      <c r="A8" s="34"/>
      <c r="B8" s="35"/>
      <c r="C8" s="34"/>
      <c r="D8" s="28" t="s">
        <v>142</v>
      </c>
      <c r="E8" s="34"/>
      <c r="F8" s="34"/>
      <c r="G8" s="34"/>
      <c r="H8" s="34"/>
      <c r="I8" s="34"/>
      <c r="J8" s="34"/>
      <c r="K8" s="34"/>
      <c r="L8" s="4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5" customHeight="1">
      <c r="A9" s="34"/>
      <c r="B9" s="35"/>
      <c r="C9" s="34"/>
      <c r="D9" s="34"/>
      <c r="E9" s="300" t="s">
        <v>4739</v>
      </c>
      <c r="F9" s="303"/>
      <c r="G9" s="303"/>
      <c r="H9" s="303"/>
      <c r="I9" s="34"/>
      <c r="J9" s="34"/>
      <c r="K9" s="34"/>
      <c r="L9" s="4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>
      <c r="A10" s="34"/>
      <c r="B10" s="35"/>
      <c r="C10" s="34"/>
      <c r="D10" s="34"/>
      <c r="E10" s="34"/>
      <c r="F10" s="34"/>
      <c r="G10" s="34"/>
      <c r="H10" s="34"/>
      <c r="I10" s="34"/>
      <c r="J10" s="34"/>
      <c r="K10" s="34"/>
      <c r="L10" s="4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1.95" customHeight="1">
      <c r="A11" s="34"/>
      <c r="B11" s="35"/>
      <c r="C11" s="34"/>
      <c r="D11" s="28" t="s">
        <v>17</v>
      </c>
      <c r="E11" s="34"/>
      <c r="F11" s="26" t="s">
        <v>1</v>
      </c>
      <c r="G11" s="34"/>
      <c r="H11" s="34"/>
      <c r="I11" s="28" t="s">
        <v>19</v>
      </c>
      <c r="J11" s="26" t="s">
        <v>1</v>
      </c>
      <c r="K11" s="34"/>
      <c r="L11" s="4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95" customHeight="1">
      <c r="A12" s="34"/>
      <c r="B12" s="35"/>
      <c r="C12" s="34"/>
      <c r="D12" s="28" t="s">
        <v>21</v>
      </c>
      <c r="E12" s="34"/>
      <c r="F12" s="26" t="s">
        <v>22</v>
      </c>
      <c r="G12" s="34"/>
      <c r="H12" s="34"/>
      <c r="I12" s="28" t="s">
        <v>23</v>
      </c>
      <c r="J12" s="57">
        <f>'Rekapitulácia stavby'!AN8</f>
        <v>44274</v>
      </c>
      <c r="K12" s="34"/>
      <c r="L12" s="4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1" customHeight="1">
      <c r="A13" s="34"/>
      <c r="B13" s="35"/>
      <c r="C13" s="34"/>
      <c r="D13" s="34"/>
      <c r="E13" s="34"/>
      <c r="F13" s="34"/>
      <c r="G13" s="34"/>
      <c r="H13" s="34"/>
      <c r="I13" s="34"/>
      <c r="J13" s="34"/>
      <c r="K13" s="34"/>
      <c r="L13" s="4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1.95" customHeight="1">
      <c r="A14" s="34"/>
      <c r="B14" s="35"/>
      <c r="C14" s="34"/>
      <c r="D14" s="28" t="s">
        <v>28</v>
      </c>
      <c r="E14" s="34"/>
      <c r="F14" s="34"/>
      <c r="G14" s="34"/>
      <c r="H14" s="34"/>
      <c r="I14" s="28" t="s">
        <v>29</v>
      </c>
      <c r="J14" s="26" t="str">
        <f>IF('Rekapitulácia stavby'!AN10="","",'Rekapitulácia stavby'!AN10)</f>
        <v/>
      </c>
      <c r="K14" s="34"/>
      <c r="L14" s="4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5"/>
      <c r="C15" s="34"/>
      <c r="D15" s="34"/>
      <c r="E15" s="26" t="str">
        <f>IF('Rekapitulácia stavby'!E11="","",'Rekapitulácia stavby'!E11)</f>
        <v xml:space="preserve"> </v>
      </c>
      <c r="F15" s="34"/>
      <c r="G15" s="34"/>
      <c r="H15" s="34"/>
      <c r="I15" s="28" t="s">
        <v>31</v>
      </c>
      <c r="J15" s="26" t="str">
        <f>IF('Rekapitulácia stavby'!AN11="","",'Rekapitulácia stavby'!AN11)</f>
        <v/>
      </c>
      <c r="K15" s="34"/>
      <c r="L15" s="4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" customHeight="1">
      <c r="A16" s="34"/>
      <c r="B16" s="35"/>
      <c r="C16" s="34"/>
      <c r="D16" s="34"/>
      <c r="E16" s="34"/>
      <c r="F16" s="34"/>
      <c r="G16" s="34"/>
      <c r="H16" s="34"/>
      <c r="I16" s="34"/>
      <c r="J16" s="34"/>
      <c r="K16" s="34"/>
      <c r="L16" s="4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1.95" customHeight="1">
      <c r="A17" s="34"/>
      <c r="B17" s="35"/>
      <c r="C17" s="34"/>
      <c r="D17" s="28" t="s">
        <v>32</v>
      </c>
      <c r="E17" s="34"/>
      <c r="F17" s="34"/>
      <c r="G17" s="34"/>
      <c r="H17" s="34"/>
      <c r="I17" s="28" t="s">
        <v>29</v>
      </c>
      <c r="J17" s="29" t="str">
        <f>'Rekapitulácia stavby'!AN13</f>
        <v>Vyplň údaj</v>
      </c>
      <c r="K17" s="34"/>
      <c r="L17" s="4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5"/>
      <c r="C18" s="34"/>
      <c r="D18" s="34"/>
      <c r="E18" s="306" t="str">
        <f>'Rekapitulácia stavby'!E14</f>
        <v>Vyplň údaj</v>
      </c>
      <c r="F18" s="292"/>
      <c r="G18" s="292"/>
      <c r="H18" s="292"/>
      <c r="I18" s="28" t="s">
        <v>31</v>
      </c>
      <c r="J18" s="29" t="str">
        <f>'Rekapitulácia stavby'!AN14</f>
        <v>Vyplň údaj</v>
      </c>
      <c r="K18" s="34"/>
      <c r="L18" s="4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" customHeight="1">
      <c r="A19" s="34"/>
      <c r="B19" s="35"/>
      <c r="C19" s="34"/>
      <c r="D19" s="34"/>
      <c r="E19" s="34"/>
      <c r="F19" s="34"/>
      <c r="G19" s="34"/>
      <c r="H19" s="34"/>
      <c r="I19" s="34"/>
      <c r="J19" s="34"/>
      <c r="K19" s="34"/>
      <c r="L19" s="4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1.95" customHeight="1">
      <c r="A20" s="34"/>
      <c r="B20" s="35"/>
      <c r="C20" s="34"/>
      <c r="D20" s="28" t="s">
        <v>34</v>
      </c>
      <c r="E20" s="34"/>
      <c r="F20" s="34"/>
      <c r="G20" s="34"/>
      <c r="H20" s="34"/>
      <c r="I20" s="28" t="s">
        <v>29</v>
      </c>
      <c r="J20" s="26" t="s">
        <v>1</v>
      </c>
      <c r="K20" s="34"/>
      <c r="L20" s="4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5"/>
      <c r="C21" s="34"/>
      <c r="D21" s="34"/>
      <c r="E21" s="26" t="s">
        <v>35</v>
      </c>
      <c r="F21" s="34"/>
      <c r="G21" s="34"/>
      <c r="H21" s="34"/>
      <c r="I21" s="28" t="s">
        <v>31</v>
      </c>
      <c r="J21" s="26" t="s">
        <v>1</v>
      </c>
      <c r="K21" s="34"/>
      <c r="L21" s="4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" customHeight="1">
      <c r="A22" s="34"/>
      <c r="B22" s="35"/>
      <c r="C22" s="34"/>
      <c r="D22" s="34"/>
      <c r="E22" s="34"/>
      <c r="F22" s="34"/>
      <c r="G22" s="34"/>
      <c r="H22" s="34"/>
      <c r="I22" s="34"/>
      <c r="J22" s="34"/>
      <c r="K22" s="34"/>
      <c r="L22" s="4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1.95" customHeight="1">
      <c r="A23" s="34"/>
      <c r="B23" s="35"/>
      <c r="C23" s="34"/>
      <c r="D23" s="28" t="s">
        <v>37</v>
      </c>
      <c r="E23" s="34"/>
      <c r="F23" s="34"/>
      <c r="G23" s="34"/>
      <c r="H23" s="34"/>
      <c r="I23" s="28" t="s">
        <v>29</v>
      </c>
      <c r="J23" s="26" t="str">
        <f>IF('Rekapitulácia stavby'!AN19="","",'Rekapitulácia stavby'!AN19)</f>
        <v/>
      </c>
      <c r="K23" s="34"/>
      <c r="L23" s="4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5"/>
      <c r="C24" s="34"/>
      <c r="D24" s="34"/>
      <c r="E24" s="26" t="str">
        <f>IF('Rekapitulácia stavby'!E20="","",'Rekapitulácia stavby'!E20)</f>
        <v>Ing. Erich Kreutz</v>
      </c>
      <c r="F24" s="34"/>
      <c r="G24" s="34"/>
      <c r="H24" s="34"/>
      <c r="I24" s="28" t="s">
        <v>31</v>
      </c>
      <c r="J24" s="26" t="str">
        <f>IF('Rekapitulácia stavby'!AN20="","",'Rekapitulácia stavby'!AN20)</f>
        <v/>
      </c>
      <c r="K24" s="34"/>
      <c r="L24" s="4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" customHeight="1">
      <c r="A25" s="34"/>
      <c r="B25" s="35"/>
      <c r="C25" s="34"/>
      <c r="D25" s="34"/>
      <c r="E25" s="34"/>
      <c r="F25" s="34"/>
      <c r="G25" s="34"/>
      <c r="H25" s="34"/>
      <c r="I25" s="34"/>
      <c r="J25" s="34"/>
      <c r="K25" s="34"/>
      <c r="L25" s="4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1.95" customHeight="1">
      <c r="A26" s="34"/>
      <c r="B26" s="35"/>
      <c r="C26" s="34"/>
      <c r="D26" s="28" t="s">
        <v>39</v>
      </c>
      <c r="E26" s="34"/>
      <c r="F26" s="34"/>
      <c r="G26" s="34"/>
      <c r="H26" s="34"/>
      <c r="I26" s="34"/>
      <c r="J26" s="34"/>
      <c r="K26" s="34"/>
      <c r="L26" s="4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5" customHeight="1">
      <c r="A27" s="97"/>
      <c r="B27" s="98"/>
      <c r="C27" s="97"/>
      <c r="D27" s="97"/>
      <c r="E27" s="296" t="s">
        <v>1</v>
      </c>
      <c r="F27" s="296"/>
      <c r="G27" s="296"/>
      <c r="H27" s="29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" customHeight="1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4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" customHeight="1">
      <c r="A29" s="34"/>
      <c r="B29" s="35"/>
      <c r="C29" s="34"/>
      <c r="D29" s="68"/>
      <c r="E29" s="68"/>
      <c r="F29" s="68"/>
      <c r="G29" s="68"/>
      <c r="H29" s="68"/>
      <c r="I29" s="68"/>
      <c r="J29" s="68"/>
      <c r="K29" s="68"/>
      <c r="L29" s="4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4" customHeight="1">
      <c r="A30" s="34"/>
      <c r="B30" s="35"/>
      <c r="C30" s="34"/>
      <c r="D30" s="100" t="s">
        <v>40</v>
      </c>
      <c r="E30" s="34"/>
      <c r="F30" s="34"/>
      <c r="G30" s="34"/>
      <c r="H30" s="34"/>
      <c r="I30" s="34"/>
      <c r="J30" s="73">
        <f>ROUND(J126, 2)</f>
        <v>0</v>
      </c>
      <c r="K30" s="34"/>
      <c r="L30" s="4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" customHeight="1">
      <c r="A31" s="34"/>
      <c r="B31" s="35"/>
      <c r="C31" s="34"/>
      <c r="D31" s="68"/>
      <c r="E31" s="68"/>
      <c r="F31" s="68"/>
      <c r="G31" s="68"/>
      <c r="H31" s="68"/>
      <c r="I31" s="68"/>
      <c r="J31" s="68"/>
      <c r="K31" s="68"/>
      <c r="L31" s="4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" customHeight="1">
      <c r="A32" s="34"/>
      <c r="B32" s="35"/>
      <c r="C32" s="34"/>
      <c r="D32" s="34"/>
      <c r="E32" s="34"/>
      <c r="F32" s="38" t="s">
        <v>42</v>
      </c>
      <c r="G32" s="34"/>
      <c r="H32" s="34"/>
      <c r="I32" s="38" t="s">
        <v>41</v>
      </c>
      <c r="J32" s="38" t="s">
        <v>43</v>
      </c>
      <c r="K32" s="34"/>
      <c r="L32" s="4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" customHeight="1">
      <c r="A33" s="34"/>
      <c r="B33" s="35"/>
      <c r="C33" s="34"/>
      <c r="D33" s="101" t="s">
        <v>44</v>
      </c>
      <c r="E33" s="28" t="s">
        <v>45</v>
      </c>
      <c r="F33" s="102">
        <f>ROUND((SUM(BE126:BE235)),  2)</f>
        <v>0</v>
      </c>
      <c r="G33" s="34"/>
      <c r="H33" s="34"/>
      <c r="I33" s="103">
        <v>0.2</v>
      </c>
      <c r="J33" s="102">
        <f>ROUND(((SUM(BE126:BE235))*I33),  2)</f>
        <v>0</v>
      </c>
      <c r="K33" s="34"/>
      <c r="L33" s="4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" customHeight="1">
      <c r="A34" s="34"/>
      <c r="B34" s="35"/>
      <c r="C34" s="34"/>
      <c r="D34" s="34"/>
      <c r="E34" s="28" t="s">
        <v>46</v>
      </c>
      <c r="F34" s="102">
        <f>ROUND((SUM(BF126:BF235)),  2)</f>
        <v>0</v>
      </c>
      <c r="G34" s="34"/>
      <c r="H34" s="34"/>
      <c r="I34" s="103">
        <v>0.2</v>
      </c>
      <c r="J34" s="102">
        <f>ROUND(((SUM(BF126:BF235))*I34),  2)</f>
        <v>0</v>
      </c>
      <c r="K34" s="34"/>
      <c r="L34" s="4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" hidden="1" customHeight="1">
      <c r="A35" s="34"/>
      <c r="B35" s="35"/>
      <c r="C35" s="34"/>
      <c r="D35" s="34"/>
      <c r="E35" s="28" t="s">
        <v>47</v>
      </c>
      <c r="F35" s="102">
        <f>ROUND((SUM(BG126:BG235)),  2)</f>
        <v>0</v>
      </c>
      <c r="G35" s="34"/>
      <c r="H35" s="34"/>
      <c r="I35" s="103">
        <v>0.2</v>
      </c>
      <c r="J35" s="102">
        <f>0</f>
        <v>0</v>
      </c>
      <c r="K35" s="34"/>
      <c r="L35" s="4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" hidden="1" customHeight="1">
      <c r="A36" s="34"/>
      <c r="B36" s="35"/>
      <c r="C36" s="34"/>
      <c r="D36" s="34"/>
      <c r="E36" s="28" t="s">
        <v>48</v>
      </c>
      <c r="F36" s="102">
        <f>ROUND((SUM(BH126:BH235)),  2)</f>
        <v>0</v>
      </c>
      <c r="G36" s="34"/>
      <c r="H36" s="34"/>
      <c r="I36" s="103">
        <v>0.2</v>
      </c>
      <c r="J36" s="102">
        <f>0</f>
        <v>0</v>
      </c>
      <c r="K36" s="34"/>
      <c r="L36" s="4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" hidden="1" customHeight="1">
      <c r="A37" s="34"/>
      <c r="B37" s="35"/>
      <c r="C37" s="34"/>
      <c r="D37" s="34"/>
      <c r="E37" s="28" t="s">
        <v>49</v>
      </c>
      <c r="F37" s="102">
        <f>ROUND((SUM(BI126:BI235)),  2)</f>
        <v>0</v>
      </c>
      <c r="G37" s="34"/>
      <c r="H37" s="34"/>
      <c r="I37" s="103">
        <v>0</v>
      </c>
      <c r="J37" s="102">
        <f>0</f>
        <v>0</v>
      </c>
      <c r="K37" s="34"/>
      <c r="L37" s="4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" customHeight="1">
      <c r="A38" s="34"/>
      <c r="B38" s="35"/>
      <c r="C38" s="34"/>
      <c r="D38" s="34"/>
      <c r="E38" s="34"/>
      <c r="F38" s="34"/>
      <c r="G38" s="34"/>
      <c r="H38" s="34"/>
      <c r="I38" s="34"/>
      <c r="J38" s="34"/>
      <c r="K38" s="34"/>
      <c r="L38" s="4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4" customHeight="1">
      <c r="A39" s="34"/>
      <c r="B39" s="35"/>
      <c r="C39" s="104"/>
      <c r="D39" s="105" t="s">
        <v>50</v>
      </c>
      <c r="E39" s="62"/>
      <c r="F39" s="62"/>
      <c r="G39" s="106" t="s">
        <v>51</v>
      </c>
      <c r="H39" s="107" t="s">
        <v>52</v>
      </c>
      <c r="I39" s="62"/>
      <c r="J39" s="108">
        <f>SUM(J30:J37)</f>
        <v>0</v>
      </c>
      <c r="K39" s="109"/>
      <c r="L39" s="4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" customHeight="1">
      <c r="A40" s="34"/>
      <c r="B40" s="35"/>
      <c r="C40" s="34"/>
      <c r="D40" s="34"/>
      <c r="E40" s="34"/>
      <c r="F40" s="34"/>
      <c r="G40" s="34"/>
      <c r="H40" s="34"/>
      <c r="I40" s="34"/>
      <c r="J40" s="34"/>
      <c r="K40" s="34"/>
      <c r="L40" s="4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" customHeight="1">
      <c r="B41" s="21"/>
      <c r="L41" s="21"/>
    </row>
    <row r="42" spans="1:31" s="1" customFormat="1" ht="14.4" customHeight="1">
      <c r="B42" s="21"/>
      <c r="L42" s="21"/>
    </row>
    <row r="43" spans="1:31" s="1" customFormat="1" ht="14.4" customHeight="1">
      <c r="B43" s="21"/>
      <c r="L43" s="21"/>
    </row>
    <row r="44" spans="1:31" s="1" customFormat="1" ht="14.4" customHeight="1">
      <c r="B44" s="21"/>
      <c r="L44" s="21"/>
    </row>
    <row r="45" spans="1:31" s="1" customFormat="1" ht="14.4" customHeight="1">
      <c r="B45" s="21"/>
      <c r="L45" s="21"/>
    </row>
    <row r="46" spans="1:31" s="1" customFormat="1" ht="14.4" customHeight="1">
      <c r="B46" s="21"/>
      <c r="L46" s="21"/>
    </row>
    <row r="47" spans="1:31" s="1" customFormat="1" ht="14.4" customHeight="1">
      <c r="B47" s="21"/>
      <c r="L47" s="21"/>
    </row>
    <row r="48" spans="1:31" s="1" customFormat="1" ht="14.4" customHeight="1">
      <c r="B48" s="21"/>
      <c r="L48" s="21"/>
    </row>
    <row r="49" spans="1:31" s="1" customFormat="1" ht="14.4" customHeight="1">
      <c r="B49" s="21"/>
      <c r="L49" s="21"/>
    </row>
    <row r="50" spans="1:31" s="2" customFormat="1" ht="14.4" customHeight="1">
      <c r="B50" s="44"/>
      <c r="D50" s="45" t="s">
        <v>53</v>
      </c>
      <c r="E50" s="46"/>
      <c r="F50" s="46"/>
      <c r="G50" s="45" t="s">
        <v>54</v>
      </c>
      <c r="H50" s="46"/>
      <c r="I50" s="46"/>
      <c r="J50" s="46"/>
      <c r="K50" s="46"/>
      <c r="L50" s="44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45">
      <c r="A61" s="34"/>
      <c r="B61" s="35"/>
      <c r="C61" s="34"/>
      <c r="D61" s="47" t="s">
        <v>55</v>
      </c>
      <c r="E61" s="37"/>
      <c r="F61" s="110" t="s">
        <v>56</v>
      </c>
      <c r="G61" s="47" t="s">
        <v>55</v>
      </c>
      <c r="H61" s="37"/>
      <c r="I61" s="37"/>
      <c r="J61" s="111" t="s">
        <v>56</v>
      </c>
      <c r="K61" s="37"/>
      <c r="L61" s="4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3.1">
      <c r="A65" s="34"/>
      <c r="B65" s="35"/>
      <c r="C65" s="34"/>
      <c r="D65" s="45" t="s">
        <v>57</v>
      </c>
      <c r="E65" s="48"/>
      <c r="F65" s="48"/>
      <c r="G65" s="45" t="s">
        <v>58</v>
      </c>
      <c r="H65" s="48"/>
      <c r="I65" s="48"/>
      <c r="J65" s="48"/>
      <c r="K65" s="48"/>
      <c r="L65" s="4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45">
      <c r="A76" s="34"/>
      <c r="B76" s="35"/>
      <c r="C76" s="34"/>
      <c r="D76" s="47" t="s">
        <v>55</v>
      </c>
      <c r="E76" s="37"/>
      <c r="F76" s="110" t="s">
        <v>56</v>
      </c>
      <c r="G76" s="47" t="s">
        <v>55</v>
      </c>
      <c r="H76" s="37"/>
      <c r="I76" s="37"/>
      <c r="J76" s="111" t="s">
        <v>56</v>
      </c>
      <c r="K76" s="37"/>
      <c r="L76" s="4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" customHeight="1">
      <c r="A77" s="34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" customHeight="1">
      <c r="A81" s="34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" customHeight="1">
      <c r="A82" s="34"/>
      <c r="B82" s="35"/>
      <c r="C82" s="22" t="s">
        <v>146</v>
      </c>
      <c r="D82" s="34"/>
      <c r="E82" s="34"/>
      <c r="F82" s="34"/>
      <c r="G82" s="34"/>
      <c r="H82" s="34"/>
      <c r="I82" s="34"/>
      <c r="J82" s="34"/>
      <c r="K82" s="34"/>
      <c r="L82" s="4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" customHeight="1">
      <c r="A83" s="34"/>
      <c r="B83" s="35"/>
      <c r="C83" s="34"/>
      <c r="D83" s="34"/>
      <c r="E83" s="34"/>
      <c r="F83" s="34"/>
      <c r="G83" s="34"/>
      <c r="H83" s="34"/>
      <c r="I83" s="34"/>
      <c r="J83" s="34"/>
      <c r="K83" s="34"/>
      <c r="L83" s="4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1.95" customHeight="1">
      <c r="A84" s="34"/>
      <c r="B84" s="35"/>
      <c r="C84" s="28" t="s">
        <v>15</v>
      </c>
      <c r="D84" s="34"/>
      <c r="E84" s="34"/>
      <c r="F84" s="34"/>
      <c r="G84" s="34"/>
      <c r="H84" s="34"/>
      <c r="I84" s="34"/>
      <c r="J84" s="34"/>
      <c r="K84" s="34"/>
      <c r="L84" s="4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6.55" customHeight="1">
      <c r="A85" s="34"/>
      <c r="B85" s="35"/>
      <c r="C85" s="34"/>
      <c r="D85" s="34"/>
      <c r="E85" s="304" t="str">
        <f>E7</f>
        <v>MŠ Spojná 6 - rekonštrukcia objektu</v>
      </c>
      <c r="F85" s="305"/>
      <c r="G85" s="305"/>
      <c r="H85" s="305"/>
      <c r="I85" s="34"/>
      <c r="J85" s="34"/>
      <c r="K85" s="34"/>
      <c r="L85" s="4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1.95" customHeight="1">
      <c r="A86" s="34"/>
      <c r="B86" s="35"/>
      <c r="C86" s="28" t="s">
        <v>142</v>
      </c>
      <c r="D86" s="34"/>
      <c r="E86" s="34"/>
      <c r="F86" s="34"/>
      <c r="G86" s="34"/>
      <c r="H86" s="34"/>
      <c r="I86" s="34"/>
      <c r="J86" s="34"/>
      <c r="K86" s="34"/>
      <c r="L86" s="4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5" customHeight="1">
      <c r="A87" s="34"/>
      <c r="B87" s="35"/>
      <c r="C87" s="34"/>
      <c r="D87" s="34"/>
      <c r="E87" s="300" t="str">
        <f>E9</f>
        <v>P14 - Vykurovanie</v>
      </c>
      <c r="F87" s="303"/>
      <c r="G87" s="303"/>
      <c r="H87" s="303"/>
      <c r="I87" s="34"/>
      <c r="J87" s="34"/>
      <c r="K87" s="34"/>
      <c r="L87" s="4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" customHeight="1">
      <c r="A88" s="34"/>
      <c r="B88" s="35"/>
      <c r="C88" s="34"/>
      <c r="D88" s="34"/>
      <c r="E88" s="34"/>
      <c r="F88" s="34"/>
      <c r="G88" s="34"/>
      <c r="H88" s="34"/>
      <c r="I88" s="34"/>
      <c r="J88" s="34"/>
      <c r="K88" s="34"/>
      <c r="L88" s="4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1.95" customHeight="1">
      <c r="A89" s="34"/>
      <c r="B89" s="35"/>
      <c r="C89" s="28" t="s">
        <v>21</v>
      </c>
      <c r="D89" s="34"/>
      <c r="E89" s="34"/>
      <c r="F89" s="26" t="str">
        <f>F12</f>
        <v>Spojná 6, 917 01 Trnava</v>
      </c>
      <c r="G89" s="34"/>
      <c r="H89" s="34"/>
      <c r="I89" s="28" t="s">
        <v>23</v>
      </c>
      <c r="J89" s="57">
        <f>IF(J12="","",J12)</f>
        <v>44274</v>
      </c>
      <c r="K89" s="34"/>
      <c r="L89" s="4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" customHeight="1">
      <c r="A90" s="34"/>
      <c r="B90" s="35"/>
      <c r="C90" s="34"/>
      <c r="D90" s="34"/>
      <c r="E90" s="34"/>
      <c r="F90" s="34"/>
      <c r="G90" s="34"/>
      <c r="H90" s="34"/>
      <c r="I90" s="34"/>
      <c r="J90" s="34"/>
      <c r="K90" s="34"/>
      <c r="L90" s="4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5" customHeight="1">
      <c r="A91" s="34"/>
      <c r="B91" s="35"/>
      <c r="C91" s="28" t="s">
        <v>28</v>
      </c>
      <c r="D91" s="34"/>
      <c r="E91" s="34"/>
      <c r="F91" s="26" t="str">
        <f>E15</f>
        <v xml:space="preserve"> </v>
      </c>
      <c r="G91" s="34"/>
      <c r="H91" s="34"/>
      <c r="I91" s="28" t="s">
        <v>34</v>
      </c>
      <c r="J91" s="32" t="str">
        <f>E21</f>
        <v>RENAK, s.r.o.</v>
      </c>
      <c r="K91" s="34"/>
      <c r="L91" s="4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5" customHeight="1">
      <c r="A92" s="34"/>
      <c r="B92" s="35"/>
      <c r="C92" s="28" t="s">
        <v>32</v>
      </c>
      <c r="D92" s="34"/>
      <c r="E92" s="34"/>
      <c r="F92" s="26" t="str">
        <f>IF(E18="","",E18)</f>
        <v>Vyplň údaj</v>
      </c>
      <c r="G92" s="34"/>
      <c r="H92" s="34"/>
      <c r="I92" s="28" t="s">
        <v>37</v>
      </c>
      <c r="J92" s="32" t="str">
        <f>E24</f>
        <v>Ing. Erich Kreutz</v>
      </c>
      <c r="K92" s="34"/>
      <c r="L92" s="4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4"/>
      <c r="D93" s="34"/>
      <c r="E93" s="34"/>
      <c r="F93" s="34"/>
      <c r="G93" s="34"/>
      <c r="H93" s="34"/>
      <c r="I93" s="34"/>
      <c r="J93" s="34"/>
      <c r="K93" s="34"/>
      <c r="L93" s="4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3" customHeight="1">
      <c r="A94" s="34"/>
      <c r="B94" s="35"/>
      <c r="C94" s="112" t="s">
        <v>147</v>
      </c>
      <c r="D94" s="104"/>
      <c r="E94" s="104"/>
      <c r="F94" s="104"/>
      <c r="G94" s="104"/>
      <c r="H94" s="104"/>
      <c r="I94" s="104"/>
      <c r="J94" s="113" t="s">
        <v>148</v>
      </c>
      <c r="K94" s="104"/>
      <c r="L94" s="4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4"/>
      <c r="D95" s="34"/>
      <c r="E95" s="34"/>
      <c r="F95" s="34"/>
      <c r="G95" s="34"/>
      <c r="H95" s="34"/>
      <c r="I95" s="34"/>
      <c r="J95" s="34"/>
      <c r="K95" s="34"/>
      <c r="L95" s="4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75" customHeight="1">
      <c r="A96" s="34"/>
      <c r="B96" s="35"/>
      <c r="C96" s="114" t="s">
        <v>149</v>
      </c>
      <c r="D96" s="34"/>
      <c r="E96" s="34"/>
      <c r="F96" s="34"/>
      <c r="G96" s="34"/>
      <c r="H96" s="34"/>
      <c r="I96" s="34"/>
      <c r="J96" s="73">
        <f>J126</f>
        <v>0</v>
      </c>
      <c r="K96" s="34"/>
      <c r="L96" s="4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8" t="s">
        <v>150</v>
      </c>
    </row>
    <row r="97" spans="1:31" s="9" customFormat="1" ht="24.9" customHeight="1">
      <c r="B97" s="115"/>
      <c r="D97" s="116" t="s">
        <v>4740</v>
      </c>
      <c r="E97" s="117"/>
      <c r="F97" s="117"/>
      <c r="G97" s="117"/>
      <c r="H97" s="117"/>
      <c r="I97" s="117"/>
      <c r="J97" s="118">
        <f>J127</f>
        <v>0</v>
      </c>
      <c r="L97" s="115"/>
    </row>
    <row r="98" spans="1:31" s="10" customFormat="1" ht="20.149999999999999" customHeight="1">
      <c r="B98" s="119"/>
      <c r="D98" s="120" t="s">
        <v>4741</v>
      </c>
      <c r="E98" s="121"/>
      <c r="F98" s="121"/>
      <c r="G98" s="121"/>
      <c r="H98" s="121"/>
      <c r="I98" s="121"/>
      <c r="J98" s="122">
        <f>J128</f>
        <v>0</v>
      </c>
      <c r="L98" s="119"/>
    </row>
    <row r="99" spans="1:31" s="10" customFormat="1" ht="20.149999999999999" customHeight="1">
      <c r="B99" s="119"/>
      <c r="D99" s="120" t="s">
        <v>4742</v>
      </c>
      <c r="E99" s="121"/>
      <c r="F99" s="121"/>
      <c r="G99" s="121"/>
      <c r="H99" s="121"/>
      <c r="I99" s="121"/>
      <c r="J99" s="122">
        <f>J138</f>
        <v>0</v>
      </c>
      <c r="L99" s="119"/>
    </row>
    <row r="100" spans="1:31" s="10" customFormat="1" ht="20.149999999999999" customHeight="1">
      <c r="B100" s="119"/>
      <c r="D100" s="120" t="s">
        <v>4743</v>
      </c>
      <c r="E100" s="121"/>
      <c r="F100" s="121"/>
      <c r="G100" s="121"/>
      <c r="H100" s="121"/>
      <c r="I100" s="121"/>
      <c r="J100" s="122">
        <f>J147</f>
        <v>0</v>
      </c>
      <c r="L100" s="119"/>
    </row>
    <row r="101" spans="1:31" s="10" customFormat="1" ht="20.149999999999999" customHeight="1">
      <c r="B101" s="119"/>
      <c r="D101" s="120" t="s">
        <v>4744</v>
      </c>
      <c r="E101" s="121"/>
      <c r="F101" s="121"/>
      <c r="G101" s="121"/>
      <c r="H101" s="121"/>
      <c r="I101" s="121"/>
      <c r="J101" s="122">
        <f>J167</f>
        <v>0</v>
      </c>
      <c r="L101" s="119"/>
    </row>
    <row r="102" spans="1:31" s="10" customFormat="1" ht="20.149999999999999" customHeight="1">
      <c r="B102" s="119"/>
      <c r="D102" s="120" t="s">
        <v>4745</v>
      </c>
      <c r="E102" s="121"/>
      <c r="F102" s="121"/>
      <c r="G102" s="121"/>
      <c r="H102" s="121"/>
      <c r="I102" s="121"/>
      <c r="J102" s="122">
        <f>J179</f>
        <v>0</v>
      </c>
      <c r="L102" s="119"/>
    </row>
    <row r="103" spans="1:31" s="10" customFormat="1" ht="20.149999999999999" customHeight="1">
      <c r="B103" s="119"/>
      <c r="D103" s="120" t="s">
        <v>4746</v>
      </c>
      <c r="E103" s="121"/>
      <c r="F103" s="121"/>
      <c r="G103" s="121"/>
      <c r="H103" s="121"/>
      <c r="I103" s="121"/>
      <c r="J103" s="122">
        <f>J201</f>
        <v>0</v>
      </c>
      <c r="L103" s="119"/>
    </row>
    <row r="104" spans="1:31" s="10" customFormat="1" ht="20.149999999999999" customHeight="1">
      <c r="B104" s="119"/>
      <c r="D104" s="120" t="s">
        <v>4747</v>
      </c>
      <c r="E104" s="121"/>
      <c r="F104" s="121"/>
      <c r="G104" s="121"/>
      <c r="H104" s="121"/>
      <c r="I104" s="121"/>
      <c r="J104" s="122">
        <f>J223</f>
        <v>0</v>
      </c>
      <c r="L104" s="119"/>
    </row>
    <row r="105" spans="1:31" s="10" customFormat="1" ht="20.149999999999999" customHeight="1">
      <c r="B105" s="119"/>
      <c r="D105" s="120" t="s">
        <v>4748</v>
      </c>
      <c r="E105" s="121"/>
      <c r="F105" s="121"/>
      <c r="G105" s="121"/>
      <c r="H105" s="121"/>
      <c r="I105" s="121"/>
      <c r="J105" s="122">
        <f>J227</f>
        <v>0</v>
      </c>
      <c r="L105" s="119"/>
    </row>
    <row r="106" spans="1:31" s="9" customFormat="1" ht="24.9" customHeight="1">
      <c r="B106" s="115"/>
      <c r="D106" s="116" t="s">
        <v>3404</v>
      </c>
      <c r="E106" s="117"/>
      <c r="F106" s="117"/>
      <c r="G106" s="117"/>
      <c r="H106" s="117"/>
      <c r="I106" s="117"/>
      <c r="J106" s="118">
        <f>J232</f>
        <v>0</v>
      </c>
      <c r="L106" s="115"/>
    </row>
    <row r="107" spans="1:31" s="2" customFormat="1" ht="21.8" customHeight="1">
      <c r="A107" s="34"/>
      <c r="B107" s="35"/>
      <c r="C107" s="34"/>
      <c r="D107" s="34"/>
      <c r="E107" s="34"/>
      <c r="F107" s="34"/>
      <c r="G107" s="34"/>
      <c r="H107" s="34"/>
      <c r="I107" s="34"/>
      <c r="J107" s="34"/>
      <c r="K107" s="34"/>
      <c r="L107" s="4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</row>
    <row r="108" spans="1:31" s="2" customFormat="1" ht="6.9" customHeight="1">
      <c r="A108" s="34"/>
      <c r="B108" s="49"/>
      <c r="C108" s="50"/>
      <c r="D108" s="50"/>
      <c r="E108" s="50"/>
      <c r="F108" s="50"/>
      <c r="G108" s="50"/>
      <c r="H108" s="50"/>
      <c r="I108" s="50"/>
      <c r="J108" s="50"/>
      <c r="K108" s="50"/>
      <c r="L108" s="4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</row>
    <row r="112" spans="1:31" s="2" customFormat="1" ht="6.9" customHeight="1">
      <c r="A112" s="34"/>
      <c r="B112" s="51"/>
      <c r="C112" s="52"/>
      <c r="D112" s="52"/>
      <c r="E112" s="52"/>
      <c r="F112" s="52"/>
      <c r="G112" s="52"/>
      <c r="H112" s="52"/>
      <c r="I112" s="52"/>
      <c r="J112" s="52"/>
      <c r="K112" s="52"/>
      <c r="L112" s="4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3" s="2" customFormat="1" ht="24.9" customHeight="1">
      <c r="A113" s="34"/>
      <c r="B113" s="35"/>
      <c r="C113" s="22" t="s">
        <v>226</v>
      </c>
      <c r="D113" s="34"/>
      <c r="E113" s="34"/>
      <c r="F113" s="34"/>
      <c r="G113" s="34"/>
      <c r="H113" s="34"/>
      <c r="I113" s="34"/>
      <c r="J113" s="34"/>
      <c r="K113" s="34"/>
      <c r="L113" s="4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3" s="2" customFormat="1" ht="6.9" customHeight="1">
      <c r="A114" s="34"/>
      <c r="B114" s="35"/>
      <c r="C114" s="34"/>
      <c r="D114" s="34"/>
      <c r="E114" s="34"/>
      <c r="F114" s="34"/>
      <c r="G114" s="34"/>
      <c r="H114" s="34"/>
      <c r="I114" s="34"/>
      <c r="J114" s="34"/>
      <c r="K114" s="34"/>
      <c r="L114" s="4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5" spans="1:63" s="2" customFormat="1" ht="11.95" customHeight="1">
      <c r="A115" s="34"/>
      <c r="B115" s="35"/>
      <c r="C115" s="28" t="s">
        <v>15</v>
      </c>
      <c r="D115" s="34"/>
      <c r="E115" s="34"/>
      <c r="F115" s="34"/>
      <c r="G115" s="34"/>
      <c r="H115" s="34"/>
      <c r="I115" s="34"/>
      <c r="J115" s="34"/>
      <c r="K115" s="34"/>
      <c r="L115" s="4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3" s="2" customFormat="1" ht="16.55" customHeight="1">
      <c r="A116" s="34"/>
      <c r="B116" s="35"/>
      <c r="C116" s="34"/>
      <c r="D116" s="34"/>
      <c r="E116" s="304" t="str">
        <f>E7</f>
        <v>MŠ Spojná 6 - rekonštrukcia objektu</v>
      </c>
      <c r="F116" s="305"/>
      <c r="G116" s="305"/>
      <c r="H116" s="305"/>
      <c r="I116" s="34"/>
      <c r="J116" s="34"/>
      <c r="K116" s="34"/>
      <c r="L116" s="4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3" s="2" customFormat="1" ht="11.95" customHeight="1">
      <c r="A117" s="34"/>
      <c r="B117" s="35"/>
      <c r="C117" s="28" t="s">
        <v>142</v>
      </c>
      <c r="D117" s="34"/>
      <c r="E117" s="34"/>
      <c r="F117" s="34"/>
      <c r="G117" s="34"/>
      <c r="H117" s="34"/>
      <c r="I117" s="34"/>
      <c r="J117" s="34"/>
      <c r="K117" s="34"/>
      <c r="L117" s="4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3" s="2" customFormat="1" ht="16.55" customHeight="1">
      <c r="A118" s="34"/>
      <c r="B118" s="35"/>
      <c r="C118" s="34"/>
      <c r="D118" s="34"/>
      <c r="E118" s="300" t="str">
        <f>E9</f>
        <v>P14 - Vykurovanie</v>
      </c>
      <c r="F118" s="303"/>
      <c r="G118" s="303"/>
      <c r="H118" s="303"/>
      <c r="I118" s="34"/>
      <c r="J118" s="34"/>
      <c r="K118" s="34"/>
      <c r="L118" s="4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3" s="2" customFormat="1" ht="6.9" customHeight="1">
      <c r="A119" s="34"/>
      <c r="B119" s="35"/>
      <c r="C119" s="34"/>
      <c r="D119" s="34"/>
      <c r="E119" s="34"/>
      <c r="F119" s="34"/>
      <c r="G119" s="34"/>
      <c r="H119" s="34"/>
      <c r="I119" s="34"/>
      <c r="J119" s="34"/>
      <c r="K119" s="34"/>
      <c r="L119" s="4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3" s="2" customFormat="1" ht="11.95" customHeight="1">
      <c r="A120" s="34"/>
      <c r="B120" s="35"/>
      <c r="C120" s="28" t="s">
        <v>21</v>
      </c>
      <c r="D120" s="34"/>
      <c r="E120" s="34"/>
      <c r="F120" s="26" t="str">
        <f>F12</f>
        <v>Spojná 6, 917 01 Trnava</v>
      </c>
      <c r="G120" s="34"/>
      <c r="H120" s="34"/>
      <c r="I120" s="28" t="s">
        <v>23</v>
      </c>
      <c r="J120" s="57">
        <f>IF(J12="","",J12)</f>
        <v>44274</v>
      </c>
      <c r="K120" s="34"/>
      <c r="L120" s="4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3" s="2" customFormat="1" ht="6.9" customHeight="1">
      <c r="A121" s="34"/>
      <c r="B121" s="35"/>
      <c r="C121" s="34"/>
      <c r="D121" s="34"/>
      <c r="E121" s="34"/>
      <c r="F121" s="34"/>
      <c r="G121" s="34"/>
      <c r="H121" s="34"/>
      <c r="I121" s="34"/>
      <c r="J121" s="34"/>
      <c r="K121" s="34"/>
      <c r="L121" s="4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3" s="2" customFormat="1" ht="15.25" customHeight="1">
      <c r="A122" s="34"/>
      <c r="B122" s="35"/>
      <c r="C122" s="28" t="s">
        <v>28</v>
      </c>
      <c r="D122" s="34"/>
      <c r="E122" s="34"/>
      <c r="F122" s="26" t="str">
        <f>E15</f>
        <v xml:space="preserve"> </v>
      </c>
      <c r="G122" s="34"/>
      <c r="H122" s="34"/>
      <c r="I122" s="28" t="s">
        <v>34</v>
      </c>
      <c r="J122" s="32" t="str">
        <f>E21</f>
        <v>RENAK, s.r.o.</v>
      </c>
      <c r="K122" s="34"/>
      <c r="L122" s="4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3" s="2" customFormat="1" ht="15.25" customHeight="1">
      <c r="A123" s="34"/>
      <c r="B123" s="35"/>
      <c r="C123" s="28" t="s">
        <v>32</v>
      </c>
      <c r="D123" s="34"/>
      <c r="E123" s="34"/>
      <c r="F123" s="26" t="str">
        <f>IF(E18="","",E18)</f>
        <v>Vyplň údaj</v>
      </c>
      <c r="G123" s="34"/>
      <c r="H123" s="34"/>
      <c r="I123" s="28" t="s">
        <v>37</v>
      </c>
      <c r="J123" s="32" t="str">
        <f>E24</f>
        <v>Ing. Erich Kreutz</v>
      </c>
      <c r="K123" s="34"/>
      <c r="L123" s="4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63" s="2" customFormat="1" ht="10.35" customHeight="1">
      <c r="A124" s="34"/>
      <c r="B124" s="35"/>
      <c r="C124" s="34"/>
      <c r="D124" s="34"/>
      <c r="E124" s="34"/>
      <c r="F124" s="34"/>
      <c r="G124" s="34"/>
      <c r="H124" s="34"/>
      <c r="I124" s="34"/>
      <c r="J124" s="34"/>
      <c r="K124" s="34"/>
      <c r="L124" s="4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</row>
    <row r="125" spans="1:63" s="11" customFormat="1" ht="29.3" customHeight="1">
      <c r="A125" s="123"/>
      <c r="B125" s="124"/>
      <c r="C125" s="125" t="s">
        <v>227</v>
      </c>
      <c r="D125" s="126" t="s">
        <v>65</v>
      </c>
      <c r="E125" s="126" t="s">
        <v>61</v>
      </c>
      <c r="F125" s="126" t="s">
        <v>62</v>
      </c>
      <c r="G125" s="126" t="s">
        <v>228</v>
      </c>
      <c r="H125" s="126" t="s">
        <v>229</v>
      </c>
      <c r="I125" s="126" t="s">
        <v>230</v>
      </c>
      <c r="J125" s="127" t="s">
        <v>148</v>
      </c>
      <c r="K125" s="128" t="s">
        <v>5564</v>
      </c>
      <c r="L125" s="129"/>
      <c r="M125" s="64" t="s">
        <v>1</v>
      </c>
      <c r="N125" s="65" t="s">
        <v>44</v>
      </c>
      <c r="O125" s="65" t="s">
        <v>231</v>
      </c>
      <c r="P125" s="65" t="s">
        <v>232</v>
      </c>
      <c r="Q125" s="65" t="s">
        <v>233</v>
      </c>
      <c r="R125" s="65" t="s">
        <v>234</v>
      </c>
      <c r="S125" s="65" t="s">
        <v>235</v>
      </c>
      <c r="T125" s="66" t="s">
        <v>236</v>
      </c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</row>
    <row r="126" spans="1:63" s="2" customFormat="1" ht="22.75" customHeight="1">
      <c r="A126" s="34"/>
      <c r="B126" s="35"/>
      <c r="C126" s="71" t="s">
        <v>149</v>
      </c>
      <c r="D126" s="34"/>
      <c r="E126" s="34"/>
      <c r="F126" s="34"/>
      <c r="G126" s="34"/>
      <c r="H126" s="34"/>
      <c r="I126" s="34"/>
      <c r="J126" s="130">
        <f>BK126</f>
        <v>0</v>
      </c>
      <c r="K126" s="34"/>
      <c r="L126" s="35"/>
      <c r="M126" s="67"/>
      <c r="N126" s="58"/>
      <c r="O126" s="68"/>
      <c r="P126" s="131">
        <f>P127+P232</f>
        <v>0</v>
      </c>
      <c r="Q126" s="68"/>
      <c r="R126" s="131">
        <f>R127+R232</f>
        <v>8.6660600000000017</v>
      </c>
      <c r="S126" s="68"/>
      <c r="T126" s="132">
        <f>T127+T232</f>
        <v>0</v>
      </c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T126" s="18" t="s">
        <v>79</v>
      </c>
      <c r="AU126" s="18" t="s">
        <v>150</v>
      </c>
      <c r="BK126" s="133">
        <f>BK127+BK232</f>
        <v>0</v>
      </c>
    </row>
    <row r="127" spans="1:63" s="12" customFormat="1" ht="25.85" customHeight="1">
      <c r="B127" s="134"/>
      <c r="D127" s="135" t="s">
        <v>79</v>
      </c>
      <c r="E127" s="136" t="s">
        <v>4468</v>
      </c>
      <c r="F127" s="136" t="s">
        <v>4749</v>
      </c>
      <c r="I127" s="137"/>
      <c r="J127" s="138">
        <f>BK127</f>
        <v>0</v>
      </c>
      <c r="L127" s="134"/>
      <c r="M127" s="139"/>
      <c r="N127" s="140"/>
      <c r="O127" s="140"/>
      <c r="P127" s="141">
        <f>P128+P138+P147+P167+P179+P201+P223+P227</f>
        <v>0</v>
      </c>
      <c r="Q127" s="140"/>
      <c r="R127" s="141">
        <f>R128+R138+R147+R167+R179+R201+R223+R227</f>
        <v>8.6660600000000017</v>
      </c>
      <c r="S127" s="140"/>
      <c r="T127" s="142">
        <f>T128+T138+T147+T167+T179+T201+T223+T227</f>
        <v>0</v>
      </c>
      <c r="AR127" s="135" t="s">
        <v>140</v>
      </c>
      <c r="AT127" s="143" t="s">
        <v>79</v>
      </c>
      <c r="AU127" s="143" t="s">
        <v>80</v>
      </c>
      <c r="AY127" s="135" t="s">
        <v>239</v>
      </c>
      <c r="BK127" s="144">
        <f>BK128+BK138+BK147+BK167+BK179+BK201+BK223+BK227</f>
        <v>0</v>
      </c>
    </row>
    <row r="128" spans="1:63" s="12" customFormat="1" ht="22.75" customHeight="1">
      <c r="B128" s="134"/>
      <c r="D128" s="135" t="s">
        <v>79</v>
      </c>
      <c r="E128" s="145" t="s">
        <v>4750</v>
      </c>
      <c r="F128" s="145" t="s">
        <v>4751</v>
      </c>
      <c r="I128" s="137"/>
      <c r="J128" s="146">
        <f>BK128</f>
        <v>0</v>
      </c>
      <c r="L128" s="134"/>
      <c r="M128" s="139"/>
      <c r="N128" s="140"/>
      <c r="O128" s="140"/>
      <c r="P128" s="141">
        <f>SUM(P129:P137)</f>
        <v>0</v>
      </c>
      <c r="Q128" s="140"/>
      <c r="R128" s="141">
        <f>SUM(R129:R137)</f>
        <v>4.0024500000000005</v>
      </c>
      <c r="S128" s="140"/>
      <c r="T128" s="142">
        <f>SUM(T129:T137)</f>
        <v>0</v>
      </c>
      <c r="AR128" s="135" t="s">
        <v>140</v>
      </c>
      <c r="AT128" s="143" t="s">
        <v>79</v>
      </c>
      <c r="AU128" s="143" t="s">
        <v>88</v>
      </c>
      <c r="AY128" s="135" t="s">
        <v>239</v>
      </c>
      <c r="BK128" s="144">
        <f>SUM(BK129:BK137)</f>
        <v>0</v>
      </c>
    </row>
    <row r="129" spans="1:65" s="2" customFormat="1" ht="24.25" customHeight="1">
      <c r="A129" s="34"/>
      <c r="B129" s="147"/>
      <c r="C129" s="148" t="s">
        <v>88</v>
      </c>
      <c r="D129" s="148" t="s">
        <v>242</v>
      </c>
      <c r="E129" s="149" t="s">
        <v>4752</v>
      </c>
      <c r="F129" s="150" t="s">
        <v>4753</v>
      </c>
      <c r="G129" s="151" t="s">
        <v>138</v>
      </c>
      <c r="H129" s="152">
        <v>220</v>
      </c>
      <c r="I129" s="153"/>
      <c r="J129" s="152">
        <f t="shared" ref="J129:J137" si="0">ROUND(I129*H129,3)</f>
        <v>0</v>
      </c>
      <c r="K129" s="154"/>
      <c r="L129" s="35"/>
      <c r="M129" s="155" t="s">
        <v>1</v>
      </c>
      <c r="N129" s="156" t="s">
        <v>46</v>
      </c>
      <c r="O129" s="60"/>
      <c r="P129" s="157">
        <f t="shared" ref="P129:P137" si="1">O129*H129</f>
        <v>0</v>
      </c>
      <c r="Q129" s="157">
        <v>2.0000000000000002E-5</v>
      </c>
      <c r="R129" s="157">
        <f t="shared" ref="R129:R137" si="2">Q129*H129</f>
        <v>4.4000000000000003E-3</v>
      </c>
      <c r="S129" s="157">
        <v>0</v>
      </c>
      <c r="T129" s="158">
        <f t="shared" ref="T129:T137" si="3">S129*H129</f>
        <v>0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R129" s="159" t="s">
        <v>307</v>
      </c>
      <c r="AT129" s="159" t="s">
        <v>242</v>
      </c>
      <c r="AU129" s="159" t="s">
        <v>140</v>
      </c>
      <c r="AY129" s="18" t="s">
        <v>239</v>
      </c>
      <c r="BE129" s="160">
        <f t="shared" ref="BE129:BE137" si="4">IF(N129="základná",J129,0)</f>
        <v>0</v>
      </c>
      <c r="BF129" s="160">
        <f t="shared" ref="BF129:BF137" si="5">IF(N129="znížená",J129,0)</f>
        <v>0</v>
      </c>
      <c r="BG129" s="160">
        <f t="shared" ref="BG129:BG137" si="6">IF(N129="zákl. prenesená",J129,0)</f>
        <v>0</v>
      </c>
      <c r="BH129" s="160">
        <f t="shared" ref="BH129:BH137" si="7">IF(N129="zníž. prenesená",J129,0)</f>
        <v>0</v>
      </c>
      <c r="BI129" s="160">
        <f t="shared" ref="BI129:BI137" si="8">IF(N129="nulová",J129,0)</f>
        <v>0</v>
      </c>
      <c r="BJ129" s="18" t="s">
        <v>140</v>
      </c>
      <c r="BK129" s="161">
        <f t="shared" ref="BK129:BK137" si="9">ROUND(I129*H129,3)</f>
        <v>0</v>
      </c>
      <c r="BL129" s="18" t="s">
        <v>307</v>
      </c>
      <c r="BM129" s="159" t="s">
        <v>140</v>
      </c>
    </row>
    <row r="130" spans="1:65" s="2" customFormat="1" ht="14.4" customHeight="1">
      <c r="A130" s="34"/>
      <c r="B130" s="147"/>
      <c r="C130" s="190" t="s">
        <v>140</v>
      </c>
      <c r="D130" s="190" t="s">
        <v>541</v>
      </c>
      <c r="E130" s="191" t="s">
        <v>4754</v>
      </c>
      <c r="F130" s="192" t="s">
        <v>4755</v>
      </c>
      <c r="G130" s="193" t="s">
        <v>138</v>
      </c>
      <c r="H130" s="194">
        <v>140</v>
      </c>
      <c r="I130" s="195"/>
      <c r="J130" s="194">
        <f t="shared" si="0"/>
        <v>0</v>
      </c>
      <c r="K130" s="196"/>
      <c r="L130" s="197"/>
      <c r="M130" s="198" t="s">
        <v>1</v>
      </c>
      <c r="N130" s="199" t="s">
        <v>46</v>
      </c>
      <c r="O130" s="60"/>
      <c r="P130" s="157">
        <f t="shared" si="1"/>
        <v>0</v>
      </c>
      <c r="Q130" s="157">
        <v>2.0000000000000002E-5</v>
      </c>
      <c r="R130" s="157">
        <f t="shared" si="2"/>
        <v>2.8000000000000004E-3</v>
      </c>
      <c r="S130" s="157">
        <v>0</v>
      </c>
      <c r="T130" s="158">
        <f t="shared" si="3"/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159" t="s">
        <v>323</v>
      </c>
      <c r="AT130" s="159" t="s">
        <v>541</v>
      </c>
      <c r="AU130" s="159" t="s">
        <v>140</v>
      </c>
      <c r="AY130" s="18" t="s">
        <v>239</v>
      </c>
      <c r="BE130" s="160">
        <f t="shared" si="4"/>
        <v>0</v>
      </c>
      <c r="BF130" s="160">
        <f t="shared" si="5"/>
        <v>0</v>
      </c>
      <c r="BG130" s="160">
        <f t="shared" si="6"/>
        <v>0</v>
      </c>
      <c r="BH130" s="160">
        <f t="shared" si="7"/>
        <v>0</v>
      </c>
      <c r="BI130" s="160">
        <f t="shared" si="8"/>
        <v>0</v>
      </c>
      <c r="BJ130" s="18" t="s">
        <v>140</v>
      </c>
      <c r="BK130" s="161">
        <f t="shared" si="9"/>
        <v>0</v>
      </c>
      <c r="BL130" s="18" t="s">
        <v>307</v>
      </c>
      <c r="BM130" s="159" t="s">
        <v>246</v>
      </c>
    </row>
    <row r="131" spans="1:65" s="2" customFormat="1" ht="14.4" customHeight="1">
      <c r="A131" s="34"/>
      <c r="B131" s="147"/>
      <c r="C131" s="190" t="s">
        <v>252</v>
      </c>
      <c r="D131" s="190" t="s">
        <v>541</v>
      </c>
      <c r="E131" s="191" t="s">
        <v>4756</v>
      </c>
      <c r="F131" s="192" t="s">
        <v>4757</v>
      </c>
      <c r="G131" s="193" t="s">
        <v>138</v>
      </c>
      <c r="H131" s="194">
        <v>30</v>
      </c>
      <c r="I131" s="195"/>
      <c r="J131" s="194">
        <f t="shared" si="0"/>
        <v>0</v>
      </c>
      <c r="K131" s="196"/>
      <c r="L131" s="197"/>
      <c r="M131" s="198" t="s">
        <v>1</v>
      </c>
      <c r="N131" s="199" t="s">
        <v>46</v>
      </c>
      <c r="O131" s="60"/>
      <c r="P131" s="157">
        <f t="shared" si="1"/>
        <v>0</v>
      </c>
      <c r="Q131" s="157">
        <v>1.3999999999999999E-4</v>
      </c>
      <c r="R131" s="157">
        <f t="shared" si="2"/>
        <v>4.1999999999999997E-3</v>
      </c>
      <c r="S131" s="157">
        <v>0</v>
      </c>
      <c r="T131" s="158">
        <f t="shared" si="3"/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159" t="s">
        <v>323</v>
      </c>
      <c r="AT131" s="159" t="s">
        <v>541</v>
      </c>
      <c r="AU131" s="159" t="s">
        <v>140</v>
      </c>
      <c r="AY131" s="18" t="s">
        <v>239</v>
      </c>
      <c r="BE131" s="160">
        <f t="shared" si="4"/>
        <v>0</v>
      </c>
      <c r="BF131" s="160">
        <f t="shared" si="5"/>
        <v>0</v>
      </c>
      <c r="BG131" s="160">
        <f t="shared" si="6"/>
        <v>0</v>
      </c>
      <c r="BH131" s="160">
        <f t="shared" si="7"/>
        <v>0</v>
      </c>
      <c r="BI131" s="160">
        <f t="shared" si="8"/>
        <v>0</v>
      </c>
      <c r="BJ131" s="18" t="s">
        <v>140</v>
      </c>
      <c r="BK131" s="161">
        <f t="shared" si="9"/>
        <v>0</v>
      </c>
      <c r="BL131" s="18" t="s">
        <v>307</v>
      </c>
      <c r="BM131" s="159" t="s">
        <v>270</v>
      </c>
    </row>
    <row r="132" spans="1:65" s="2" customFormat="1" ht="14.4" customHeight="1">
      <c r="A132" s="34"/>
      <c r="B132" s="147"/>
      <c r="C132" s="190" t="s">
        <v>246</v>
      </c>
      <c r="D132" s="190" t="s">
        <v>541</v>
      </c>
      <c r="E132" s="191" t="s">
        <v>4758</v>
      </c>
      <c r="F132" s="192" t="s">
        <v>4759</v>
      </c>
      <c r="G132" s="193" t="s">
        <v>138</v>
      </c>
      <c r="H132" s="194">
        <v>25</v>
      </c>
      <c r="I132" s="195"/>
      <c r="J132" s="194">
        <f t="shared" si="0"/>
        <v>0</v>
      </c>
      <c r="K132" s="196"/>
      <c r="L132" s="197"/>
      <c r="M132" s="198" t="s">
        <v>1</v>
      </c>
      <c r="N132" s="199" t="s">
        <v>46</v>
      </c>
      <c r="O132" s="60"/>
      <c r="P132" s="157">
        <f t="shared" si="1"/>
        <v>0</v>
      </c>
      <c r="Q132" s="157">
        <v>1.0000000000000001E-5</v>
      </c>
      <c r="R132" s="157">
        <f t="shared" si="2"/>
        <v>2.5000000000000001E-4</v>
      </c>
      <c r="S132" s="157">
        <v>0</v>
      </c>
      <c r="T132" s="158">
        <f t="shared" si="3"/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159" t="s">
        <v>323</v>
      </c>
      <c r="AT132" s="159" t="s">
        <v>541</v>
      </c>
      <c r="AU132" s="159" t="s">
        <v>140</v>
      </c>
      <c r="AY132" s="18" t="s">
        <v>239</v>
      </c>
      <c r="BE132" s="160">
        <f t="shared" si="4"/>
        <v>0</v>
      </c>
      <c r="BF132" s="160">
        <f t="shared" si="5"/>
        <v>0</v>
      </c>
      <c r="BG132" s="160">
        <f t="shared" si="6"/>
        <v>0</v>
      </c>
      <c r="BH132" s="160">
        <f t="shared" si="7"/>
        <v>0</v>
      </c>
      <c r="BI132" s="160">
        <f t="shared" si="8"/>
        <v>0</v>
      </c>
      <c r="BJ132" s="18" t="s">
        <v>140</v>
      </c>
      <c r="BK132" s="161">
        <f t="shared" si="9"/>
        <v>0</v>
      </c>
      <c r="BL132" s="18" t="s">
        <v>307</v>
      </c>
      <c r="BM132" s="159" t="s">
        <v>291</v>
      </c>
    </row>
    <row r="133" spans="1:65" s="2" customFormat="1" ht="14.4" customHeight="1">
      <c r="A133" s="34"/>
      <c r="B133" s="147"/>
      <c r="C133" s="190" t="s">
        <v>265</v>
      </c>
      <c r="D133" s="190" t="s">
        <v>541</v>
      </c>
      <c r="E133" s="191" t="s">
        <v>4760</v>
      </c>
      <c r="F133" s="192" t="s">
        <v>4761</v>
      </c>
      <c r="G133" s="193" t="s">
        <v>138</v>
      </c>
      <c r="H133" s="194">
        <v>10</v>
      </c>
      <c r="I133" s="195"/>
      <c r="J133" s="194">
        <f t="shared" si="0"/>
        <v>0</v>
      </c>
      <c r="K133" s="196"/>
      <c r="L133" s="197"/>
      <c r="M133" s="198" t="s">
        <v>1</v>
      </c>
      <c r="N133" s="199" t="s">
        <v>46</v>
      </c>
      <c r="O133" s="60"/>
      <c r="P133" s="157">
        <f t="shared" si="1"/>
        <v>0</v>
      </c>
      <c r="Q133" s="157">
        <v>2.0000000000000002E-5</v>
      </c>
      <c r="R133" s="157">
        <f t="shared" si="2"/>
        <v>2.0000000000000001E-4</v>
      </c>
      <c r="S133" s="157">
        <v>0</v>
      </c>
      <c r="T133" s="158">
        <f t="shared" si="3"/>
        <v>0</v>
      </c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159" t="s">
        <v>323</v>
      </c>
      <c r="AT133" s="159" t="s">
        <v>541</v>
      </c>
      <c r="AU133" s="159" t="s">
        <v>140</v>
      </c>
      <c r="AY133" s="18" t="s">
        <v>239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8" t="s">
        <v>140</v>
      </c>
      <c r="BK133" s="161">
        <f t="shared" si="9"/>
        <v>0</v>
      </c>
      <c r="BL133" s="18" t="s">
        <v>307</v>
      </c>
      <c r="BM133" s="159" t="s">
        <v>312</v>
      </c>
    </row>
    <row r="134" spans="1:65" s="2" customFormat="1" ht="14.4" customHeight="1">
      <c r="A134" s="34"/>
      <c r="B134" s="147"/>
      <c r="C134" s="190" t="s">
        <v>270</v>
      </c>
      <c r="D134" s="190" t="s">
        <v>541</v>
      </c>
      <c r="E134" s="191" t="s">
        <v>4762</v>
      </c>
      <c r="F134" s="192" t="s">
        <v>4763</v>
      </c>
      <c r="G134" s="193" t="s">
        <v>138</v>
      </c>
      <c r="H134" s="194">
        <v>15</v>
      </c>
      <c r="I134" s="195"/>
      <c r="J134" s="194">
        <f t="shared" si="0"/>
        <v>0</v>
      </c>
      <c r="K134" s="196"/>
      <c r="L134" s="197"/>
      <c r="M134" s="198" t="s">
        <v>1</v>
      </c>
      <c r="N134" s="199" t="s">
        <v>46</v>
      </c>
      <c r="O134" s="60"/>
      <c r="P134" s="157">
        <f t="shared" si="1"/>
        <v>0</v>
      </c>
      <c r="Q134" s="157">
        <v>4.0000000000000003E-5</v>
      </c>
      <c r="R134" s="157">
        <f t="shared" si="2"/>
        <v>6.0000000000000006E-4</v>
      </c>
      <c r="S134" s="157">
        <v>0</v>
      </c>
      <c r="T134" s="158">
        <f t="shared" si="3"/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159" t="s">
        <v>323</v>
      </c>
      <c r="AT134" s="159" t="s">
        <v>541</v>
      </c>
      <c r="AU134" s="159" t="s">
        <v>140</v>
      </c>
      <c r="AY134" s="18" t="s">
        <v>239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8" t="s">
        <v>140</v>
      </c>
      <c r="BK134" s="161">
        <f t="shared" si="9"/>
        <v>0</v>
      </c>
      <c r="BL134" s="18" t="s">
        <v>307</v>
      </c>
      <c r="BM134" s="159" t="s">
        <v>327</v>
      </c>
    </row>
    <row r="135" spans="1:65" s="2" customFormat="1" ht="14.4" customHeight="1">
      <c r="A135" s="34"/>
      <c r="B135" s="147"/>
      <c r="C135" s="148" t="s">
        <v>286</v>
      </c>
      <c r="D135" s="148" t="s">
        <v>242</v>
      </c>
      <c r="E135" s="149" t="s">
        <v>4764</v>
      </c>
      <c r="F135" s="150" t="s">
        <v>4765</v>
      </c>
      <c r="G135" s="151" t="s">
        <v>138</v>
      </c>
      <c r="H135" s="152">
        <v>200</v>
      </c>
      <c r="I135" s="153"/>
      <c r="J135" s="152">
        <f t="shared" si="0"/>
        <v>0</v>
      </c>
      <c r="K135" s="154"/>
      <c r="L135" s="35"/>
      <c r="M135" s="155" t="s">
        <v>1</v>
      </c>
      <c r="N135" s="156" t="s">
        <v>46</v>
      </c>
      <c r="O135" s="60"/>
      <c r="P135" s="157">
        <f t="shared" si="1"/>
        <v>0</v>
      </c>
      <c r="Q135" s="157">
        <v>5.0000000000000002E-5</v>
      </c>
      <c r="R135" s="157">
        <f t="shared" si="2"/>
        <v>0.01</v>
      </c>
      <c r="S135" s="157">
        <v>0</v>
      </c>
      <c r="T135" s="158">
        <f t="shared" si="3"/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159" t="s">
        <v>307</v>
      </c>
      <c r="AT135" s="159" t="s">
        <v>242</v>
      </c>
      <c r="AU135" s="159" t="s">
        <v>140</v>
      </c>
      <c r="AY135" s="18" t="s">
        <v>239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8" t="s">
        <v>140</v>
      </c>
      <c r="BK135" s="161">
        <f t="shared" si="9"/>
        <v>0</v>
      </c>
      <c r="BL135" s="18" t="s">
        <v>307</v>
      </c>
      <c r="BM135" s="159" t="s">
        <v>339</v>
      </c>
    </row>
    <row r="136" spans="1:65" s="2" customFormat="1" ht="14.4" customHeight="1">
      <c r="A136" s="34"/>
      <c r="B136" s="147"/>
      <c r="C136" s="190" t="s">
        <v>291</v>
      </c>
      <c r="D136" s="190" t="s">
        <v>541</v>
      </c>
      <c r="E136" s="191" t="s">
        <v>4766</v>
      </c>
      <c r="F136" s="192" t="s">
        <v>4767</v>
      </c>
      <c r="G136" s="193" t="s">
        <v>388</v>
      </c>
      <c r="H136" s="194">
        <v>200</v>
      </c>
      <c r="I136" s="195"/>
      <c r="J136" s="194">
        <f t="shared" si="0"/>
        <v>0</v>
      </c>
      <c r="K136" s="196"/>
      <c r="L136" s="197"/>
      <c r="M136" s="198" t="s">
        <v>1</v>
      </c>
      <c r="N136" s="199" t="s">
        <v>46</v>
      </c>
      <c r="O136" s="60"/>
      <c r="P136" s="157">
        <f t="shared" si="1"/>
        <v>0</v>
      </c>
      <c r="Q136" s="157">
        <v>1.9900000000000001E-2</v>
      </c>
      <c r="R136" s="157">
        <f t="shared" si="2"/>
        <v>3.9800000000000004</v>
      </c>
      <c r="S136" s="157">
        <v>0</v>
      </c>
      <c r="T136" s="158">
        <f t="shared" si="3"/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159" t="s">
        <v>323</v>
      </c>
      <c r="AT136" s="159" t="s">
        <v>541</v>
      </c>
      <c r="AU136" s="159" t="s">
        <v>140</v>
      </c>
      <c r="AY136" s="18" t="s">
        <v>239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8" t="s">
        <v>140</v>
      </c>
      <c r="BK136" s="161">
        <f t="shared" si="9"/>
        <v>0</v>
      </c>
      <c r="BL136" s="18" t="s">
        <v>307</v>
      </c>
      <c r="BM136" s="159" t="s">
        <v>307</v>
      </c>
    </row>
    <row r="137" spans="1:65" s="2" customFormat="1" ht="24.25" customHeight="1">
      <c r="A137" s="34"/>
      <c r="B137" s="147"/>
      <c r="C137" s="148" t="s">
        <v>304</v>
      </c>
      <c r="D137" s="148" t="s">
        <v>242</v>
      </c>
      <c r="E137" s="149" t="s">
        <v>4768</v>
      </c>
      <c r="F137" s="150" t="s">
        <v>4769</v>
      </c>
      <c r="G137" s="151" t="s">
        <v>4284</v>
      </c>
      <c r="H137" s="153"/>
      <c r="I137" s="153"/>
      <c r="J137" s="152">
        <f t="shared" si="0"/>
        <v>0</v>
      </c>
      <c r="K137" s="154"/>
      <c r="L137" s="35"/>
      <c r="M137" s="155" t="s">
        <v>1</v>
      </c>
      <c r="N137" s="156" t="s">
        <v>46</v>
      </c>
      <c r="O137" s="60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159" t="s">
        <v>307</v>
      </c>
      <c r="AT137" s="159" t="s">
        <v>242</v>
      </c>
      <c r="AU137" s="159" t="s">
        <v>140</v>
      </c>
      <c r="AY137" s="18" t="s">
        <v>239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8" t="s">
        <v>140</v>
      </c>
      <c r="BK137" s="161">
        <f t="shared" si="9"/>
        <v>0</v>
      </c>
      <c r="BL137" s="18" t="s">
        <v>307</v>
      </c>
      <c r="BM137" s="159" t="s">
        <v>761</v>
      </c>
    </row>
    <row r="138" spans="1:65" s="12" customFormat="1" ht="22.75" customHeight="1">
      <c r="B138" s="134"/>
      <c r="D138" s="135" t="s">
        <v>79</v>
      </c>
      <c r="E138" s="145" t="s">
        <v>4770</v>
      </c>
      <c r="F138" s="145" t="s">
        <v>4771</v>
      </c>
      <c r="I138" s="137"/>
      <c r="J138" s="146">
        <f>BK138</f>
        <v>0</v>
      </c>
      <c r="L138" s="134"/>
      <c r="M138" s="139"/>
      <c r="N138" s="140"/>
      <c r="O138" s="140"/>
      <c r="P138" s="141">
        <f>SUM(P139:P146)</f>
        <v>0</v>
      </c>
      <c r="Q138" s="140"/>
      <c r="R138" s="141">
        <f>SUM(R139:R146)</f>
        <v>0.50095000000000001</v>
      </c>
      <c r="S138" s="140"/>
      <c r="T138" s="142">
        <f>SUM(T139:T146)</f>
        <v>0</v>
      </c>
      <c r="AR138" s="135" t="s">
        <v>140</v>
      </c>
      <c r="AT138" s="143" t="s">
        <v>79</v>
      </c>
      <c r="AU138" s="143" t="s">
        <v>88</v>
      </c>
      <c r="AY138" s="135" t="s">
        <v>239</v>
      </c>
      <c r="BK138" s="144">
        <f>SUM(BK139:BK146)</f>
        <v>0</v>
      </c>
    </row>
    <row r="139" spans="1:65" s="2" customFormat="1" ht="14.4" customHeight="1">
      <c r="A139" s="34"/>
      <c r="B139" s="147"/>
      <c r="C139" s="148" t="s">
        <v>312</v>
      </c>
      <c r="D139" s="148" t="s">
        <v>242</v>
      </c>
      <c r="E139" s="149" t="s">
        <v>4772</v>
      </c>
      <c r="F139" s="150" t="s">
        <v>4773</v>
      </c>
      <c r="G139" s="151" t="s">
        <v>388</v>
      </c>
      <c r="H139" s="152">
        <v>2</v>
      </c>
      <c r="I139" s="153"/>
      <c r="J139" s="152">
        <f t="shared" ref="J139:J146" si="10">ROUND(I139*H139,3)</f>
        <v>0</v>
      </c>
      <c r="K139" s="154"/>
      <c r="L139" s="35"/>
      <c r="M139" s="155" t="s">
        <v>1</v>
      </c>
      <c r="N139" s="156" t="s">
        <v>46</v>
      </c>
      <c r="O139" s="60"/>
      <c r="P139" s="157">
        <f t="shared" ref="P139:P146" si="11">O139*H139</f>
        <v>0</v>
      </c>
      <c r="Q139" s="157">
        <v>0</v>
      </c>
      <c r="R139" s="157">
        <f t="shared" ref="R139:R146" si="12">Q139*H139</f>
        <v>0</v>
      </c>
      <c r="S139" s="157">
        <v>0</v>
      </c>
      <c r="T139" s="158">
        <f t="shared" ref="T139:T146" si="13">S139*H139</f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159" t="s">
        <v>307</v>
      </c>
      <c r="AT139" s="159" t="s">
        <v>242</v>
      </c>
      <c r="AU139" s="159" t="s">
        <v>140</v>
      </c>
      <c r="AY139" s="18" t="s">
        <v>239</v>
      </c>
      <c r="BE139" s="160">
        <f t="shared" ref="BE139:BE146" si="14">IF(N139="základná",J139,0)</f>
        <v>0</v>
      </c>
      <c r="BF139" s="160">
        <f t="shared" ref="BF139:BF146" si="15">IF(N139="znížená",J139,0)</f>
        <v>0</v>
      </c>
      <c r="BG139" s="160">
        <f t="shared" ref="BG139:BG146" si="16">IF(N139="zákl. prenesená",J139,0)</f>
        <v>0</v>
      </c>
      <c r="BH139" s="160">
        <f t="shared" ref="BH139:BH146" si="17">IF(N139="zníž. prenesená",J139,0)</f>
        <v>0</v>
      </c>
      <c r="BI139" s="160">
        <f t="shared" ref="BI139:BI146" si="18">IF(N139="nulová",J139,0)</f>
        <v>0</v>
      </c>
      <c r="BJ139" s="18" t="s">
        <v>140</v>
      </c>
      <c r="BK139" s="161">
        <f t="shared" ref="BK139:BK146" si="19">ROUND(I139*H139,3)</f>
        <v>0</v>
      </c>
      <c r="BL139" s="18" t="s">
        <v>307</v>
      </c>
      <c r="BM139" s="159" t="s">
        <v>8</v>
      </c>
    </row>
    <row r="140" spans="1:65" s="2" customFormat="1" ht="14.4" customHeight="1">
      <c r="A140" s="34"/>
      <c r="B140" s="147"/>
      <c r="C140" s="259" t="s">
        <v>320</v>
      </c>
      <c r="D140" s="259" t="s">
        <v>541</v>
      </c>
      <c r="E140" s="260" t="s">
        <v>4774</v>
      </c>
      <c r="F140" s="261" t="s">
        <v>4775</v>
      </c>
      <c r="G140" s="262" t="s">
        <v>388</v>
      </c>
      <c r="H140" s="263">
        <v>2</v>
      </c>
      <c r="I140" s="263"/>
      <c r="J140" s="263">
        <f t="shared" si="10"/>
        <v>0</v>
      </c>
      <c r="K140" s="196"/>
      <c r="L140" s="197"/>
      <c r="M140" s="198" t="s">
        <v>1</v>
      </c>
      <c r="N140" s="199" t="s">
        <v>46</v>
      </c>
      <c r="O140" s="60"/>
      <c r="P140" s="157">
        <f t="shared" si="11"/>
        <v>0</v>
      </c>
      <c r="Q140" s="157">
        <v>3.5999999999999997E-2</v>
      </c>
      <c r="R140" s="157">
        <f t="shared" si="12"/>
        <v>7.1999999999999995E-2</v>
      </c>
      <c r="S140" s="157">
        <v>0</v>
      </c>
      <c r="T140" s="158">
        <f t="shared" si="13"/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159" t="s">
        <v>323</v>
      </c>
      <c r="AT140" s="159" t="s">
        <v>541</v>
      </c>
      <c r="AU140" s="159" t="s">
        <v>140</v>
      </c>
      <c r="AY140" s="18" t="s">
        <v>239</v>
      </c>
      <c r="BE140" s="160">
        <f t="shared" si="14"/>
        <v>0</v>
      </c>
      <c r="BF140" s="160">
        <f t="shared" si="15"/>
        <v>0</v>
      </c>
      <c r="BG140" s="160">
        <f t="shared" si="16"/>
        <v>0</v>
      </c>
      <c r="BH140" s="160">
        <f t="shared" si="17"/>
        <v>0</v>
      </c>
      <c r="BI140" s="160">
        <f t="shared" si="18"/>
        <v>0</v>
      </c>
      <c r="BJ140" s="18" t="s">
        <v>140</v>
      </c>
      <c r="BK140" s="161">
        <f t="shared" si="19"/>
        <v>0</v>
      </c>
      <c r="BL140" s="18" t="s">
        <v>307</v>
      </c>
      <c r="BM140" s="159" t="s">
        <v>380</v>
      </c>
    </row>
    <row r="141" spans="1:65" s="2" customFormat="1" ht="14.4" customHeight="1">
      <c r="A141" s="34"/>
      <c r="B141" s="147"/>
      <c r="C141" s="148" t="s">
        <v>327</v>
      </c>
      <c r="D141" s="148" t="s">
        <v>242</v>
      </c>
      <c r="E141" s="149" t="s">
        <v>4776</v>
      </c>
      <c r="F141" s="150" t="s">
        <v>4777</v>
      </c>
      <c r="G141" s="151" t="s">
        <v>2011</v>
      </c>
      <c r="H141" s="152">
        <v>1</v>
      </c>
      <c r="I141" s="153"/>
      <c r="J141" s="152">
        <f t="shared" si="10"/>
        <v>0</v>
      </c>
      <c r="K141" s="154"/>
      <c r="L141" s="35"/>
      <c r="M141" s="155" t="s">
        <v>1</v>
      </c>
      <c r="N141" s="156" t="s">
        <v>46</v>
      </c>
      <c r="O141" s="60"/>
      <c r="P141" s="157">
        <f t="shared" si="11"/>
        <v>0</v>
      </c>
      <c r="Q141" s="157">
        <v>6.8949999999999997E-2</v>
      </c>
      <c r="R141" s="157">
        <f t="shared" si="12"/>
        <v>6.8949999999999997E-2</v>
      </c>
      <c r="S141" s="157">
        <v>0</v>
      </c>
      <c r="T141" s="158">
        <f t="shared" si="13"/>
        <v>0</v>
      </c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R141" s="159" t="s">
        <v>307</v>
      </c>
      <c r="AT141" s="159" t="s">
        <v>242</v>
      </c>
      <c r="AU141" s="159" t="s">
        <v>140</v>
      </c>
      <c r="AY141" s="18" t="s">
        <v>239</v>
      </c>
      <c r="BE141" s="160">
        <f t="shared" si="14"/>
        <v>0</v>
      </c>
      <c r="BF141" s="160">
        <f t="shared" si="15"/>
        <v>0</v>
      </c>
      <c r="BG141" s="160">
        <f t="shared" si="16"/>
        <v>0</v>
      </c>
      <c r="BH141" s="160">
        <f t="shared" si="17"/>
        <v>0</v>
      </c>
      <c r="BI141" s="160">
        <f t="shared" si="18"/>
        <v>0</v>
      </c>
      <c r="BJ141" s="18" t="s">
        <v>140</v>
      </c>
      <c r="BK141" s="161">
        <f t="shared" si="19"/>
        <v>0</v>
      </c>
      <c r="BL141" s="18" t="s">
        <v>307</v>
      </c>
      <c r="BM141" s="159" t="s">
        <v>393</v>
      </c>
    </row>
    <row r="142" spans="1:65" s="2" customFormat="1" ht="14.4" customHeight="1">
      <c r="A142" s="34"/>
      <c r="B142" s="147"/>
      <c r="C142" s="190" t="s">
        <v>334</v>
      </c>
      <c r="D142" s="190" t="s">
        <v>541</v>
      </c>
      <c r="E142" s="191" t="s">
        <v>4778</v>
      </c>
      <c r="F142" s="192" t="s">
        <v>4779</v>
      </c>
      <c r="G142" s="193" t="s">
        <v>388</v>
      </c>
      <c r="H142" s="194">
        <v>2</v>
      </c>
      <c r="I142" s="195"/>
      <c r="J142" s="194">
        <f t="shared" si="10"/>
        <v>0</v>
      </c>
      <c r="K142" s="196"/>
      <c r="L142" s="197"/>
      <c r="M142" s="198" t="s">
        <v>1</v>
      </c>
      <c r="N142" s="199" t="s">
        <v>46</v>
      </c>
      <c r="O142" s="60"/>
      <c r="P142" s="157">
        <f t="shared" si="11"/>
        <v>0</v>
      </c>
      <c r="Q142" s="157">
        <v>1.4999999999999999E-2</v>
      </c>
      <c r="R142" s="157">
        <f t="shared" si="12"/>
        <v>0.03</v>
      </c>
      <c r="S142" s="157">
        <v>0</v>
      </c>
      <c r="T142" s="158">
        <f t="shared" si="13"/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159" t="s">
        <v>323</v>
      </c>
      <c r="AT142" s="159" t="s">
        <v>541</v>
      </c>
      <c r="AU142" s="159" t="s">
        <v>140</v>
      </c>
      <c r="AY142" s="18" t="s">
        <v>239</v>
      </c>
      <c r="BE142" s="160">
        <f t="shared" si="14"/>
        <v>0</v>
      </c>
      <c r="BF142" s="160">
        <f t="shared" si="15"/>
        <v>0</v>
      </c>
      <c r="BG142" s="160">
        <f t="shared" si="16"/>
        <v>0</v>
      </c>
      <c r="BH142" s="160">
        <f t="shared" si="17"/>
        <v>0</v>
      </c>
      <c r="BI142" s="160">
        <f t="shared" si="18"/>
        <v>0</v>
      </c>
      <c r="BJ142" s="18" t="s">
        <v>140</v>
      </c>
      <c r="BK142" s="161">
        <f t="shared" si="19"/>
        <v>0</v>
      </c>
      <c r="BL142" s="18" t="s">
        <v>307</v>
      </c>
      <c r="BM142" s="159" t="s">
        <v>406</v>
      </c>
    </row>
    <row r="143" spans="1:65" s="2" customFormat="1" ht="14.4" customHeight="1">
      <c r="A143" s="34"/>
      <c r="B143" s="147"/>
      <c r="C143" s="190" t="s">
        <v>339</v>
      </c>
      <c r="D143" s="190" t="s">
        <v>541</v>
      </c>
      <c r="E143" s="191" t="s">
        <v>4780</v>
      </c>
      <c r="F143" s="192" t="s">
        <v>4781</v>
      </c>
      <c r="G143" s="193" t="s">
        <v>388</v>
      </c>
      <c r="H143" s="194">
        <v>2</v>
      </c>
      <c r="I143" s="195"/>
      <c r="J143" s="194">
        <f t="shared" si="10"/>
        <v>0</v>
      </c>
      <c r="K143" s="196"/>
      <c r="L143" s="197"/>
      <c r="M143" s="198" t="s">
        <v>1</v>
      </c>
      <c r="N143" s="199" t="s">
        <v>46</v>
      </c>
      <c r="O143" s="60"/>
      <c r="P143" s="157">
        <f t="shared" si="11"/>
        <v>0</v>
      </c>
      <c r="Q143" s="157">
        <v>1.4999999999999999E-2</v>
      </c>
      <c r="R143" s="157">
        <f t="shared" si="12"/>
        <v>0.03</v>
      </c>
      <c r="S143" s="157">
        <v>0</v>
      </c>
      <c r="T143" s="158">
        <f t="shared" si="13"/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159" t="s">
        <v>323</v>
      </c>
      <c r="AT143" s="159" t="s">
        <v>541</v>
      </c>
      <c r="AU143" s="159" t="s">
        <v>140</v>
      </c>
      <c r="AY143" s="18" t="s">
        <v>239</v>
      </c>
      <c r="BE143" s="160">
        <f t="shared" si="14"/>
        <v>0</v>
      </c>
      <c r="BF143" s="160">
        <f t="shared" si="15"/>
        <v>0</v>
      </c>
      <c r="BG143" s="160">
        <f t="shared" si="16"/>
        <v>0</v>
      </c>
      <c r="BH143" s="160">
        <f t="shared" si="17"/>
        <v>0</v>
      </c>
      <c r="BI143" s="160">
        <f t="shared" si="18"/>
        <v>0</v>
      </c>
      <c r="BJ143" s="18" t="s">
        <v>140</v>
      </c>
      <c r="BK143" s="161">
        <f t="shared" si="19"/>
        <v>0</v>
      </c>
      <c r="BL143" s="18" t="s">
        <v>307</v>
      </c>
      <c r="BM143" s="159" t="s">
        <v>268</v>
      </c>
    </row>
    <row r="144" spans="1:65" s="2" customFormat="1" ht="14.4" customHeight="1">
      <c r="A144" s="34"/>
      <c r="B144" s="147"/>
      <c r="C144" s="190" t="s">
        <v>344</v>
      </c>
      <c r="D144" s="190" t="s">
        <v>541</v>
      </c>
      <c r="E144" s="191" t="s">
        <v>4782</v>
      </c>
      <c r="F144" s="192" t="s">
        <v>4783</v>
      </c>
      <c r="G144" s="193" t="s">
        <v>388</v>
      </c>
      <c r="H144" s="194">
        <v>2</v>
      </c>
      <c r="I144" s="195"/>
      <c r="J144" s="194">
        <f t="shared" si="10"/>
        <v>0</v>
      </c>
      <c r="K144" s="196"/>
      <c r="L144" s="197"/>
      <c r="M144" s="198" t="s">
        <v>1</v>
      </c>
      <c r="N144" s="199" t="s">
        <v>46</v>
      </c>
      <c r="O144" s="60"/>
      <c r="P144" s="157">
        <f t="shared" si="11"/>
        <v>0</v>
      </c>
      <c r="Q144" s="157">
        <v>7.4999999999999997E-2</v>
      </c>
      <c r="R144" s="157">
        <f t="shared" si="12"/>
        <v>0.15</v>
      </c>
      <c r="S144" s="157">
        <v>0</v>
      </c>
      <c r="T144" s="158">
        <f t="shared" si="13"/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159" t="s">
        <v>323</v>
      </c>
      <c r="AT144" s="159" t="s">
        <v>541</v>
      </c>
      <c r="AU144" s="159" t="s">
        <v>140</v>
      </c>
      <c r="AY144" s="18" t="s">
        <v>239</v>
      </c>
      <c r="BE144" s="160">
        <f t="shared" si="14"/>
        <v>0</v>
      </c>
      <c r="BF144" s="160">
        <f t="shared" si="15"/>
        <v>0</v>
      </c>
      <c r="BG144" s="160">
        <f t="shared" si="16"/>
        <v>0</v>
      </c>
      <c r="BH144" s="160">
        <f t="shared" si="17"/>
        <v>0</v>
      </c>
      <c r="BI144" s="160">
        <f t="shared" si="18"/>
        <v>0</v>
      </c>
      <c r="BJ144" s="18" t="s">
        <v>140</v>
      </c>
      <c r="BK144" s="161">
        <f t="shared" si="19"/>
        <v>0</v>
      </c>
      <c r="BL144" s="18" t="s">
        <v>307</v>
      </c>
      <c r="BM144" s="159" t="s">
        <v>289</v>
      </c>
    </row>
    <row r="145" spans="1:65" s="2" customFormat="1" ht="14.4" customHeight="1">
      <c r="A145" s="34"/>
      <c r="B145" s="147"/>
      <c r="C145" s="190" t="s">
        <v>307</v>
      </c>
      <c r="D145" s="190" t="s">
        <v>541</v>
      </c>
      <c r="E145" s="191" t="s">
        <v>4784</v>
      </c>
      <c r="F145" s="192" t="s">
        <v>4785</v>
      </c>
      <c r="G145" s="193" t="s">
        <v>388</v>
      </c>
      <c r="H145" s="194">
        <v>1</v>
      </c>
      <c r="I145" s="195"/>
      <c r="J145" s="194">
        <f t="shared" si="10"/>
        <v>0</v>
      </c>
      <c r="K145" s="196"/>
      <c r="L145" s="197"/>
      <c r="M145" s="198" t="s">
        <v>1</v>
      </c>
      <c r="N145" s="199" t="s">
        <v>46</v>
      </c>
      <c r="O145" s="60"/>
      <c r="P145" s="157">
        <f t="shared" si="11"/>
        <v>0</v>
      </c>
      <c r="Q145" s="157">
        <v>0.15</v>
      </c>
      <c r="R145" s="157">
        <f t="shared" si="12"/>
        <v>0.15</v>
      </c>
      <c r="S145" s="157">
        <v>0</v>
      </c>
      <c r="T145" s="158">
        <f t="shared" si="13"/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159" t="s">
        <v>323</v>
      </c>
      <c r="AT145" s="159" t="s">
        <v>541</v>
      </c>
      <c r="AU145" s="159" t="s">
        <v>140</v>
      </c>
      <c r="AY145" s="18" t="s">
        <v>239</v>
      </c>
      <c r="BE145" s="160">
        <f t="shared" si="14"/>
        <v>0</v>
      </c>
      <c r="BF145" s="160">
        <f t="shared" si="15"/>
        <v>0</v>
      </c>
      <c r="BG145" s="160">
        <f t="shared" si="16"/>
        <v>0</v>
      </c>
      <c r="BH145" s="160">
        <f t="shared" si="17"/>
        <v>0</v>
      </c>
      <c r="BI145" s="160">
        <f t="shared" si="18"/>
        <v>0</v>
      </c>
      <c r="BJ145" s="18" t="s">
        <v>140</v>
      </c>
      <c r="BK145" s="161">
        <f t="shared" si="19"/>
        <v>0</v>
      </c>
      <c r="BL145" s="18" t="s">
        <v>307</v>
      </c>
      <c r="BM145" s="159" t="s">
        <v>323</v>
      </c>
    </row>
    <row r="146" spans="1:65" s="2" customFormat="1" ht="24.25" customHeight="1">
      <c r="A146" s="34"/>
      <c r="B146" s="147"/>
      <c r="C146" s="148" t="s">
        <v>355</v>
      </c>
      <c r="D146" s="148" t="s">
        <v>242</v>
      </c>
      <c r="E146" s="149" t="s">
        <v>4786</v>
      </c>
      <c r="F146" s="150" t="s">
        <v>4787</v>
      </c>
      <c r="G146" s="151" t="s">
        <v>4284</v>
      </c>
      <c r="H146" s="153"/>
      <c r="I146" s="153"/>
      <c r="J146" s="152">
        <f t="shared" si="10"/>
        <v>0</v>
      </c>
      <c r="K146" s="154"/>
      <c r="L146" s="35"/>
      <c r="M146" s="155" t="s">
        <v>1</v>
      </c>
      <c r="N146" s="156" t="s">
        <v>46</v>
      </c>
      <c r="O146" s="60"/>
      <c r="P146" s="157">
        <f t="shared" si="11"/>
        <v>0</v>
      </c>
      <c r="Q146" s="157">
        <v>0</v>
      </c>
      <c r="R146" s="157">
        <f t="shared" si="12"/>
        <v>0</v>
      </c>
      <c r="S146" s="157">
        <v>0</v>
      </c>
      <c r="T146" s="158">
        <f t="shared" si="13"/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159" t="s">
        <v>307</v>
      </c>
      <c r="AT146" s="159" t="s">
        <v>242</v>
      </c>
      <c r="AU146" s="159" t="s">
        <v>140</v>
      </c>
      <c r="AY146" s="18" t="s">
        <v>239</v>
      </c>
      <c r="BE146" s="160">
        <f t="shared" si="14"/>
        <v>0</v>
      </c>
      <c r="BF146" s="160">
        <f t="shared" si="15"/>
        <v>0</v>
      </c>
      <c r="BG146" s="160">
        <f t="shared" si="16"/>
        <v>0</v>
      </c>
      <c r="BH146" s="160">
        <f t="shared" si="17"/>
        <v>0</v>
      </c>
      <c r="BI146" s="160">
        <f t="shared" si="18"/>
        <v>0</v>
      </c>
      <c r="BJ146" s="18" t="s">
        <v>140</v>
      </c>
      <c r="BK146" s="161">
        <f t="shared" si="19"/>
        <v>0</v>
      </c>
      <c r="BL146" s="18" t="s">
        <v>307</v>
      </c>
      <c r="BM146" s="159" t="s">
        <v>389</v>
      </c>
    </row>
    <row r="147" spans="1:65" s="12" customFormat="1" ht="22.75" customHeight="1">
      <c r="B147" s="134"/>
      <c r="D147" s="135" t="s">
        <v>79</v>
      </c>
      <c r="E147" s="145" t="s">
        <v>4634</v>
      </c>
      <c r="F147" s="145" t="s">
        <v>4788</v>
      </c>
      <c r="I147" s="137"/>
      <c r="J147" s="146">
        <f>BK147</f>
        <v>0</v>
      </c>
      <c r="L147" s="134"/>
      <c r="M147" s="139"/>
      <c r="N147" s="140"/>
      <c r="O147" s="140"/>
      <c r="P147" s="141">
        <f>SUM(P148:P166)</f>
        <v>0</v>
      </c>
      <c r="Q147" s="140"/>
      <c r="R147" s="141">
        <f>SUM(R148:R166)</f>
        <v>0.25231999999999999</v>
      </c>
      <c r="S147" s="140"/>
      <c r="T147" s="142">
        <f>SUM(T148:T166)</f>
        <v>0</v>
      </c>
      <c r="AR147" s="135" t="s">
        <v>140</v>
      </c>
      <c r="AT147" s="143" t="s">
        <v>79</v>
      </c>
      <c r="AU147" s="143" t="s">
        <v>88</v>
      </c>
      <c r="AY147" s="135" t="s">
        <v>239</v>
      </c>
      <c r="BK147" s="144">
        <f>SUM(BK148:BK166)</f>
        <v>0</v>
      </c>
    </row>
    <row r="148" spans="1:65" s="2" customFormat="1" ht="24.25" customHeight="1">
      <c r="A148" s="34"/>
      <c r="B148" s="147"/>
      <c r="C148" s="148" t="s">
        <v>761</v>
      </c>
      <c r="D148" s="148" t="s">
        <v>242</v>
      </c>
      <c r="E148" s="149" t="s">
        <v>4789</v>
      </c>
      <c r="F148" s="150" t="s">
        <v>4790</v>
      </c>
      <c r="G148" s="151" t="s">
        <v>388</v>
      </c>
      <c r="H148" s="152">
        <v>1</v>
      </c>
      <c r="I148" s="153"/>
      <c r="J148" s="152">
        <f t="shared" ref="J148:J166" si="20">ROUND(I148*H148,3)</f>
        <v>0</v>
      </c>
      <c r="K148" s="154"/>
      <c r="L148" s="35"/>
      <c r="M148" s="155" t="s">
        <v>1</v>
      </c>
      <c r="N148" s="156" t="s">
        <v>46</v>
      </c>
      <c r="O148" s="60"/>
      <c r="P148" s="157">
        <f t="shared" ref="P148:P166" si="21">O148*H148</f>
        <v>0</v>
      </c>
      <c r="Q148" s="157">
        <v>0</v>
      </c>
      <c r="R148" s="157">
        <f t="shared" ref="R148:R166" si="22">Q148*H148</f>
        <v>0</v>
      </c>
      <c r="S148" s="157">
        <v>0</v>
      </c>
      <c r="T148" s="158">
        <f t="shared" ref="T148:T166" si="23">S148*H148</f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159" t="s">
        <v>307</v>
      </c>
      <c r="AT148" s="159" t="s">
        <v>242</v>
      </c>
      <c r="AU148" s="159" t="s">
        <v>140</v>
      </c>
      <c r="AY148" s="18" t="s">
        <v>239</v>
      </c>
      <c r="BE148" s="160">
        <f t="shared" ref="BE148:BE166" si="24">IF(N148="základná",J148,0)</f>
        <v>0</v>
      </c>
      <c r="BF148" s="160">
        <f t="shared" ref="BF148:BF166" si="25">IF(N148="znížená",J148,0)</f>
        <v>0</v>
      </c>
      <c r="BG148" s="160">
        <f t="shared" ref="BG148:BG166" si="26">IF(N148="zákl. prenesená",J148,0)</f>
        <v>0</v>
      </c>
      <c r="BH148" s="160">
        <f t="shared" ref="BH148:BH166" si="27">IF(N148="zníž. prenesená",J148,0)</f>
        <v>0</v>
      </c>
      <c r="BI148" s="160">
        <f t="shared" ref="BI148:BI166" si="28">IF(N148="nulová",J148,0)</f>
        <v>0</v>
      </c>
      <c r="BJ148" s="18" t="s">
        <v>140</v>
      </c>
      <c r="BK148" s="161">
        <f t="shared" ref="BK148:BK166" si="29">ROUND(I148*H148,3)</f>
        <v>0</v>
      </c>
      <c r="BL148" s="18" t="s">
        <v>307</v>
      </c>
      <c r="BM148" s="159" t="s">
        <v>451</v>
      </c>
    </row>
    <row r="149" spans="1:65" s="2" customFormat="1" ht="14.4" customHeight="1">
      <c r="A149" s="34"/>
      <c r="B149" s="147"/>
      <c r="C149" s="190" t="s">
        <v>362</v>
      </c>
      <c r="D149" s="190" t="s">
        <v>541</v>
      </c>
      <c r="E149" s="191" t="s">
        <v>4791</v>
      </c>
      <c r="F149" s="192" t="s">
        <v>4792</v>
      </c>
      <c r="G149" s="193" t="s">
        <v>388</v>
      </c>
      <c r="H149" s="194">
        <v>1</v>
      </c>
      <c r="I149" s="195"/>
      <c r="J149" s="194">
        <f t="shared" si="20"/>
        <v>0</v>
      </c>
      <c r="K149" s="196"/>
      <c r="L149" s="197"/>
      <c r="M149" s="198" t="s">
        <v>1</v>
      </c>
      <c r="N149" s="199" t="s">
        <v>46</v>
      </c>
      <c r="O149" s="60"/>
      <c r="P149" s="157">
        <f t="shared" si="21"/>
        <v>0</v>
      </c>
      <c r="Q149" s="157">
        <v>0.111</v>
      </c>
      <c r="R149" s="157">
        <f t="shared" si="22"/>
        <v>0.111</v>
      </c>
      <c r="S149" s="157">
        <v>0</v>
      </c>
      <c r="T149" s="158">
        <f t="shared" si="23"/>
        <v>0</v>
      </c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R149" s="159" t="s">
        <v>323</v>
      </c>
      <c r="AT149" s="159" t="s">
        <v>541</v>
      </c>
      <c r="AU149" s="159" t="s">
        <v>140</v>
      </c>
      <c r="AY149" s="18" t="s">
        <v>239</v>
      </c>
      <c r="BE149" s="160">
        <f t="shared" si="24"/>
        <v>0</v>
      </c>
      <c r="BF149" s="160">
        <f t="shared" si="25"/>
        <v>0</v>
      </c>
      <c r="BG149" s="160">
        <f t="shared" si="26"/>
        <v>0</v>
      </c>
      <c r="BH149" s="160">
        <f t="shared" si="27"/>
        <v>0</v>
      </c>
      <c r="BI149" s="160">
        <f t="shared" si="28"/>
        <v>0</v>
      </c>
      <c r="BJ149" s="18" t="s">
        <v>140</v>
      </c>
      <c r="BK149" s="161">
        <f t="shared" si="29"/>
        <v>0</v>
      </c>
      <c r="BL149" s="18" t="s">
        <v>307</v>
      </c>
      <c r="BM149" s="159" t="s">
        <v>447</v>
      </c>
    </row>
    <row r="150" spans="1:65" s="2" customFormat="1" ht="14.4" customHeight="1">
      <c r="A150" s="34"/>
      <c r="B150" s="147"/>
      <c r="C150" s="148" t="s">
        <v>8</v>
      </c>
      <c r="D150" s="148" t="s">
        <v>242</v>
      </c>
      <c r="E150" s="149" t="s">
        <v>4793</v>
      </c>
      <c r="F150" s="150" t="s">
        <v>4794</v>
      </c>
      <c r="G150" s="151" t="s">
        <v>388</v>
      </c>
      <c r="H150" s="152">
        <v>1</v>
      </c>
      <c r="I150" s="153"/>
      <c r="J150" s="152">
        <f t="shared" si="20"/>
        <v>0</v>
      </c>
      <c r="K150" s="154"/>
      <c r="L150" s="35"/>
      <c r="M150" s="155" t="s">
        <v>1</v>
      </c>
      <c r="N150" s="156" t="s">
        <v>46</v>
      </c>
      <c r="O150" s="60"/>
      <c r="P150" s="157">
        <f t="shared" si="21"/>
        <v>0</v>
      </c>
      <c r="Q150" s="157">
        <v>9.0000000000000006E-5</v>
      </c>
      <c r="R150" s="157">
        <f t="shared" si="22"/>
        <v>9.0000000000000006E-5</v>
      </c>
      <c r="S150" s="157">
        <v>0</v>
      </c>
      <c r="T150" s="158">
        <f t="shared" si="23"/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159" t="s">
        <v>307</v>
      </c>
      <c r="AT150" s="159" t="s">
        <v>242</v>
      </c>
      <c r="AU150" s="159" t="s">
        <v>140</v>
      </c>
      <c r="AY150" s="18" t="s">
        <v>239</v>
      </c>
      <c r="BE150" s="160">
        <f t="shared" si="24"/>
        <v>0</v>
      </c>
      <c r="BF150" s="160">
        <f t="shared" si="25"/>
        <v>0</v>
      </c>
      <c r="BG150" s="160">
        <f t="shared" si="26"/>
        <v>0</v>
      </c>
      <c r="BH150" s="160">
        <f t="shared" si="27"/>
        <v>0</v>
      </c>
      <c r="BI150" s="160">
        <f t="shared" si="28"/>
        <v>0</v>
      </c>
      <c r="BJ150" s="18" t="s">
        <v>140</v>
      </c>
      <c r="BK150" s="161">
        <f t="shared" si="29"/>
        <v>0</v>
      </c>
      <c r="BL150" s="18" t="s">
        <v>307</v>
      </c>
      <c r="BM150" s="159" t="s">
        <v>342</v>
      </c>
    </row>
    <row r="151" spans="1:65" s="2" customFormat="1" ht="14.4" customHeight="1">
      <c r="A151" s="34"/>
      <c r="B151" s="147"/>
      <c r="C151" s="190" t="s">
        <v>375</v>
      </c>
      <c r="D151" s="190" t="s">
        <v>541</v>
      </c>
      <c r="E151" s="191" t="s">
        <v>4795</v>
      </c>
      <c r="F151" s="192" t="s">
        <v>4796</v>
      </c>
      <c r="G151" s="193" t="s">
        <v>388</v>
      </c>
      <c r="H151" s="194">
        <v>1</v>
      </c>
      <c r="I151" s="195"/>
      <c r="J151" s="194">
        <f t="shared" si="20"/>
        <v>0</v>
      </c>
      <c r="K151" s="196"/>
      <c r="L151" s="197"/>
      <c r="M151" s="198" t="s">
        <v>1</v>
      </c>
      <c r="N151" s="199" t="s">
        <v>46</v>
      </c>
      <c r="O151" s="60"/>
      <c r="P151" s="157">
        <f t="shared" si="21"/>
        <v>0</v>
      </c>
      <c r="Q151" s="157">
        <v>0.02</v>
      </c>
      <c r="R151" s="157">
        <f t="shared" si="22"/>
        <v>0.02</v>
      </c>
      <c r="S151" s="157">
        <v>0</v>
      </c>
      <c r="T151" s="158">
        <f t="shared" si="23"/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159" t="s">
        <v>323</v>
      </c>
      <c r="AT151" s="159" t="s">
        <v>541</v>
      </c>
      <c r="AU151" s="159" t="s">
        <v>140</v>
      </c>
      <c r="AY151" s="18" t="s">
        <v>239</v>
      </c>
      <c r="BE151" s="160">
        <f t="shared" si="24"/>
        <v>0</v>
      </c>
      <c r="BF151" s="160">
        <f t="shared" si="25"/>
        <v>0</v>
      </c>
      <c r="BG151" s="160">
        <f t="shared" si="26"/>
        <v>0</v>
      </c>
      <c r="BH151" s="160">
        <f t="shared" si="27"/>
        <v>0</v>
      </c>
      <c r="BI151" s="160">
        <f t="shared" si="28"/>
        <v>0</v>
      </c>
      <c r="BJ151" s="18" t="s">
        <v>140</v>
      </c>
      <c r="BK151" s="161">
        <f t="shared" si="29"/>
        <v>0</v>
      </c>
      <c r="BL151" s="18" t="s">
        <v>307</v>
      </c>
      <c r="BM151" s="159" t="s">
        <v>351</v>
      </c>
    </row>
    <row r="152" spans="1:65" s="2" customFormat="1" ht="14.4" customHeight="1">
      <c r="A152" s="34"/>
      <c r="B152" s="147"/>
      <c r="C152" s="190" t="s">
        <v>380</v>
      </c>
      <c r="D152" s="190" t="s">
        <v>541</v>
      </c>
      <c r="E152" s="191" t="s">
        <v>4797</v>
      </c>
      <c r="F152" s="192" t="s">
        <v>4798</v>
      </c>
      <c r="G152" s="193" t="s">
        <v>388</v>
      </c>
      <c r="H152" s="194">
        <v>1</v>
      </c>
      <c r="I152" s="195"/>
      <c r="J152" s="194">
        <f t="shared" si="20"/>
        <v>0</v>
      </c>
      <c r="K152" s="196"/>
      <c r="L152" s="197"/>
      <c r="M152" s="198" t="s">
        <v>1</v>
      </c>
      <c r="N152" s="199" t="s">
        <v>46</v>
      </c>
      <c r="O152" s="60"/>
      <c r="P152" s="157">
        <f t="shared" si="21"/>
        <v>0</v>
      </c>
      <c r="Q152" s="157">
        <v>3.2000000000000002E-3</v>
      </c>
      <c r="R152" s="157">
        <f t="shared" si="22"/>
        <v>3.2000000000000002E-3</v>
      </c>
      <c r="S152" s="157">
        <v>0</v>
      </c>
      <c r="T152" s="158">
        <f t="shared" si="23"/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159" t="s">
        <v>323</v>
      </c>
      <c r="AT152" s="159" t="s">
        <v>541</v>
      </c>
      <c r="AU152" s="159" t="s">
        <v>140</v>
      </c>
      <c r="AY152" s="18" t="s">
        <v>239</v>
      </c>
      <c r="BE152" s="160">
        <f t="shared" si="24"/>
        <v>0</v>
      </c>
      <c r="BF152" s="160">
        <f t="shared" si="25"/>
        <v>0</v>
      </c>
      <c r="BG152" s="160">
        <f t="shared" si="26"/>
        <v>0</v>
      </c>
      <c r="BH152" s="160">
        <f t="shared" si="27"/>
        <v>0</v>
      </c>
      <c r="BI152" s="160">
        <f t="shared" si="28"/>
        <v>0</v>
      </c>
      <c r="BJ152" s="18" t="s">
        <v>140</v>
      </c>
      <c r="BK152" s="161">
        <f t="shared" si="29"/>
        <v>0</v>
      </c>
      <c r="BL152" s="18" t="s">
        <v>307</v>
      </c>
      <c r="BM152" s="159" t="s">
        <v>462</v>
      </c>
    </row>
    <row r="153" spans="1:65" s="2" customFormat="1" ht="24.25" customHeight="1">
      <c r="A153" s="34"/>
      <c r="B153" s="147"/>
      <c r="C153" s="148" t="s">
        <v>385</v>
      </c>
      <c r="D153" s="148" t="s">
        <v>242</v>
      </c>
      <c r="E153" s="149" t="s">
        <v>4799</v>
      </c>
      <c r="F153" s="150" t="s">
        <v>4800</v>
      </c>
      <c r="G153" s="151" t="s">
        <v>388</v>
      </c>
      <c r="H153" s="152">
        <v>1</v>
      </c>
      <c r="I153" s="153"/>
      <c r="J153" s="152">
        <f t="shared" si="20"/>
        <v>0</v>
      </c>
      <c r="K153" s="154"/>
      <c r="L153" s="35"/>
      <c r="M153" s="155" t="s">
        <v>1</v>
      </c>
      <c r="N153" s="156" t="s">
        <v>46</v>
      </c>
      <c r="O153" s="60"/>
      <c r="P153" s="157">
        <f t="shared" si="21"/>
        <v>0</v>
      </c>
      <c r="Q153" s="157">
        <v>8.0400000000000003E-3</v>
      </c>
      <c r="R153" s="157">
        <f t="shared" si="22"/>
        <v>8.0400000000000003E-3</v>
      </c>
      <c r="S153" s="157">
        <v>0</v>
      </c>
      <c r="T153" s="158">
        <f t="shared" si="23"/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159" t="s">
        <v>307</v>
      </c>
      <c r="AT153" s="159" t="s">
        <v>242</v>
      </c>
      <c r="AU153" s="159" t="s">
        <v>140</v>
      </c>
      <c r="AY153" s="18" t="s">
        <v>239</v>
      </c>
      <c r="BE153" s="160">
        <f t="shared" si="24"/>
        <v>0</v>
      </c>
      <c r="BF153" s="160">
        <f t="shared" si="25"/>
        <v>0</v>
      </c>
      <c r="BG153" s="160">
        <f t="shared" si="26"/>
        <v>0</v>
      </c>
      <c r="BH153" s="160">
        <f t="shared" si="27"/>
        <v>0</v>
      </c>
      <c r="BI153" s="160">
        <f t="shared" si="28"/>
        <v>0</v>
      </c>
      <c r="BJ153" s="18" t="s">
        <v>140</v>
      </c>
      <c r="BK153" s="161">
        <f t="shared" si="29"/>
        <v>0</v>
      </c>
      <c r="BL153" s="18" t="s">
        <v>307</v>
      </c>
      <c r="BM153" s="159" t="s">
        <v>469</v>
      </c>
    </row>
    <row r="154" spans="1:65" s="2" customFormat="1" ht="14.4" customHeight="1">
      <c r="A154" s="34"/>
      <c r="B154" s="147"/>
      <c r="C154" s="190" t="s">
        <v>393</v>
      </c>
      <c r="D154" s="190" t="s">
        <v>541</v>
      </c>
      <c r="E154" s="191" t="s">
        <v>4801</v>
      </c>
      <c r="F154" s="192" t="s">
        <v>4802</v>
      </c>
      <c r="G154" s="193" t="s">
        <v>388</v>
      </c>
      <c r="H154" s="194">
        <v>1</v>
      </c>
      <c r="I154" s="195"/>
      <c r="J154" s="194">
        <f t="shared" si="20"/>
        <v>0</v>
      </c>
      <c r="K154" s="196"/>
      <c r="L154" s="197"/>
      <c r="M154" s="198" t="s">
        <v>1</v>
      </c>
      <c r="N154" s="199" t="s">
        <v>46</v>
      </c>
      <c r="O154" s="60"/>
      <c r="P154" s="157">
        <f t="shared" si="21"/>
        <v>0</v>
      </c>
      <c r="Q154" s="157">
        <v>1.4999999999999999E-2</v>
      </c>
      <c r="R154" s="157">
        <f t="shared" si="22"/>
        <v>1.4999999999999999E-2</v>
      </c>
      <c r="S154" s="157">
        <v>0</v>
      </c>
      <c r="T154" s="158">
        <f t="shared" si="23"/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159" t="s">
        <v>323</v>
      </c>
      <c r="AT154" s="159" t="s">
        <v>541</v>
      </c>
      <c r="AU154" s="159" t="s">
        <v>140</v>
      </c>
      <c r="AY154" s="18" t="s">
        <v>239</v>
      </c>
      <c r="BE154" s="160">
        <f t="shared" si="24"/>
        <v>0</v>
      </c>
      <c r="BF154" s="160">
        <f t="shared" si="25"/>
        <v>0</v>
      </c>
      <c r="BG154" s="160">
        <f t="shared" si="26"/>
        <v>0</v>
      </c>
      <c r="BH154" s="160">
        <f t="shared" si="27"/>
        <v>0</v>
      </c>
      <c r="BI154" s="160">
        <f t="shared" si="28"/>
        <v>0</v>
      </c>
      <c r="BJ154" s="18" t="s">
        <v>140</v>
      </c>
      <c r="BK154" s="161">
        <f t="shared" si="29"/>
        <v>0</v>
      </c>
      <c r="BL154" s="18" t="s">
        <v>307</v>
      </c>
      <c r="BM154" s="159" t="s">
        <v>476</v>
      </c>
    </row>
    <row r="155" spans="1:65" s="2" customFormat="1" ht="24.25" customHeight="1">
      <c r="A155" s="34"/>
      <c r="B155" s="147"/>
      <c r="C155" s="148" t="s">
        <v>400</v>
      </c>
      <c r="D155" s="148" t="s">
        <v>242</v>
      </c>
      <c r="E155" s="149" t="s">
        <v>4803</v>
      </c>
      <c r="F155" s="150" t="s">
        <v>4804</v>
      </c>
      <c r="G155" s="151" t="s">
        <v>388</v>
      </c>
      <c r="H155" s="152">
        <v>3</v>
      </c>
      <c r="I155" s="153"/>
      <c r="J155" s="152">
        <f t="shared" si="20"/>
        <v>0</v>
      </c>
      <c r="K155" s="154"/>
      <c r="L155" s="35"/>
      <c r="M155" s="155" t="s">
        <v>1</v>
      </c>
      <c r="N155" s="156" t="s">
        <v>46</v>
      </c>
      <c r="O155" s="60"/>
      <c r="P155" s="157">
        <f t="shared" si="21"/>
        <v>0</v>
      </c>
      <c r="Q155" s="157">
        <v>2.6800000000000001E-3</v>
      </c>
      <c r="R155" s="157">
        <f t="shared" si="22"/>
        <v>8.0400000000000003E-3</v>
      </c>
      <c r="S155" s="157">
        <v>0</v>
      </c>
      <c r="T155" s="158">
        <f t="shared" si="23"/>
        <v>0</v>
      </c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159" t="s">
        <v>307</v>
      </c>
      <c r="AT155" s="159" t="s">
        <v>242</v>
      </c>
      <c r="AU155" s="159" t="s">
        <v>140</v>
      </c>
      <c r="AY155" s="18" t="s">
        <v>239</v>
      </c>
      <c r="BE155" s="160">
        <f t="shared" si="24"/>
        <v>0</v>
      </c>
      <c r="BF155" s="160">
        <f t="shared" si="25"/>
        <v>0</v>
      </c>
      <c r="BG155" s="160">
        <f t="shared" si="26"/>
        <v>0</v>
      </c>
      <c r="BH155" s="160">
        <f t="shared" si="27"/>
        <v>0</v>
      </c>
      <c r="BI155" s="160">
        <f t="shared" si="28"/>
        <v>0</v>
      </c>
      <c r="BJ155" s="18" t="s">
        <v>140</v>
      </c>
      <c r="BK155" s="161">
        <f t="shared" si="29"/>
        <v>0</v>
      </c>
      <c r="BL155" s="18" t="s">
        <v>307</v>
      </c>
      <c r="BM155" s="159" t="s">
        <v>666</v>
      </c>
    </row>
    <row r="156" spans="1:65" s="2" customFormat="1" ht="14.4" customHeight="1">
      <c r="A156" s="34"/>
      <c r="B156" s="147"/>
      <c r="C156" s="190" t="s">
        <v>406</v>
      </c>
      <c r="D156" s="190" t="s">
        <v>541</v>
      </c>
      <c r="E156" s="191" t="s">
        <v>4805</v>
      </c>
      <c r="F156" s="192" t="s">
        <v>4806</v>
      </c>
      <c r="G156" s="193" t="s">
        <v>388</v>
      </c>
      <c r="H156" s="194">
        <v>3</v>
      </c>
      <c r="I156" s="195"/>
      <c r="J156" s="194">
        <f t="shared" si="20"/>
        <v>0</v>
      </c>
      <c r="K156" s="196"/>
      <c r="L156" s="197"/>
      <c r="M156" s="198" t="s">
        <v>1</v>
      </c>
      <c r="N156" s="199" t="s">
        <v>46</v>
      </c>
      <c r="O156" s="60"/>
      <c r="P156" s="157">
        <f t="shared" si="21"/>
        <v>0</v>
      </c>
      <c r="Q156" s="157">
        <v>5.0000000000000001E-3</v>
      </c>
      <c r="R156" s="157">
        <f t="shared" si="22"/>
        <v>1.4999999999999999E-2</v>
      </c>
      <c r="S156" s="157">
        <v>0</v>
      </c>
      <c r="T156" s="158">
        <f t="shared" si="23"/>
        <v>0</v>
      </c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159" t="s">
        <v>323</v>
      </c>
      <c r="AT156" s="159" t="s">
        <v>541</v>
      </c>
      <c r="AU156" s="159" t="s">
        <v>140</v>
      </c>
      <c r="AY156" s="18" t="s">
        <v>239</v>
      </c>
      <c r="BE156" s="160">
        <f t="shared" si="24"/>
        <v>0</v>
      </c>
      <c r="BF156" s="160">
        <f t="shared" si="25"/>
        <v>0</v>
      </c>
      <c r="BG156" s="160">
        <f t="shared" si="26"/>
        <v>0</v>
      </c>
      <c r="BH156" s="160">
        <f t="shared" si="27"/>
        <v>0</v>
      </c>
      <c r="BI156" s="160">
        <f t="shared" si="28"/>
        <v>0</v>
      </c>
      <c r="BJ156" s="18" t="s">
        <v>140</v>
      </c>
      <c r="BK156" s="161">
        <f t="shared" si="29"/>
        <v>0</v>
      </c>
      <c r="BL156" s="18" t="s">
        <v>307</v>
      </c>
      <c r="BM156" s="159" t="s">
        <v>586</v>
      </c>
    </row>
    <row r="157" spans="1:65" s="2" customFormat="1" ht="24.25" customHeight="1">
      <c r="A157" s="34"/>
      <c r="B157" s="147"/>
      <c r="C157" s="148" t="s">
        <v>262</v>
      </c>
      <c r="D157" s="148" t="s">
        <v>242</v>
      </c>
      <c r="E157" s="149" t="s">
        <v>4807</v>
      </c>
      <c r="F157" s="150" t="s">
        <v>4808</v>
      </c>
      <c r="G157" s="151" t="s">
        <v>388</v>
      </c>
      <c r="H157" s="152">
        <v>1</v>
      </c>
      <c r="I157" s="153"/>
      <c r="J157" s="152">
        <f t="shared" si="20"/>
        <v>0</v>
      </c>
      <c r="K157" s="154"/>
      <c r="L157" s="35"/>
      <c r="M157" s="155" t="s">
        <v>1</v>
      </c>
      <c r="N157" s="156" t="s">
        <v>46</v>
      </c>
      <c r="O157" s="60"/>
      <c r="P157" s="157">
        <f t="shared" si="21"/>
        <v>0</v>
      </c>
      <c r="Q157" s="157">
        <v>0</v>
      </c>
      <c r="R157" s="157">
        <f t="shared" si="22"/>
        <v>0</v>
      </c>
      <c r="S157" s="157">
        <v>0</v>
      </c>
      <c r="T157" s="158">
        <f t="shared" si="23"/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159" t="s">
        <v>307</v>
      </c>
      <c r="AT157" s="159" t="s">
        <v>242</v>
      </c>
      <c r="AU157" s="159" t="s">
        <v>140</v>
      </c>
      <c r="AY157" s="18" t="s">
        <v>239</v>
      </c>
      <c r="BE157" s="160">
        <f t="shared" si="24"/>
        <v>0</v>
      </c>
      <c r="BF157" s="160">
        <f t="shared" si="25"/>
        <v>0</v>
      </c>
      <c r="BG157" s="160">
        <f t="shared" si="26"/>
        <v>0</v>
      </c>
      <c r="BH157" s="160">
        <f t="shared" si="27"/>
        <v>0</v>
      </c>
      <c r="BI157" s="160">
        <f t="shared" si="28"/>
        <v>0</v>
      </c>
      <c r="BJ157" s="18" t="s">
        <v>140</v>
      </c>
      <c r="BK157" s="161">
        <f t="shared" si="29"/>
        <v>0</v>
      </c>
      <c r="BL157" s="18" t="s">
        <v>307</v>
      </c>
      <c r="BM157" s="159" t="s">
        <v>601</v>
      </c>
    </row>
    <row r="158" spans="1:65" s="2" customFormat="1" ht="14.4" customHeight="1">
      <c r="A158" s="34"/>
      <c r="B158" s="147"/>
      <c r="C158" s="190" t="s">
        <v>268</v>
      </c>
      <c r="D158" s="190" t="s">
        <v>541</v>
      </c>
      <c r="E158" s="191" t="s">
        <v>4809</v>
      </c>
      <c r="F158" s="192" t="s">
        <v>4810</v>
      </c>
      <c r="G158" s="193" t="s">
        <v>388</v>
      </c>
      <c r="H158" s="194">
        <v>1</v>
      </c>
      <c r="I158" s="195"/>
      <c r="J158" s="194">
        <f t="shared" si="20"/>
        <v>0</v>
      </c>
      <c r="K158" s="196"/>
      <c r="L158" s="197"/>
      <c r="M158" s="198" t="s">
        <v>1</v>
      </c>
      <c r="N158" s="199" t="s">
        <v>46</v>
      </c>
      <c r="O158" s="60"/>
      <c r="P158" s="157">
        <f t="shared" si="21"/>
        <v>0</v>
      </c>
      <c r="Q158" s="157">
        <v>1.9199999999999998E-2</v>
      </c>
      <c r="R158" s="157">
        <f t="shared" si="22"/>
        <v>1.9199999999999998E-2</v>
      </c>
      <c r="S158" s="157">
        <v>0</v>
      </c>
      <c r="T158" s="158">
        <f t="shared" si="23"/>
        <v>0</v>
      </c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R158" s="159" t="s">
        <v>323</v>
      </c>
      <c r="AT158" s="159" t="s">
        <v>541</v>
      </c>
      <c r="AU158" s="159" t="s">
        <v>140</v>
      </c>
      <c r="AY158" s="18" t="s">
        <v>239</v>
      </c>
      <c r="BE158" s="160">
        <f t="shared" si="24"/>
        <v>0</v>
      </c>
      <c r="BF158" s="160">
        <f t="shared" si="25"/>
        <v>0</v>
      </c>
      <c r="BG158" s="160">
        <f t="shared" si="26"/>
        <v>0</v>
      </c>
      <c r="BH158" s="160">
        <f t="shared" si="27"/>
        <v>0</v>
      </c>
      <c r="BI158" s="160">
        <f t="shared" si="28"/>
        <v>0</v>
      </c>
      <c r="BJ158" s="18" t="s">
        <v>140</v>
      </c>
      <c r="BK158" s="161">
        <f t="shared" si="29"/>
        <v>0</v>
      </c>
      <c r="BL158" s="18" t="s">
        <v>307</v>
      </c>
      <c r="BM158" s="159" t="s">
        <v>607</v>
      </c>
    </row>
    <row r="159" spans="1:65" s="2" customFormat="1" ht="24.25" customHeight="1">
      <c r="A159" s="34"/>
      <c r="B159" s="147"/>
      <c r="C159" s="148" t="s">
        <v>273</v>
      </c>
      <c r="D159" s="148" t="s">
        <v>242</v>
      </c>
      <c r="E159" s="149" t="s">
        <v>4811</v>
      </c>
      <c r="F159" s="150" t="s">
        <v>4812</v>
      </c>
      <c r="G159" s="151" t="s">
        <v>388</v>
      </c>
      <c r="H159" s="152">
        <v>2</v>
      </c>
      <c r="I159" s="153"/>
      <c r="J159" s="152">
        <f t="shared" si="20"/>
        <v>0</v>
      </c>
      <c r="K159" s="154"/>
      <c r="L159" s="35"/>
      <c r="M159" s="155" t="s">
        <v>1</v>
      </c>
      <c r="N159" s="156" t="s">
        <v>46</v>
      </c>
      <c r="O159" s="60"/>
      <c r="P159" s="157">
        <f t="shared" si="21"/>
        <v>0</v>
      </c>
      <c r="Q159" s="157">
        <v>0</v>
      </c>
      <c r="R159" s="157">
        <f t="shared" si="22"/>
        <v>0</v>
      </c>
      <c r="S159" s="157">
        <v>0</v>
      </c>
      <c r="T159" s="158">
        <f t="shared" si="23"/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159" t="s">
        <v>307</v>
      </c>
      <c r="AT159" s="159" t="s">
        <v>242</v>
      </c>
      <c r="AU159" s="159" t="s">
        <v>140</v>
      </c>
      <c r="AY159" s="18" t="s">
        <v>239</v>
      </c>
      <c r="BE159" s="160">
        <f t="shared" si="24"/>
        <v>0</v>
      </c>
      <c r="BF159" s="160">
        <f t="shared" si="25"/>
        <v>0</v>
      </c>
      <c r="BG159" s="160">
        <f t="shared" si="26"/>
        <v>0</v>
      </c>
      <c r="BH159" s="160">
        <f t="shared" si="27"/>
        <v>0</v>
      </c>
      <c r="BI159" s="160">
        <f t="shared" si="28"/>
        <v>0</v>
      </c>
      <c r="BJ159" s="18" t="s">
        <v>140</v>
      </c>
      <c r="BK159" s="161">
        <f t="shared" si="29"/>
        <v>0</v>
      </c>
      <c r="BL159" s="18" t="s">
        <v>307</v>
      </c>
      <c r="BM159" s="159" t="s">
        <v>630</v>
      </c>
    </row>
    <row r="160" spans="1:65" s="2" customFormat="1" ht="14.4" customHeight="1">
      <c r="A160" s="34"/>
      <c r="B160" s="147"/>
      <c r="C160" s="190" t="s">
        <v>289</v>
      </c>
      <c r="D160" s="190" t="s">
        <v>541</v>
      </c>
      <c r="E160" s="191" t="s">
        <v>4813</v>
      </c>
      <c r="F160" s="192" t="s">
        <v>4814</v>
      </c>
      <c r="G160" s="193" t="s">
        <v>388</v>
      </c>
      <c r="H160" s="194">
        <v>2</v>
      </c>
      <c r="I160" s="195"/>
      <c r="J160" s="194">
        <f t="shared" si="20"/>
        <v>0</v>
      </c>
      <c r="K160" s="196"/>
      <c r="L160" s="197"/>
      <c r="M160" s="198" t="s">
        <v>1</v>
      </c>
      <c r="N160" s="199" t="s">
        <v>46</v>
      </c>
      <c r="O160" s="60"/>
      <c r="P160" s="157">
        <f t="shared" si="21"/>
        <v>0</v>
      </c>
      <c r="Q160" s="157">
        <v>9.5999999999999992E-3</v>
      </c>
      <c r="R160" s="157">
        <f t="shared" si="22"/>
        <v>1.9199999999999998E-2</v>
      </c>
      <c r="S160" s="157">
        <v>0</v>
      </c>
      <c r="T160" s="158">
        <f t="shared" si="23"/>
        <v>0</v>
      </c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R160" s="159" t="s">
        <v>323</v>
      </c>
      <c r="AT160" s="159" t="s">
        <v>541</v>
      </c>
      <c r="AU160" s="159" t="s">
        <v>140</v>
      </c>
      <c r="AY160" s="18" t="s">
        <v>239</v>
      </c>
      <c r="BE160" s="160">
        <f t="shared" si="24"/>
        <v>0</v>
      </c>
      <c r="BF160" s="160">
        <f t="shared" si="25"/>
        <v>0</v>
      </c>
      <c r="BG160" s="160">
        <f t="shared" si="26"/>
        <v>0</v>
      </c>
      <c r="BH160" s="160">
        <f t="shared" si="27"/>
        <v>0</v>
      </c>
      <c r="BI160" s="160">
        <f t="shared" si="28"/>
        <v>0</v>
      </c>
      <c r="BJ160" s="18" t="s">
        <v>140</v>
      </c>
      <c r="BK160" s="161">
        <f t="shared" si="29"/>
        <v>0</v>
      </c>
      <c r="BL160" s="18" t="s">
        <v>307</v>
      </c>
      <c r="BM160" s="159" t="s">
        <v>668</v>
      </c>
    </row>
    <row r="161" spans="1:65" s="2" customFormat="1" ht="14.4" customHeight="1">
      <c r="A161" s="34"/>
      <c r="B161" s="147"/>
      <c r="C161" s="190" t="s">
        <v>294</v>
      </c>
      <c r="D161" s="190" t="s">
        <v>541</v>
      </c>
      <c r="E161" s="191" t="s">
        <v>4815</v>
      </c>
      <c r="F161" s="192" t="s">
        <v>4816</v>
      </c>
      <c r="G161" s="193" t="s">
        <v>388</v>
      </c>
      <c r="H161" s="194">
        <v>3</v>
      </c>
      <c r="I161" s="195"/>
      <c r="J161" s="194">
        <f t="shared" si="20"/>
        <v>0</v>
      </c>
      <c r="K161" s="196"/>
      <c r="L161" s="197"/>
      <c r="M161" s="198" t="s">
        <v>1</v>
      </c>
      <c r="N161" s="199" t="s">
        <v>46</v>
      </c>
      <c r="O161" s="60"/>
      <c r="P161" s="157">
        <f t="shared" si="21"/>
        <v>0</v>
      </c>
      <c r="Q161" s="157">
        <v>6.4000000000000003E-3</v>
      </c>
      <c r="R161" s="157">
        <f t="shared" si="22"/>
        <v>1.9200000000000002E-2</v>
      </c>
      <c r="S161" s="157">
        <v>0</v>
      </c>
      <c r="T161" s="158">
        <f t="shared" si="23"/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159" t="s">
        <v>323</v>
      </c>
      <c r="AT161" s="159" t="s">
        <v>541</v>
      </c>
      <c r="AU161" s="159" t="s">
        <v>140</v>
      </c>
      <c r="AY161" s="18" t="s">
        <v>239</v>
      </c>
      <c r="BE161" s="160">
        <f t="shared" si="24"/>
        <v>0</v>
      </c>
      <c r="BF161" s="160">
        <f t="shared" si="25"/>
        <v>0</v>
      </c>
      <c r="BG161" s="160">
        <f t="shared" si="26"/>
        <v>0</v>
      </c>
      <c r="BH161" s="160">
        <f t="shared" si="27"/>
        <v>0</v>
      </c>
      <c r="BI161" s="160">
        <f t="shared" si="28"/>
        <v>0</v>
      </c>
      <c r="BJ161" s="18" t="s">
        <v>140</v>
      </c>
      <c r="BK161" s="161">
        <f t="shared" si="29"/>
        <v>0</v>
      </c>
      <c r="BL161" s="18" t="s">
        <v>307</v>
      </c>
      <c r="BM161" s="159" t="s">
        <v>678</v>
      </c>
    </row>
    <row r="162" spans="1:65" s="2" customFormat="1" ht="14.4" customHeight="1">
      <c r="A162" s="34"/>
      <c r="B162" s="147"/>
      <c r="C162" s="148" t="s">
        <v>323</v>
      </c>
      <c r="D162" s="148" t="s">
        <v>242</v>
      </c>
      <c r="E162" s="149" t="s">
        <v>4817</v>
      </c>
      <c r="F162" s="150" t="s">
        <v>4818</v>
      </c>
      <c r="G162" s="151" t="s">
        <v>388</v>
      </c>
      <c r="H162" s="152">
        <v>1</v>
      </c>
      <c r="I162" s="153"/>
      <c r="J162" s="152">
        <f t="shared" si="20"/>
        <v>0</v>
      </c>
      <c r="K162" s="154"/>
      <c r="L162" s="35"/>
      <c r="M162" s="155" t="s">
        <v>1</v>
      </c>
      <c r="N162" s="156" t="s">
        <v>46</v>
      </c>
      <c r="O162" s="60"/>
      <c r="P162" s="157">
        <f t="shared" si="21"/>
        <v>0</v>
      </c>
      <c r="Q162" s="157">
        <v>0</v>
      </c>
      <c r="R162" s="157">
        <f t="shared" si="22"/>
        <v>0</v>
      </c>
      <c r="S162" s="157">
        <v>0</v>
      </c>
      <c r="T162" s="158">
        <f t="shared" si="23"/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159" t="s">
        <v>307</v>
      </c>
      <c r="AT162" s="159" t="s">
        <v>242</v>
      </c>
      <c r="AU162" s="159" t="s">
        <v>140</v>
      </c>
      <c r="AY162" s="18" t="s">
        <v>239</v>
      </c>
      <c r="BE162" s="160">
        <f t="shared" si="24"/>
        <v>0</v>
      </c>
      <c r="BF162" s="160">
        <f t="shared" si="25"/>
        <v>0</v>
      </c>
      <c r="BG162" s="160">
        <f t="shared" si="26"/>
        <v>0</v>
      </c>
      <c r="BH162" s="160">
        <f t="shared" si="27"/>
        <v>0</v>
      </c>
      <c r="BI162" s="160">
        <f t="shared" si="28"/>
        <v>0</v>
      </c>
      <c r="BJ162" s="18" t="s">
        <v>140</v>
      </c>
      <c r="BK162" s="161">
        <f t="shared" si="29"/>
        <v>0</v>
      </c>
      <c r="BL162" s="18" t="s">
        <v>307</v>
      </c>
      <c r="BM162" s="159" t="s">
        <v>684</v>
      </c>
    </row>
    <row r="163" spans="1:65" s="2" customFormat="1" ht="38" customHeight="1">
      <c r="A163" s="34"/>
      <c r="B163" s="147"/>
      <c r="C163" s="190" t="s">
        <v>383</v>
      </c>
      <c r="D163" s="190" t="s">
        <v>541</v>
      </c>
      <c r="E163" s="191" t="s">
        <v>4819</v>
      </c>
      <c r="F163" s="192" t="s">
        <v>4820</v>
      </c>
      <c r="G163" s="193" t="s">
        <v>388</v>
      </c>
      <c r="H163" s="194">
        <v>1</v>
      </c>
      <c r="I163" s="195"/>
      <c r="J163" s="194">
        <f t="shared" si="20"/>
        <v>0</v>
      </c>
      <c r="K163" s="196"/>
      <c r="L163" s="197"/>
      <c r="M163" s="198" t="s">
        <v>1</v>
      </c>
      <c r="N163" s="199" t="s">
        <v>46</v>
      </c>
      <c r="O163" s="60"/>
      <c r="P163" s="157">
        <f t="shared" si="21"/>
        <v>0</v>
      </c>
      <c r="Q163" s="157">
        <v>1.3299999999999999E-2</v>
      </c>
      <c r="R163" s="157">
        <f t="shared" si="22"/>
        <v>1.3299999999999999E-2</v>
      </c>
      <c r="S163" s="157">
        <v>0</v>
      </c>
      <c r="T163" s="158">
        <f t="shared" si="23"/>
        <v>0</v>
      </c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R163" s="159" t="s">
        <v>323</v>
      </c>
      <c r="AT163" s="159" t="s">
        <v>541</v>
      </c>
      <c r="AU163" s="159" t="s">
        <v>140</v>
      </c>
      <c r="AY163" s="18" t="s">
        <v>239</v>
      </c>
      <c r="BE163" s="160">
        <f t="shared" si="24"/>
        <v>0</v>
      </c>
      <c r="BF163" s="160">
        <f t="shared" si="25"/>
        <v>0</v>
      </c>
      <c r="BG163" s="160">
        <f t="shared" si="26"/>
        <v>0</v>
      </c>
      <c r="BH163" s="160">
        <f t="shared" si="27"/>
        <v>0</v>
      </c>
      <c r="BI163" s="160">
        <f t="shared" si="28"/>
        <v>0</v>
      </c>
      <c r="BJ163" s="18" t="s">
        <v>140</v>
      </c>
      <c r="BK163" s="161">
        <f t="shared" si="29"/>
        <v>0</v>
      </c>
      <c r="BL163" s="18" t="s">
        <v>307</v>
      </c>
      <c r="BM163" s="159" t="s">
        <v>750</v>
      </c>
    </row>
    <row r="164" spans="1:65" s="2" customFormat="1" ht="14.4" customHeight="1">
      <c r="A164" s="34"/>
      <c r="B164" s="147"/>
      <c r="C164" s="148" t="s">
        <v>389</v>
      </c>
      <c r="D164" s="148" t="s">
        <v>242</v>
      </c>
      <c r="E164" s="149" t="s">
        <v>4821</v>
      </c>
      <c r="F164" s="150" t="s">
        <v>4822</v>
      </c>
      <c r="G164" s="151" t="s">
        <v>388</v>
      </c>
      <c r="H164" s="152">
        <v>1</v>
      </c>
      <c r="I164" s="153"/>
      <c r="J164" s="152">
        <f t="shared" si="20"/>
        <v>0</v>
      </c>
      <c r="K164" s="154"/>
      <c r="L164" s="35"/>
      <c r="M164" s="155" t="s">
        <v>1</v>
      </c>
      <c r="N164" s="156" t="s">
        <v>46</v>
      </c>
      <c r="O164" s="60"/>
      <c r="P164" s="157">
        <f t="shared" si="21"/>
        <v>0</v>
      </c>
      <c r="Q164" s="157">
        <v>0</v>
      </c>
      <c r="R164" s="157">
        <f t="shared" si="22"/>
        <v>0</v>
      </c>
      <c r="S164" s="157">
        <v>0</v>
      </c>
      <c r="T164" s="158">
        <f t="shared" si="23"/>
        <v>0</v>
      </c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R164" s="159" t="s">
        <v>307</v>
      </c>
      <c r="AT164" s="159" t="s">
        <v>242</v>
      </c>
      <c r="AU164" s="159" t="s">
        <v>140</v>
      </c>
      <c r="AY164" s="18" t="s">
        <v>239</v>
      </c>
      <c r="BE164" s="160">
        <f t="shared" si="24"/>
        <v>0</v>
      </c>
      <c r="BF164" s="160">
        <f t="shared" si="25"/>
        <v>0</v>
      </c>
      <c r="BG164" s="160">
        <f t="shared" si="26"/>
        <v>0</v>
      </c>
      <c r="BH164" s="160">
        <f t="shared" si="27"/>
        <v>0</v>
      </c>
      <c r="BI164" s="160">
        <f t="shared" si="28"/>
        <v>0</v>
      </c>
      <c r="BJ164" s="18" t="s">
        <v>140</v>
      </c>
      <c r="BK164" s="161">
        <f t="shared" si="29"/>
        <v>0</v>
      </c>
      <c r="BL164" s="18" t="s">
        <v>307</v>
      </c>
      <c r="BM164" s="159" t="s">
        <v>758</v>
      </c>
    </row>
    <row r="165" spans="1:65" s="2" customFormat="1" ht="14.4" customHeight="1">
      <c r="A165" s="34"/>
      <c r="B165" s="147"/>
      <c r="C165" s="190" t="s">
        <v>409</v>
      </c>
      <c r="D165" s="190" t="s">
        <v>541</v>
      </c>
      <c r="E165" s="191" t="s">
        <v>4823</v>
      </c>
      <c r="F165" s="192" t="s">
        <v>4824</v>
      </c>
      <c r="G165" s="193" t="s">
        <v>388</v>
      </c>
      <c r="H165" s="194">
        <v>1</v>
      </c>
      <c r="I165" s="195"/>
      <c r="J165" s="194">
        <f t="shared" si="20"/>
        <v>0</v>
      </c>
      <c r="K165" s="196"/>
      <c r="L165" s="197"/>
      <c r="M165" s="198" t="s">
        <v>1</v>
      </c>
      <c r="N165" s="199" t="s">
        <v>46</v>
      </c>
      <c r="O165" s="60"/>
      <c r="P165" s="157">
        <f t="shared" si="21"/>
        <v>0</v>
      </c>
      <c r="Q165" s="157">
        <v>1.0499999999999999E-3</v>
      </c>
      <c r="R165" s="157">
        <f t="shared" si="22"/>
        <v>1.0499999999999999E-3</v>
      </c>
      <c r="S165" s="157">
        <v>0</v>
      </c>
      <c r="T165" s="158">
        <f t="shared" si="23"/>
        <v>0</v>
      </c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R165" s="159" t="s">
        <v>323</v>
      </c>
      <c r="AT165" s="159" t="s">
        <v>541</v>
      </c>
      <c r="AU165" s="159" t="s">
        <v>140</v>
      </c>
      <c r="AY165" s="18" t="s">
        <v>239</v>
      </c>
      <c r="BE165" s="160">
        <f t="shared" si="24"/>
        <v>0</v>
      </c>
      <c r="BF165" s="160">
        <f t="shared" si="25"/>
        <v>0</v>
      </c>
      <c r="BG165" s="160">
        <f t="shared" si="26"/>
        <v>0</v>
      </c>
      <c r="BH165" s="160">
        <f t="shared" si="27"/>
        <v>0</v>
      </c>
      <c r="BI165" s="160">
        <f t="shared" si="28"/>
        <v>0</v>
      </c>
      <c r="BJ165" s="18" t="s">
        <v>140</v>
      </c>
      <c r="BK165" s="161">
        <f t="shared" si="29"/>
        <v>0</v>
      </c>
      <c r="BL165" s="18" t="s">
        <v>307</v>
      </c>
      <c r="BM165" s="159" t="s">
        <v>767</v>
      </c>
    </row>
    <row r="166" spans="1:65" s="2" customFormat="1" ht="14.4" customHeight="1">
      <c r="A166" s="34"/>
      <c r="B166" s="147"/>
      <c r="C166" s="148" t="s">
        <v>451</v>
      </c>
      <c r="D166" s="148" t="s">
        <v>242</v>
      </c>
      <c r="E166" s="149" t="s">
        <v>4825</v>
      </c>
      <c r="F166" s="150" t="s">
        <v>4826</v>
      </c>
      <c r="G166" s="151" t="s">
        <v>4284</v>
      </c>
      <c r="H166" s="153"/>
      <c r="I166" s="153"/>
      <c r="J166" s="152">
        <f t="shared" si="20"/>
        <v>0</v>
      </c>
      <c r="K166" s="154"/>
      <c r="L166" s="35"/>
      <c r="M166" s="155" t="s">
        <v>1</v>
      </c>
      <c r="N166" s="156" t="s">
        <v>46</v>
      </c>
      <c r="O166" s="60"/>
      <c r="P166" s="157">
        <f t="shared" si="21"/>
        <v>0</v>
      </c>
      <c r="Q166" s="157">
        <v>0</v>
      </c>
      <c r="R166" s="157">
        <f t="shared" si="22"/>
        <v>0</v>
      </c>
      <c r="S166" s="157">
        <v>0</v>
      </c>
      <c r="T166" s="158">
        <f t="shared" si="23"/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159" t="s">
        <v>307</v>
      </c>
      <c r="AT166" s="159" t="s">
        <v>242</v>
      </c>
      <c r="AU166" s="159" t="s">
        <v>140</v>
      </c>
      <c r="AY166" s="18" t="s">
        <v>239</v>
      </c>
      <c r="BE166" s="160">
        <f t="shared" si="24"/>
        <v>0</v>
      </c>
      <c r="BF166" s="160">
        <f t="shared" si="25"/>
        <v>0</v>
      </c>
      <c r="BG166" s="160">
        <f t="shared" si="26"/>
        <v>0</v>
      </c>
      <c r="BH166" s="160">
        <f t="shared" si="27"/>
        <v>0</v>
      </c>
      <c r="BI166" s="160">
        <f t="shared" si="28"/>
        <v>0</v>
      </c>
      <c r="BJ166" s="18" t="s">
        <v>140</v>
      </c>
      <c r="BK166" s="161">
        <f t="shared" si="29"/>
        <v>0</v>
      </c>
      <c r="BL166" s="18" t="s">
        <v>307</v>
      </c>
      <c r="BM166" s="159" t="s">
        <v>308</v>
      </c>
    </row>
    <row r="167" spans="1:65" s="12" customFormat="1" ht="22.75" customHeight="1">
      <c r="B167" s="134"/>
      <c r="D167" s="135" t="s">
        <v>79</v>
      </c>
      <c r="E167" s="145" t="s">
        <v>4827</v>
      </c>
      <c r="F167" s="145" t="s">
        <v>4828</v>
      </c>
      <c r="I167" s="137"/>
      <c r="J167" s="146">
        <f>BK167</f>
        <v>0</v>
      </c>
      <c r="L167" s="134"/>
      <c r="M167" s="139"/>
      <c r="N167" s="140"/>
      <c r="O167" s="140"/>
      <c r="P167" s="141">
        <f>SUM(P168:P178)</f>
        <v>0</v>
      </c>
      <c r="Q167" s="140"/>
      <c r="R167" s="141">
        <f>SUM(R168:R178)</f>
        <v>1.0703899999999997</v>
      </c>
      <c r="S167" s="140"/>
      <c r="T167" s="142">
        <f>SUM(T168:T178)</f>
        <v>0</v>
      </c>
      <c r="AR167" s="135" t="s">
        <v>140</v>
      </c>
      <c r="AT167" s="143" t="s">
        <v>79</v>
      </c>
      <c r="AU167" s="143" t="s">
        <v>88</v>
      </c>
      <c r="AY167" s="135" t="s">
        <v>239</v>
      </c>
      <c r="BK167" s="144">
        <f>SUM(BK168:BK178)</f>
        <v>0</v>
      </c>
    </row>
    <row r="168" spans="1:65" s="2" customFormat="1" ht="24.25" customHeight="1">
      <c r="A168" s="34"/>
      <c r="B168" s="147"/>
      <c r="C168" s="148" t="s">
        <v>428</v>
      </c>
      <c r="D168" s="148" t="s">
        <v>242</v>
      </c>
      <c r="E168" s="149" t="s">
        <v>4829</v>
      </c>
      <c r="F168" s="150" t="s">
        <v>4830</v>
      </c>
      <c r="G168" s="151" t="s">
        <v>138</v>
      </c>
      <c r="H168" s="152">
        <v>241.5</v>
      </c>
      <c r="I168" s="153"/>
      <c r="J168" s="152">
        <f t="shared" ref="J168:J178" si="30">ROUND(I168*H168,3)</f>
        <v>0</v>
      </c>
      <c r="K168" s="154"/>
      <c r="L168" s="35"/>
      <c r="M168" s="155" t="s">
        <v>1</v>
      </c>
      <c r="N168" s="156" t="s">
        <v>46</v>
      </c>
      <c r="O168" s="60"/>
      <c r="P168" s="157">
        <f t="shared" ref="P168:P178" si="31">O168*H168</f>
        <v>0</v>
      </c>
      <c r="Q168" s="157">
        <v>3.75983436853002E-3</v>
      </c>
      <c r="R168" s="157">
        <f t="shared" ref="R168:R178" si="32">Q168*H168</f>
        <v>0.90799999999999981</v>
      </c>
      <c r="S168" s="157">
        <v>0</v>
      </c>
      <c r="T168" s="158">
        <f t="shared" ref="T168:T178" si="33">S168*H168</f>
        <v>0</v>
      </c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R168" s="159" t="s">
        <v>307</v>
      </c>
      <c r="AT168" s="159" t="s">
        <v>242</v>
      </c>
      <c r="AU168" s="159" t="s">
        <v>140</v>
      </c>
      <c r="AY168" s="18" t="s">
        <v>239</v>
      </c>
      <c r="BE168" s="160">
        <f t="shared" ref="BE168:BE178" si="34">IF(N168="základná",J168,0)</f>
        <v>0</v>
      </c>
      <c r="BF168" s="160">
        <f t="shared" ref="BF168:BF178" si="35">IF(N168="znížená",J168,0)</f>
        <v>0</v>
      </c>
      <c r="BG168" s="160">
        <f t="shared" ref="BG168:BG178" si="36">IF(N168="zákl. prenesená",J168,0)</f>
        <v>0</v>
      </c>
      <c r="BH168" s="160">
        <f t="shared" ref="BH168:BH178" si="37">IF(N168="zníž. prenesená",J168,0)</f>
        <v>0</v>
      </c>
      <c r="BI168" s="160">
        <f t="shared" ref="BI168:BI178" si="38">IF(N168="nulová",J168,0)</f>
        <v>0</v>
      </c>
      <c r="BJ168" s="18" t="s">
        <v>140</v>
      </c>
      <c r="BK168" s="161">
        <f t="shared" ref="BK168:BK178" si="39">ROUND(I168*H168,3)</f>
        <v>0</v>
      </c>
      <c r="BL168" s="18" t="s">
        <v>307</v>
      </c>
      <c r="BM168" s="159" t="s">
        <v>784</v>
      </c>
    </row>
    <row r="169" spans="1:65" s="2" customFormat="1" ht="14.4" customHeight="1">
      <c r="A169" s="34"/>
      <c r="B169" s="147"/>
      <c r="C169" s="148" t="s">
        <v>447</v>
      </c>
      <c r="D169" s="148" t="s">
        <v>242</v>
      </c>
      <c r="E169" s="149" t="s">
        <v>4831</v>
      </c>
      <c r="F169" s="150" t="s">
        <v>4832</v>
      </c>
      <c r="G169" s="151" t="s">
        <v>388</v>
      </c>
      <c r="H169" s="152">
        <v>30</v>
      </c>
      <c r="I169" s="153"/>
      <c r="J169" s="152">
        <f t="shared" si="30"/>
        <v>0</v>
      </c>
      <c r="K169" s="154"/>
      <c r="L169" s="35"/>
      <c r="M169" s="155" t="s">
        <v>1</v>
      </c>
      <c r="N169" s="156" t="s">
        <v>46</v>
      </c>
      <c r="O169" s="60"/>
      <c r="P169" s="157">
        <f t="shared" si="31"/>
        <v>0</v>
      </c>
      <c r="Q169" s="157">
        <v>0</v>
      </c>
      <c r="R169" s="157">
        <f t="shared" si="32"/>
        <v>0</v>
      </c>
      <c r="S169" s="157">
        <v>0</v>
      </c>
      <c r="T169" s="158">
        <f t="shared" si="33"/>
        <v>0</v>
      </c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R169" s="159" t="s">
        <v>307</v>
      </c>
      <c r="AT169" s="159" t="s">
        <v>242</v>
      </c>
      <c r="AU169" s="159" t="s">
        <v>140</v>
      </c>
      <c r="AY169" s="18" t="s">
        <v>239</v>
      </c>
      <c r="BE169" s="160">
        <f t="shared" si="34"/>
        <v>0</v>
      </c>
      <c r="BF169" s="160">
        <f t="shared" si="35"/>
        <v>0</v>
      </c>
      <c r="BG169" s="160">
        <f t="shared" si="36"/>
        <v>0</v>
      </c>
      <c r="BH169" s="160">
        <f t="shared" si="37"/>
        <v>0</v>
      </c>
      <c r="BI169" s="160">
        <f t="shared" si="38"/>
        <v>0</v>
      </c>
      <c r="BJ169" s="18" t="s">
        <v>140</v>
      </c>
      <c r="BK169" s="161">
        <f t="shared" si="39"/>
        <v>0</v>
      </c>
      <c r="BL169" s="18" t="s">
        <v>307</v>
      </c>
      <c r="BM169" s="159" t="s">
        <v>365</v>
      </c>
    </row>
    <row r="170" spans="1:65" s="2" customFormat="1" ht="24.25" customHeight="1">
      <c r="A170" s="34"/>
      <c r="B170" s="147"/>
      <c r="C170" s="148" t="s">
        <v>337</v>
      </c>
      <c r="D170" s="148" t="s">
        <v>242</v>
      </c>
      <c r="E170" s="149" t="s">
        <v>4833</v>
      </c>
      <c r="F170" s="150" t="s">
        <v>4834</v>
      </c>
      <c r="G170" s="151" t="s">
        <v>138</v>
      </c>
      <c r="H170" s="152">
        <v>160</v>
      </c>
      <c r="I170" s="153"/>
      <c r="J170" s="152">
        <f t="shared" si="30"/>
        <v>0</v>
      </c>
      <c r="K170" s="154"/>
      <c r="L170" s="35"/>
      <c r="M170" s="155" t="s">
        <v>1</v>
      </c>
      <c r="N170" s="156" t="s">
        <v>46</v>
      </c>
      <c r="O170" s="60"/>
      <c r="P170" s="157">
        <f t="shared" si="31"/>
        <v>0</v>
      </c>
      <c r="Q170" s="157">
        <v>5.1625E-4</v>
      </c>
      <c r="R170" s="157">
        <f t="shared" si="32"/>
        <v>8.2600000000000007E-2</v>
      </c>
      <c r="S170" s="157">
        <v>0</v>
      </c>
      <c r="T170" s="158">
        <f t="shared" si="33"/>
        <v>0</v>
      </c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R170" s="159" t="s">
        <v>307</v>
      </c>
      <c r="AT170" s="159" t="s">
        <v>242</v>
      </c>
      <c r="AU170" s="159" t="s">
        <v>140</v>
      </c>
      <c r="AY170" s="18" t="s">
        <v>239</v>
      </c>
      <c r="BE170" s="160">
        <f t="shared" si="34"/>
        <v>0</v>
      </c>
      <c r="BF170" s="160">
        <f t="shared" si="35"/>
        <v>0</v>
      </c>
      <c r="BG170" s="160">
        <f t="shared" si="36"/>
        <v>0</v>
      </c>
      <c r="BH170" s="160">
        <f t="shared" si="37"/>
        <v>0</v>
      </c>
      <c r="BI170" s="160">
        <f t="shared" si="38"/>
        <v>0</v>
      </c>
      <c r="BJ170" s="18" t="s">
        <v>140</v>
      </c>
      <c r="BK170" s="161">
        <f t="shared" si="39"/>
        <v>0</v>
      </c>
      <c r="BL170" s="18" t="s">
        <v>307</v>
      </c>
      <c r="BM170" s="159" t="s">
        <v>378</v>
      </c>
    </row>
    <row r="171" spans="1:65" s="2" customFormat="1" ht="24.25" customHeight="1">
      <c r="A171" s="34"/>
      <c r="B171" s="147"/>
      <c r="C171" s="148" t="s">
        <v>342</v>
      </c>
      <c r="D171" s="148" t="s">
        <v>242</v>
      </c>
      <c r="E171" s="149" t="s">
        <v>4835</v>
      </c>
      <c r="F171" s="150" t="s">
        <v>4836</v>
      </c>
      <c r="G171" s="151" t="s">
        <v>138</v>
      </c>
      <c r="H171" s="152">
        <v>34</v>
      </c>
      <c r="I171" s="153"/>
      <c r="J171" s="152">
        <f t="shared" si="30"/>
        <v>0</v>
      </c>
      <c r="K171" s="154"/>
      <c r="L171" s="35"/>
      <c r="M171" s="155" t="s">
        <v>1</v>
      </c>
      <c r="N171" s="156" t="s">
        <v>46</v>
      </c>
      <c r="O171" s="60"/>
      <c r="P171" s="157">
        <f t="shared" si="31"/>
        <v>0</v>
      </c>
      <c r="Q171" s="157">
        <v>6.2647058823529398E-4</v>
      </c>
      <c r="R171" s="157">
        <f t="shared" si="32"/>
        <v>2.1299999999999996E-2</v>
      </c>
      <c r="S171" s="157">
        <v>0</v>
      </c>
      <c r="T171" s="158">
        <f t="shared" si="33"/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159" t="s">
        <v>307</v>
      </c>
      <c r="AT171" s="159" t="s">
        <v>242</v>
      </c>
      <c r="AU171" s="159" t="s">
        <v>140</v>
      </c>
      <c r="AY171" s="18" t="s">
        <v>239</v>
      </c>
      <c r="BE171" s="160">
        <f t="shared" si="34"/>
        <v>0</v>
      </c>
      <c r="BF171" s="160">
        <f t="shared" si="35"/>
        <v>0</v>
      </c>
      <c r="BG171" s="160">
        <f t="shared" si="36"/>
        <v>0</v>
      </c>
      <c r="BH171" s="160">
        <f t="shared" si="37"/>
        <v>0</v>
      </c>
      <c r="BI171" s="160">
        <f t="shared" si="38"/>
        <v>0</v>
      </c>
      <c r="BJ171" s="18" t="s">
        <v>140</v>
      </c>
      <c r="BK171" s="161">
        <f t="shared" si="39"/>
        <v>0</v>
      </c>
      <c r="BL171" s="18" t="s">
        <v>307</v>
      </c>
      <c r="BM171" s="159" t="s">
        <v>802</v>
      </c>
    </row>
    <row r="172" spans="1:65" s="2" customFormat="1" ht="24.25" customHeight="1">
      <c r="A172" s="34"/>
      <c r="B172" s="147"/>
      <c r="C172" s="148" t="s">
        <v>347</v>
      </c>
      <c r="D172" s="148" t="s">
        <v>242</v>
      </c>
      <c r="E172" s="149" t="s">
        <v>4837</v>
      </c>
      <c r="F172" s="150" t="s">
        <v>4838</v>
      </c>
      <c r="G172" s="151" t="s">
        <v>138</v>
      </c>
      <c r="H172" s="152">
        <v>38</v>
      </c>
      <c r="I172" s="153"/>
      <c r="J172" s="152">
        <f t="shared" si="30"/>
        <v>0</v>
      </c>
      <c r="K172" s="154"/>
      <c r="L172" s="35"/>
      <c r="M172" s="155" t="s">
        <v>1</v>
      </c>
      <c r="N172" s="156" t="s">
        <v>46</v>
      </c>
      <c r="O172" s="60"/>
      <c r="P172" s="157">
        <f t="shared" si="31"/>
        <v>0</v>
      </c>
      <c r="Q172" s="157">
        <v>5.7236842105263196E-4</v>
      </c>
      <c r="R172" s="157">
        <f t="shared" si="32"/>
        <v>2.1750000000000016E-2</v>
      </c>
      <c r="S172" s="157">
        <v>0</v>
      </c>
      <c r="T172" s="158">
        <f t="shared" si="33"/>
        <v>0</v>
      </c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R172" s="159" t="s">
        <v>307</v>
      </c>
      <c r="AT172" s="159" t="s">
        <v>242</v>
      </c>
      <c r="AU172" s="159" t="s">
        <v>140</v>
      </c>
      <c r="AY172" s="18" t="s">
        <v>239</v>
      </c>
      <c r="BE172" s="160">
        <f t="shared" si="34"/>
        <v>0</v>
      </c>
      <c r="BF172" s="160">
        <f t="shared" si="35"/>
        <v>0</v>
      </c>
      <c r="BG172" s="160">
        <f t="shared" si="36"/>
        <v>0</v>
      </c>
      <c r="BH172" s="160">
        <f t="shared" si="37"/>
        <v>0</v>
      </c>
      <c r="BI172" s="160">
        <f t="shared" si="38"/>
        <v>0</v>
      </c>
      <c r="BJ172" s="18" t="s">
        <v>140</v>
      </c>
      <c r="BK172" s="161">
        <f t="shared" si="39"/>
        <v>0</v>
      </c>
      <c r="BL172" s="18" t="s">
        <v>307</v>
      </c>
      <c r="BM172" s="159" t="s">
        <v>909</v>
      </c>
    </row>
    <row r="173" spans="1:65" s="2" customFormat="1" ht="24.25" customHeight="1">
      <c r="A173" s="34"/>
      <c r="B173" s="147"/>
      <c r="C173" s="148" t="s">
        <v>351</v>
      </c>
      <c r="D173" s="148" t="s">
        <v>242</v>
      </c>
      <c r="E173" s="149" t="s">
        <v>4839</v>
      </c>
      <c r="F173" s="150" t="s">
        <v>4840</v>
      </c>
      <c r="G173" s="151" t="s">
        <v>138</v>
      </c>
      <c r="H173" s="152">
        <v>27.2</v>
      </c>
      <c r="I173" s="153"/>
      <c r="J173" s="152">
        <f t="shared" si="30"/>
        <v>0</v>
      </c>
      <c r="K173" s="154"/>
      <c r="L173" s="35"/>
      <c r="M173" s="155" t="s">
        <v>1</v>
      </c>
      <c r="N173" s="156" t="s">
        <v>46</v>
      </c>
      <c r="O173" s="60"/>
      <c r="P173" s="157">
        <f t="shared" si="31"/>
        <v>0</v>
      </c>
      <c r="Q173" s="157">
        <v>3.5661764705882399E-4</v>
      </c>
      <c r="R173" s="157">
        <f t="shared" si="32"/>
        <v>9.7000000000000124E-3</v>
      </c>
      <c r="S173" s="157">
        <v>0</v>
      </c>
      <c r="T173" s="158">
        <f t="shared" si="33"/>
        <v>0</v>
      </c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R173" s="159" t="s">
        <v>307</v>
      </c>
      <c r="AT173" s="159" t="s">
        <v>242</v>
      </c>
      <c r="AU173" s="159" t="s">
        <v>140</v>
      </c>
      <c r="AY173" s="18" t="s">
        <v>239</v>
      </c>
      <c r="BE173" s="160">
        <f t="shared" si="34"/>
        <v>0</v>
      </c>
      <c r="BF173" s="160">
        <f t="shared" si="35"/>
        <v>0</v>
      </c>
      <c r="BG173" s="160">
        <f t="shared" si="36"/>
        <v>0</v>
      </c>
      <c r="BH173" s="160">
        <f t="shared" si="37"/>
        <v>0</v>
      </c>
      <c r="BI173" s="160">
        <f t="shared" si="38"/>
        <v>0</v>
      </c>
      <c r="BJ173" s="18" t="s">
        <v>140</v>
      </c>
      <c r="BK173" s="161">
        <f t="shared" si="39"/>
        <v>0</v>
      </c>
      <c r="BL173" s="18" t="s">
        <v>307</v>
      </c>
      <c r="BM173" s="159" t="s">
        <v>916</v>
      </c>
    </row>
    <row r="174" spans="1:65" s="2" customFormat="1" ht="24.25" customHeight="1">
      <c r="A174" s="34"/>
      <c r="B174" s="147"/>
      <c r="C174" s="148" t="s">
        <v>358</v>
      </c>
      <c r="D174" s="148" t="s">
        <v>242</v>
      </c>
      <c r="E174" s="149" t="s">
        <v>4841</v>
      </c>
      <c r="F174" s="150" t="s">
        <v>4842</v>
      </c>
      <c r="G174" s="151" t="s">
        <v>138</v>
      </c>
      <c r="H174" s="152">
        <v>412</v>
      </c>
      <c r="I174" s="153"/>
      <c r="J174" s="152">
        <f t="shared" si="30"/>
        <v>0</v>
      </c>
      <c r="K174" s="154"/>
      <c r="L174" s="35"/>
      <c r="M174" s="155" t="s">
        <v>1</v>
      </c>
      <c r="N174" s="156" t="s">
        <v>46</v>
      </c>
      <c r="O174" s="60"/>
      <c r="P174" s="157">
        <f t="shared" si="31"/>
        <v>0</v>
      </c>
      <c r="Q174" s="157">
        <v>5.9708737864077697E-5</v>
      </c>
      <c r="R174" s="157">
        <f t="shared" si="32"/>
        <v>2.4600000000000011E-2</v>
      </c>
      <c r="S174" s="157">
        <v>0</v>
      </c>
      <c r="T174" s="158">
        <f t="shared" si="33"/>
        <v>0</v>
      </c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R174" s="159" t="s">
        <v>307</v>
      </c>
      <c r="AT174" s="159" t="s">
        <v>242</v>
      </c>
      <c r="AU174" s="159" t="s">
        <v>140</v>
      </c>
      <c r="AY174" s="18" t="s">
        <v>239</v>
      </c>
      <c r="BE174" s="160">
        <f t="shared" si="34"/>
        <v>0</v>
      </c>
      <c r="BF174" s="160">
        <f t="shared" si="35"/>
        <v>0</v>
      </c>
      <c r="BG174" s="160">
        <f t="shared" si="36"/>
        <v>0</v>
      </c>
      <c r="BH174" s="160">
        <f t="shared" si="37"/>
        <v>0</v>
      </c>
      <c r="BI174" s="160">
        <f t="shared" si="38"/>
        <v>0</v>
      </c>
      <c r="BJ174" s="18" t="s">
        <v>140</v>
      </c>
      <c r="BK174" s="161">
        <f t="shared" si="39"/>
        <v>0</v>
      </c>
      <c r="BL174" s="18" t="s">
        <v>307</v>
      </c>
      <c r="BM174" s="159" t="s">
        <v>924</v>
      </c>
    </row>
    <row r="175" spans="1:65" s="2" customFormat="1" ht="14.4" customHeight="1">
      <c r="A175" s="34"/>
      <c r="B175" s="147"/>
      <c r="C175" s="148" t="s">
        <v>462</v>
      </c>
      <c r="D175" s="148" t="s">
        <v>242</v>
      </c>
      <c r="E175" s="149" t="s">
        <v>4843</v>
      </c>
      <c r="F175" s="150" t="s">
        <v>4844</v>
      </c>
      <c r="G175" s="151" t="s">
        <v>388</v>
      </c>
      <c r="H175" s="152">
        <v>16</v>
      </c>
      <c r="I175" s="153"/>
      <c r="J175" s="152">
        <f t="shared" si="30"/>
        <v>0</v>
      </c>
      <c r="K175" s="154"/>
      <c r="L175" s="35"/>
      <c r="M175" s="155" t="s">
        <v>1</v>
      </c>
      <c r="N175" s="156" t="s">
        <v>46</v>
      </c>
      <c r="O175" s="60"/>
      <c r="P175" s="157">
        <f t="shared" si="31"/>
        <v>0</v>
      </c>
      <c r="Q175" s="157">
        <v>1.5249999999999999E-4</v>
      </c>
      <c r="R175" s="157">
        <f t="shared" si="32"/>
        <v>2.4399999999999999E-3</v>
      </c>
      <c r="S175" s="157">
        <v>0</v>
      </c>
      <c r="T175" s="158">
        <f t="shared" si="33"/>
        <v>0</v>
      </c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R175" s="159" t="s">
        <v>307</v>
      </c>
      <c r="AT175" s="159" t="s">
        <v>242</v>
      </c>
      <c r="AU175" s="159" t="s">
        <v>140</v>
      </c>
      <c r="AY175" s="18" t="s">
        <v>239</v>
      </c>
      <c r="BE175" s="160">
        <f t="shared" si="34"/>
        <v>0</v>
      </c>
      <c r="BF175" s="160">
        <f t="shared" si="35"/>
        <v>0</v>
      </c>
      <c r="BG175" s="160">
        <f t="shared" si="36"/>
        <v>0</v>
      </c>
      <c r="BH175" s="160">
        <f t="shared" si="37"/>
        <v>0</v>
      </c>
      <c r="BI175" s="160">
        <f t="shared" si="38"/>
        <v>0</v>
      </c>
      <c r="BJ175" s="18" t="s">
        <v>140</v>
      </c>
      <c r="BK175" s="161">
        <f t="shared" si="39"/>
        <v>0</v>
      </c>
      <c r="BL175" s="18" t="s">
        <v>307</v>
      </c>
      <c r="BM175" s="159" t="s">
        <v>443</v>
      </c>
    </row>
    <row r="176" spans="1:65" s="2" customFormat="1" ht="14.4" customHeight="1">
      <c r="A176" s="34"/>
      <c r="B176" s="147"/>
      <c r="C176" s="148" t="s">
        <v>465</v>
      </c>
      <c r="D176" s="148" t="s">
        <v>242</v>
      </c>
      <c r="E176" s="149" t="s">
        <v>4845</v>
      </c>
      <c r="F176" s="150" t="s">
        <v>4846</v>
      </c>
      <c r="G176" s="151" t="s">
        <v>138</v>
      </c>
      <c r="H176" s="152">
        <v>241.5</v>
      </c>
      <c r="I176" s="153"/>
      <c r="J176" s="152">
        <f t="shared" si="30"/>
        <v>0</v>
      </c>
      <c r="K176" s="154"/>
      <c r="L176" s="35"/>
      <c r="M176" s="155" t="s">
        <v>1</v>
      </c>
      <c r="N176" s="156" t="s">
        <v>46</v>
      </c>
      <c r="O176" s="60"/>
      <c r="P176" s="157">
        <f t="shared" si="31"/>
        <v>0</v>
      </c>
      <c r="Q176" s="157">
        <v>0</v>
      </c>
      <c r="R176" s="157">
        <f t="shared" si="32"/>
        <v>0</v>
      </c>
      <c r="S176" s="157">
        <v>0</v>
      </c>
      <c r="T176" s="158">
        <f t="shared" si="33"/>
        <v>0</v>
      </c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R176" s="159" t="s">
        <v>307</v>
      </c>
      <c r="AT176" s="159" t="s">
        <v>242</v>
      </c>
      <c r="AU176" s="159" t="s">
        <v>140</v>
      </c>
      <c r="AY176" s="18" t="s">
        <v>239</v>
      </c>
      <c r="BE176" s="160">
        <f t="shared" si="34"/>
        <v>0</v>
      </c>
      <c r="BF176" s="160">
        <f t="shared" si="35"/>
        <v>0</v>
      </c>
      <c r="BG176" s="160">
        <f t="shared" si="36"/>
        <v>0</v>
      </c>
      <c r="BH176" s="160">
        <f t="shared" si="37"/>
        <v>0</v>
      </c>
      <c r="BI176" s="160">
        <f t="shared" si="38"/>
        <v>0</v>
      </c>
      <c r="BJ176" s="18" t="s">
        <v>140</v>
      </c>
      <c r="BK176" s="161">
        <f t="shared" si="39"/>
        <v>0</v>
      </c>
      <c r="BL176" s="18" t="s">
        <v>307</v>
      </c>
      <c r="BM176" s="159" t="s">
        <v>938</v>
      </c>
    </row>
    <row r="177" spans="1:65" s="2" customFormat="1" ht="14.4" customHeight="1">
      <c r="A177" s="34"/>
      <c r="B177" s="147"/>
      <c r="C177" s="148" t="s">
        <v>469</v>
      </c>
      <c r="D177" s="148" t="s">
        <v>242</v>
      </c>
      <c r="E177" s="149" t="s">
        <v>4847</v>
      </c>
      <c r="F177" s="150" t="s">
        <v>4848</v>
      </c>
      <c r="G177" s="151" t="s">
        <v>138</v>
      </c>
      <c r="H177" s="152">
        <v>671.2</v>
      </c>
      <c r="I177" s="153"/>
      <c r="J177" s="152">
        <f t="shared" si="30"/>
        <v>0</v>
      </c>
      <c r="K177" s="154"/>
      <c r="L177" s="35"/>
      <c r="M177" s="155" t="s">
        <v>1</v>
      </c>
      <c r="N177" s="156" t="s">
        <v>46</v>
      </c>
      <c r="O177" s="60"/>
      <c r="P177" s="157">
        <f t="shared" si="31"/>
        <v>0</v>
      </c>
      <c r="Q177" s="157">
        <v>0</v>
      </c>
      <c r="R177" s="157">
        <f t="shared" si="32"/>
        <v>0</v>
      </c>
      <c r="S177" s="157">
        <v>0</v>
      </c>
      <c r="T177" s="158">
        <f t="shared" si="33"/>
        <v>0</v>
      </c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R177" s="159" t="s">
        <v>307</v>
      </c>
      <c r="AT177" s="159" t="s">
        <v>242</v>
      </c>
      <c r="AU177" s="159" t="s">
        <v>140</v>
      </c>
      <c r="AY177" s="18" t="s">
        <v>239</v>
      </c>
      <c r="BE177" s="160">
        <f t="shared" si="34"/>
        <v>0</v>
      </c>
      <c r="BF177" s="160">
        <f t="shared" si="35"/>
        <v>0</v>
      </c>
      <c r="BG177" s="160">
        <f t="shared" si="36"/>
        <v>0</v>
      </c>
      <c r="BH177" s="160">
        <f t="shared" si="37"/>
        <v>0</v>
      </c>
      <c r="BI177" s="160">
        <f t="shared" si="38"/>
        <v>0</v>
      </c>
      <c r="BJ177" s="18" t="s">
        <v>140</v>
      </c>
      <c r="BK177" s="161">
        <f t="shared" si="39"/>
        <v>0</v>
      </c>
      <c r="BL177" s="18" t="s">
        <v>307</v>
      </c>
      <c r="BM177" s="159" t="s">
        <v>947</v>
      </c>
    </row>
    <row r="178" spans="1:65" s="2" customFormat="1" ht="24.25" customHeight="1">
      <c r="A178" s="34"/>
      <c r="B178" s="147"/>
      <c r="C178" s="148" t="s">
        <v>472</v>
      </c>
      <c r="D178" s="148" t="s">
        <v>242</v>
      </c>
      <c r="E178" s="149" t="s">
        <v>4849</v>
      </c>
      <c r="F178" s="150" t="s">
        <v>4850</v>
      </c>
      <c r="G178" s="151" t="s">
        <v>4284</v>
      </c>
      <c r="H178" s="153"/>
      <c r="I178" s="153"/>
      <c r="J178" s="152">
        <f t="shared" si="30"/>
        <v>0</v>
      </c>
      <c r="K178" s="154"/>
      <c r="L178" s="35"/>
      <c r="M178" s="155" t="s">
        <v>1</v>
      </c>
      <c r="N178" s="156" t="s">
        <v>46</v>
      </c>
      <c r="O178" s="60"/>
      <c r="P178" s="157">
        <f t="shared" si="31"/>
        <v>0</v>
      </c>
      <c r="Q178" s="157">
        <v>0</v>
      </c>
      <c r="R178" s="157">
        <f t="shared" si="32"/>
        <v>0</v>
      </c>
      <c r="S178" s="157">
        <v>0</v>
      </c>
      <c r="T178" s="158">
        <f t="shared" si="33"/>
        <v>0</v>
      </c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R178" s="159" t="s">
        <v>307</v>
      </c>
      <c r="AT178" s="159" t="s">
        <v>242</v>
      </c>
      <c r="AU178" s="159" t="s">
        <v>140</v>
      </c>
      <c r="AY178" s="18" t="s">
        <v>239</v>
      </c>
      <c r="BE178" s="160">
        <f t="shared" si="34"/>
        <v>0</v>
      </c>
      <c r="BF178" s="160">
        <f t="shared" si="35"/>
        <v>0</v>
      </c>
      <c r="BG178" s="160">
        <f t="shared" si="36"/>
        <v>0</v>
      </c>
      <c r="BH178" s="160">
        <f t="shared" si="37"/>
        <v>0</v>
      </c>
      <c r="BI178" s="160">
        <f t="shared" si="38"/>
        <v>0</v>
      </c>
      <c r="BJ178" s="18" t="s">
        <v>140</v>
      </c>
      <c r="BK178" s="161">
        <f t="shared" si="39"/>
        <v>0</v>
      </c>
      <c r="BL178" s="18" t="s">
        <v>307</v>
      </c>
      <c r="BM178" s="159" t="s">
        <v>962</v>
      </c>
    </row>
    <row r="179" spans="1:65" s="12" customFormat="1" ht="22.75" customHeight="1">
      <c r="B179" s="134"/>
      <c r="D179" s="135" t="s">
        <v>79</v>
      </c>
      <c r="E179" s="145" t="s">
        <v>4851</v>
      </c>
      <c r="F179" s="145" t="s">
        <v>4852</v>
      </c>
      <c r="I179" s="137"/>
      <c r="J179" s="146">
        <f>BK179</f>
        <v>0</v>
      </c>
      <c r="L179" s="134"/>
      <c r="M179" s="139"/>
      <c r="N179" s="140"/>
      <c r="O179" s="140"/>
      <c r="P179" s="141">
        <f>SUM(P180:P200)</f>
        <v>0</v>
      </c>
      <c r="Q179" s="140"/>
      <c r="R179" s="141">
        <f>SUM(R180:R200)</f>
        <v>0.12076000000000001</v>
      </c>
      <c r="S179" s="140"/>
      <c r="T179" s="142">
        <f>SUM(T180:T200)</f>
        <v>0</v>
      </c>
      <c r="AR179" s="135" t="s">
        <v>140</v>
      </c>
      <c r="AT179" s="143" t="s">
        <v>79</v>
      </c>
      <c r="AU179" s="143" t="s">
        <v>88</v>
      </c>
      <c r="AY179" s="135" t="s">
        <v>239</v>
      </c>
      <c r="BK179" s="144">
        <f>SUM(BK180:BK200)</f>
        <v>0</v>
      </c>
    </row>
    <row r="180" spans="1:65" s="2" customFormat="1" ht="24.25" customHeight="1">
      <c r="A180" s="34"/>
      <c r="B180" s="147"/>
      <c r="C180" s="148" t="s">
        <v>476</v>
      </c>
      <c r="D180" s="148" t="s">
        <v>242</v>
      </c>
      <c r="E180" s="149" t="s">
        <v>4853</v>
      </c>
      <c r="F180" s="150" t="s">
        <v>4854</v>
      </c>
      <c r="G180" s="151" t="s">
        <v>388</v>
      </c>
      <c r="H180" s="152">
        <v>8</v>
      </c>
      <c r="I180" s="153"/>
      <c r="J180" s="152">
        <f t="shared" ref="J180:J200" si="40">ROUND(I180*H180,3)</f>
        <v>0</v>
      </c>
      <c r="K180" s="154"/>
      <c r="L180" s="35"/>
      <c r="M180" s="155" t="s">
        <v>1</v>
      </c>
      <c r="N180" s="156" t="s">
        <v>46</v>
      </c>
      <c r="O180" s="60"/>
      <c r="P180" s="157">
        <f t="shared" ref="P180:P200" si="41">O180*H180</f>
        <v>0</v>
      </c>
      <c r="Q180" s="157">
        <v>3.2625000000000002E-3</v>
      </c>
      <c r="R180" s="157">
        <f t="shared" ref="R180:R200" si="42">Q180*H180</f>
        <v>2.6100000000000002E-2</v>
      </c>
      <c r="S180" s="157">
        <v>0</v>
      </c>
      <c r="T180" s="158">
        <f t="shared" ref="T180:T200" si="43">S180*H180</f>
        <v>0</v>
      </c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R180" s="159" t="s">
        <v>307</v>
      </c>
      <c r="AT180" s="159" t="s">
        <v>242</v>
      </c>
      <c r="AU180" s="159" t="s">
        <v>140</v>
      </c>
      <c r="AY180" s="18" t="s">
        <v>239</v>
      </c>
      <c r="BE180" s="160">
        <f t="shared" ref="BE180:BE200" si="44">IF(N180="základná",J180,0)</f>
        <v>0</v>
      </c>
      <c r="BF180" s="160">
        <f t="shared" ref="BF180:BF200" si="45">IF(N180="znížená",J180,0)</f>
        <v>0</v>
      </c>
      <c r="BG180" s="160">
        <f t="shared" ref="BG180:BG200" si="46">IF(N180="zákl. prenesená",J180,0)</f>
        <v>0</v>
      </c>
      <c r="BH180" s="160">
        <f t="shared" ref="BH180:BH200" si="47">IF(N180="zníž. prenesená",J180,0)</f>
        <v>0</v>
      </c>
      <c r="BI180" s="160">
        <f t="shared" ref="BI180:BI200" si="48">IF(N180="nulová",J180,0)</f>
        <v>0</v>
      </c>
      <c r="BJ180" s="18" t="s">
        <v>140</v>
      </c>
      <c r="BK180" s="161">
        <f t="shared" ref="BK180:BK200" si="49">ROUND(I180*H180,3)</f>
        <v>0</v>
      </c>
      <c r="BL180" s="18" t="s">
        <v>307</v>
      </c>
      <c r="BM180" s="159" t="s">
        <v>968</v>
      </c>
    </row>
    <row r="181" spans="1:65" s="2" customFormat="1" ht="24.25" customHeight="1">
      <c r="A181" s="34"/>
      <c r="B181" s="147"/>
      <c r="C181" s="148" t="s">
        <v>546</v>
      </c>
      <c r="D181" s="148" t="s">
        <v>242</v>
      </c>
      <c r="E181" s="149" t="s">
        <v>4855</v>
      </c>
      <c r="F181" s="150" t="s">
        <v>4856</v>
      </c>
      <c r="G181" s="151" t="s">
        <v>388</v>
      </c>
      <c r="H181" s="152">
        <v>8</v>
      </c>
      <c r="I181" s="153"/>
      <c r="J181" s="152">
        <f t="shared" si="40"/>
        <v>0</v>
      </c>
      <c r="K181" s="154"/>
      <c r="L181" s="35"/>
      <c r="M181" s="155" t="s">
        <v>1</v>
      </c>
      <c r="N181" s="156" t="s">
        <v>46</v>
      </c>
      <c r="O181" s="60"/>
      <c r="P181" s="157">
        <f t="shared" si="41"/>
        <v>0</v>
      </c>
      <c r="Q181" s="157">
        <v>3.0000000000000001E-5</v>
      </c>
      <c r="R181" s="157">
        <f t="shared" si="42"/>
        <v>2.4000000000000001E-4</v>
      </c>
      <c r="S181" s="157">
        <v>0</v>
      </c>
      <c r="T181" s="158">
        <f t="shared" si="43"/>
        <v>0</v>
      </c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R181" s="159" t="s">
        <v>307</v>
      </c>
      <c r="AT181" s="159" t="s">
        <v>242</v>
      </c>
      <c r="AU181" s="159" t="s">
        <v>140</v>
      </c>
      <c r="AY181" s="18" t="s">
        <v>239</v>
      </c>
      <c r="BE181" s="160">
        <f t="shared" si="44"/>
        <v>0</v>
      </c>
      <c r="BF181" s="160">
        <f t="shared" si="45"/>
        <v>0</v>
      </c>
      <c r="BG181" s="160">
        <f t="shared" si="46"/>
        <v>0</v>
      </c>
      <c r="BH181" s="160">
        <f t="shared" si="47"/>
        <v>0</v>
      </c>
      <c r="BI181" s="160">
        <f t="shared" si="48"/>
        <v>0</v>
      </c>
      <c r="BJ181" s="18" t="s">
        <v>140</v>
      </c>
      <c r="BK181" s="161">
        <f t="shared" si="49"/>
        <v>0</v>
      </c>
      <c r="BL181" s="18" t="s">
        <v>307</v>
      </c>
      <c r="BM181" s="159" t="s">
        <v>975</v>
      </c>
    </row>
    <row r="182" spans="1:65" s="2" customFormat="1" ht="14.4" customHeight="1">
      <c r="A182" s="34"/>
      <c r="B182" s="147"/>
      <c r="C182" s="148" t="s">
        <v>666</v>
      </c>
      <c r="D182" s="148" t="s">
        <v>242</v>
      </c>
      <c r="E182" s="149" t="s">
        <v>4857</v>
      </c>
      <c r="F182" s="150" t="s">
        <v>4858</v>
      </c>
      <c r="G182" s="151" t="s">
        <v>388</v>
      </c>
      <c r="H182" s="152">
        <v>6</v>
      </c>
      <c r="I182" s="153"/>
      <c r="J182" s="152">
        <f t="shared" si="40"/>
        <v>0</v>
      </c>
      <c r="K182" s="154"/>
      <c r="L182" s="35"/>
      <c r="M182" s="155" t="s">
        <v>1</v>
      </c>
      <c r="N182" s="156" t="s">
        <v>46</v>
      </c>
      <c r="O182" s="60"/>
      <c r="P182" s="157">
        <f t="shared" si="41"/>
        <v>0</v>
      </c>
      <c r="Q182" s="157">
        <v>3.0000000000000001E-5</v>
      </c>
      <c r="R182" s="157">
        <f t="shared" si="42"/>
        <v>1.8000000000000001E-4</v>
      </c>
      <c r="S182" s="157">
        <v>0</v>
      </c>
      <c r="T182" s="158">
        <f t="shared" si="43"/>
        <v>0</v>
      </c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R182" s="159" t="s">
        <v>307</v>
      </c>
      <c r="AT182" s="159" t="s">
        <v>242</v>
      </c>
      <c r="AU182" s="159" t="s">
        <v>140</v>
      </c>
      <c r="AY182" s="18" t="s">
        <v>239</v>
      </c>
      <c r="BE182" s="160">
        <f t="shared" si="44"/>
        <v>0</v>
      </c>
      <c r="BF182" s="160">
        <f t="shared" si="45"/>
        <v>0</v>
      </c>
      <c r="BG182" s="160">
        <f t="shared" si="46"/>
        <v>0</v>
      </c>
      <c r="BH182" s="160">
        <f t="shared" si="47"/>
        <v>0</v>
      </c>
      <c r="BI182" s="160">
        <f t="shared" si="48"/>
        <v>0</v>
      </c>
      <c r="BJ182" s="18" t="s">
        <v>140</v>
      </c>
      <c r="BK182" s="161">
        <f t="shared" si="49"/>
        <v>0</v>
      </c>
      <c r="BL182" s="18" t="s">
        <v>307</v>
      </c>
      <c r="BM182" s="159" t="s">
        <v>985</v>
      </c>
    </row>
    <row r="183" spans="1:65" s="2" customFormat="1" ht="14.4" customHeight="1">
      <c r="A183" s="34"/>
      <c r="B183" s="147"/>
      <c r="C183" s="190" t="s">
        <v>575</v>
      </c>
      <c r="D183" s="190" t="s">
        <v>541</v>
      </c>
      <c r="E183" s="191" t="s">
        <v>4859</v>
      </c>
      <c r="F183" s="192" t="s">
        <v>4860</v>
      </c>
      <c r="G183" s="193" t="s">
        <v>388</v>
      </c>
      <c r="H183" s="194">
        <v>5</v>
      </c>
      <c r="I183" s="195"/>
      <c r="J183" s="194">
        <f t="shared" si="40"/>
        <v>0</v>
      </c>
      <c r="K183" s="196"/>
      <c r="L183" s="197"/>
      <c r="M183" s="198" t="s">
        <v>1</v>
      </c>
      <c r="N183" s="199" t="s">
        <v>46</v>
      </c>
      <c r="O183" s="60"/>
      <c r="P183" s="157">
        <f t="shared" si="41"/>
        <v>0</v>
      </c>
      <c r="Q183" s="157">
        <v>7.9000000000000001E-4</v>
      </c>
      <c r="R183" s="157">
        <f t="shared" si="42"/>
        <v>3.9500000000000004E-3</v>
      </c>
      <c r="S183" s="157">
        <v>0</v>
      </c>
      <c r="T183" s="158">
        <f t="shared" si="43"/>
        <v>0</v>
      </c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R183" s="159" t="s">
        <v>323</v>
      </c>
      <c r="AT183" s="159" t="s">
        <v>541</v>
      </c>
      <c r="AU183" s="159" t="s">
        <v>140</v>
      </c>
      <c r="AY183" s="18" t="s">
        <v>239</v>
      </c>
      <c r="BE183" s="160">
        <f t="shared" si="44"/>
        <v>0</v>
      </c>
      <c r="BF183" s="160">
        <f t="shared" si="45"/>
        <v>0</v>
      </c>
      <c r="BG183" s="160">
        <f t="shared" si="46"/>
        <v>0</v>
      </c>
      <c r="BH183" s="160">
        <f t="shared" si="47"/>
        <v>0</v>
      </c>
      <c r="BI183" s="160">
        <f t="shared" si="48"/>
        <v>0</v>
      </c>
      <c r="BJ183" s="18" t="s">
        <v>140</v>
      </c>
      <c r="BK183" s="161">
        <f t="shared" si="49"/>
        <v>0</v>
      </c>
      <c r="BL183" s="18" t="s">
        <v>307</v>
      </c>
      <c r="BM183" s="159" t="s">
        <v>1009</v>
      </c>
    </row>
    <row r="184" spans="1:65" s="2" customFormat="1" ht="14.4" customHeight="1">
      <c r="A184" s="34"/>
      <c r="B184" s="147"/>
      <c r="C184" s="190" t="s">
        <v>586</v>
      </c>
      <c r="D184" s="190" t="s">
        <v>541</v>
      </c>
      <c r="E184" s="191" t="s">
        <v>4861</v>
      </c>
      <c r="F184" s="192" t="s">
        <v>4862</v>
      </c>
      <c r="G184" s="193" t="s">
        <v>388</v>
      </c>
      <c r="H184" s="194">
        <v>1</v>
      </c>
      <c r="I184" s="195"/>
      <c r="J184" s="194">
        <f t="shared" si="40"/>
        <v>0</v>
      </c>
      <c r="K184" s="196"/>
      <c r="L184" s="197"/>
      <c r="M184" s="198" t="s">
        <v>1</v>
      </c>
      <c r="N184" s="199" t="s">
        <v>46</v>
      </c>
      <c r="O184" s="60"/>
      <c r="P184" s="157">
        <f t="shared" si="41"/>
        <v>0</v>
      </c>
      <c r="Q184" s="157">
        <v>7.9000000000000001E-4</v>
      </c>
      <c r="R184" s="157">
        <f t="shared" si="42"/>
        <v>7.9000000000000001E-4</v>
      </c>
      <c r="S184" s="157">
        <v>0</v>
      </c>
      <c r="T184" s="158">
        <f t="shared" si="43"/>
        <v>0</v>
      </c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R184" s="159" t="s">
        <v>323</v>
      </c>
      <c r="AT184" s="159" t="s">
        <v>541</v>
      </c>
      <c r="AU184" s="159" t="s">
        <v>140</v>
      </c>
      <c r="AY184" s="18" t="s">
        <v>239</v>
      </c>
      <c r="BE184" s="160">
        <f t="shared" si="44"/>
        <v>0</v>
      </c>
      <c r="BF184" s="160">
        <f t="shared" si="45"/>
        <v>0</v>
      </c>
      <c r="BG184" s="160">
        <f t="shared" si="46"/>
        <v>0</v>
      </c>
      <c r="BH184" s="160">
        <f t="shared" si="47"/>
        <v>0</v>
      </c>
      <c r="BI184" s="160">
        <f t="shared" si="48"/>
        <v>0</v>
      </c>
      <c r="BJ184" s="18" t="s">
        <v>140</v>
      </c>
      <c r="BK184" s="161">
        <f t="shared" si="49"/>
        <v>0</v>
      </c>
      <c r="BL184" s="18" t="s">
        <v>307</v>
      </c>
      <c r="BM184" s="159" t="s">
        <v>1021</v>
      </c>
    </row>
    <row r="185" spans="1:65" s="2" customFormat="1" ht="14.4" customHeight="1">
      <c r="A185" s="34"/>
      <c r="B185" s="147"/>
      <c r="C185" s="148" t="s">
        <v>596</v>
      </c>
      <c r="D185" s="148" t="s">
        <v>242</v>
      </c>
      <c r="E185" s="149" t="s">
        <v>4863</v>
      </c>
      <c r="F185" s="150" t="s">
        <v>4864</v>
      </c>
      <c r="G185" s="151" t="s">
        <v>388</v>
      </c>
      <c r="H185" s="152">
        <v>15</v>
      </c>
      <c r="I185" s="153"/>
      <c r="J185" s="152">
        <f t="shared" si="40"/>
        <v>0</v>
      </c>
      <c r="K185" s="154"/>
      <c r="L185" s="35"/>
      <c r="M185" s="155" t="s">
        <v>1</v>
      </c>
      <c r="N185" s="156" t="s">
        <v>46</v>
      </c>
      <c r="O185" s="60"/>
      <c r="P185" s="157">
        <f t="shared" si="41"/>
        <v>0</v>
      </c>
      <c r="Q185" s="157">
        <v>2.0000000000000002E-5</v>
      </c>
      <c r="R185" s="157">
        <f t="shared" si="42"/>
        <v>3.0000000000000003E-4</v>
      </c>
      <c r="S185" s="157">
        <v>0</v>
      </c>
      <c r="T185" s="158">
        <f t="shared" si="43"/>
        <v>0</v>
      </c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R185" s="159" t="s">
        <v>307</v>
      </c>
      <c r="AT185" s="159" t="s">
        <v>242</v>
      </c>
      <c r="AU185" s="159" t="s">
        <v>140</v>
      </c>
      <c r="AY185" s="18" t="s">
        <v>239</v>
      </c>
      <c r="BE185" s="160">
        <f t="shared" si="44"/>
        <v>0</v>
      </c>
      <c r="BF185" s="160">
        <f t="shared" si="45"/>
        <v>0</v>
      </c>
      <c r="BG185" s="160">
        <f t="shared" si="46"/>
        <v>0</v>
      </c>
      <c r="BH185" s="160">
        <f t="shared" si="47"/>
        <v>0</v>
      </c>
      <c r="BI185" s="160">
        <f t="shared" si="48"/>
        <v>0</v>
      </c>
      <c r="BJ185" s="18" t="s">
        <v>140</v>
      </c>
      <c r="BK185" s="161">
        <f t="shared" si="49"/>
        <v>0</v>
      </c>
      <c r="BL185" s="18" t="s">
        <v>307</v>
      </c>
      <c r="BM185" s="159" t="s">
        <v>1030</v>
      </c>
    </row>
    <row r="186" spans="1:65" s="2" customFormat="1" ht="14.4" customHeight="1">
      <c r="A186" s="34"/>
      <c r="B186" s="147"/>
      <c r="C186" s="190" t="s">
        <v>601</v>
      </c>
      <c r="D186" s="190" t="s">
        <v>541</v>
      </c>
      <c r="E186" s="191" t="s">
        <v>4865</v>
      </c>
      <c r="F186" s="192" t="s">
        <v>4866</v>
      </c>
      <c r="G186" s="193" t="s">
        <v>388</v>
      </c>
      <c r="H186" s="194">
        <v>15</v>
      </c>
      <c r="I186" s="195"/>
      <c r="J186" s="194">
        <f t="shared" si="40"/>
        <v>0</v>
      </c>
      <c r="K186" s="196"/>
      <c r="L186" s="197"/>
      <c r="M186" s="198" t="s">
        <v>1</v>
      </c>
      <c r="N186" s="199" t="s">
        <v>46</v>
      </c>
      <c r="O186" s="60"/>
      <c r="P186" s="157">
        <f t="shared" si="41"/>
        <v>0</v>
      </c>
      <c r="Q186" s="157">
        <v>1.2199999999999999E-3</v>
      </c>
      <c r="R186" s="157">
        <f t="shared" si="42"/>
        <v>1.83E-2</v>
      </c>
      <c r="S186" s="157">
        <v>0</v>
      </c>
      <c r="T186" s="158">
        <f t="shared" si="43"/>
        <v>0</v>
      </c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R186" s="159" t="s">
        <v>323</v>
      </c>
      <c r="AT186" s="159" t="s">
        <v>541</v>
      </c>
      <c r="AU186" s="159" t="s">
        <v>140</v>
      </c>
      <c r="AY186" s="18" t="s">
        <v>239</v>
      </c>
      <c r="BE186" s="160">
        <f t="shared" si="44"/>
        <v>0</v>
      </c>
      <c r="BF186" s="160">
        <f t="shared" si="45"/>
        <v>0</v>
      </c>
      <c r="BG186" s="160">
        <f t="shared" si="46"/>
        <v>0</v>
      </c>
      <c r="BH186" s="160">
        <f t="shared" si="47"/>
        <v>0</v>
      </c>
      <c r="BI186" s="160">
        <f t="shared" si="48"/>
        <v>0</v>
      </c>
      <c r="BJ186" s="18" t="s">
        <v>140</v>
      </c>
      <c r="BK186" s="161">
        <f t="shared" si="49"/>
        <v>0</v>
      </c>
      <c r="BL186" s="18" t="s">
        <v>307</v>
      </c>
      <c r="BM186" s="159" t="s">
        <v>984</v>
      </c>
    </row>
    <row r="187" spans="1:65" s="2" customFormat="1" ht="14.4" customHeight="1">
      <c r="A187" s="34"/>
      <c r="B187" s="147"/>
      <c r="C187" s="148" t="s">
        <v>604</v>
      </c>
      <c r="D187" s="148" t="s">
        <v>242</v>
      </c>
      <c r="E187" s="149" t="s">
        <v>4867</v>
      </c>
      <c r="F187" s="150" t="s">
        <v>4868</v>
      </c>
      <c r="G187" s="151" t="s">
        <v>388</v>
      </c>
      <c r="H187" s="152">
        <v>2</v>
      </c>
      <c r="I187" s="153"/>
      <c r="J187" s="152">
        <f t="shared" si="40"/>
        <v>0</v>
      </c>
      <c r="K187" s="154"/>
      <c r="L187" s="35"/>
      <c r="M187" s="155" t="s">
        <v>1</v>
      </c>
      <c r="N187" s="156" t="s">
        <v>46</v>
      </c>
      <c r="O187" s="60"/>
      <c r="P187" s="157">
        <f t="shared" si="41"/>
        <v>0</v>
      </c>
      <c r="Q187" s="157">
        <v>3.0000000000000001E-5</v>
      </c>
      <c r="R187" s="157">
        <f t="shared" si="42"/>
        <v>6.0000000000000002E-5</v>
      </c>
      <c r="S187" s="157">
        <v>0</v>
      </c>
      <c r="T187" s="158">
        <f t="shared" si="43"/>
        <v>0</v>
      </c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R187" s="159" t="s">
        <v>307</v>
      </c>
      <c r="AT187" s="159" t="s">
        <v>242</v>
      </c>
      <c r="AU187" s="159" t="s">
        <v>140</v>
      </c>
      <c r="AY187" s="18" t="s">
        <v>239</v>
      </c>
      <c r="BE187" s="160">
        <f t="shared" si="44"/>
        <v>0</v>
      </c>
      <c r="BF187" s="160">
        <f t="shared" si="45"/>
        <v>0</v>
      </c>
      <c r="BG187" s="160">
        <f t="shared" si="46"/>
        <v>0</v>
      </c>
      <c r="BH187" s="160">
        <f t="shared" si="47"/>
        <v>0</v>
      </c>
      <c r="BI187" s="160">
        <f t="shared" si="48"/>
        <v>0</v>
      </c>
      <c r="BJ187" s="18" t="s">
        <v>140</v>
      </c>
      <c r="BK187" s="161">
        <f t="shared" si="49"/>
        <v>0</v>
      </c>
      <c r="BL187" s="18" t="s">
        <v>307</v>
      </c>
      <c r="BM187" s="159" t="s">
        <v>455</v>
      </c>
    </row>
    <row r="188" spans="1:65" s="2" customFormat="1" ht="14.4" customHeight="1">
      <c r="A188" s="34"/>
      <c r="B188" s="147"/>
      <c r="C188" s="190" t="s">
        <v>607</v>
      </c>
      <c r="D188" s="190" t="s">
        <v>541</v>
      </c>
      <c r="E188" s="191" t="s">
        <v>4869</v>
      </c>
      <c r="F188" s="192" t="s">
        <v>4870</v>
      </c>
      <c r="G188" s="193" t="s">
        <v>388</v>
      </c>
      <c r="H188" s="194">
        <v>2</v>
      </c>
      <c r="I188" s="195"/>
      <c r="J188" s="194">
        <f t="shared" si="40"/>
        <v>0</v>
      </c>
      <c r="K188" s="196"/>
      <c r="L188" s="197"/>
      <c r="M188" s="198" t="s">
        <v>1</v>
      </c>
      <c r="N188" s="199" t="s">
        <v>46</v>
      </c>
      <c r="O188" s="60"/>
      <c r="P188" s="157">
        <f t="shared" si="41"/>
        <v>0</v>
      </c>
      <c r="Q188" s="157">
        <v>4.2000000000000002E-4</v>
      </c>
      <c r="R188" s="157">
        <f t="shared" si="42"/>
        <v>8.4000000000000003E-4</v>
      </c>
      <c r="S188" s="157">
        <v>0</v>
      </c>
      <c r="T188" s="158">
        <f t="shared" si="43"/>
        <v>0</v>
      </c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R188" s="159" t="s">
        <v>323</v>
      </c>
      <c r="AT188" s="159" t="s">
        <v>541</v>
      </c>
      <c r="AU188" s="159" t="s">
        <v>140</v>
      </c>
      <c r="AY188" s="18" t="s">
        <v>239</v>
      </c>
      <c r="BE188" s="160">
        <f t="shared" si="44"/>
        <v>0</v>
      </c>
      <c r="BF188" s="160">
        <f t="shared" si="45"/>
        <v>0</v>
      </c>
      <c r="BG188" s="160">
        <f t="shared" si="46"/>
        <v>0</v>
      </c>
      <c r="BH188" s="160">
        <f t="shared" si="47"/>
        <v>0</v>
      </c>
      <c r="BI188" s="160">
        <f t="shared" si="48"/>
        <v>0</v>
      </c>
      <c r="BJ188" s="18" t="s">
        <v>140</v>
      </c>
      <c r="BK188" s="161">
        <f t="shared" si="49"/>
        <v>0</v>
      </c>
      <c r="BL188" s="18" t="s">
        <v>307</v>
      </c>
      <c r="BM188" s="159" t="s">
        <v>1067</v>
      </c>
    </row>
    <row r="189" spans="1:65" s="2" customFormat="1" ht="14.4" customHeight="1">
      <c r="A189" s="34"/>
      <c r="B189" s="147"/>
      <c r="C189" s="148" t="s">
        <v>623</v>
      </c>
      <c r="D189" s="148" t="s">
        <v>242</v>
      </c>
      <c r="E189" s="149" t="s">
        <v>4871</v>
      </c>
      <c r="F189" s="150" t="s">
        <v>4872</v>
      </c>
      <c r="G189" s="151" t="s">
        <v>388</v>
      </c>
      <c r="H189" s="152">
        <v>12</v>
      </c>
      <c r="I189" s="153"/>
      <c r="J189" s="152">
        <f t="shared" si="40"/>
        <v>0</v>
      </c>
      <c r="K189" s="154"/>
      <c r="L189" s="35"/>
      <c r="M189" s="155" t="s">
        <v>1</v>
      </c>
      <c r="N189" s="156" t="s">
        <v>46</v>
      </c>
      <c r="O189" s="60"/>
      <c r="P189" s="157">
        <f t="shared" si="41"/>
        <v>0</v>
      </c>
      <c r="Q189" s="157">
        <v>3.0000000000000001E-5</v>
      </c>
      <c r="R189" s="157">
        <f t="shared" si="42"/>
        <v>3.6000000000000002E-4</v>
      </c>
      <c r="S189" s="157">
        <v>0</v>
      </c>
      <c r="T189" s="158">
        <f t="shared" si="43"/>
        <v>0</v>
      </c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R189" s="159" t="s">
        <v>307</v>
      </c>
      <c r="AT189" s="159" t="s">
        <v>242</v>
      </c>
      <c r="AU189" s="159" t="s">
        <v>140</v>
      </c>
      <c r="AY189" s="18" t="s">
        <v>239</v>
      </c>
      <c r="BE189" s="160">
        <f t="shared" si="44"/>
        <v>0</v>
      </c>
      <c r="BF189" s="160">
        <f t="shared" si="45"/>
        <v>0</v>
      </c>
      <c r="BG189" s="160">
        <f t="shared" si="46"/>
        <v>0</v>
      </c>
      <c r="BH189" s="160">
        <f t="shared" si="47"/>
        <v>0</v>
      </c>
      <c r="BI189" s="160">
        <f t="shared" si="48"/>
        <v>0</v>
      </c>
      <c r="BJ189" s="18" t="s">
        <v>140</v>
      </c>
      <c r="BK189" s="161">
        <f t="shared" si="49"/>
        <v>0</v>
      </c>
      <c r="BL189" s="18" t="s">
        <v>307</v>
      </c>
      <c r="BM189" s="159" t="s">
        <v>1091</v>
      </c>
    </row>
    <row r="190" spans="1:65" s="2" customFormat="1" ht="14.4" customHeight="1">
      <c r="A190" s="34"/>
      <c r="B190" s="147"/>
      <c r="C190" s="190" t="s">
        <v>630</v>
      </c>
      <c r="D190" s="190" t="s">
        <v>541</v>
      </c>
      <c r="E190" s="191" t="s">
        <v>4873</v>
      </c>
      <c r="F190" s="192" t="s">
        <v>4874</v>
      </c>
      <c r="G190" s="193" t="s">
        <v>388</v>
      </c>
      <c r="H190" s="194">
        <v>8</v>
      </c>
      <c r="I190" s="195"/>
      <c r="J190" s="194">
        <f t="shared" si="40"/>
        <v>0</v>
      </c>
      <c r="K190" s="196"/>
      <c r="L190" s="197"/>
      <c r="M190" s="198" t="s">
        <v>1</v>
      </c>
      <c r="N190" s="199" t="s">
        <v>46</v>
      </c>
      <c r="O190" s="60"/>
      <c r="P190" s="157">
        <f t="shared" si="41"/>
        <v>0</v>
      </c>
      <c r="Q190" s="157">
        <v>4.8000000000000001E-4</v>
      </c>
      <c r="R190" s="157">
        <f t="shared" si="42"/>
        <v>3.8400000000000001E-3</v>
      </c>
      <c r="S190" s="157">
        <v>0</v>
      </c>
      <c r="T190" s="158">
        <f t="shared" si="43"/>
        <v>0</v>
      </c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R190" s="159" t="s">
        <v>323</v>
      </c>
      <c r="AT190" s="159" t="s">
        <v>541</v>
      </c>
      <c r="AU190" s="159" t="s">
        <v>140</v>
      </c>
      <c r="AY190" s="18" t="s">
        <v>239</v>
      </c>
      <c r="BE190" s="160">
        <f t="shared" si="44"/>
        <v>0</v>
      </c>
      <c r="BF190" s="160">
        <f t="shared" si="45"/>
        <v>0</v>
      </c>
      <c r="BG190" s="160">
        <f t="shared" si="46"/>
        <v>0</v>
      </c>
      <c r="BH190" s="160">
        <f t="shared" si="47"/>
        <v>0</v>
      </c>
      <c r="BI190" s="160">
        <f t="shared" si="48"/>
        <v>0</v>
      </c>
      <c r="BJ190" s="18" t="s">
        <v>140</v>
      </c>
      <c r="BK190" s="161">
        <f t="shared" si="49"/>
        <v>0</v>
      </c>
      <c r="BL190" s="18" t="s">
        <v>307</v>
      </c>
      <c r="BM190" s="159" t="s">
        <v>1063</v>
      </c>
    </row>
    <row r="191" spans="1:65" s="2" customFormat="1" ht="14.4" customHeight="1">
      <c r="A191" s="34"/>
      <c r="B191" s="147"/>
      <c r="C191" s="190" t="s">
        <v>663</v>
      </c>
      <c r="D191" s="190" t="s">
        <v>541</v>
      </c>
      <c r="E191" s="191" t="s">
        <v>4875</v>
      </c>
      <c r="F191" s="192" t="s">
        <v>4876</v>
      </c>
      <c r="G191" s="193" t="s">
        <v>388</v>
      </c>
      <c r="H191" s="194">
        <v>2</v>
      </c>
      <c r="I191" s="195"/>
      <c r="J191" s="194">
        <f t="shared" si="40"/>
        <v>0</v>
      </c>
      <c r="K191" s="196"/>
      <c r="L191" s="197"/>
      <c r="M191" s="198" t="s">
        <v>1</v>
      </c>
      <c r="N191" s="199" t="s">
        <v>46</v>
      </c>
      <c r="O191" s="60"/>
      <c r="P191" s="157">
        <f t="shared" si="41"/>
        <v>0</v>
      </c>
      <c r="Q191" s="157">
        <v>4.8000000000000001E-4</v>
      </c>
      <c r="R191" s="157">
        <f t="shared" si="42"/>
        <v>9.6000000000000002E-4</v>
      </c>
      <c r="S191" s="157">
        <v>0</v>
      </c>
      <c r="T191" s="158">
        <f t="shared" si="43"/>
        <v>0</v>
      </c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R191" s="159" t="s">
        <v>323</v>
      </c>
      <c r="AT191" s="159" t="s">
        <v>541</v>
      </c>
      <c r="AU191" s="159" t="s">
        <v>140</v>
      </c>
      <c r="AY191" s="18" t="s">
        <v>239</v>
      </c>
      <c r="BE191" s="160">
        <f t="shared" si="44"/>
        <v>0</v>
      </c>
      <c r="BF191" s="160">
        <f t="shared" si="45"/>
        <v>0</v>
      </c>
      <c r="BG191" s="160">
        <f t="shared" si="46"/>
        <v>0</v>
      </c>
      <c r="BH191" s="160">
        <f t="shared" si="47"/>
        <v>0</v>
      </c>
      <c r="BI191" s="160">
        <f t="shared" si="48"/>
        <v>0</v>
      </c>
      <c r="BJ191" s="18" t="s">
        <v>140</v>
      </c>
      <c r="BK191" s="161">
        <f t="shared" si="49"/>
        <v>0</v>
      </c>
      <c r="BL191" s="18" t="s">
        <v>307</v>
      </c>
      <c r="BM191" s="159" t="s">
        <v>1104</v>
      </c>
    </row>
    <row r="192" spans="1:65" s="2" customFormat="1" ht="14.4" customHeight="1">
      <c r="A192" s="34"/>
      <c r="B192" s="147"/>
      <c r="C192" s="190" t="s">
        <v>668</v>
      </c>
      <c r="D192" s="190" t="s">
        <v>541</v>
      </c>
      <c r="E192" s="191" t="s">
        <v>4877</v>
      </c>
      <c r="F192" s="192" t="s">
        <v>4878</v>
      </c>
      <c r="G192" s="193" t="s">
        <v>388</v>
      </c>
      <c r="H192" s="194">
        <v>2</v>
      </c>
      <c r="I192" s="195"/>
      <c r="J192" s="194">
        <f t="shared" si="40"/>
        <v>0</v>
      </c>
      <c r="K192" s="196"/>
      <c r="L192" s="197"/>
      <c r="M192" s="198" t="s">
        <v>1</v>
      </c>
      <c r="N192" s="199" t="s">
        <v>46</v>
      </c>
      <c r="O192" s="60"/>
      <c r="P192" s="157">
        <f t="shared" si="41"/>
        <v>0</v>
      </c>
      <c r="Q192" s="157">
        <v>4.8000000000000001E-4</v>
      </c>
      <c r="R192" s="157">
        <f t="shared" si="42"/>
        <v>9.6000000000000002E-4</v>
      </c>
      <c r="S192" s="157">
        <v>0</v>
      </c>
      <c r="T192" s="158">
        <f t="shared" si="43"/>
        <v>0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159" t="s">
        <v>323</v>
      </c>
      <c r="AT192" s="159" t="s">
        <v>541</v>
      </c>
      <c r="AU192" s="159" t="s">
        <v>140</v>
      </c>
      <c r="AY192" s="18" t="s">
        <v>239</v>
      </c>
      <c r="BE192" s="160">
        <f t="shared" si="44"/>
        <v>0</v>
      </c>
      <c r="BF192" s="160">
        <f t="shared" si="45"/>
        <v>0</v>
      </c>
      <c r="BG192" s="160">
        <f t="shared" si="46"/>
        <v>0</v>
      </c>
      <c r="BH192" s="160">
        <f t="shared" si="47"/>
        <v>0</v>
      </c>
      <c r="BI192" s="160">
        <f t="shared" si="48"/>
        <v>0</v>
      </c>
      <c r="BJ192" s="18" t="s">
        <v>140</v>
      </c>
      <c r="BK192" s="161">
        <f t="shared" si="49"/>
        <v>0</v>
      </c>
      <c r="BL192" s="18" t="s">
        <v>307</v>
      </c>
      <c r="BM192" s="159" t="s">
        <v>1144</v>
      </c>
    </row>
    <row r="193" spans="1:65" s="2" customFormat="1" ht="14.4" customHeight="1">
      <c r="A193" s="34"/>
      <c r="B193" s="147"/>
      <c r="C193" s="148" t="s">
        <v>656</v>
      </c>
      <c r="D193" s="148" t="s">
        <v>242</v>
      </c>
      <c r="E193" s="149" t="s">
        <v>4879</v>
      </c>
      <c r="F193" s="150" t="s">
        <v>4880</v>
      </c>
      <c r="G193" s="151" t="s">
        <v>2011</v>
      </c>
      <c r="H193" s="152">
        <v>15</v>
      </c>
      <c r="I193" s="153"/>
      <c r="J193" s="152">
        <f t="shared" si="40"/>
        <v>0</v>
      </c>
      <c r="K193" s="154"/>
      <c r="L193" s="35"/>
      <c r="M193" s="155" t="s">
        <v>1</v>
      </c>
      <c r="N193" s="156" t="s">
        <v>46</v>
      </c>
      <c r="O193" s="60"/>
      <c r="P193" s="157">
        <f t="shared" si="41"/>
        <v>0</v>
      </c>
      <c r="Q193" s="157">
        <v>0</v>
      </c>
      <c r="R193" s="157">
        <f t="shared" si="42"/>
        <v>0</v>
      </c>
      <c r="S193" s="157">
        <v>0</v>
      </c>
      <c r="T193" s="158">
        <f t="shared" si="43"/>
        <v>0</v>
      </c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R193" s="159" t="s">
        <v>307</v>
      </c>
      <c r="AT193" s="159" t="s">
        <v>242</v>
      </c>
      <c r="AU193" s="159" t="s">
        <v>140</v>
      </c>
      <c r="AY193" s="18" t="s">
        <v>239</v>
      </c>
      <c r="BE193" s="160">
        <f t="shared" si="44"/>
        <v>0</v>
      </c>
      <c r="BF193" s="160">
        <f t="shared" si="45"/>
        <v>0</v>
      </c>
      <c r="BG193" s="160">
        <f t="shared" si="46"/>
        <v>0</v>
      </c>
      <c r="BH193" s="160">
        <f t="shared" si="47"/>
        <v>0</v>
      </c>
      <c r="BI193" s="160">
        <f t="shared" si="48"/>
        <v>0</v>
      </c>
      <c r="BJ193" s="18" t="s">
        <v>140</v>
      </c>
      <c r="BK193" s="161">
        <f t="shared" si="49"/>
        <v>0</v>
      </c>
      <c r="BL193" s="18" t="s">
        <v>307</v>
      </c>
      <c r="BM193" s="159" t="s">
        <v>1147</v>
      </c>
    </row>
    <row r="194" spans="1:65" s="2" customFormat="1" ht="14.4" customHeight="1">
      <c r="A194" s="34"/>
      <c r="B194" s="147"/>
      <c r="C194" s="259" t="s">
        <v>678</v>
      </c>
      <c r="D194" s="259" t="s">
        <v>541</v>
      </c>
      <c r="E194" s="260" t="s">
        <v>4881</v>
      </c>
      <c r="F194" s="261" t="s">
        <v>4882</v>
      </c>
      <c r="G194" s="262" t="s">
        <v>388</v>
      </c>
      <c r="H194" s="263">
        <v>15</v>
      </c>
      <c r="I194" s="263"/>
      <c r="J194" s="263">
        <f t="shared" si="40"/>
        <v>0</v>
      </c>
      <c r="K194" s="196"/>
      <c r="L194" s="197"/>
      <c r="M194" s="198" t="s">
        <v>1</v>
      </c>
      <c r="N194" s="199" t="s">
        <v>46</v>
      </c>
      <c r="O194" s="60"/>
      <c r="P194" s="157">
        <f t="shared" si="41"/>
        <v>0</v>
      </c>
      <c r="Q194" s="157">
        <v>1.4E-3</v>
      </c>
      <c r="R194" s="157">
        <f t="shared" si="42"/>
        <v>2.1000000000000001E-2</v>
      </c>
      <c r="S194" s="157">
        <v>0</v>
      </c>
      <c r="T194" s="158">
        <f t="shared" si="43"/>
        <v>0</v>
      </c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R194" s="159" t="s">
        <v>323</v>
      </c>
      <c r="AT194" s="159" t="s">
        <v>541</v>
      </c>
      <c r="AU194" s="159" t="s">
        <v>140</v>
      </c>
      <c r="AY194" s="18" t="s">
        <v>239</v>
      </c>
      <c r="BE194" s="160">
        <f t="shared" si="44"/>
        <v>0</v>
      </c>
      <c r="BF194" s="160">
        <f t="shared" si="45"/>
        <v>0</v>
      </c>
      <c r="BG194" s="160">
        <f t="shared" si="46"/>
        <v>0</v>
      </c>
      <c r="BH194" s="160">
        <f t="shared" si="47"/>
        <v>0</v>
      </c>
      <c r="BI194" s="160">
        <f t="shared" si="48"/>
        <v>0</v>
      </c>
      <c r="BJ194" s="18" t="s">
        <v>140</v>
      </c>
      <c r="BK194" s="161">
        <f t="shared" si="49"/>
        <v>0</v>
      </c>
      <c r="BL194" s="18" t="s">
        <v>307</v>
      </c>
      <c r="BM194" s="159" t="s">
        <v>1157</v>
      </c>
    </row>
    <row r="195" spans="1:65" s="2" customFormat="1" ht="14.4" customHeight="1">
      <c r="A195" s="34"/>
      <c r="B195" s="147"/>
      <c r="C195" s="190" t="s">
        <v>681</v>
      </c>
      <c r="D195" s="190" t="s">
        <v>541</v>
      </c>
      <c r="E195" s="191" t="s">
        <v>4883</v>
      </c>
      <c r="F195" s="192" t="s">
        <v>4884</v>
      </c>
      <c r="G195" s="193" t="s">
        <v>388</v>
      </c>
      <c r="H195" s="194">
        <v>2</v>
      </c>
      <c r="I195" s="195"/>
      <c r="J195" s="194">
        <f t="shared" si="40"/>
        <v>0</v>
      </c>
      <c r="K195" s="196"/>
      <c r="L195" s="197"/>
      <c r="M195" s="198" t="s">
        <v>1</v>
      </c>
      <c r="N195" s="199" t="s">
        <v>46</v>
      </c>
      <c r="O195" s="60"/>
      <c r="P195" s="157">
        <f t="shared" si="41"/>
        <v>0</v>
      </c>
      <c r="Q195" s="157">
        <v>0.01</v>
      </c>
      <c r="R195" s="157">
        <f t="shared" si="42"/>
        <v>0.02</v>
      </c>
      <c r="S195" s="157">
        <v>0</v>
      </c>
      <c r="T195" s="158">
        <f t="shared" si="43"/>
        <v>0</v>
      </c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R195" s="159" t="s">
        <v>323</v>
      </c>
      <c r="AT195" s="159" t="s">
        <v>541</v>
      </c>
      <c r="AU195" s="159" t="s">
        <v>140</v>
      </c>
      <c r="AY195" s="18" t="s">
        <v>239</v>
      </c>
      <c r="BE195" s="160">
        <f t="shared" si="44"/>
        <v>0</v>
      </c>
      <c r="BF195" s="160">
        <f t="shared" si="45"/>
        <v>0</v>
      </c>
      <c r="BG195" s="160">
        <f t="shared" si="46"/>
        <v>0</v>
      </c>
      <c r="BH195" s="160">
        <f t="shared" si="47"/>
        <v>0</v>
      </c>
      <c r="BI195" s="160">
        <f t="shared" si="48"/>
        <v>0</v>
      </c>
      <c r="BJ195" s="18" t="s">
        <v>140</v>
      </c>
      <c r="BK195" s="161">
        <f t="shared" si="49"/>
        <v>0</v>
      </c>
      <c r="BL195" s="18" t="s">
        <v>307</v>
      </c>
      <c r="BM195" s="159" t="s">
        <v>1100</v>
      </c>
    </row>
    <row r="196" spans="1:65" s="2" customFormat="1" ht="14.4" customHeight="1">
      <c r="A196" s="34"/>
      <c r="B196" s="147"/>
      <c r="C196" s="148" t="s">
        <v>684</v>
      </c>
      <c r="D196" s="148" t="s">
        <v>242</v>
      </c>
      <c r="E196" s="149" t="s">
        <v>4885</v>
      </c>
      <c r="F196" s="150" t="s">
        <v>4886</v>
      </c>
      <c r="G196" s="151" t="s">
        <v>388</v>
      </c>
      <c r="H196" s="152">
        <v>5</v>
      </c>
      <c r="I196" s="153"/>
      <c r="J196" s="152">
        <f t="shared" si="40"/>
        <v>0</v>
      </c>
      <c r="K196" s="154"/>
      <c r="L196" s="35"/>
      <c r="M196" s="155" t="s">
        <v>1</v>
      </c>
      <c r="N196" s="156" t="s">
        <v>46</v>
      </c>
      <c r="O196" s="60"/>
      <c r="P196" s="157">
        <f t="shared" si="41"/>
        <v>0</v>
      </c>
      <c r="Q196" s="157">
        <v>4.0000000000000001E-3</v>
      </c>
      <c r="R196" s="157">
        <f t="shared" si="42"/>
        <v>0.02</v>
      </c>
      <c r="S196" s="157">
        <v>0</v>
      </c>
      <c r="T196" s="158">
        <f t="shared" si="43"/>
        <v>0</v>
      </c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R196" s="159" t="s">
        <v>307</v>
      </c>
      <c r="AT196" s="159" t="s">
        <v>242</v>
      </c>
      <c r="AU196" s="159" t="s">
        <v>140</v>
      </c>
      <c r="AY196" s="18" t="s">
        <v>239</v>
      </c>
      <c r="BE196" s="160">
        <f t="shared" si="44"/>
        <v>0</v>
      </c>
      <c r="BF196" s="160">
        <f t="shared" si="45"/>
        <v>0</v>
      </c>
      <c r="BG196" s="160">
        <f t="shared" si="46"/>
        <v>0</v>
      </c>
      <c r="BH196" s="160">
        <f t="shared" si="47"/>
        <v>0</v>
      </c>
      <c r="BI196" s="160">
        <f t="shared" si="48"/>
        <v>0</v>
      </c>
      <c r="BJ196" s="18" t="s">
        <v>140</v>
      </c>
      <c r="BK196" s="161">
        <f t="shared" si="49"/>
        <v>0</v>
      </c>
      <c r="BL196" s="18" t="s">
        <v>307</v>
      </c>
      <c r="BM196" s="159" t="s">
        <v>1242</v>
      </c>
    </row>
    <row r="197" spans="1:65" s="2" customFormat="1" ht="14.4" customHeight="1">
      <c r="A197" s="34"/>
      <c r="B197" s="147"/>
      <c r="C197" s="190" t="s">
        <v>687</v>
      </c>
      <c r="D197" s="190" t="s">
        <v>541</v>
      </c>
      <c r="E197" s="191" t="s">
        <v>4887</v>
      </c>
      <c r="F197" s="192" t="s">
        <v>4888</v>
      </c>
      <c r="G197" s="193" t="s">
        <v>388</v>
      </c>
      <c r="H197" s="194">
        <v>3</v>
      </c>
      <c r="I197" s="195"/>
      <c r="J197" s="194">
        <f t="shared" si="40"/>
        <v>0</v>
      </c>
      <c r="K197" s="196"/>
      <c r="L197" s="197"/>
      <c r="M197" s="198" t="s">
        <v>1</v>
      </c>
      <c r="N197" s="199" t="s">
        <v>46</v>
      </c>
      <c r="O197" s="60"/>
      <c r="P197" s="157">
        <f t="shared" si="41"/>
        <v>0</v>
      </c>
      <c r="Q197" s="157">
        <v>4.8000000000000001E-4</v>
      </c>
      <c r="R197" s="157">
        <f t="shared" si="42"/>
        <v>1.4400000000000001E-3</v>
      </c>
      <c r="S197" s="157">
        <v>0</v>
      </c>
      <c r="T197" s="158">
        <f t="shared" si="43"/>
        <v>0</v>
      </c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R197" s="159" t="s">
        <v>323</v>
      </c>
      <c r="AT197" s="159" t="s">
        <v>541</v>
      </c>
      <c r="AU197" s="159" t="s">
        <v>140</v>
      </c>
      <c r="AY197" s="18" t="s">
        <v>239</v>
      </c>
      <c r="BE197" s="160">
        <f t="shared" si="44"/>
        <v>0</v>
      </c>
      <c r="BF197" s="160">
        <f t="shared" si="45"/>
        <v>0</v>
      </c>
      <c r="BG197" s="160">
        <f t="shared" si="46"/>
        <v>0</v>
      </c>
      <c r="BH197" s="160">
        <f t="shared" si="47"/>
        <v>0</v>
      </c>
      <c r="BI197" s="160">
        <f t="shared" si="48"/>
        <v>0</v>
      </c>
      <c r="BJ197" s="18" t="s">
        <v>140</v>
      </c>
      <c r="BK197" s="161">
        <f t="shared" si="49"/>
        <v>0</v>
      </c>
      <c r="BL197" s="18" t="s">
        <v>307</v>
      </c>
      <c r="BM197" s="159" t="s">
        <v>1181</v>
      </c>
    </row>
    <row r="198" spans="1:65" s="2" customFormat="1" ht="14.4" customHeight="1">
      <c r="A198" s="34"/>
      <c r="B198" s="147"/>
      <c r="C198" s="190" t="s">
        <v>750</v>
      </c>
      <c r="D198" s="190" t="s">
        <v>541</v>
      </c>
      <c r="E198" s="191" t="s">
        <v>4889</v>
      </c>
      <c r="F198" s="192" t="s">
        <v>4890</v>
      </c>
      <c r="G198" s="193" t="s">
        <v>388</v>
      </c>
      <c r="H198" s="194">
        <v>2</v>
      </c>
      <c r="I198" s="195"/>
      <c r="J198" s="194">
        <f t="shared" si="40"/>
        <v>0</v>
      </c>
      <c r="K198" s="196"/>
      <c r="L198" s="197"/>
      <c r="M198" s="198" t="s">
        <v>1</v>
      </c>
      <c r="N198" s="199" t="s">
        <v>46</v>
      </c>
      <c r="O198" s="60"/>
      <c r="P198" s="157">
        <f t="shared" si="41"/>
        <v>0</v>
      </c>
      <c r="Q198" s="157">
        <v>0</v>
      </c>
      <c r="R198" s="157">
        <f t="shared" si="42"/>
        <v>0</v>
      </c>
      <c r="S198" s="157">
        <v>0</v>
      </c>
      <c r="T198" s="158">
        <f t="shared" si="43"/>
        <v>0</v>
      </c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R198" s="159" t="s">
        <v>323</v>
      </c>
      <c r="AT198" s="159" t="s">
        <v>541</v>
      </c>
      <c r="AU198" s="159" t="s">
        <v>140</v>
      </c>
      <c r="AY198" s="18" t="s">
        <v>239</v>
      </c>
      <c r="BE198" s="160">
        <f t="shared" si="44"/>
        <v>0</v>
      </c>
      <c r="BF198" s="160">
        <f t="shared" si="45"/>
        <v>0</v>
      </c>
      <c r="BG198" s="160">
        <f t="shared" si="46"/>
        <v>0</v>
      </c>
      <c r="BH198" s="160">
        <f t="shared" si="47"/>
        <v>0</v>
      </c>
      <c r="BI198" s="160">
        <f t="shared" si="48"/>
        <v>0</v>
      </c>
      <c r="BJ198" s="18" t="s">
        <v>140</v>
      </c>
      <c r="BK198" s="161">
        <f t="shared" si="49"/>
        <v>0</v>
      </c>
      <c r="BL198" s="18" t="s">
        <v>307</v>
      </c>
      <c r="BM198" s="159" t="s">
        <v>1203</v>
      </c>
    </row>
    <row r="199" spans="1:65" s="2" customFormat="1" ht="24.25" customHeight="1">
      <c r="A199" s="34"/>
      <c r="B199" s="147"/>
      <c r="C199" s="148" t="s">
        <v>754</v>
      </c>
      <c r="D199" s="148" t="s">
        <v>242</v>
      </c>
      <c r="E199" s="149" t="s">
        <v>4891</v>
      </c>
      <c r="F199" s="150" t="s">
        <v>4892</v>
      </c>
      <c r="G199" s="151" t="s">
        <v>388</v>
      </c>
      <c r="H199" s="152">
        <v>6</v>
      </c>
      <c r="I199" s="153"/>
      <c r="J199" s="152">
        <f t="shared" si="40"/>
        <v>0</v>
      </c>
      <c r="K199" s="154"/>
      <c r="L199" s="35"/>
      <c r="M199" s="155" t="s">
        <v>1</v>
      </c>
      <c r="N199" s="156" t="s">
        <v>46</v>
      </c>
      <c r="O199" s="60"/>
      <c r="P199" s="157">
        <f t="shared" si="41"/>
        <v>0</v>
      </c>
      <c r="Q199" s="157">
        <v>2.4000000000000001E-4</v>
      </c>
      <c r="R199" s="157">
        <f t="shared" si="42"/>
        <v>1.4400000000000001E-3</v>
      </c>
      <c r="S199" s="157">
        <v>0</v>
      </c>
      <c r="T199" s="158">
        <f t="shared" si="43"/>
        <v>0</v>
      </c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R199" s="159" t="s">
        <v>307</v>
      </c>
      <c r="AT199" s="159" t="s">
        <v>242</v>
      </c>
      <c r="AU199" s="159" t="s">
        <v>140</v>
      </c>
      <c r="AY199" s="18" t="s">
        <v>239</v>
      </c>
      <c r="BE199" s="160">
        <f t="shared" si="44"/>
        <v>0</v>
      </c>
      <c r="BF199" s="160">
        <f t="shared" si="45"/>
        <v>0</v>
      </c>
      <c r="BG199" s="160">
        <f t="shared" si="46"/>
        <v>0</v>
      </c>
      <c r="BH199" s="160">
        <f t="shared" si="47"/>
        <v>0</v>
      </c>
      <c r="BI199" s="160">
        <f t="shared" si="48"/>
        <v>0</v>
      </c>
      <c r="BJ199" s="18" t="s">
        <v>140</v>
      </c>
      <c r="BK199" s="161">
        <f t="shared" si="49"/>
        <v>0</v>
      </c>
      <c r="BL199" s="18" t="s">
        <v>307</v>
      </c>
      <c r="BM199" s="159" t="s">
        <v>1245</v>
      </c>
    </row>
    <row r="200" spans="1:65" s="2" customFormat="1" ht="14.4" customHeight="1">
      <c r="A200" s="34"/>
      <c r="B200" s="147"/>
      <c r="C200" s="148" t="s">
        <v>758</v>
      </c>
      <c r="D200" s="148" t="s">
        <v>242</v>
      </c>
      <c r="E200" s="149" t="s">
        <v>4893</v>
      </c>
      <c r="F200" s="150" t="s">
        <v>4894</v>
      </c>
      <c r="G200" s="151" t="s">
        <v>4284</v>
      </c>
      <c r="H200" s="153"/>
      <c r="I200" s="153"/>
      <c r="J200" s="152">
        <f t="shared" si="40"/>
        <v>0</v>
      </c>
      <c r="K200" s="154"/>
      <c r="L200" s="35"/>
      <c r="M200" s="155" t="s">
        <v>1</v>
      </c>
      <c r="N200" s="156" t="s">
        <v>46</v>
      </c>
      <c r="O200" s="60"/>
      <c r="P200" s="157">
        <f t="shared" si="41"/>
        <v>0</v>
      </c>
      <c r="Q200" s="157">
        <v>0</v>
      </c>
      <c r="R200" s="157">
        <f t="shared" si="42"/>
        <v>0</v>
      </c>
      <c r="S200" s="157">
        <v>0</v>
      </c>
      <c r="T200" s="158">
        <f t="shared" si="43"/>
        <v>0</v>
      </c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R200" s="159" t="s">
        <v>307</v>
      </c>
      <c r="AT200" s="159" t="s">
        <v>242</v>
      </c>
      <c r="AU200" s="159" t="s">
        <v>140</v>
      </c>
      <c r="AY200" s="18" t="s">
        <v>239</v>
      </c>
      <c r="BE200" s="160">
        <f t="shared" si="44"/>
        <v>0</v>
      </c>
      <c r="BF200" s="160">
        <f t="shared" si="45"/>
        <v>0</v>
      </c>
      <c r="BG200" s="160">
        <f t="shared" si="46"/>
        <v>0</v>
      </c>
      <c r="BH200" s="160">
        <f t="shared" si="47"/>
        <v>0</v>
      </c>
      <c r="BI200" s="160">
        <f t="shared" si="48"/>
        <v>0</v>
      </c>
      <c r="BJ200" s="18" t="s">
        <v>140</v>
      </c>
      <c r="BK200" s="161">
        <f t="shared" si="49"/>
        <v>0</v>
      </c>
      <c r="BL200" s="18" t="s">
        <v>307</v>
      </c>
      <c r="BM200" s="159" t="s">
        <v>403</v>
      </c>
    </row>
    <row r="201" spans="1:65" s="12" customFormat="1" ht="22.75" customHeight="1">
      <c r="B201" s="134"/>
      <c r="D201" s="135" t="s">
        <v>79</v>
      </c>
      <c r="E201" s="145" t="s">
        <v>4895</v>
      </c>
      <c r="F201" s="145" t="s">
        <v>4896</v>
      </c>
      <c r="I201" s="137"/>
      <c r="J201" s="146">
        <f>BK201</f>
        <v>0</v>
      </c>
      <c r="L201" s="134"/>
      <c r="M201" s="139"/>
      <c r="N201" s="140"/>
      <c r="O201" s="140"/>
      <c r="P201" s="141">
        <f>SUM(P202:P222)</f>
        <v>0</v>
      </c>
      <c r="Q201" s="140"/>
      <c r="R201" s="141">
        <f>SUM(R202:R222)</f>
        <v>0.98519000000000023</v>
      </c>
      <c r="S201" s="140"/>
      <c r="T201" s="142">
        <f>SUM(T202:T222)</f>
        <v>0</v>
      </c>
      <c r="AR201" s="135" t="s">
        <v>140</v>
      </c>
      <c r="AT201" s="143" t="s">
        <v>79</v>
      </c>
      <c r="AU201" s="143" t="s">
        <v>88</v>
      </c>
      <c r="AY201" s="135" t="s">
        <v>239</v>
      </c>
      <c r="BK201" s="144">
        <f>SUM(BK202:BK222)</f>
        <v>0</v>
      </c>
    </row>
    <row r="202" spans="1:65" s="2" customFormat="1" ht="14.4" customHeight="1">
      <c r="A202" s="34"/>
      <c r="B202" s="147"/>
      <c r="C202" s="148" t="s">
        <v>763</v>
      </c>
      <c r="D202" s="148" t="s">
        <v>242</v>
      </c>
      <c r="E202" s="149" t="s">
        <v>4897</v>
      </c>
      <c r="F202" s="150" t="s">
        <v>4898</v>
      </c>
      <c r="G202" s="151" t="s">
        <v>388</v>
      </c>
      <c r="H202" s="152">
        <v>88</v>
      </c>
      <c r="I202" s="153"/>
      <c r="J202" s="152">
        <f>ROUND(I202*H202,3)</f>
        <v>0</v>
      </c>
      <c r="K202" s="154"/>
      <c r="L202" s="35"/>
      <c r="M202" s="155" t="s">
        <v>1</v>
      </c>
      <c r="N202" s="156" t="s">
        <v>46</v>
      </c>
      <c r="O202" s="60"/>
      <c r="P202" s="157">
        <f>O202*H202</f>
        <v>0</v>
      </c>
      <c r="Q202" s="157">
        <v>5.0000000000000001E-3</v>
      </c>
      <c r="R202" s="157">
        <f>Q202*H202</f>
        <v>0.44</v>
      </c>
      <c r="S202" s="157">
        <v>0</v>
      </c>
      <c r="T202" s="158">
        <f>S202*H202</f>
        <v>0</v>
      </c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R202" s="159" t="s">
        <v>307</v>
      </c>
      <c r="AT202" s="159" t="s">
        <v>242</v>
      </c>
      <c r="AU202" s="159" t="s">
        <v>140</v>
      </c>
      <c r="AY202" s="18" t="s">
        <v>239</v>
      </c>
      <c r="BE202" s="160">
        <f>IF(N202="základná",J202,0)</f>
        <v>0</v>
      </c>
      <c r="BF202" s="160">
        <f>IF(N202="znížená",J202,0)</f>
        <v>0</v>
      </c>
      <c r="BG202" s="160">
        <f>IF(N202="zákl. prenesená",J202,0)</f>
        <v>0</v>
      </c>
      <c r="BH202" s="160">
        <f>IF(N202="zníž. prenesená",J202,0)</f>
        <v>0</v>
      </c>
      <c r="BI202" s="160">
        <f>IF(N202="nulová",J202,0)</f>
        <v>0</v>
      </c>
      <c r="BJ202" s="18" t="s">
        <v>140</v>
      </c>
      <c r="BK202" s="161">
        <f>ROUND(I202*H202,3)</f>
        <v>0</v>
      </c>
      <c r="BL202" s="18" t="s">
        <v>307</v>
      </c>
      <c r="BM202" s="159" t="s">
        <v>1274</v>
      </c>
    </row>
    <row r="203" spans="1:65" s="2" customFormat="1" ht="19.649999999999999">
      <c r="A203" s="34"/>
      <c r="B203" s="35"/>
      <c r="C203" s="34"/>
      <c r="D203" s="163" t="s">
        <v>316</v>
      </c>
      <c r="E203" s="34"/>
      <c r="F203" s="186" t="s">
        <v>4899</v>
      </c>
      <c r="G203" s="34"/>
      <c r="H203" s="34"/>
      <c r="I203" s="187"/>
      <c r="J203" s="34"/>
      <c r="K203" s="34"/>
      <c r="L203" s="35"/>
      <c r="M203" s="188"/>
      <c r="N203" s="189"/>
      <c r="O203" s="60"/>
      <c r="P203" s="60"/>
      <c r="Q203" s="60"/>
      <c r="R203" s="60"/>
      <c r="S203" s="60"/>
      <c r="T203" s="61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T203" s="18" t="s">
        <v>316</v>
      </c>
      <c r="AU203" s="18" t="s">
        <v>140</v>
      </c>
    </row>
    <row r="204" spans="1:65" s="2" customFormat="1" ht="24.25" customHeight="1">
      <c r="A204" s="34"/>
      <c r="B204" s="147"/>
      <c r="C204" s="148" t="s">
        <v>767</v>
      </c>
      <c r="D204" s="148" t="s">
        <v>242</v>
      </c>
      <c r="E204" s="149" t="s">
        <v>4900</v>
      </c>
      <c r="F204" s="150" t="s">
        <v>4901</v>
      </c>
      <c r="G204" s="151" t="s">
        <v>388</v>
      </c>
      <c r="H204" s="152">
        <v>75</v>
      </c>
      <c r="I204" s="153"/>
      <c r="J204" s="152">
        <f t="shared" ref="J204:J222" si="50">ROUND(I204*H204,3)</f>
        <v>0</v>
      </c>
      <c r="K204" s="154"/>
      <c r="L204" s="35"/>
      <c r="M204" s="155" t="s">
        <v>1</v>
      </c>
      <c r="N204" s="156" t="s">
        <v>46</v>
      </c>
      <c r="O204" s="60"/>
      <c r="P204" s="157">
        <f t="shared" ref="P204:P222" si="51">O204*H204</f>
        <v>0</v>
      </c>
      <c r="Q204" s="157">
        <v>0</v>
      </c>
      <c r="R204" s="157">
        <f t="shared" ref="R204:R222" si="52">Q204*H204</f>
        <v>0</v>
      </c>
      <c r="S204" s="157">
        <v>0</v>
      </c>
      <c r="T204" s="158">
        <f t="shared" ref="T204:T222" si="53">S204*H204</f>
        <v>0</v>
      </c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R204" s="159" t="s">
        <v>307</v>
      </c>
      <c r="AT204" s="159" t="s">
        <v>242</v>
      </c>
      <c r="AU204" s="159" t="s">
        <v>140</v>
      </c>
      <c r="AY204" s="18" t="s">
        <v>239</v>
      </c>
      <c r="BE204" s="160">
        <f t="shared" ref="BE204:BE222" si="54">IF(N204="základná",J204,0)</f>
        <v>0</v>
      </c>
      <c r="BF204" s="160">
        <f t="shared" ref="BF204:BF222" si="55">IF(N204="znížená",J204,0)</f>
        <v>0</v>
      </c>
      <c r="BG204" s="160">
        <f t="shared" ref="BG204:BG222" si="56">IF(N204="zákl. prenesená",J204,0)</f>
        <v>0</v>
      </c>
      <c r="BH204" s="160">
        <f t="shared" ref="BH204:BH222" si="57">IF(N204="zníž. prenesená",J204,0)</f>
        <v>0</v>
      </c>
      <c r="BI204" s="160">
        <f t="shared" ref="BI204:BI222" si="58">IF(N204="nulová",J204,0)</f>
        <v>0</v>
      </c>
      <c r="BJ204" s="18" t="s">
        <v>140</v>
      </c>
      <c r="BK204" s="161">
        <f t="shared" ref="BK204:BK222" si="59">ROUND(I204*H204,3)</f>
        <v>0</v>
      </c>
      <c r="BL204" s="18" t="s">
        <v>307</v>
      </c>
      <c r="BM204" s="159" t="s">
        <v>420</v>
      </c>
    </row>
    <row r="205" spans="1:65" s="2" customFormat="1" ht="14.4" customHeight="1">
      <c r="A205" s="34"/>
      <c r="B205" s="147"/>
      <c r="C205" s="148" t="s">
        <v>968</v>
      </c>
      <c r="D205" s="148" t="s">
        <v>242</v>
      </c>
      <c r="E205" s="149" t="s">
        <v>4902</v>
      </c>
      <c r="F205" s="150" t="s">
        <v>4903</v>
      </c>
      <c r="G205" s="151" t="s">
        <v>388</v>
      </c>
      <c r="H205" s="152">
        <v>60</v>
      </c>
      <c r="I205" s="153"/>
      <c r="J205" s="152">
        <f t="shared" si="50"/>
        <v>0</v>
      </c>
      <c r="K205" s="154"/>
      <c r="L205" s="35"/>
      <c r="M205" s="155" t="s">
        <v>1</v>
      </c>
      <c r="N205" s="156" t="s">
        <v>46</v>
      </c>
      <c r="O205" s="60"/>
      <c r="P205" s="157">
        <f t="shared" si="51"/>
        <v>0</v>
      </c>
      <c r="Q205" s="157">
        <v>2.0000000000000002E-5</v>
      </c>
      <c r="R205" s="157">
        <f t="shared" si="52"/>
        <v>1.2000000000000001E-3</v>
      </c>
      <c r="S205" s="157">
        <v>0</v>
      </c>
      <c r="T205" s="158">
        <f t="shared" si="53"/>
        <v>0</v>
      </c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R205" s="159" t="s">
        <v>307</v>
      </c>
      <c r="AT205" s="159" t="s">
        <v>242</v>
      </c>
      <c r="AU205" s="159" t="s">
        <v>140</v>
      </c>
      <c r="AY205" s="18" t="s">
        <v>239</v>
      </c>
      <c r="BE205" s="160">
        <f t="shared" si="54"/>
        <v>0</v>
      </c>
      <c r="BF205" s="160">
        <f t="shared" si="55"/>
        <v>0</v>
      </c>
      <c r="BG205" s="160">
        <f t="shared" si="56"/>
        <v>0</v>
      </c>
      <c r="BH205" s="160">
        <f t="shared" si="57"/>
        <v>0</v>
      </c>
      <c r="BI205" s="160">
        <f t="shared" si="58"/>
        <v>0</v>
      </c>
      <c r="BJ205" s="18" t="s">
        <v>140</v>
      </c>
      <c r="BK205" s="161">
        <f t="shared" si="59"/>
        <v>0</v>
      </c>
      <c r="BL205" s="18" t="s">
        <v>307</v>
      </c>
      <c r="BM205" s="159" t="s">
        <v>4904</v>
      </c>
    </row>
    <row r="206" spans="1:65" s="2" customFormat="1" ht="24.25" customHeight="1">
      <c r="A206" s="34"/>
      <c r="B206" s="147"/>
      <c r="C206" s="148" t="s">
        <v>772</v>
      </c>
      <c r="D206" s="148" t="s">
        <v>242</v>
      </c>
      <c r="E206" s="149" t="s">
        <v>4905</v>
      </c>
      <c r="F206" s="150" t="s">
        <v>4906</v>
      </c>
      <c r="G206" s="151" t="s">
        <v>388</v>
      </c>
      <c r="H206" s="152">
        <v>1</v>
      </c>
      <c r="I206" s="153"/>
      <c r="J206" s="152">
        <f t="shared" si="50"/>
        <v>0</v>
      </c>
      <c r="K206" s="154"/>
      <c r="L206" s="35"/>
      <c r="M206" s="155" t="s">
        <v>1</v>
      </c>
      <c r="N206" s="156" t="s">
        <v>46</v>
      </c>
      <c r="O206" s="60"/>
      <c r="P206" s="157">
        <f t="shared" si="51"/>
        <v>0</v>
      </c>
      <c r="Q206" s="157">
        <v>2.0000000000000002E-5</v>
      </c>
      <c r="R206" s="157">
        <f t="shared" si="52"/>
        <v>2.0000000000000002E-5</v>
      </c>
      <c r="S206" s="157">
        <v>0</v>
      </c>
      <c r="T206" s="158">
        <f t="shared" si="53"/>
        <v>0</v>
      </c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R206" s="159" t="s">
        <v>307</v>
      </c>
      <c r="AT206" s="159" t="s">
        <v>242</v>
      </c>
      <c r="AU206" s="159" t="s">
        <v>140</v>
      </c>
      <c r="AY206" s="18" t="s">
        <v>239</v>
      </c>
      <c r="BE206" s="160">
        <f t="shared" si="54"/>
        <v>0</v>
      </c>
      <c r="BF206" s="160">
        <f t="shared" si="55"/>
        <v>0</v>
      </c>
      <c r="BG206" s="160">
        <f t="shared" si="56"/>
        <v>0</v>
      </c>
      <c r="BH206" s="160">
        <f t="shared" si="57"/>
        <v>0</v>
      </c>
      <c r="BI206" s="160">
        <f t="shared" si="58"/>
        <v>0</v>
      </c>
      <c r="BJ206" s="18" t="s">
        <v>140</v>
      </c>
      <c r="BK206" s="161">
        <f t="shared" si="59"/>
        <v>0</v>
      </c>
      <c r="BL206" s="18" t="s">
        <v>307</v>
      </c>
      <c r="BM206" s="159" t="s">
        <v>1285</v>
      </c>
    </row>
    <row r="207" spans="1:65" s="2" customFormat="1" ht="14.4" customHeight="1">
      <c r="A207" s="34"/>
      <c r="B207" s="147"/>
      <c r="C207" s="259" t="s">
        <v>308</v>
      </c>
      <c r="D207" s="259" t="s">
        <v>541</v>
      </c>
      <c r="E207" s="260" t="s">
        <v>4907</v>
      </c>
      <c r="F207" s="261" t="s">
        <v>4908</v>
      </c>
      <c r="G207" s="262" t="s">
        <v>388</v>
      </c>
      <c r="H207" s="263">
        <v>1</v>
      </c>
      <c r="I207" s="263"/>
      <c r="J207" s="263">
        <f t="shared" si="50"/>
        <v>0</v>
      </c>
      <c r="K207" s="196"/>
      <c r="L207" s="197"/>
      <c r="M207" s="198" t="s">
        <v>1</v>
      </c>
      <c r="N207" s="199" t="s">
        <v>46</v>
      </c>
      <c r="O207" s="60"/>
      <c r="P207" s="157">
        <f t="shared" si="51"/>
        <v>0</v>
      </c>
      <c r="Q207" s="157">
        <v>1.481E-2</v>
      </c>
      <c r="R207" s="157">
        <f t="shared" si="52"/>
        <v>1.481E-2</v>
      </c>
      <c r="S207" s="157">
        <v>0</v>
      </c>
      <c r="T207" s="158">
        <f t="shared" si="53"/>
        <v>0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159" t="s">
        <v>323</v>
      </c>
      <c r="AT207" s="159" t="s">
        <v>541</v>
      </c>
      <c r="AU207" s="159" t="s">
        <v>140</v>
      </c>
      <c r="AY207" s="18" t="s">
        <v>239</v>
      </c>
      <c r="BE207" s="160">
        <f t="shared" si="54"/>
        <v>0</v>
      </c>
      <c r="BF207" s="160">
        <f t="shared" si="55"/>
        <v>0</v>
      </c>
      <c r="BG207" s="160">
        <f t="shared" si="56"/>
        <v>0</v>
      </c>
      <c r="BH207" s="160">
        <f t="shared" si="57"/>
        <v>0</v>
      </c>
      <c r="BI207" s="160">
        <f t="shared" si="58"/>
        <v>0</v>
      </c>
      <c r="BJ207" s="18" t="s">
        <v>140</v>
      </c>
      <c r="BK207" s="161">
        <f t="shared" si="59"/>
        <v>0</v>
      </c>
      <c r="BL207" s="18" t="s">
        <v>307</v>
      </c>
      <c r="BM207" s="159" t="s">
        <v>1290</v>
      </c>
    </row>
    <row r="208" spans="1:65" s="2" customFormat="1" ht="24.25" customHeight="1">
      <c r="A208" s="34"/>
      <c r="B208" s="147"/>
      <c r="C208" s="148" t="s">
        <v>315</v>
      </c>
      <c r="D208" s="148" t="s">
        <v>242</v>
      </c>
      <c r="E208" s="149" t="s">
        <v>4909</v>
      </c>
      <c r="F208" s="150" t="s">
        <v>4910</v>
      </c>
      <c r="G208" s="151" t="s">
        <v>388</v>
      </c>
      <c r="H208" s="152">
        <v>1</v>
      </c>
      <c r="I208" s="153"/>
      <c r="J208" s="152">
        <f t="shared" si="50"/>
        <v>0</v>
      </c>
      <c r="K208" s="154"/>
      <c r="L208" s="35"/>
      <c r="M208" s="155" t="s">
        <v>1</v>
      </c>
      <c r="N208" s="156" t="s">
        <v>46</v>
      </c>
      <c r="O208" s="60"/>
      <c r="P208" s="157">
        <f t="shared" si="51"/>
        <v>0</v>
      </c>
      <c r="Q208" s="157">
        <v>2.0000000000000002E-5</v>
      </c>
      <c r="R208" s="157">
        <f t="shared" si="52"/>
        <v>2.0000000000000002E-5</v>
      </c>
      <c r="S208" s="157">
        <v>0</v>
      </c>
      <c r="T208" s="158">
        <f t="shared" si="53"/>
        <v>0</v>
      </c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R208" s="159" t="s">
        <v>307</v>
      </c>
      <c r="AT208" s="159" t="s">
        <v>242</v>
      </c>
      <c r="AU208" s="159" t="s">
        <v>140</v>
      </c>
      <c r="AY208" s="18" t="s">
        <v>239</v>
      </c>
      <c r="BE208" s="160">
        <f t="shared" si="54"/>
        <v>0</v>
      </c>
      <c r="BF208" s="160">
        <f t="shared" si="55"/>
        <v>0</v>
      </c>
      <c r="BG208" s="160">
        <f t="shared" si="56"/>
        <v>0</v>
      </c>
      <c r="BH208" s="160">
        <f t="shared" si="57"/>
        <v>0</v>
      </c>
      <c r="BI208" s="160">
        <f t="shared" si="58"/>
        <v>0</v>
      </c>
      <c r="BJ208" s="18" t="s">
        <v>140</v>
      </c>
      <c r="BK208" s="161">
        <f t="shared" si="59"/>
        <v>0</v>
      </c>
      <c r="BL208" s="18" t="s">
        <v>307</v>
      </c>
      <c r="BM208" s="159" t="s">
        <v>1374</v>
      </c>
    </row>
    <row r="209" spans="1:65" s="2" customFormat="1" ht="14.4" customHeight="1">
      <c r="A209" s="34"/>
      <c r="B209" s="147"/>
      <c r="C209" s="259" t="s">
        <v>784</v>
      </c>
      <c r="D209" s="259" t="s">
        <v>541</v>
      </c>
      <c r="E209" s="260" t="s">
        <v>4911</v>
      </c>
      <c r="F209" s="261" t="s">
        <v>4912</v>
      </c>
      <c r="G209" s="262" t="s">
        <v>388</v>
      </c>
      <c r="H209" s="263">
        <v>1</v>
      </c>
      <c r="I209" s="263"/>
      <c r="J209" s="263">
        <f t="shared" si="50"/>
        <v>0</v>
      </c>
      <c r="K209" s="196"/>
      <c r="L209" s="197"/>
      <c r="M209" s="198" t="s">
        <v>1</v>
      </c>
      <c r="N209" s="199" t="s">
        <v>46</v>
      </c>
      <c r="O209" s="60"/>
      <c r="P209" s="157">
        <f t="shared" si="51"/>
        <v>0</v>
      </c>
      <c r="Q209" s="157">
        <v>2.0160000000000001E-2</v>
      </c>
      <c r="R209" s="157">
        <f t="shared" si="52"/>
        <v>2.0160000000000001E-2</v>
      </c>
      <c r="S209" s="157">
        <v>0</v>
      </c>
      <c r="T209" s="158">
        <f t="shared" si="53"/>
        <v>0</v>
      </c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R209" s="159" t="s">
        <v>323</v>
      </c>
      <c r="AT209" s="159" t="s">
        <v>541</v>
      </c>
      <c r="AU209" s="159" t="s">
        <v>140</v>
      </c>
      <c r="AY209" s="18" t="s">
        <v>239</v>
      </c>
      <c r="BE209" s="160">
        <f t="shared" si="54"/>
        <v>0</v>
      </c>
      <c r="BF209" s="160">
        <f t="shared" si="55"/>
        <v>0</v>
      </c>
      <c r="BG209" s="160">
        <f t="shared" si="56"/>
        <v>0</v>
      </c>
      <c r="BH209" s="160">
        <f t="shared" si="57"/>
        <v>0</v>
      </c>
      <c r="BI209" s="160">
        <f t="shared" si="58"/>
        <v>0</v>
      </c>
      <c r="BJ209" s="18" t="s">
        <v>140</v>
      </c>
      <c r="BK209" s="161">
        <f t="shared" si="59"/>
        <v>0</v>
      </c>
      <c r="BL209" s="18" t="s">
        <v>307</v>
      </c>
      <c r="BM209" s="159" t="s">
        <v>1336</v>
      </c>
    </row>
    <row r="210" spans="1:65" s="2" customFormat="1" ht="24.25" customHeight="1">
      <c r="A210" s="34"/>
      <c r="B210" s="147"/>
      <c r="C210" s="148" t="s">
        <v>788</v>
      </c>
      <c r="D210" s="148" t="s">
        <v>242</v>
      </c>
      <c r="E210" s="149" t="s">
        <v>4913</v>
      </c>
      <c r="F210" s="150" t="s">
        <v>4914</v>
      </c>
      <c r="G210" s="151" t="s">
        <v>388</v>
      </c>
      <c r="H210" s="152">
        <v>3</v>
      </c>
      <c r="I210" s="153"/>
      <c r="J210" s="152">
        <f t="shared" si="50"/>
        <v>0</v>
      </c>
      <c r="K210" s="154"/>
      <c r="L210" s="35"/>
      <c r="M210" s="155" t="s">
        <v>1</v>
      </c>
      <c r="N210" s="156" t="s">
        <v>46</v>
      </c>
      <c r="O210" s="60"/>
      <c r="P210" s="157">
        <f t="shared" si="51"/>
        <v>0</v>
      </c>
      <c r="Q210" s="157">
        <v>2.0000000000000002E-5</v>
      </c>
      <c r="R210" s="157">
        <f t="shared" si="52"/>
        <v>6.0000000000000008E-5</v>
      </c>
      <c r="S210" s="157">
        <v>0</v>
      </c>
      <c r="T210" s="158">
        <f t="shared" si="53"/>
        <v>0</v>
      </c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R210" s="159" t="s">
        <v>307</v>
      </c>
      <c r="AT210" s="159" t="s">
        <v>242</v>
      </c>
      <c r="AU210" s="159" t="s">
        <v>140</v>
      </c>
      <c r="AY210" s="18" t="s">
        <v>239</v>
      </c>
      <c r="BE210" s="160">
        <f t="shared" si="54"/>
        <v>0</v>
      </c>
      <c r="BF210" s="160">
        <f t="shared" si="55"/>
        <v>0</v>
      </c>
      <c r="BG210" s="160">
        <f t="shared" si="56"/>
        <v>0</v>
      </c>
      <c r="BH210" s="160">
        <f t="shared" si="57"/>
        <v>0</v>
      </c>
      <c r="BI210" s="160">
        <f t="shared" si="58"/>
        <v>0</v>
      </c>
      <c r="BJ210" s="18" t="s">
        <v>140</v>
      </c>
      <c r="BK210" s="161">
        <f t="shared" si="59"/>
        <v>0</v>
      </c>
      <c r="BL210" s="18" t="s">
        <v>307</v>
      </c>
      <c r="BM210" s="159" t="s">
        <v>1326</v>
      </c>
    </row>
    <row r="211" spans="1:65" s="2" customFormat="1" ht="14.4" customHeight="1">
      <c r="A211" s="34"/>
      <c r="B211" s="147"/>
      <c r="C211" s="259" t="s">
        <v>365</v>
      </c>
      <c r="D211" s="259" t="s">
        <v>541</v>
      </c>
      <c r="E211" s="260" t="s">
        <v>4915</v>
      </c>
      <c r="F211" s="261" t="s">
        <v>4916</v>
      </c>
      <c r="G211" s="262" t="s">
        <v>388</v>
      </c>
      <c r="H211" s="263">
        <v>3</v>
      </c>
      <c r="I211" s="263"/>
      <c r="J211" s="263">
        <f t="shared" si="50"/>
        <v>0</v>
      </c>
      <c r="K211" s="196"/>
      <c r="L211" s="197"/>
      <c r="M211" s="198" t="s">
        <v>1</v>
      </c>
      <c r="N211" s="199" t="s">
        <v>46</v>
      </c>
      <c r="O211" s="60"/>
      <c r="P211" s="157">
        <f t="shared" si="51"/>
        <v>0</v>
      </c>
      <c r="Q211" s="157">
        <v>2.827E-2</v>
      </c>
      <c r="R211" s="157">
        <f t="shared" si="52"/>
        <v>8.4809999999999997E-2</v>
      </c>
      <c r="S211" s="157">
        <v>0</v>
      </c>
      <c r="T211" s="158">
        <f t="shared" si="53"/>
        <v>0</v>
      </c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R211" s="159" t="s">
        <v>323</v>
      </c>
      <c r="AT211" s="159" t="s">
        <v>541</v>
      </c>
      <c r="AU211" s="159" t="s">
        <v>140</v>
      </c>
      <c r="AY211" s="18" t="s">
        <v>239</v>
      </c>
      <c r="BE211" s="160">
        <f t="shared" si="54"/>
        <v>0</v>
      </c>
      <c r="BF211" s="160">
        <f t="shared" si="55"/>
        <v>0</v>
      </c>
      <c r="BG211" s="160">
        <f t="shared" si="56"/>
        <v>0</v>
      </c>
      <c r="BH211" s="160">
        <f t="shared" si="57"/>
        <v>0</v>
      </c>
      <c r="BI211" s="160">
        <f t="shared" si="58"/>
        <v>0</v>
      </c>
      <c r="BJ211" s="18" t="s">
        <v>140</v>
      </c>
      <c r="BK211" s="161">
        <f t="shared" si="59"/>
        <v>0</v>
      </c>
      <c r="BL211" s="18" t="s">
        <v>307</v>
      </c>
      <c r="BM211" s="159" t="s">
        <v>825</v>
      </c>
    </row>
    <row r="212" spans="1:65" s="2" customFormat="1" ht="24.25" customHeight="1">
      <c r="A212" s="34"/>
      <c r="B212" s="147"/>
      <c r="C212" s="148" t="s">
        <v>371</v>
      </c>
      <c r="D212" s="148" t="s">
        <v>242</v>
      </c>
      <c r="E212" s="149" t="s">
        <v>4917</v>
      </c>
      <c r="F212" s="150" t="s">
        <v>4918</v>
      </c>
      <c r="G212" s="151" t="s">
        <v>388</v>
      </c>
      <c r="H212" s="152">
        <v>1</v>
      </c>
      <c r="I212" s="153"/>
      <c r="J212" s="152">
        <f t="shared" si="50"/>
        <v>0</v>
      </c>
      <c r="K212" s="154"/>
      <c r="L212" s="35"/>
      <c r="M212" s="155" t="s">
        <v>1</v>
      </c>
      <c r="N212" s="156" t="s">
        <v>46</v>
      </c>
      <c r="O212" s="60"/>
      <c r="P212" s="157">
        <f t="shared" si="51"/>
        <v>0</v>
      </c>
      <c r="Q212" s="157">
        <v>2.0000000000000002E-5</v>
      </c>
      <c r="R212" s="157">
        <f t="shared" si="52"/>
        <v>2.0000000000000002E-5</v>
      </c>
      <c r="S212" s="157">
        <v>0</v>
      </c>
      <c r="T212" s="158">
        <f t="shared" si="53"/>
        <v>0</v>
      </c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R212" s="159" t="s">
        <v>307</v>
      </c>
      <c r="AT212" s="159" t="s">
        <v>242</v>
      </c>
      <c r="AU212" s="159" t="s">
        <v>140</v>
      </c>
      <c r="AY212" s="18" t="s">
        <v>239</v>
      </c>
      <c r="BE212" s="160">
        <f t="shared" si="54"/>
        <v>0</v>
      </c>
      <c r="BF212" s="160">
        <f t="shared" si="55"/>
        <v>0</v>
      </c>
      <c r="BG212" s="160">
        <f t="shared" si="56"/>
        <v>0</v>
      </c>
      <c r="BH212" s="160">
        <f t="shared" si="57"/>
        <v>0</v>
      </c>
      <c r="BI212" s="160">
        <f t="shared" si="58"/>
        <v>0</v>
      </c>
      <c r="BJ212" s="18" t="s">
        <v>140</v>
      </c>
      <c r="BK212" s="161">
        <f t="shared" si="59"/>
        <v>0</v>
      </c>
      <c r="BL212" s="18" t="s">
        <v>307</v>
      </c>
      <c r="BM212" s="159" t="s">
        <v>832</v>
      </c>
    </row>
    <row r="213" spans="1:65" s="2" customFormat="1" ht="14.4" customHeight="1">
      <c r="A213" s="34"/>
      <c r="B213" s="147"/>
      <c r="C213" s="259" t="s">
        <v>378</v>
      </c>
      <c r="D213" s="259" t="s">
        <v>541</v>
      </c>
      <c r="E213" s="260" t="s">
        <v>4919</v>
      </c>
      <c r="F213" s="261" t="s">
        <v>4920</v>
      </c>
      <c r="G213" s="262" t="s">
        <v>388</v>
      </c>
      <c r="H213" s="263">
        <v>1</v>
      </c>
      <c r="I213" s="263"/>
      <c r="J213" s="263">
        <f t="shared" si="50"/>
        <v>0</v>
      </c>
      <c r="K213" s="196"/>
      <c r="L213" s="197"/>
      <c r="M213" s="198" t="s">
        <v>1</v>
      </c>
      <c r="N213" s="199" t="s">
        <v>46</v>
      </c>
      <c r="O213" s="60"/>
      <c r="P213" s="157">
        <f t="shared" si="51"/>
        <v>0</v>
      </c>
      <c r="Q213" s="157">
        <v>3.9120000000000002E-2</v>
      </c>
      <c r="R213" s="157">
        <f t="shared" si="52"/>
        <v>3.9120000000000002E-2</v>
      </c>
      <c r="S213" s="157">
        <v>0</v>
      </c>
      <c r="T213" s="158">
        <f t="shared" si="53"/>
        <v>0</v>
      </c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R213" s="159" t="s">
        <v>323</v>
      </c>
      <c r="AT213" s="159" t="s">
        <v>541</v>
      </c>
      <c r="AU213" s="159" t="s">
        <v>140</v>
      </c>
      <c r="AY213" s="18" t="s">
        <v>239</v>
      </c>
      <c r="BE213" s="160">
        <f t="shared" si="54"/>
        <v>0</v>
      </c>
      <c r="BF213" s="160">
        <f t="shared" si="55"/>
        <v>0</v>
      </c>
      <c r="BG213" s="160">
        <f t="shared" si="56"/>
        <v>0</v>
      </c>
      <c r="BH213" s="160">
        <f t="shared" si="57"/>
        <v>0</v>
      </c>
      <c r="BI213" s="160">
        <f t="shared" si="58"/>
        <v>0</v>
      </c>
      <c r="BJ213" s="18" t="s">
        <v>140</v>
      </c>
      <c r="BK213" s="161">
        <f t="shared" si="59"/>
        <v>0</v>
      </c>
      <c r="BL213" s="18" t="s">
        <v>307</v>
      </c>
      <c r="BM213" s="159" t="s">
        <v>849</v>
      </c>
    </row>
    <row r="214" spans="1:65" s="2" customFormat="1" ht="24.25" customHeight="1">
      <c r="A214" s="34"/>
      <c r="B214" s="147"/>
      <c r="C214" s="148" t="s">
        <v>434</v>
      </c>
      <c r="D214" s="148" t="s">
        <v>242</v>
      </c>
      <c r="E214" s="149" t="s">
        <v>4921</v>
      </c>
      <c r="F214" s="150" t="s">
        <v>4922</v>
      </c>
      <c r="G214" s="151" t="s">
        <v>388</v>
      </c>
      <c r="H214" s="152">
        <v>1</v>
      </c>
      <c r="I214" s="153"/>
      <c r="J214" s="152">
        <f t="shared" si="50"/>
        <v>0</v>
      </c>
      <c r="K214" s="154"/>
      <c r="L214" s="35"/>
      <c r="M214" s="155" t="s">
        <v>1</v>
      </c>
      <c r="N214" s="156" t="s">
        <v>46</v>
      </c>
      <c r="O214" s="60"/>
      <c r="P214" s="157">
        <f t="shared" si="51"/>
        <v>0</v>
      </c>
      <c r="Q214" s="157">
        <v>2.0000000000000002E-5</v>
      </c>
      <c r="R214" s="157">
        <f t="shared" si="52"/>
        <v>2.0000000000000002E-5</v>
      </c>
      <c r="S214" s="157">
        <v>0</v>
      </c>
      <c r="T214" s="158">
        <f t="shared" si="53"/>
        <v>0</v>
      </c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R214" s="159" t="s">
        <v>307</v>
      </c>
      <c r="AT214" s="159" t="s">
        <v>242</v>
      </c>
      <c r="AU214" s="159" t="s">
        <v>140</v>
      </c>
      <c r="AY214" s="18" t="s">
        <v>239</v>
      </c>
      <c r="BE214" s="160">
        <f t="shared" si="54"/>
        <v>0</v>
      </c>
      <c r="BF214" s="160">
        <f t="shared" si="55"/>
        <v>0</v>
      </c>
      <c r="BG214" s="160">
        <f t="shared" si="56"/>
        <v>0</v>
      </c>
      <c r="BH214" s="160">
        <f t="shared" si="57"/>
        <v>0</v>
      </c>
      <c r="BI214" s="160">
        <f t="shared" si="58"/>
        <v>0</v>
      </c>
      <c r="BJ214" s="18" t="s">
        <v>140</v>
      </c>
      <c r="BK214" s="161">
        <f t="shared" si="59"/>
        <v>0</v>
      </c>
      <c r="BL214" s="18" t="s">
        <v>307</v>
      </c>
      <c r="BM214" s="159" t="s">
        <v>870</v>
      </c>
    </row>
    <row r="215" spans="1:65" s="2" customFormat="1" ht="14.4" customHeight="1">
      <c r="A215" s="34"/>
      <c r="B215" s="147"/>
      <c r="C215" s="259" t="s">
        <v>802</v>
      </c>
      <c r="D215" s="259" t="s">
        <v>541</v>
      </c>
      <c r="E215" s="260" t="s">
        <v>4923</v>
      </c>
      <c r="F215" s="261" t="s">
        <v>4924</v>
      </c>
      <c r="G215" s="262" t="s">
        <v>388</v>
      </c>
      <c r="H215" s="263">
        <v>1</v>
      </c>
      <c r="I215" s="263"/>
      <c r="J215" s="263">
        <f t="shared" si="50"/>
        <v>0</v>
      </c>
      <c r="K215" s="196"/>
      <c r="L215" s="197"/>
      <c r="M215" s="198" t="s">
        <v>1</v>
      </c>
      <c r="N215" s="199" t="s">
        <v>46</v>
      </c>
      <c r="O215" s="60"/>
      <c r="P215" s="157">
        <f t="shared" si="51"/>
        <v>0</v>
      </c>
      <c r="Q215" s="157">
        <v>2.6579999999999999E-2</v>
      </c>
      <c r="R215" s="157">
        <f t="shared" si="52"/>
        <v>2.6579999999999999E-2</v>
      </c>
      <c r="S215" s="157">
        <v>0</v>
      </c>
      <c r="T215" s="158">
        <f t="shared" si="53"/>
        <v>0</v>
      </c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159" t="s">
        <v>323</v>
      </c>
      <c r="AT215" s="159" t="s">
        <v>541</v>
      </c>
      <c r="AU215" s="159" t="s">
        <v>140</v>
      </c>
      <c r="AY215" s="18" t="s">
        <v>239</v>
      </c>
      <c r="BE215" s="160">
        <f t="shared" si="54"/>
        <v>0</v>
      </c>
      <c r="BF215" s="160">
        <f t="shared" si="55"/>
        <v>0</v>
      </c>
      <c r="BG215" s="160">
        <f t="shared" si="56"/>
        <v>0</v>
      </c>
      <c r="BH215" s="160">
        <f t="shared" si="57"/>
        <v>0</v>
      </c>
      <c r="BI215" s="160">
        <f t="shared" si="58"/>
        <v>0</v>
      </c>
      <c r="BJ215" s="18" t="s">
        <v>140</v>
      </c>
      <c r="BK215" s="161">
        <f t="shared" si="59"/>
        <v>0</v>
      </c>
      <c r="BL215" s="18" t="s">
        <v>307</v>
      </c>
      <c r="BM215" s="159" t="s">
        <v>892</v>
      </c>
    </row>
    <row r="216" spans="1:65" s="2" customFormat="1" ht="24.25" customHeight="1">
      <c r="A216" s="34"/>
      <c r="B216" s="147"/>
      <c r="C216" s="148" t="s">
        <v>905</v>
      </c>
      <c r="D216" s="148" t="s">
        <v>242</v>
      </c>
      <c r="E216" s="149" t="s">
        <v>4925</v>
      </c>
      <c r="F216" s="150" t="s">
        <v>4926</v>
      </c>
      <c r="G216" s="151" t="s">
        <v>388</v>
      </c>
      <c r="H216" s="152">
        <v>3</v>
      </c>
      <c r="I216" s="153"/>
      <c r="J216" s="152">
        <f t="shared" si="50"/>
        <v>0</v>
      </c>
      <c r="K216" s="154"/>
      <c r="L216" s="35"/>
      <c r="M216" s="155" t="s">
        <v>1</v>
      </c>
      <c r="N216" s="156" t="s">
        <v>46</v>
      </c>
      <c r="O216" s="60"/>
      <c r="P216" s="157">
        <f t="shared" si="51"/>
        <v>0</v>
      </c>
      <c r="Q216" s="157">
        <v>2.0000000000000002E-5</v>
      </c>
      <c r="R216" s="157">
        <f t="shared" si="52"/>
        <v>6.0000000000000008E-5</v>
      </c>
      <c r="S216" s="157">
        <v>0</v>
      </c>
      <c r="T216" s="158">
        <f t="shared" si="53"/>
        <v>0</v>
      </c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R216" s="159" t="s">
        <v>307</v>
      </c>
      <c r="AT216" s="159" t="s">
        <v>242</v>
      </c>
      <c r="AU216" s="159" t="s">
        <v>140</v>
      </c>
      <c r="AY216" s="18" t="s">
        <v>239</v>
      </c>
      <c r="BE216" s="160">
        <f t="shared" si="54"/>
        <v>0</v>
      </c>
      <c r="BF216" s="160">
        <f t="shared" si="55"/>
        <v>0</v>
      </c>
      <c r="BG216" s="160">
        <f t="shared" si="56"/>
        <v>0</v>
      </c>
      <c r="BH216" s="160">
        <f t="shared" si="57"/>
        <v>0</v>
      </c>
      <c r="BI216" s="160">
        <f t="shared" si="58"/>
        <v>0</v>
      </c>
      <c r="BJ216" s="18" t="s">
        <v>140</v>
      </c>
      <c r="BK216" s="161">
        <f t="shared" si="59"/>
        <v>0</v>
      </c>
      <c r="BL216" s="18" t="s">
        <v>307</v>
      </c>
      <c r="BM216" s="159" t="s">
        <v>1421</v>
      </c>
    </row>
    <row r="217" spans="1:65" s="2" customFormat="1" ht="14.4" customHeight="1">
      <c r="A217" s="34"/>
      <c r="B217" s="147"/>
      <c r="C217" s="259" t="s">
        <v>909</v>
      </c>
      <c r="D217" s="259" t="s">
        <v>541</v>
      </c>
      <c r="E217" s="260" t="s">
        <v>4927</v>
      </c>
      <c r="F217" s="261" t="s">
        <v>4928</v>
      </c>
      <c r="G217" s="262" t="s">
        <v>388</v>
      </c>
      <c r="H217" s="263">
        <v>3</v>
      </c>
      <c r="I217" s="263"/>
      <c r="J217" s="263">
        <f t="shared" si="50"/>
        <v>0</v>
      </c>
      <c r="K217" s="196"/>
      <c r="L217" s="197"/>
      <c r="M217" s="198" t="s">
        <v>1</v>
      </c>
      <c r="N217" s="199" t="s">
        <v>46</v>
      </c>
      <c r="O217" s="60"/>
      <c r="P217" s="157">
        <f t="shared" si="51"/>
        <v>0</v>
      </c>
      <c r="Q217" s="157">
        <v>3.2969999999999999E-2</v>
      </c>
      <c r="R217" s="157">
        <f t="shared" si="52"/>
        <v>9.8909999999999998E-2</v>
      </c>
      <c r="S217" s="157">
        <v>0</v>
      </c>
      <c r="T217" s="158">
        <f t="shared" si="53"/>
        <v>0</v>
      </c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R217" s="159" t="s">
        <v>323</v>
      </c>
      <c r="AT217" s="159" t="s">
        <v>541</v>
      </c>
      <c r="AU217" s="159" t="s">
        <v>140</v>
      </c>
      <c r="AY217" s="18" t="s">
        <v>239</v>
      </c>
      <c r="BE217" s="160">
        <f t="shared" si="54"/>
        <v>0</v>
      </c>
      <c r="BF217" s="160">
        <f t="shared" si="55"/>
        <v>0</v>
      </c>
      <c r="BG217" s="160">
        <f t="shared" si="56"/>
        <v>0</v>
      </c>
      <c r="BH217" s="160">
        <f t="shared" si="57"/>
        <v>0</v>
      </c>
      <c r="BI217" s="160">
        <f t="shared" si="58"/>
        <v>0</v>
      </c>
      <c r="BJ217" s="18" t="s">
        <v>140</v>
      </c>
      <c r="BK217" s="161">
        <f t="shared" si="59"/>
        <v>0</v>
      </c>
      <c r="BL217" s="18" t="s">
        <v>307</v>
      </c>
      <c r="BM217" s="159" t="s">
        <v>1428</v>
      </c>
    </row>
    <row r="218" spans="1:65" s="2" customFormat="1" ht="24.25" customHeight="1">
      <c r="A218" s="34"/>
      <c r="B218" s="147"/>
      <c r="C218" s="148" t="s">
        <v>913</v>
      </c>
      <c r="D218" s="148" t="s">
        <v>242</v>
      </c>
      <c r="E218" s="149" t="s">
        <v>4929</v>
      </c>
      <c r="F218" s="150" t="s">
        <v>4930</v>
      </c>
      <c r="G218" s="151" t="s">
        <v>388</v>
      </c>
      <c r="H218" s="152">
        <v>5</v>
      </c>
      <c r="I218" s="153"/>
      <c r="J218" s="152">
        <f t="shared" si="50"/>
        <v>0</v>
      </c>
      <c r="K218" s="154"/>
      <c r="L218" s="35"/>
      <c r="M218" s="155" t="s">
        <v>1</v>
      </c>
      <c r="N218" s="156" t="s">
        <v>46</v>
      </c>
      <c r="O218" s="60"/>
      <c r="P218" s="157">
        <f t="shared" si="51"/>
        <v>0</v>
      </c>
      <c r="Q218" s="157">
        <v>2.0000000000000002E-5</v>
      </c>
      <c r="R218" s="157">
        <f t="shared" si="52"/>
        <v>1E-4</v>
      </c>
      <c r="S218" s="157">
        <v>0</v>
      </c>
      <c r="T218" s="158">
        <f t="shared" si="53"/>
        <v>0</v>
      </c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R218" s="159" t="s">
        <v>307</v>
      </c>
      <c r="AT218" s="159" t="s">
        <v>242</v>
      </c>
      <c r="AU218" s="159" t="s">
        <v>140</v>
      </c>
      <c r="AY218" s="18" t="s">
        <v>239</v>
      </c>
      <c r="BE218" s="160">
        <f t="shared" si="54"/>
        <v>0</v>
      </c>
      <c r="BF218" s="160">
        <f t="shared" si="55"/>
        <v>0</v>
      </c>
      <c r="BG218" s="160">
        <f t="shared" si="56"/>
        <v>0</v>
      </c>
      <c r="BH218" s="160">
        <f t="shared" si="57"/>
        <v>0</v>
      </c>
      <c r="BI218" s="160">
        <f t="shared" si="58"/>
        <v>0</v>
      </c>
      <c r="BJ218" s="18" t="s">
        <v>140</v>
      </c>
      <c r="BK218" s="161">
        <f t="shared" si="59"/>
        <v>0</v>
      </c>
      <c r="BL218" s="18" t="s">
        <v>307</v>
      </c>
      <c r="BM218" s="159" t="s">
        <v>953</v>
      </c>
    </row>
    <row r="219" spans="1:65" s="2" customFormat="1" ht="14.4" customHeight="1">
      <c r="A219" s="34"/>
      <c r="B219" s="147"/>
      <c r="C219" s="259" t="s">
        <v>916</v>
      </c>
      <c r="D219" s="259" t="s">
        <v>541</v>
      </c>
      <c r="E219" s="260" t="s">
        <v>4931</v>
      </c>
      <c r="F219" s="261" t="s">
        <v>4932</v>
      </c>
      <c r="G219" s="262" t="s">
        <v>388</v>
      </c>
      <c r="H219" s="263">
        <v>5</v>
      </c>
      <c r="I219" s="263"/>
      <c r="J219" s="263">
        <f t="shared" si="50"/>
        <v>0</v>
      </c>
      <c r="K219" s="196"/>
      <c r="L219" s="197"/>
      <c r="M219" s="198" t="s">
        <v>1</v>
      </c>
      <c r="N219" s="199" t="s">
        <v>46</v>
      </c>
      <c r="O219" s="60"/>
      <c r="P219" s="157">
        <f t="shared" si="51"/>
        <v>0</v>
      </c>
      <c r="Q219" s="157">
        <v>5.1860000000000003E-2</v>
      </c>
      <c r="R219" s="157">
        <f t="shared" si="52"/>
        <v>0.25930000000000003</v>
      </c>
      <c r="S219" s="157">
        <v>0</v>
      </c>
      <c r="T219" s="158">
        <f t="shared" si="53"/>
        <v>0</v>
      </c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R219" s="159" t="s">
        <v>323</v>
      </c>
      <c r="AT219" s="159" t="s">
        <v>541</v>
      </c>
      <c r="AU219" s="159" t="s">
        <v>140</v>
      </c>
      <c r="AY219" s="18" t="s">
        <v>239</v>
      </c>
      <c r="BE219" s="160">
        <f t="shared" si="54"/>
        <v>0</v>
      </c>
      <c r="BF219" s="160">
        <f t="shared" si="55"/>
        <v>0</v>
      </c>
      <c r="BG219" s="160">
        <f t="shared" si="56"/>
        <v>0</v>
      </c>
      <c r="BH219" s="160">
        <f t="shared" si="57"/>
        <v>0</v>
      </c>
      <c r="BI219" s="160">
        <f t="shared" si="58"/>
        <v>0</v>
      </c>
      <c r="BJ219" s="18" t="s">
        <v>140</v>
      </c>
      <c r="BK219" s="161">
        <f t="shared" si="59"/>
        <v>0</v>
      </c>
      <c r="BL219" s="18" t="s">
        <v>307</v>
      </c>
      <c r="BM219" s="159" t="s">
        <v>485</v>
      </c>
    </row>
    <row r="220" spans="1:65" s="2" customFormat="1" ht="24.25" customHeight="1">
      <c r="A220" s="34"/>
      <c r="B220" s="147"/>
      <c r="C220" s="148" t="s">
        <v>921</v>
      </c>
      <c r="D220" s="148" t="s">
        <v>242</v>
      </c>
      <c r="E220" s="149" t="s">
        <v>4933</v>
      </c>
      <c r="F220" s="150" t="s">
        <v>4934</v>
      </c>
      <c r="G220" s="151" t="s">
        <v>388</v>
      </c>
      <c r="H220" s="152">
        <v>6</v>
      </c>
      <c r="I220" s="153"/>
      <c r="J220" s="152">
        <f t="shared" si="50"/>
        <v>0</v>
      </c>
      <c r="K220" s="154"/>
      <c r="L220" s="35"/>
      <c r="M220" s="155" t="s">
        <v>1</v>
      </c>
      <c r="N220" s="156" t="s">
        <v>46</v>
      </c>
      <c r="O220" s="60"/>
      <c r="P220" s="157">
        <f t="shared" si="51"/>
        <v>0</v>
      </c>
      <c r="Q220" s="157">
        <v>0</v>
      </c>
      <c r="R220" s="157">
        <f t="shared" si="52"/>
        <v>0</v>
      </c>
      <c r="S220" s="157">
        <v>0</v>
      </c>
      <c r="T220" s="158">
        <f t="shared" si="53"/>
        <v>0</v>
      </c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R220" s="159" t="s">
        <v>307</v>
      </c>
      <c r="AT220" s="159" t="s">
        <v>242</v>
      </c>
      <c r="AU220" s="159" t="s">
        <v>140</v>
      </c>
      <c r="AY220" s="18" t="s">
        <v>239</v>
      </c>
      <c r="BE220" s="160">
        <f t="shared" si="54"/>
        <v>0</v>
      </c>
      <c r="BF220" s="160">
        <f t="shared" si="55"/>
        <v>0</v>
      </c>
      <c r="BG220" s="160">
        <f t="shared" si="56"/>
        <v>0</v>
      </c>
      <c r="BH220" s="160">
        <f t="shared" si="57"/>
        <v>0</v>
      </c>
      <c r="BI220" s="160">
        <f t="shared" si="58"/>
        <v>0</v>
      </c>
      <c r="BJ220" s="18" t="s">
        <v>140</v>
      </c>
      <c r="BK220" s="161">
        <f t="shared" si="59"/>
        <v>0</v>
      </c>
      <c r="BL220" s="18" t="s">
        <v>307</v>
      </c>
      <c r="BM220" s="159" t="s">
        <v>854</v>
      </c>
    </row>
    <row r="221" spans="1:65" s="2" customFormat="1" ht="24.25" customHeight="1">
      <c r="A221" s="34"/>
      <c r="B221" s="147"/>
      <c r="C221" s="148" t="s">
        <v>924</v>
      </c>
      <c r="D221" s="148" t="s">
        <v>242</v>
      </c>
      <c r="E221" s="149" t="s">
        <v>4935</v>
      </c>
      <c r="F221" s="150" t="s">
        <v>4936</v>
      </c>
      <c r="G221" s="151" t="s">
        <v>388</v>
      </c>
      <c r="H221" s="152">
        <v>9</v>
      </c>
      <c r="I221" s="153"/>
      <c r="J221" s="152">
        <f t="shared" si="50"/>
        <v>0</v>
      </c>
      <c r="K221" s="154"/>
      <c r="L221" s="35"/>
      <c r="M221" s="155" t="s">
        <v>1</v>
      </c>
      <c r="N221" s="156" t="s">
        <v>46</v>
      </c>
      <c r="O221" s="60"/>
      <c r="P221" s="157">
        <f t="shared" si="51"/>
        <v>0</v>
      </c>
      <c r="Q221" s="157">
        <v>0</v>
      </c>
      <c r="R221" s="157">
        <f t="shared" si="52"/>
        <v>0</v>
      </c>
      <c r="S221" s="157">
        <v>0</v>
      </c>
      <c r="T221" s="158">
        <f t="shared" si="53"/>
        <v>0</v>
      </c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R221" s="159" t="s">
        <v>307</v>
      </c>
      <c r="AT221" s="159" t="s">
        <v>242</v>
      </c>
      <c r="AU221" s="159" t="s">
        <v>140</v>
      </c>
      <c r="AY221" s="18" t="s">
        <v>239</v>
      </c>
      <c r="BE221" s="160">
        <f t="shared" si="54"/>
        <v>0</v>
      </c>
      <c r="BF221" s="160">
        <f t="shared" si="55"/>
        <v>0</v>
      </c>
      <c r="BG221" s="160">
        <f t="shared" si="56"/>
        <v>0</v>
      </c>
      <c r="BH221" s="160">
        <f t="shared" si="57"/>
        <v>0</v>
      </c>
      <c r="BI221" s="160">
        <f t="shared" si="58"/>
        <v>0</v>
      </c>
      <c r="BJ221" s="18" t="s">
        <v>140</v>
      </c>
      <c r="BK221" s="161">
        <f t="shared" si="59"/>
        <v>0</v>
      </c>
      <c r="BL221" s="18" t="s">
        <v>307</v>
      </c>
      <c r="BM221" s="159" t="s">
        <v>718</v>
      </c>
    </row>
    <row r="222" spans="1:65" s="2" customFormat="1" ht="24.25" customHeight="1">
      <c r="A222" s="34"/>
      <c r="B222" s="147"/>
      <c r="C222" s="148" t="s">
        <v>439</v>
      </c>
      <c r="D222" s="148" t="s">
        <v>242</v>
      </c>
      <c r="E222" s="149" t="s">
        <v>4937</v>
      </c>
      <c r="F222" s="150" t="s">
        <v>4938</v>
      </c>
      <c r="G222" s="151" t="s">
        <v>4284</v>
      </c>
      <c r="H222" s="153"/>
      <c r="I222" s="153"/>
      <c r="J222" s="152">
        <f t="shared" si="50"/>
        <v>0</v>
      </c>
      <c r="K222" s="154"/>
      <c r="L222" s="35"/>
      <c r="M222" s="155" t="s">
        <v>1</v>
      </c>
      <c r="N222" s="156" t="s">
        <v>46</v>
      </c>
      <c r="O222" s="60"/>
      <c r="P222" s="157">
        <f t="shared" si="51"/>
        <v>0</v>
      </c>
      <c r="Q222" s="157">
        <v>0</v>
      </c>
      <c r="R222" s="157">
        <f t="shared" si="52"/>
        <v>0</v>
      </c>
      <c r="S222" s="157">
        <v>0</v>
      </c>
      <c r="T222" s="158">
        <f t="shared" si="53"/>
        <v>0</v>
      </c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R222" s="159" t="s">
        <v>307</v>
      </c>
      <c r="AT222" s="159" t="s">
        <v>242</v>
      </c>
      <c r="AU222" s="159" t="s">
        <v>140</v>
      </c>
      <c r="AY222" s="18" t="s">
        <v>239</v>
      </c>
      <c r="BE222" s="160">
        <f t="shared" si="54"/>
        <v>0</v>
      </c>
      <c r="BF222" s="160">
        <f t="shared" si="55"/>
        <v>0</v>
      </c>
      <c r="BG222" s="160">
        <f t="shared" si="56"/>
        <v>0</v>
      </c>
      <c r="BH222" s="160">
        <f t="shared" si="57"/>
        <v>0</v>
      </c>
      <c r="BI222" s="160">
        <f t="shared" si="58"/>
        <v>0</v>
      </c>
      <c r="BJ222" s="18" t="s">
        <v>140</v>
      </c>
      <c r="BK222" s="161">
        <f t="shared" si="59"/>
        <v>0</v>
      </c>
      <c r="BL222" s="18" t="s">
        <v>307</v>
      </c>
      <c r="BM222" s="159" t="s">
        <v>704</v>
      </c>
    </row>
    <row r="223" spans="1:65" s="12" customFormat="1" ht="22.75" customHeight="1">
      <c r="B223" s="134"/>
      <c r="D223" s="135" t="s">
        <v>79</v>
      </c>
      <c r="E223" s="145" t="s">
        <v>4939</v>
      </c>
      <c r="F223" s="145" t="s">
        <v>4940</v>
      </c>
      <c r="I223" s="137"/>
      <c r="J223" s="146">
        <f>BK223</f>
        <v>0</v>
      </c>
      <c r="L223" s="134"/>
      <c r="M223" s="139"/>
      <c r="N223" s="140"/>
      <c r="O223" s="140"/>
      <c r="P223" s="141">
        <f>SUM(P224:P226)</f>
        <v>0</v>
      </c>
      <c r="Q223" s="140"/>
      <c r="R223" s="141">
        <f>SUM(R224:R226)</f>
        <v>1.5880000000000001</v>
      </c>
      <c r="S223" s="140"/>
      <c r="T223" s="142">
        <f>SUM(T224:T226)</f>
        <v>0</v>
      </c>
      <c r="AR223" s="135" t="s">
        <v>140</v>
      </c>
      <c r="AT223" s="143" t="s">
        <v>79</v>
      </c>
      <c r="AU223" s="143" t="s">
        <v>88</v>
      </c>
      <c r="AY223" s="135" t="s">
        <v>239</v>
      </c>
      <c r="BK223" s="144">
        <f>SUM(BK224:BK226)</f>
        <v>0</v>
      </c>
    </row>
    <row r="224" spans="1:65" s="2" customFormat="1" ht="24.25" customHeight="1">
      <c r="A224" s="34"/>
      <c r="B224" s="147"/>
      <c r="C224" s="148" t="s">
        <v>443</v>
      </c>
      <c r="D224" s="148" t="s">
        <v>242</v>
      </c>
      <c r="E224" s="149" t="s">
        <v>4941</v>
      </c>
      <c r="F224" s="150" t="s">
        <v>2857</v>
      </c>
      <c r="G224" s="151" t="s">
        <v>454</v>
      </c>
      <c r="H224" s="152">
        <v>100</v>
      </c>
      <c r="I224" s="153"/>
      <c r="J224" s="152">
        <f>ROUND(I224*H224,3)</f>
        <v>0</v>
      </c>
      <c r="K224" s="154"/>
      <c r="L224" s="35"/>
      <c r="M224" s="155" t="s">
        <v>1</v>
      </c>
      <c r="N224" s="156" t="s">
        <v>46</v>
      </c>
      <c r="O224" s="60"/>
      <c r="P224" s="157">
        <f>O224*H224</f>
        <v>0</v>
      </c>
      <c r="Q224" s="157">
        <v>8.0000000000000007E-5</v>
      </c>
      <c r="R224" s="157">
        <f>Q224*H224</f>
        <v>8.0000000000000002E-3</v>
      </c>
      <c r="S224" s="157">
        <v>0</v>
      </c>
      <c r="T224" s="158">
        <f>S224*H224</f>
        <v>0</v>
      </c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R224" s="159" t="s">
        <v>307</v>
      </c>
      <c r="AT224" s="159" t="s">
        <v>242</v>
      </c>
      <c r="AU224" s="159" t="s">
        <v>140</v>
      </c>
      <c r="AY224" s="18" t="s">
        <v>239</v>
      </c>
      <c r="BE224" s="160">
        <f>IF(N224="základná",J224,0)</f>
        <v>0</v>
      </c>
      <c r="BF224" s="160">
        <f>IF(N224="znížená",J224,0)</f>
        <v>0</v>
      </c>
      <c r="BG224" s="160">
        <f>IF(N224="zákl. prenesená",J224,0)</f>
        <v>0</v>
      </c>
      <c r="BH224" s="160">
        <f>IF(N224="zníž. prenesená",J224,0)</f>
        <v>0</v>
      </c>
      <c r="BI224" s="160">
        <f>IF(N224="nulová",J224,0)</f>
        <v>0</v>
      </c>
      <c r="BJ224" s="18" t="s">
        <v>140</v>
      </c>
      <c r="BK224" s="161">
        <f>ROUND(I224*H224,3)</f>
        <v>0</v>
      </c>
      <c r="BL224" s="18" t="s">
        <v>307</v>
      </c>
      <c r="BM224" s="159" t="s">
        <v>887</v>
      </c>
    </row>
    <row r="225" spans="1:65" s="2" customFormat="1" ht="14.4" customHeight="1">
      <c r="A225" s="34"/>
      <c r="B225" s="147"/>
      <c r="C225" s="190" t="s">
        <v>934</v>
      </c>
      <c r="D225" s="190" t="s">
        <v>541</v>
      </c>
      <c r="E225" s="191" t="s">
        <v>4942</v>
      </c>
      <c r="F225" s="192" t="s">
        <v>4943</v>
      </c>
      <c r="G225" s="193" t="s">
        <v>454</v>
      </c>
      <c r="H225" s="194">
        <v>100</v>
      </c>
      <c r="I225" s="195"/>
      <c r="J225" s="194">
        <f>ROUND(I225*H225,3)</f>
        <v>0</v>
      </c>
      <c r="K225" s="196"/>
      <c r="L225" s="197"/>
      <c r="M225" s="198" t="s">
        <v>1</v>
      </c>
      <c r="N225" s="199" t="s">
        <v>46</v>
      </c>
      <c r="O225" s="60"/>
      <c r="P225" s="157">
        <f>O225*H225</f>
        <v>0</v>
      </c>
      <c r="Q225" s="157">
        <v>1.5800000000000002E-2</v>
      </c>
      <c r="R225" s="157">
        <f>Q225*H225</f>
        <v>1.58</v>
      </c>
      <c r="S225" s="157">
        <v>0</v>
      </c>
      <c r="T225" s="158">
        <f>S225*H225</f>
        <v>0</v>
      </c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R225" s="159" t="s">
        <v>323</v>
      </c>
      <c r="AT225" s="159" t="s">
        <v>541</v>
      </c>
      <c r="AU225" s="159" t="s">
        <v>140</v>
      </c>
      <c r="AY225" s="18" t="s">
        <v>239</v>
      </c>
      <c r="BE225" s="160">
        <f>IF(N225="základná",J225,0)</f>
        <v>0</v>
      </c>
      <c r="BF225" s="160">
        <f>IF(N225="znížená",J225,0)</f>
        <v>0</v>
      </c>
      <c r="BG225" s="160">
        <f>IF(N225="zákl. prenesená",J225,0)</f>
        <v>0</v>
      </c>
      <c r="BH225" s="160">
        <f>IF(N225="zníž. prenesená",J225,0)</f>
        <v>0</v>
      </c>
      <c r="BI225" s="160">
        <f>IF(N225="nulová",J225,0)</f>
        <v>0</v>
      </c>
      <c r="BJ225" s="18" t="s">
        <v>140</v>
      </c>
      <c r="BK225" s="161">
        <f>ROUND(I225*H225,3)</f>
        <v>0</v>
      </c>
      <c r="BL225" s="18" t="s">
        <v>307</v>
      </c>
      <c r="BM225" s="159" t="s">
        <v>729</v>
      </c>
    </row>
    <row r="226" spans="1:65" s="2" customFormat="1" ht="24.25" customHeight="1">
      <c r="A226" s="34"/>
      <c r="B226" s="147"/>
      <c r="C226" s="148" t="s">
        <v>938</v>
      </c>
      <c r="D226" s="148" t="s">
        <v>242</v>
      </c>
      <c r="E226" s="149" t="s">
        <v>4944</v>
      </c>
      <c r="F226" s="150" t="s">
        <v>4945</v>
      </c>
      <c r="G226" s="151" t="s">
        <v>4284</v>
      </c>
      <c r="H226" s="153"/>
      <c r="I226" s="153"/>
      <c r="J226" s="152">
        <f>ROUND(I226*H226,3)</f>
        <v>0</v>
      </c>
      <c r="K226" s="154"/>
      <c r="L226" s="35"/>
      <c r="M226" s="155" t="s">
        <v>1</v>
      </c>
      <c r="N226" s="156" t="s">
        <v>46</v>
      </c>
      <c r="O226" s="60"/>
      <c r="P226" s="157">
        <f>O226*H226</f>
        <v>0</v>
      </c>
      <c r="Q226" s="157">
        <v>0</v>
      </c>
      <c r="R226" s="157">
        <f>Q226*H226</f>
        <v>0</v>
      </c>
      <c r="S226" s="157">
        <v>0</v>
      </c>
      <c r="T226" s="158">
        <f>S226*H226</f>
        <v>0</v>
      </c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R226" s="159" t="s">
        <v>307</v>
      </c>
      <c r="AT226" s="159" t="s">
        <v>242</v>
      </c>
      <c r="AU226" s="159" t="s">
        <v>140</v>
      </c>
      <c r="AY226" s="18" t="s">
        <v>239</v>
      </c>
      <c r="BE226" s="160">
        <f>IF(N226="základná",J226,0)</f>
        <v>0</v>
      </c>
      <c r="BF226" s="160">
        <f>IF(N226="znížená",J226,0)</f>
        <v>0</v>
      </c>
      <c r="BG226" s="160">
        <f>IF(N226="zákl. prenesená",J226,0)</f>
        <v>0</v>
      </c>
      <c r="BH226" s="160">
        <f>IF(N226="zníž. prenesená",J226,0)</f>
        <v>0</v>
      </c>
      <c r="BI226" s="160">
        <f>IF(N226="nulová",J226,0)</f>
        <v>0</v>
      </c>
      <c r="BJ226" s="18" t="s">
        <v>140</v>
      </c>
      <c r="BK226" s="161">
        <f>ROUND(I226*H226,3)</f>
        <v>0</v>
      </c>
      <c r="BL226" s="18" t="s">
        <v>307</v>
      </c>
      <c r="BM226" s="159" t="s">
        <v>744</v>
      </c>
    </row>
    <row r="227" spans="1:65" s="12" customFormat="1" ht="22.75" customHeight="1">
      <c r="B227" s="134"/>
      <c r="D227" s="135" t="s">
        <v>79</v>
      </c>
      <c r="E227" s="145" t="s">
        <v>4285</v>
      </c>
      <c r="F227" s="145" t="s">
        <v>4946</v>
      </c>
      <c r="I227" s="137"/>
      <c r="J227" s="146">
        <f>BK227</f>
        <v>0</v>
      </c>
      <c r="L227" s="134"/>
      <c r="M227" s="139"/>
      <c r="N227" s="140"/>
      <c r="O227" s="140"/>
      <c r="P227" s="141">
        <f>SUM(P228:P231)</f>
        <v>0</v>
      </c>
      <c r="Q227" s="140"/>
      <c r="R227" s="141">
        <f>SUM(R228:R231)</f>
        <v>0.14600000000000002</v>
      </c>
      <c r="S227" s="140"/>
      <c r="T227" s="142">
        <f>SUM(T228:T231)</f>
        <v>0</v>
      </c>
      <c r="AR227" s="135" t="s">
        <v>140</v>
      </c>
      <c r="AT227" s="143" t="s">
        <v>79</v>
      </c>
      <c r="AU227" s="143" t="s">
        <v>88</v>
      </c>
      <c r="AY227" s="135" t="s">
        <v>239</v>
      </c>
      <c r="BK227" s="144">
        <f>SUM(BK228:BK231)</f>
        <v>0</v>
      </c>
    </row>
    <row r="228" spans="1:65" s="2" customFormat="1" ht="24.25" customHeight="1">
      <c r="A228" s="34"/>
      <c r="B228" s="147"/>
      <c r="C228" s="148" t="s">
        <v>941</v>
      </c>
      <c r="D228" s="148" t="s">
        <v>242</v>
      </c>
      <c r="E228" s="149" t="s">
        <v>4947</v>
      </c>
      <c r="F228" s="150" t="s">
        <v>2903</v>
      </c>
      <c r="G228" s="151" t="s">
        <v>261</v>
      </c>
      <c r="H228" s="152">
        <v>300</v>
      </c>
      <c r="I228" s="153"/>
      <c r="J228" s="152">
        <f>ROUND(I228*H228,3)</f>
        <v>0</v>
      </c>
      <c r="K228" s="154"/>
      <c r="L228" s="35"/>
      <c r="M228" s="155" t="s">
        <v>1</v>
      </c>
      <c r="N228" s="156" t="s">
        <v>46</v>
      </c>
      <c r="O228" s="60"/>
      <c r="P228" s="157">
        <f>O228*H228</f>
        <v>0</v>
      </c>
      <c r="Q228" s="157">
        <v>0</v>
      </c>
      <c r="R228" s="157">
        <f>Q228*H228</f>
        <v>0</v>
      </c>
      <c r="S228" s="157">
        <v>0</v>
      </c>
      <c r="T228" s="158">
        <f>S228*H228</f>
        <v>0</v>
      </c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R228" s="159" t="s">
        <v>307</v>
      </c>
      <c r="AT228" s="159" t="s">
        <v>242</v>
      </c>
      <c r="AU228" s="159" t="s">
        <v>140</v>
      </c>
      <c r="AY228" s="18" t="s">
        <v>239</v>
      </c>
      <c r="BE228" s="160">
        <f>IF(N228="základná",J228,0)</f>
        <v>0</v>
      </c>
      <c r="BF228" s="160">
        <f>IF(N228="znížená",J228,0)</f>
        <v>0</v>
      </c>
      <c r="BG228" s="160">
        <f>IF(N228="zákl. prenesená",J228,0)</f>
        <v>0</v>
      </c>
      <c r="BH228" s="160">
        <f>IF(N228="zníž. prenesená",J228,0)</f>
        <v>0</v>
      </c>
      <c r="BI228" s="160">
        <f>IF(N228="nulová",J228,0)</f>
        <v>0</v>
      </c>
      <c r="BJ228" s="18" t="s">
        <v>140</v>
      </c>
      <c r="BK228" s="161">
        <f>ROUND(I228*H228,3)</f>
        <v>0</v>
      </c>
      <c r="BL228" s="18" t="s">
        <v>307</v>
      </c>
      <c r="BM228" s="159" t="s">
        <v>4948</v>
      </c>
    </row>
    <row r="229" spans="1:65" s="13" customFormat="1">
      <c r="B229" s="162"/>
      <c r="D229" s="163" t="s">
        <v>247</v>
      </c>
      <c r="E229" s="164" t="s">
        <v>1</v>
      </c>
      <c r="F229" s="165" t="s">
        <v>4949</v>
      </c>
      <c r="H229" s="166">
        <v>300</v>
      </c>
      <c r="I229" s="167"/>
      <c r="L229" s="162"/>
      <c r="M229" s="168"/>
      <c r="N229" s="169"/>
      <c r="O229" s="169"/>
      <c r="P229" s="169"/>
      <c r="Q229" s="169"/>
      <c r="R229" s="169"/>
      <c r="S229" s="169"/>
      <c r="T229" s="170"/>
      <c r="AT229" s="164" t="s">
        <v>247</v>
      </c>
      <c r="AU229" s="164" t="s">
        <v>140</v>
      </c>
      <c r="AV229" s="13" t="s">
        <v>140</v>
      </c>
      <c r="AW229" s="13" t="s">
        <v>3</v>
      </c>
      <c r="AX229" s="13" t="s">
        <v>88</v>
      </c>
      <c r="AY229" s="164" t="s">
        <v>239</v>
      </c>
    </row>
    <row r="230" spans="1:65" s="2" customFormat="1" ht="24.25" customHeight="1">
      <c r="A230" s="34"/>
      <c r="B230" s="147"/>
      <c r="C230" s="148" t="s">
        <v>947</v>
      </c>
      <c r="D230" s="148" t="s">
        <v>242</v>
      </c>
      <c r="E230" s="149" t="s">
        <v>4950</v>
      </c>
      <c r="F230" s="150" t="s">
        <v>4951</v>
      </c>
      <c r="G230" s="151" t="s">
        <v>261</v>
      </c>
      <c r="H230" s="152">
        <v>300</v>
      </c>
      <c r="I230" s="153"/>
      <c r="J230" s="152">
        <f>ROUND(I230*H230,3)</f>
        <v>0</v>
      </c>
      <c r="K230" s="154"/>
      <c r="L230" s="35"/>
      <c r="M230" s="155" t="s">
        <v>1</v>
      </c>
      <c r="N230" s="156" t="s">
        <v>46</v>
      </c>
      <c r="O230" s="60"/>
      <c r="P230" s="157">
        <f>O230*H230</f>
        <v>0</v>
      </c>
      <c r="Q230" s="157">
        <v>4.4000000000000002E-4</v>
      </c>
      <c r="R230" s="157">
        <f>Q230*H230</f>
        <v>0.13200000000000001</v>
      </c>
      <c r="S230" s="157">
        <v>0</v>
      </c>
      <c r="T230" s="158">
        <f>S230*H230</f>
        <v>0</v>
      </c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R230" s="159" t="s">
        <v>307</v>
      </c>
      <c r="AT230" s="159" t="s">
        <v>242</v>
      </c>
      <c r="AU230" s="159" t="s">
        <v>140</v>
      </c>
      <c r="AY230" s="18" t="s">
        <v>239</v>
      </c>
      <c r="BE230" s="160">
        <f>IF(N230="základná",J230,0)</f>
        <v>0</v>
      </c>
      <c r="BF230" s="160">
        <f>IF(N230="znížená",J230,0)</f>
        <v>0</v>
      </c>
      <c r="BG230" s="160">
        <f>IF(N230="zákl. prenesená",J230,0)</f>
        <v>0</v>
      </c>
      <c r="BH230" s="160">
        <f>IF(N230="zníž. prenesená",J230,0)</f>
        <v>0</v>
      </c>
      <c r="BI230" s="160">
        <f>IF(N230="nulová",J230,0)</f>
        <v>0</v>
      </c>
      <c r="BJ230" s="18" t="s">
        <v>140</v>
      </c>
      <c r="BK230" s="161">
        <f>ROUND(I230*H230,3)</f>
        <v>0</v>
      </c>
      <c r="BL230" s="18" t="s">
        <v>307</v>
      </c>
      <c r="BM230" s="159" t="s">
        <v>4952</v>
      </c>
    </row>
    <row r="231" spans="1:65" s="2" customFormat="1" ht="24.25" customHeight="1">
      <c r="A231" s="34"/>
      <c r="B231" s="147"/>
      <c r="C231" s="148" t="s">
        <v>450</v>
      </c>
      <c r="D231" s="148" t="s">
        <v>242</v>
      </c>
      <c r="E231" s="149" t="s">
        <v>4953</v>
      </c>
      <c r="F231" s="150" t="s">
        <v>4954</v>
      </c>
      <c r="G231" s="151" t="s">
        <v>138</v>
      </c>
      <c r="H231" s="152">
        <v>200</v>
      </c>
      <c r="I231" s="153"/>
      <c r="J231" s="152">
        <f>ROUND(I231*H231,3)</f>
        <v>0</v>
      </c>
      <c r="K231" s="154"/>
      <c r="L231" s="35"/>
      <c r="M231" s="155" t="s">
        <v>1</v>
      </c>
      <c r="N231" s="156" t="s">
        <v>46</v>
      </c>
      <c r="O231" s="60"/>
      <c r="P231" s="157">
        <f>O231*H231</f>
        <v>0</v>
      </c>
      <c r="Q231" s="157">
        <v>6.9999999999999994E-5</v>
      </c>
      <c r="R231" s="157">
        <f>Q231*H231</f>
        <v>1.3999999999999999E-2</v>
      </c>
      <c r="S231" s="157">
        <v>0</v>
      </c>
      <c r="T231" s="158">
        <f>S231*H231</f>
        <v>0</v>
      </c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R231" s="159" t="s">
        <v>307</v>
      </c>
      <c r="AT231" s="159" t="s">
        <v>242</v>
      </c>
      <c r="AU231" s="159" t="s">
        <v>140</v>
      </c>
      <c r="AY231" s="18" t="s">
        <v>239</v>
      </c>
      <c r="BE231" s="160">
        <f>IF(N231="základná",J231,0)</f>
        <v>0</v>
      </c>
      <c r="BF231" s="160">
        <f>IF(N231="znížená",J231,0)</f>
        <v>0</v>
      </c>
      <c r="BG231" s="160">
        <f>IF(N231="zákl. prenesená",J231,0)</f>
        <v>0</v>
      </c>
      <c r="BH231" s="160">
        <f>IF(N231="zníž. prenesená",J231,0)</f>
        <v>0</v>
      </c>
      <c r="BI231" s="160">
        <f>IF(N231="nulová",J231,0)</f>
        <v>0</v>
      </c>
      <c r="BJ231" s="18" t="s">
        <v>140</v>
      </c>
      <c r="BK231" s="161">
        <f>ROUND(I231*H231,3)</f>
        <v>0</v>
      </c>
      <c r="BL231" s="18" t="s">
        <v>307</v>
      </c>
      <c r="BM231" s="159" t="s">
        <v>695</v>
      </c>
    </row>
    <row r="232" spans="1:65" s="12" customFormat="1" ht="25.85" customHeight="1">
      <c r="B232" s="134"/>
      <c r="D232" s="135" t="s">
        <v>79</v>
      </c>
      <c r="E232" s="136" t="s">
        <v>3859</v>
      </c>
      <c r="F232" s="136" t="s">
        <v>3860</v>
      </c>
      <c r="I232" s="137"/>
      <c r="J232" s="138">
        <f>BK232</f>
        <v>0</v>
      </c>
      <c r="L232" s="134"/>
      <c r="M232" s="139"/>
      <c r="N232" s="140"/>
      <c r="O232" s="140"/>
      <c r="P232" s="141">
        <f>SUM(P233:P235)</f>
        <v>0</v>
      </c>
      <c r="Q232" s="140"/>
      <c r="R232" s="141">
        <f>SUM(R233:R235)</f>
        <v>0</v>
      </c>
      <c r="S232" s="140"/>
      <c r="T232" s="142">
        <f>SUM(T233:T235)</f>
        <v>0</v>
      </c>
      <c r="AR232" s="135" t="s">
        <v>246</v>
      </c>
      <c r="AT232" s="143" t="s">
        <v>79</v>
      </c>
      <c r="AU232" s="143" t="s">
        <v>80</v>
      </c>
      <c r="AY232" s="135" t="s">
        <v>239</v>
      </c>
      <c r="BK232" s="144">
        <f>SUM(BK233:BK235)</f>
        <v>0</v>
      </c>
    </row>
    <row r="233" spans="1:65" s="2" customFormat="1" ht="14.4" customHeight="1">
      <c r="A233" s="34"/>
      <c r="B233" s="147"/>
      <c r="C233" s="148" t="s">
        <v>962</v>
      </c>
      <c r="D233" s="148" t="s">
        <v>242</v>
      </c>
      <c r="E233" s="149" t="s">
        <v>3944</v>
      </c>
      <c r="F233" s="150" t="s">
        <v>4955</v>
      </c>
      <c r="G233" s="151" t="s">
        <v>2011</v>
      </c>
      <c r="H233" s="152">
        <v>2</v>
      </c>
      <c r="I233" s="153"/>
      <c r="J233" s="152">
        <f>ROUND(I233*H233,3)</f>
        <v>0</v>
      </c>
      <c r="K233" s="154"/>
      <c r="L233" s="35"/>
      <c r="M233" s="155" t="s">
        <v>1</v>
      </c>
      <c r="N233" s="156" t="s">
        <v>46</v>
      </c>
      <c r="O233" s="60"/>
      <c r="P233" s="157">
        <f>O233*H233</f>
        <v>0</v>
      </c>
      <c r="Q233" s="157">
        <v>0</v>
      </c>
      <c r="R233" s="157">
        <f>Q233*H233</f>
        <v>0</v>
      </c>
      <c r="S233" s="157">
        <v>0</v>
      </c>
      <c r="T233" s="158">
        <f>S233*H233</f>
        <v>0</v>
      </c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R233" s="159" t="s">
        <v>1335</v>
      </c>
      <c r="AT233" s="159" t="s">
        <v>242</v>
      </c>
      <c r="AU233" s="159" t="s">
        <v>88</v>
      </c>
      <c r="AY233" s="18" t="s">
        <v>239</v>
      </c>
      <c r="BE233" s="160">
        <f>IF(N233="základná",J233,0)</f>
        <v>0</v>
      </c>
      <c r="BF233" s="160">
        <f>IF(N233="znížená",J233,0)</f>
        <v>0</v>
      </c>
      <c r="BG233" s="160">
        <f>IF(N233="zákl. prenesená",J233,0)</f>
        <v>0</v>
      </c>
      <c r="BH233" s="160">
        <f>IF(N233="zníž. prenesená",J233,0)</f>
        <v>0</v>
      </c>
      <c r="BI233" s="160">
        <f>IF(N233="nulová",J233,0)</f>
        <v>0</v>
      </c>
      <c r="BJ233" s="18" t="s">
        <v>140</v>
      </c>
      <c r="BK233" s="161">
        <f>ROUND(I233*H233,3)</f>
        <v>0</v>
      </c>
      <c r="BL233" s="18" t="s">
        <v>1335</v>
      </c>
      <c r="BM233" s="159" t="s">
        <v>711</v>
      </c>
    </row>
    <row r="234" spans="1:65" s="2" customFormat="1" ht="14.4" customHeight="1">
      <c r="A234" s="34"/>
      <c r="B234" s="147"/>
      <c r="C234" s="148" t="s">
        <v>965</v>
      </c>
      <c r="D234" s="148" t="s">
        <v>242</v>
      </c>
      <c r="E234" s="149" t="s">
        <v>3861</v>
      </c>
      <c r="F234" s="150" t="s">
        <v>4956</v>
      </c>
      <c r="G234" s="151" t="s">
        <v>1334</v>
      </c>
      <c r="H234" s="152">
        <v>72</v>
      </c>
      <c r="I234" s="153"/>
      <c r="J234" s="152">
        <f>ROUND(I234*H234,3)</f>
        <v>0</v>
      </c>
      <c r="K234" s="154"/>
      <c r="L234" s="35"/>
      <c r="M234" s="155" t="s">
        <v>1</v>
      </c>
      <c r="N234" s="156" t="s">
        <v>46</v>
      </c>
      <c r="O234" s="60"/>
      <c r="P234" s="157">
        <f>O234*H234</f>
        <v>0</v>
      </c>
      <c r="Q234" s="157">
        <v>0</v>
      </c>
      <c r="R234" s="157">
        <f>Q234*H234</f>
        <v>0</v>
      </c>
      <c r="S234" s="157">
        <v>0</v>
      </c>
      <c r="T234" s="158">
        <f>S234*H234</f>
        <v>0</v>
      </c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R234" s="159" t="s">
        <v>1335</v>
      </c>
      <c r="AT234" s="159" t="s">
        <v>242</v>
      </c>
      <c r="AU234" s="159" t="s">
        <v>88</v>
      </c>
      <c r="AY234" s="18" t="s">
        <v>239</v>
      </c>
      <c r="BE234" s="160">
        <f>IF(N234="základná",J234,0)</f>
        <v>0</v>
      </c>
      <c r="BF234" s="160">
        <f>IF(N234="znížená",J234,0)</f>
        <v>0</v>
      </c>
      <c r="BG234" s="160">
        <f>IF(N234="zákl. prenesená",J234,0)</f>
        <v>0</v>
      </c>
      <c r="BH234" s="160">
        <f>IF(N234="zníž. prenesená",J234,0)</f>
        <v>0</v>
      </c>
      <c r="BI234" s="160">
        <f>IF(N234="nulová",J234,0)</f>
        <v>0</v>
      </c>
      <c r="BJ234" s="18" t="s">
        <v>140</v>
      </c>
      <c r="BK234" s="161">
        <f>ROUND(I234*H234,3)</f>
        <v>0</v>
      </c>
      <c r="BL234" s="18" t="s">
        <v>1335</v>
      </c>
      <c r="BM234" s="159" t="s">
        <v>1114</v>
      </c>
    </row>
    <row r="235" spans="1:65" s="2" customFormat="1" ht="14.4" customHeight="1">
      <c r="A235" s="34"/>
      <c r="B235" s="147"/>
      <c r="C235" s="148" t="s">
        <v>971</v>
      </c>
      <c r="D235" s="148" t="s">
        <v>242</v>
      </c>
      <c r="E235" s="149" t="s">
        <v>3864</v>
      </c>
      <c r="F235" s="150" t="s">
        <v>4957</v>
      </c>
      <c r="G235" s="151" t="s">
        <v>1334</v>
      </c>
      <c r="H235" s="152">
        <v>75</v>
      </c>
      <c r="I235" s="153"/>
      <c r="J235" s="152">
        <f>ROUND(I235*H235,3)</f>
        <v>0</v>
      </c>
      <c r="K235" s="154"/>
      <c r="L235" s="35"/>
      <c r="M235" s="223" t="s">
        <v>1</v>
      </c>
      <c r="N235" s="224" t="s">
        <v>46</v>
      </c>
      <c r="O235" s="213"/>
      <c r="P235" s="221">
        <f>O235*H235</f>
        <v>0</v>
      </c>
      <c r="Q235" s="221">
        <v>0</v>
      </c>
      <c r="R235" s="221">
        <f>Q235*H235</f>
        <v>0</v>
      </c>
      <c r="S235" s="221">
        <v>0</v>
      </c>
      <c r="T235" s="222">
        <f>S235*H235</f>
        <v>0</v>
      </c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R235" s="159" t="s">
        <v>1335</v>
      </c>
      <c r="AT235" s="159" t="s">
        <v>242</v>
      </c>
      <c r="AU235" s="159" t="s">
        <v>88</v>
      </c>
      <c r="AY235" s="18" t="s">
        <v>239</v>
      </c>
      <c r="BE235" s="160">
        <f>IF(N235="základná",J235,0)</f>
        <v>0</v>
      </c>
      <c r="BF235" s="160">
        <f>IF(N235="znížená",J235,0)</f>
        <v>0</v>
      </c>
      <c r="BG235" s="160">
        <f>IF(N235="zákl. prenesená",J235,0)</f>
        <v>0</v>
      </c>
      <c r="BH235" s="160">
        <f>IF(N235="zníž. prenesená",J235,0)</f>
        <v>0</v>
      </c>
      <c r="BI235" s="160">
        <f>IF(N235="nulová",J235,0)</f>
        <v>0</v>
      </c>
      <c r="BJ235" s="18" t="s">
        <v>140</v>
      </c>
      <c r="BK235" s="161">
        <f>ROUND(I235*H235,3)</f>
        <v>0</v>
      </c>
      <c r="BL235" s="18" t="s">
        <v>1335</v>
      </c>
      <c r="BM235" s="159" t="s">
        <v>4958</v>
      </c>
    </row>
    <row r="236" spans="1:65" s="2" customFormat="1" ht="6.9" customHeight="1">
      <c r="A236" s="34"/>
      <c r="B236" s="49"/>
      <c r="C236" s="50"/>
      <c r="D236" s="50"/>
      <c r="E236" s="50"/>
      <c r="F236" s="50"/>
      <c r="G236" s="50"/>
      <c r="H236" s="50"/>
      <c r="I236" s="50"/>
      <c r="J236" s="50"/>
      <c r="K236" s="50"/>
      <c r="L236" s="35"/>
      <c r="M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</row>
  </sheetData>
  <autoFilter ref="C125:K235" xr:uid="{00000000-0009-0000-0000-00000E000000}"/>
  <mergeCells count="9">
    <mergeCell ref="E87:H87"/>
    <mergeCell ref="E116:H116"/>
    <mergeCell ref="E118:H118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404"/>
  <sheetViews>
    <sheetView showGridLines="0" topLeftCell="A110" zoomScale="80" zoomScaleNormal="80" workbookViewId="0">
      <selection activeCell="K135" sqref="K135"/>
    </sheetView>
  </sheetViews>
  <sheetFormatPr defaultRowHeight="10.5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1.42578125" style="1" customWidth="1"/>
    <col min="9" max="10" width="20.140625" style="1" customWidth="1"/>
    <col min="11" max="11" width="26.8554687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7" customHeight="1">
      <c r="L2" s="278" t="s">
        <v>6</v>
      </c>
      <c r="M2" s="279"/>
      <c r="N2" s="279"/>
      <c r="O2" s="279"/>
      <c r="P2" s="279"/>
      <c r="Q2" s="279"/>
      <c r="R2" s="279"/>
      <c r="S2" s="279"/>
      <c r="T2" s="279"/>
      <c r="U2" s="279"/>
      <c r="V2" s="279"/>
      <c r="AT2" s="18" t="s">
        <v>132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1:46" s="1" customFormat="1" ht="24.9" customHeight="1">
      <c r="B4" s="21"/>
      <c r="D4" s="22" t="s">
        <v>141</v>
      </c>
      <c r="L4" s="21"/>
      <c r="M4" s="96" t="s">
        <v>10</v>
      </c>
      <c r="AT4" s="18" t="s">
        <v>4</v>
      </c>
    </row>
    <row r="5" spans="1:46" s="1" customFormat="1" ht="6.9" customHeight="1">
      <c r="B5" s="21"/>
      <c r="L5" s="21"/>
    </row>
    <row r="6" spans="1:46" s="1" customFormat="1" ht="11.95" customHeight="1">
      <c r="B6" s="21"/>
      <c r="D6" s="28" t="s">
        <v>15</v>
      </c>
      <c r="L6" s="21"/>
    </row>
    <row r="7" spans="1:46" s="1" customFormat="1" ht="16.55" customHeight="1">
      <c r="B7" s="21"/>
      <c r="E7" s="304" t="str">
        <f>'Rekapitulácia stavby'!K6</f>
        <v>MŠ Spojná 6 - rekonštrukcia objektu</v>
      </c>
      <c r="F7" s="305"/>
      <c r="G7" s="305"/>
      <c r="H7" s="305"/>
      <c r="L7" s="21"/>
    </row>
    <row r="8" spans="1:46" s="2" customFormat="1" ht="11.95" customHeight="1">
      <c r="A8" s="34"/>
      <c r="B8" s="35"/>
      <c r="C8" s="34"/>
      <c r="D8" s="28" t="s">
        <v>142</v>
      </c>
      <c r="E8" s="34"/>
      <c r="F8" s="34"/>
      <c r="G8" s="34"/>
      <c r="H8" s="34"/>
      <c r="I8" s="34"/>
      <c r="J8" s="34"/>
      <c r="K8" s="34"/>
      <c r="L8" s="4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5" customHeight="1">
      <c r="A9" s="34"/>
      <c r="B9" s="35"/>
      <c r="C9" s="34"/>
      <c r="D9" s="34"/>
      <c r="E9" s="300" t="s">
        <v>4959</v>
      </c>
      <c r="F9" s="303"/>
      <c r="G9" s="303"/>
      <c r="H9" s="303"/>
      <c r="I9" s="34"/>
      <c r="J9" s="34"/>
      <c r="K9" s="34"/>
      <c r="L9" s="4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>
      <c r="A10" s="34"/>
      <c r="B10" s="35"/>
      <c r="C10" s="34"/>
      <c r="D10" s="34"/>
      <c r="E10" s="34"/>
      <c r="F10" s="34"/>
      <c r="G10" s="34"/>
      <c r="H10" s="34"/>
      <c r="I10" s="34"/>
      <c r="J10" s="34"/>
      <c r="K10" s="34"/>
      <c r="L10" s="4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1.95" customHeight="1">
      <c r="A11" s="34"/>
      <c r="B11" s="35"/>
      <c r="C11" s="34"/>
      <c r="D11" s="28" t="s">
        <v>17</v>
      </c>
      <c r="E11" s="34"/>
      <c r="F11" s="26" t="s">
        <v>1</v>
      </c>
      <c r="G11" s="34"/>
      <c r="H11" s="34"/>
      <c r="I11" s="28" t="s">
        <v>19</v>
      </c>
      <c r="J11" s="26" t="s">
        <v>1</v>
      </c>
      <c r="K11" s="34"/>
      <c r="L11" s="4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95" customHeight="1">
      <c r="A12" s="34"/>
      <c r="B12" s="35"/>
      <c r="C12" s="34"/>
      <c r="D12" s="28" t="s">
        <v>21</v>
      </c>
      <c r="E12" s="34"/>
      <c r="F12" s="26" t="s">
        <v>22</v>
      </c>
      <c r="G12" s="34"/>
      <c r="H12" s="34"/>
      <c r="I12" s="28" t="s">
        <v>23</v>
      </c>
      <c r="J12" s="57">
        <f>'Rekapitulácia stavby'!AN8</f>
        <v>44274</v>
      </c>
      <c r="K12" s="34"/>
      <c r="L12" s="4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1" customHeight="1">
      <c r="A13" s="34"/>
      <c r="B13" s="35"/>
      <c r="C13" s="34"/>
      <c r="D13" s="34"/>
      <c r="E13" s="34"/>
      <c r="F13" s="34"/>
      <c r="G13" s="34"/>
      <c r="H13" s="34"/>
      <c r="I13" s="34"/>
      <c r="J13" s="34"/>
      <c r="K13" s="34"/>
      <c r="L13" s="4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1.95" customHeight="1">
      <c r="A14" s="34"/>
      <c r="B14" s="35"/>
      <c r="C14" s="34"/>
      <c r="D14" s="28" t="s">
        <v>28</v>
      </c>
      <c r="E14" s="34"/>
      <c r="F14" s="34"/>
      <c r="G14" s="34"/>
      <c r="H14" s="34"/>
      <c r="I14" s="28" t="s">
        <v>29</v>
      </c>
      <c r="J14" s="26" t="str">
        <f>IF('Rekapitulácia stavby'!AN10="","",'Rekapitulácia stavby'!AN10)</f>
        <v/>
      </c>
      <c r="K14" s="34"/>
      <c r="L14" s="4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5"/>
      <c r="C15" s="34"/>
      <c r="D15" s="34"/>
      <c r="E15" s="26" t="str">
        <f>IF('Rekapitulácia stavby'!E11="","",'Rekapitulácia stavby'!E11)</f>
        <v xml:space="preserve"> </v>
      </c>
      <c r="F15" s="34"/>
      <c r="G15" s="34"/>
      <c r="H15" s="34"/>
      <c r="I15" s="28" t="s">
        <v>31</v>
      </c>
      <c r="J15" s="26" t="str">
        <f>IF('Rekapitulácia stavby'!AN11="","",'Rekapitulácia stavby'!AN11)</f>
        <v/>
      </c>
      <c r="K15" s="34"/>
      <c r="L15" s="4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" customHeight="1">
      <c r="A16" s="34"/>
      <c r="B16" s="35"/>
      <c r="C16" s="34"/>
      <c r="D16" s="34"/>
      <c r="E16" s="34"/>
      <c r="F16" s="34"/>
      <c r="G16" s="34"/>
      <c r="H16" s="34"/>
      <c r="I16" s="34"/>
      <c r="J16" s="34"/>
      <c r="K16" s="34"/>
      <c r="L16" s="4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1.95" customHeight="1">
      <c r="A17" s="34"/>
      <c r="B17" s="35"/>
      <c r="C17" s="34"/>
      <c r="D17" s="28" t="s">
        <v>32</v>
      </c>
      <c r="E17" s="34"/>
      <c r="F17" s="34"/>
      <c r="G17" s="34"/>
      <c r="H17" s="34"/>
      <c r="I17" s="28" t="s">
        <v>29</v>
      </c>
      <c r="J17" s="29" t="str">
        <f>'Rekapitulácia stavby'!AN13</f>
        <v>Vyplň údaj</v>
      </c>
      <c r="K17" s="34"/>
      <c r="L17" s="4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5"/>
      <c r="C18" s="34"/>
      <c r="D18" s="34"/>
      <c r="E18" s="306" t="str">
        <f>'Rekapitulácia stavby'!E14</f>
        <v>Vyplň údaj</v>
      </c>
      <c r="F18" s="292"/>
      <c r="G18" s="292"/>
      <c r="H18" s="292"/>
      <c r="I18" s="28" t="s">
        <v>31</v>
      </c>
      <c r="J18" s="29" t="str">
        <f>'Rekapitulácia stavby'!AN14</f>
        <v>Vyplň údaj</v>
      </c>
      <c r="K18" s="34"/>
      <c r="L18" s="4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" customHeight="1">
      <c r="A19" s="34"/>
      <c r="B19" s="35"/>
      <c r="C19" s="34"/>
      <c r="D19" s="34"/>
      <c r="E19" s="34"/>
      <c r="F19" s="34"/>
      <c r="G19" s="34"/>
      <c r="H19" s="34"/>
      <c r="I19" s="34"/>
      <c r="J19" s="34"/>
      <c r="K19" s="34"/>
      <c r="L19" s="4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1.95" customHeight="1">
      <c r="A20" s="34"/>
      <c r="B20" s="35"/>
      <c r="C20" s="34"/>
      <c r="D20" s="28" t="s">
        <v>34</v>
      </c>
      <c r="E20" s="34"/>
      <c r="F20" s="34"/>
      <c r="G20" s="34"/>
      <c r="H20" s="34"/>
      <c r="I20" s="28" t="s">
        <v>29</v>
      </c>
      <c r="J20" s="26" t="s">
        <v>1</v>
      </c>
      <c r="K20" s="34"/>
      <c r="L20" s="4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5"/>
      <c r="C21" s="34"/>
      <c r="D21" s="34"/>
      <c r="E21" s="26" t="s">
        <v>35</v>
      </c>
      <c r="F21" s="34"/>
      <c r="G21" s="34"/>
      <c r="H21" s="34"/>
      <c r="I21" s="28" t="s">
        <v>31</v>
      </c>
      <c r="J21" s="26" t="s">
        <v>1</v>
      </c>
      <c r="K21" s="34"/>
      <c r="L21" s="4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" customHeight="1">
      <c r="A22" s="34"/>
      <c r="B22" s="35"/>
      <c r="C22" s="34"/>
      <c r="D22" s="34"/>
      <c r="E22" s="34"/>
      <c r="F22" s="34"/>
      <c r="G22" s="34"/>
      <c r="H22" s="34"/>
      <c r="I22" s="34"/>
      <c r="J22" s="34"/>
      <c r="K22" s="34"/>
      <c r="L22" s="4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1.95" customHeight="1">
      <c r="A23" s="34"/>
      <c r="B23" s="35"/>
      <c r="C23" s="34"/>
      <c r="D23" s="28" t="s">
        <v>37</v>
      </c>
      <c r="E23" s="34"/>
      <c r="F23" s="34"/>
      <c r="G23" s="34"/>
      <c r="H23" s="34"/>
      <c r="I23" s="28" t="s">
        <v>29</v>
      </c>
      <c r="J23" s="26" t="str">
        <f>IF('Rekapitulácia stavby'!AN19="","",'Rekapitulácia stavby'!AN19)</f>
        <v/>
      </c>
      <c r="K23" s="34"/>
      <c r="L23" s="4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5"/>
      <c r="C24" s="34"/>
      <c r="D24" s="34"/>
      <c r="E24" s="26" t="str">
        <f>IF('Rekapitulácia stavby'!E20="","",'Rekapitulácia stavby'!E20)</f>
        <v>Ing. Erich Kreutz</v>
      </c>
      <c r="F24" s="34"/>
      <c r="G24" s="34"/>
      <c r="H24" s="34"/>
      <c r="I24" s="28" t="s">
        <v>31</v>
      </c>
      <c r="J24" s="26" t="str">
        <f>IF('Rekapitulácia stavby'!AN20="","",'Rekapitulácia stavby'!AN20)</f>
        <v/>
      </c>
      <c r="K24" s="34"/>
      <c r="L24" s="4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" customHeight="1">
      <c r="A25" s="34"/>
      <c r="B25" s="35"/>
      <c r="C25" s="34"/>
      <c r="D25" s="34"/>
      <c r="E25" s="34"/>
      <c r="F25" s="34"/>
      <c r="G25" s="34"/>
      <c r="H25" s="34"/>
      <c r="I25" s="34"/>
      <c r="J25" s="34"/>
      <c r="K25" s="34"/>
      <c r="L25" s="4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1.95" customHeight="1">
      <c r="A26" s="34"/>
      <c r="B26" s="35"/>
      <c r="C26" s="34"/>
      <c r="D26" s="28" t="s">
        <v>39</v>
      </c>
      <c r="E26" s="34"/>
      <c r="F26" s="34"/>
      <c r="G26" s="34"/>
      <c r="H26" s="34"/>
      <c r="I26" s="34"/>
      <c r="J26" s="34"/>
      <c r="K26" s="34"/>
      <c r="L26" s="4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5" customHeight="1">
      <c r="A27" s="97"/>
      <c r="B27" s="98"/>
      <c r="C27" s="97"/>
      <c r="D27" s="97"/>
      <c r="E27" s="296" t="s">
        <v>1</v>
      </c>
      <c r="F27" s="296"/>
      <c r="G27" s="296"/>
      <c r="H27" s="29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" customHeight="1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4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" customHeight="1">
      <c r="A29" s="34"/>
      <c r="B29" s="35"/>
      <c r="C29" s="34"/>
      <c r="D29" s="68"/>
      <c r="E29" s="68"/>
      <c r="F29" s="68"/>
      <c r="G29" s="68"/>
      <c r="H29" s="68"/>
      <c r="I29" s="68"/>
      <c r="J29" s="68"/>
      <c r="K29" s="68"/>
      <c r="L29" s="4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4" customHeight="1">
      <c r="A30" s="34"/>
      <c r="B30" s="35"/>
      <c r="C30" s="34"/>
      <c r="D30" s="100" t="s">
        <v>40</v>
      </c>
      <c r="E30" s="34"/>
      <c r="F30" s="34"/>
      <c r="G30" s="34"/>
      <c r="H30" s="34"/>
      <c r="I30" s="34"/>
      <c r="J30" s="73">
        <f>ROUND(J136, 2)</f>
        <v>0</v>
      </c>
      <c r="K30" s="34"/>
      <c r="L30" s="4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" customHeight="1">
      <c r="A31" s="34"/>
      <c r="B31" s="35"/>
      <c r="C31" s="34"/>
      <c r="D31" s="68"/>
      <c r="E31" s="68"/>
      <c r="F31" s="68"/>
      <c r="G31" s="68"/>
      <c r="H31" s="68"/>
      <c r="I31" s="68"/>
      <c r="J31" s="68"/>
      <c r="K31" s="68"/>
      <c r="L31" s="4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" customHeight="1">
      <c r="A32" s="34"/>
      <c r="B32" s="35"/>
      <c r="C32" s="34"/>
      <c r="D32" s="34"/>
      <c r="E32" s="34"/>
      <c r="F32" s="38" t="s">
        <v>42</v>
      </c>
      <c r="G32" s="34"/>
      <c r="H32" s="34"/>
      <c r="I32" s="38" t="s">
        <v>41</v>
      </c>
      <c r="J32" s="38" t="s">
        <v>43</v>
      </c>
      <c r="K32" s="34"/>
      <c r="L32" s="4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" customHeight="1">
      <c r="A33" s="34"/>
      <c r="B33" s="35"/>
      <c r="C33" s="34"/>
      <c r="D33" s="101" t="s">
        <v>44</v>
      </c>
      <c r="E33" s="28" t="s">
        <v>45</v>
      </c>
      <c r="F33" s="102">
        <f>ROUND((SUM(BE136:BE403)),  2)</f>
        <v>0</v>
      </c>
      <c r="G33" s="34"/>
      <c r="H33" s="34"/>
      <c r="I33" s="103">
        <v>0.2</v>
      </c>
      <c r="J33" s="102">
        <f>ROUND(((SUM(BE136:BE403))*I33),  2)</f>
        <v>0</v>
      </c>
      <c r="K33" s="34"/>
      <c r="L33" s="4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" customHeight="1">
      <c r="A34" s="34"/>
      <c r="B34" s="35"/>
      <c r="C34" s="34"/>
      <c r="D34" s="34"/>
      <c r="E34" s="28" t="s">
        <v>46</v>
      </c>
      <c r="F34" s="102">
        <f>ROUND((SUM(BF136:BF403)),  2)</f>
        <v>0</v>
      </c>
      <c r="G34" s="34"/>
      <c r="H34" s="34"/>
      <c r="I34" s="103">
        <v>0.2</v>
      </c>
      <c r="J34" s="102">
        <f>ROUND(((SUM(BF136:BF403))*I34),  2)</f>
        <v>0</v>
      </c>
      <c r="K34" s="34"/>
      <c r="L34" s="4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" hidden="1" customHeight="1">
      <c r="A35" s="34"/>
      <c r="B35" s="35"/>
      <c r="C35" s="34"/>
      <c r="D35" s="34"/>
      <c r="E35" s="28" t="s">
        <v>47</v>
      </c>
      <c r="F35" s="102">
        <f>ROUND((SUM(BG136:BG403)),  2)</f>
        <v>0</v>
      </c>
      <c r="G35" s="34"/>
      <c r="H35" s="34"/>
      <c r="I35" s="103">
        <v>0.2</v>
      </c>
      <c r="J35" s="102">
        <f>0</f>
        <v>0</v>
      </c>
      <c r="K35" s="34"/>
      <c r="L35" s="4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" hidden="1" customHeight="1">
      <c r="A36" s="34"/>
      <c r="B36" s="35"/>
      <c r="C36" s="34"/>
      <c r="D36" s="34"/>
      <c r="E36" s="28" t="s">
        <v>48</v>
      </c>
      <c r="F36" s="102">
        <f>ROUND((SUM(BH136:BH403)),  2)</f>
        <v>0</v>
      </c>
      <c r="G36" s="34"/>
      <c r="H36" s="34"/>
      <c r="I36" s="103">
        <v>0.2</v>
      </c>
      <c r="J36" s="102">
        <f>0</f>
        <v>0</v>
      </c>
      <c r="K36" s="34"/>
      <c r="L36" s="4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" hidden="1" customHeight="1">
      <c r="A37" s="34"/>
      <c r="B37" s="35"/>
      <c r="C37" s="34"/>
      <c r="D37" s="34"/>
      <c r="E37" s="28" t="s">
        <v>49</v>
      </c>
      <c r="F37" s="102">
        <f>ROUND((SUM(BI136:BI403)),  2)</f>
        <v>0</v>
      </c>
      <c r="G37" s="34"/>
      <c r="H37" s="34"/>
      <c r="I37" s="103">
        <v>0</v>
      </c>
      <c r="J37" s="102">
        <f>0</f>
        <v>0</v>
      </c>
      <c r="K37" s="34"/>
      <c r="L37" s="4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" customHeight="1">
      <c r="A38" s="34"/>
      <c r="B38" s="35"/>
      <c r="C38" s="34"/>
      <c r="D38" s="34"/>
      <c r="E38" s="34"/>
      <c r="F38" s="34"/>
      <c r="G38" s="34"/>
      <c r="H38" s="34"/>
      <c r="I38" s="34"/>
      <c r="J38" s="34"/>
      <c r="K38" s="34"/>
      <c r="L38" s="4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4" customHeight="1">
      <c r="A39" s="34"/>
      <c r="B39" s="35"/>
      <c r="C39" s="104"/>
      <c r="D39" s="105" t="s">
        <v>50</v>
      </c>
      <c r="E39" s="62"/>
      <c r="F39" s="62"/>
      <c r="G39" s="106" t="s">
        <v>51</v>
      </c>
      <c r="H39" s="107" t="s">
        <v>52</v>
      </c>
      <c r="I39" s="62"/>
      <c r="J39" s="108">
        <f>SUM(J30:J37)</f>
        <v>0</v>
      </c>
      <c r="K39" s="109"/>
      <c r="L39" s="4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" customHeight="1">
      <c r="A40" s="34"/>
      <c r="B40" s="35"/>
      <c r="C40" s="34"/>
      <c r="D40" s="34"/>
      <c r="E40" s="34"/>
      <c r="F40" s="34"/>
      <c r="G40" s="34"/>
      <c r="H40" s="34"/>
      <c r="I40" s="34"/>
      <c r="J40" s="34"/>
      <c r="K40" s="34"/>
      <c r="L40" s="4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" customHeight="1">
      <c r="B41" s="21"/>
      <c r="L41" s="21"/>
    </row>
    <row r="42" spans="1:31" s="1" customFormat="1" ht="14.4" customHeight="1">
      <c r="B42" s="21"/>
      <c r="L42" s="21"/>
    </row>
    <row r="43" spans="1:31" s="1" customFormat="1" ht="14.4" customHeight="1">
      <c r="B43" s="21"/>
      <c r="L43" s="21"/>
    </row>
    <row r="44" spans="1:31" s="1" customFormat="1" ht="14.4" customHeight="1">
      <c r="B44" s="21"/>
      <c r="L44" s="21"/>
    </row>
    <row r="45" spans="1:31" s="1" customFormat="1" ht="14.4" customHeight="1">
      <c r="B45" s="21"/>
      <c r="L45" s="21"/>
    </row>
    <row r="46" spans="1:31" s="1" customFormat="1" ht="14.4" customHeight="1">
      <c r="B46" s="21"/>
      <c r="L46" s="21"/>
    </row>
    <row r="47" spans="1:31" s="1" customFormat="1" ht="14.4" customHeight="1">
      <c r="B47" s="21"/>
      <c r="L47" s="21"/>
    </row>
    <row r="48" spans="1:31" s="1" customFormat="1" ht="14.4" customHeight="1">
      <c r="B48" s="21"/>
      <c r="L48" s="21"/>
    </row>
    <row r="49" spans="1:31" s="1" customFormat="1" ht="14.4" customHeight="1">
      <c r="B49" s="21"/>
      <c r="L49" s="21"/>
    </row>
    <row r="50" spans="1:31" s="2" customFormat="1" ht="14.4" customHeight="1">
      <c r="B50" s="44"/>
      <c r="D50" s="45" t="s">
        <v>53</v>
      </c>
      <c r="E50" s="46"/>
      <c r="F50" s="46"/>
      <c r="G50" s="45" t="s">
        <v>54</v>
      </c>
      <c r="H50" s="46"/>
      <c r="I50" s="46"/>
      <c r="J50" s="46"/>
      <c r="K50" s="46"/>
      <c r="L50" s="44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45">
      <c r="A61" s="34"/>
      <c r="B61" s="35"/>
      <c r="C61" s="34"/>
      <c r="D61" s="47" t="s">
        <v>55</v>
      </c>
      <c r="E61" s="37"/>
      <c r="F61" s="110" t="s">
        <v>56</v>
      </c>
      <c r="G61" s="47" t="s">
        <v>55</v>
      </c>
      <c r="H61" s="37"/>
      <c r="I61" s="37"/>
      <c r="J61" s="111" t="s">
        <v>56</v>
      </c>
      <c r="K61" s="37"/>
      <c r="L61" s="4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3.1">
      <c r="A65" s="34"/>
      <c r="B65" s="35"/>
      <c r="C65" s="34"/>
      <c r="D65" s="45" t="s">
        <v>57</v>
      </c>
      <c r="E65" s="48"/>
      <c r="F65" s="48"/>
      <c r="G65" s="45" t="s">
        <v>58</v>
      </c>
      <c r="H65" s="48"/>
      <c r="I65" s="48"/>
      <c r="J65" s="48"/>
      <c r="K65" s="48"/>
      <c r="L65" s="4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45">
      <c r="A76" s="34"/>
      <c r="B76" s="35"/>
      <c r="C76" s="34"/>
      <c r="D76" s="47" t="s">
        <v>55</v>
      </c>
      <c r="E76" s="37"/>
      <c r="F76" s="110" t="s">
        <v>56</v>
      </c>
      <c r="G76" s="47" t="s">
        <v>55</v>
      </c>
      <c r="H76" s="37"/>
      <c r="I76" s="37"/>
      <c r="J76" s="111" t="s">
        <v>56</v>
      </c>
      <c r="K76" s="37"/>
      <c r="L76" s="4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" customHeight="1">
      <c r="A77" s="34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" customHeight="1">
      <c r="A81" s="34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" customHeight="1">
      <c r="A82" s="34"/>
      <c r="B82" s="35"/>
      <c r="C82" s="22" t="s">
        <v>146</v>
      </c>
      <c r="D82" s="34"/>
      <c r="E82" s="34"/>
      <c r="F82" s="34"/>
      <c r="G82" s="34"/>
      <c r="H82" s="34"/>
      <c r="I82" s="34"/>
      <c r="J82" s="34"/>
      <c r="K82" s="34"/>
      <c r="L82" s="4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" customHeight="1">
      <c r="A83" s="34"/>
      <c r="B83" s="35"/>
      <c r="C83" s="34"/>
      <c r="D83" s="34"/>
      <c r="E83" s="34"/>
      <c r="F83" s="34"/>
      <c r="G83" s="34"/>
      <c r="H83" s="34"/>
      <c r="I83" s="34"/>
      <c r="J83" s="34"/>
      <c r="K83" s="34"/>
      <c r="L83" s="4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1.95" customHeight="1">
      <c r="A84" s="34"/>
      <c r="B84" s="35"/>
      <c r="C84" s="28" t="s">
        <v>15</v>
      </c>
      <c r="D84" s="34"/>
      <c r="E84" s="34"/>
      <c r="F84" s="34"/>
      <c r="G84" s="34"/>
      <c r="H84" s="34"/>
      <c r="I84" s="34"/>
      <c r="J84" s="34"/>
      <c r="K84" s="34"/>
      <c r="L84" s="4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6.55" customHeight="1">
      <c r="A85" s="34"/>
      <c r="B85" s="35"/>
      <c r="C85" s="34"/>
      <c r="D85" s="34"/>
      <c r="E85" s="304" t="str">
        <f>E7</f>
        <v>MŠ Spojná 6 - rekonštrukcia objektu</v>
      </c>
      <c r="F85" s="305"/>
      <c r="G85" s="305"/>
      <c r="H85" s="305"/>
      <c r="I85" s="34"/>
      <c r="J85" s="34"/>
      <c r="K85" s="34"/>
      <c r="L85" s="4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1.95" customHeight="1">
      <c r="A86" s="34"/>
      <c r="B86" s="35"/>
      <c r="C86" s="28" t="s">
        <v>142</v>
      </c>
      <c r="D86" s="34"/>
      <c r="E86" s="34"/>
      <c r="F86" s="34"/>
      <c r="G86" s="34"/>
      <c r="H86" s="34"/>
      <c r="I86" s="34"/>
      <c r="J86" s="34"/>
      <c r="K86" s="34"/>
      <c r="L86" s="4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5" customHeight="1">
      <c r="A87" s="34"/>
      <c r="B87" s="35"/>
      <c r="C87" s="34"/>
      <c r="D87" s="34"/>
      <c r="E87" s="300" t="str">
        <f>E9</f>
        <v>P15 - Vybavenie kuchyne</v>
      </c>
      <c r="F87" s="303"/>
      <c r="G87" s="303"/>
      <c r="H87" s="303"/>
      <c r="I87" s="34"/>
      <c r="J87" s="34"/>
      <c r="K87" s="34"/>
      <c r="L87" s="4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" customHeight="1">
      <c r="A88" s="34"/>
      <c r="B88" s="35"/>
      <c r="C88" s="34"/>
      <c r="D88" s="34"/>
      <c r="E88" s="34"/>
      <c r="F88" s="34"/>
      <c r="G88" s="34"/>
      <c r="H88" s="34"/>
      <c r="I88" s="34"/>
      <c r="J88" s="34"/>
      <c r="K88" s="34"/>
      <c r="L88" s="4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1.95" customHeight="1">
      <c r="A89" s="34"/>
      <c r="B89" s="35"/>
      <c r="C89" s="28" t="s">
        <v>21</v>
      </c>
      <c r="D89" s="34"/>
      <c r="E89" s="34"/>
      <c r="F89" s="26" t="str">
        <f>F12</f>
        <v>Spojná 6, 917 01 Trnava</v>
      </c>
      <c r="G89" s="34"/>
      <c r="H89" s="34"/>
      <c r="I89" s="28" t="s">
        <v>23</v>
      </c>
      <c r="J89" s="57">
        <f>IF(J12="","",J12)</f>
        <v>44274</v>
      </c>
      <c r="K89" s="34"/>
      <c r="L89" s="4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" customHeight="1">
      <c r="A90" s="34"/>
      <c r="B90" s="35"/>
      <c r="C90" s="34"/>
      <c r="D90" s="34"/>
      <c r="E90" s="34"/>
      <c r="F90" s="34"/>
      <c r="G90" s="34"/>
      <c r="H90" s="34"/>
      <c r="I90" s="34"/>
      <c r="J90" s="34"/>
      <c r="K90" s="34"/>
      <c r="L90" s="4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5" customHeight="1">
      <c r="A91" s="34"/>
      <c r="B91" s="35"/>
      <c r="C91" s="28" t="s">
        <v>28</v>
      </c>
      <c r="D91" s="34"/>
      <c r="E91" s="34"/>
      <c r="F91" s="26" t="str">
        <f>E15</f>
        <v xml:space="preserve"> </v>
      </c>
      <c r="G91" s="34"/>
      <c r="H91" s="34"/>
      <c r="I91" s="28" t="s">
        <v>34</v>
      </c>
      <c r="J91" s="32" t="str">
        <f>E21</f>
        <v>RENAK, s.r.o.</v>
      </c>
      <c r="K91" s="34"/>
      <c r="L91" s="4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5" customHeight="1">
      <c r="A92" s="34"/>
      <c r="B92" s="35"/>
      <c r="C92" s="28" t="s">
        <v>32</v>
      </c>
      <c r="D92" s="34"/>
      <c r="E92" s="34"/>
      <c r="F92" s="26" t="str">
        <f>IF(E18="","",E18)</f>
        <v>Vyplň údaj</v>
      </c>
      <c r="G92" s="34"/>
      <c r="H92" s="34"/>
      <c r="I92" s="28" t="s">
        <v>37</v>
      </c>
      <c r="J92" s="32" t="str">
        <f>E24</f>
        <v>Ing. Erich Kreutz</v>
      </c>
      <c r="K92" s="34"/>
      <c r="L92" s="4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4"/>
      <c r="D93" s="34"/>
      <c r="E93" s="34"/>
      <c r="F93" s="34"/>
      <c r="G93" s="34"/>
      <c r="H93" s="34"/>
      <c r="I93" s="34"/>
      <c r="J93" s="34"/>
      <c r="K93" s="34"/>
      <c r="L93" s="4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3" customHeight="1">
      <c r="A94" s="34"/>
      <c r="B94" s="35"/>
      <c r="C94" s="112" t="s">
        <v>147</v>
      </c>
      <c r="D94" s="104"/>
      <c r="E94" s="104"/>
      <c r="F94" s="104"/>
      <c r="G94" s="104"/>
      <c r="H94" s="104"/>
      <c r="I94" s="104"/>
      <c r="J94" s="113" t="s">
        <v>148</v>
      </c>
      <c r="K94" s="104"/>
      <c r="L94" s="4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4"/>
      <c r="D95" s="34"/>
      <c r="E95" s="34"/>
      <c r="F95" s="34"/>
      <c r="G95" s="34"/>
      <c r="H95" s="34"/>
      <c r="I95" s="34"/>
      <c r="J95" s="34"/>
      <c r="K95" s="34"/>
      <c r="L95" s="4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75" customHeight="1">
      <c r="A96" s="34"/>
      <c r="B96" s="35"/>
      <c r="C96" s="114" t="s">
        <v>149</v>
      </c>
      <c r="D96" s="34"/>
      <c r="E96" s="34"/>
      <c r="F96" s="34"/>
      <c r="G96" s="34"/>
      <c r="H96" s="34"/>
      <c r="I96" s="34"/>
      <c r="J96" s="73">
        <f>J136</f>
        <v>0</v>
      </c>
      <c r="K96" s="34"/>
      <c r="L96" s="4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8" t="s">
        <v>150</v>
      </c>
    </row>
    <row r="97" spans="2:12" s="9" customFormat="1" ht="24.9" customHeight="1">
      <c r="B97" s="115"/>
      <c r="D97" s="116" t="s">
        <v>4960</v>
      </c>
      <c r="E97" s="117"/>
      <c r="F97" s="117"/>
      <c r="G97" s="117"/>
      <c r="H97" s="117"/>
      <c r="I97" s="117"/>
      <c r="J97" s="118">
        <f>J137</f>
        <v>0</v>
      </c>
      <c r="L97" s="115"/>
    </row>
    <row r="98" spans="2:12" s="9" customFormat="1" ht="24.9" customHeight="1">
      <c r="B98" s="115"/>
      <c r="D98" s="116" t="s">
        <v>4961</v>
      </c>
      <c r="E98" s="117"/>
      <c r="F98" s="117"/>
      <c r="G98" s="117"/>
      <c r="H98" s="117"/>
      <c r="I98" s="117"/>
      <c r="J98" s="118">
        <f>J141</f>
        <v>0</v>
      </c>
      <c r="L98" s="115"/>
    </row>
    <row r="99" spans="2:12" s="9" customFormat="1" ht="24.9" customHeight="1">
      <c r="B99" s="115"/>
      <c r="D99" s="116" t="s">
        <v>4962</v>
      </c>
      <c r="E99" s="117"/>
      <c r="F99" s="117"/>
      <c r="G99" s="117"/>
      <c r="H99" s="117"/>
      <c r="I99" s="117"/>
      <c r="J99" s="118">
        <f>J147</f>
        <v>0</v>
      </c>
      <c r="L99" s="115"/>
    </row>
    <row r="100" spans="2:12" s="9" customFormat="1" ht="24.9" customHeight="1">
      <c r="B100" s="115"/>
      <c r="D100" s="116" t="s">
        <v>4963</v>
      </c>
      <c r="E100" s="117"/>
      <c r="F100" s="117"/>
      <c r="G100" s="117"/>
      <c r="H100" s="117"/>
      <c r="I100" s="117"/>
      <c r="J100" s="118">
        <f>J155</f>
        <v>0</v>
      </c>
      <c r="L100" s="115"/>
    </row>
    <row r="101" spans="2:12" s="9" customFormat="1" ht="24.9" customHeight="1">
      <c r="B101" s="115"/>
      <c r="D101" s="116" t="s">
        <v>4964</v>
      </c>
      <c r="E101" s="117"/>
      <c r="F101" s="117"/>
      <c r="G101" s="117"/>
      <c r="H101" s="117"/>
      <c r="I101" s="117"/>
      <c r="J101" s="118">
        <f>J158</f>
        <v>0</v>
      </c>
      <c r="L101" s="115"/>
    </row>
    <row r="102" spans="2:12" s="9" customFormat="1" ht="24.9" customHeight="1">
      <c r="B102" s="115"/>
      <c r="D102" s="116" t="s">
        <v>4965</v>
      </c>
      <c r="E102" s="117"/>
      <c r="F102" s="117"/>
      <c r="G102" s="117"/>
      <c r="H102" s="117"/>
      <c r="I102" s="117"/>
      <c r="J102" s="118">
        <f>J163</f>
        <v>0</v>
      </c>
      <c r="L102" s="115"/>
    </row>
    <row r="103" spans="2:12" s="9" customFormat="1" ht="24.9" customHeight="1">
      <c r="B103" s="115"/>
      <c r="D103" s="116" t="s">
        <v>4966</v>
      </c>
      <c r="E103" s="117"/>
      <c r="F103" s="117"/>
      <c r="G103" s="117"/>
      <c r="H103" s="117"/>
      <c r="I103" s="117"/>
      <c r="J103" s="118">
        <f>J168</f>
        <v>0</v>
      </c>
      <c r="L103" s="115"/>
    </row>
    <row r="104" spans="2:12" s="9" customFormat="1" ht="24.9" customHeight="1">
      <c r="B104" s="115"/>
      <c r="D104" s="116" t="s">
        <v>4967</v>
      </c>
      <c r="E104" s="117"/>
      <c r="F104" s="117"/>
      <c r="G104" s="117"/>
      <c r="H104" s="117"/>
      <c r="I104" s="117"/>
      <c r="J104" s="118">
        <f>J173</f>
        <v>0</v>
      </c>
      <c r="L104" s="115"/>
    </row>
    <row r="105" spans="2:12" s="9" customFormat="1" ht="24.9" customHeight="1">
      <c r="B105" s="115"/>
      <c r="D105" s="116" t="s">
        <v>4968</v>
      </c>
      <c r="E105" s="117"/>
      <c r="F105" s="117"/>
      <c r="G105" s="117"/>
      <c r="H105" s="117"/>
      <c r="I105" s="117"/>
      <c r="J105" s="118">
        <f>J178</f>
        <v>0</v>
      </c>
      <c r="L105" s="115"/>
    </row>
    <row r="106" spans="2:12" s="9" customFormat="1" ht="24.9" customHeight="1">
      <c r="B106" s="115"/>
      <c r="D106" s="116" t="s">
        <v>4969</v>
      </c>
      <c r="E106" s="117"/>
      <c r="F106" s="117"/>
      <c r="G106" s="117"/>
      <c r="H106" s="117"/>
      <c r="I106" s="117"/>
      <c r="J106" s="118">
        <f>J189</f>
        <v>0</v>
      </c>
      <c r="L106" s="115"/>
    </row>
    <row r="107" spans="2:12" s="9" customFormat="1" ht="24.9" customHeight="1">
      <c r="B107" s="115"/>
      <c r="D107" s="116" t="s">
        <v>4970</v>
      </c>
      <c r="E107" s="117"/>
      <c r="F107" s="117"/>
      <c r="G107" s="117"/>
      <c r="H107" s="117"/>
      <c r="I107" s="117"/>
      <c r="J107" s="118">
        <f>J217</f>
        <v>0</v>
      </c>
      <c r="L107" s="115"/>
    </row>
    <row r="108" spans="2:12" s="10" customFormat="1" ht="20.149999999999999" customHeight="1">
      <c r="B108" s="119"/>
      <c r="D108" s="120" t="s">
        <v>4971</v>
      </c>
      <c r="E108" s="121"/>
      <c r="F108" s="121"/>
      <c r="G108" s="121"/>
      <c r="H108" s="121"/>
      <c r="I108" s="121"/>
      <c r="J108" s="122">
        <f>J218</f>
        <v>0</v>
      </c>
      <c r="L108" s="119"/>
    </row>
    <row r="109" spans="2:12" s="10" customFormat="1" ht="20.149999999999999" customHeight="1">
      <c r="B109" s="119"/>
      <c r="D109" s="120" t="s">
        <v>4972</v>
      </c>
      <c r="E109" s="121"/>
      <c r="F109" s="121"/>
      <c r="G109" s="121"/>
      <c r="H109" s="121"/>
      <c r="I109" s="121"/>
      <c r="J109" s="122">
        <f>J228</f>
        <v>0</v>
      </c>
      <c r="L109" s="119"/>
    </row>
    <row r="110" spans="2:12" s="10" customFormat="1" ht="20.149999999999999" customHeight="1">
      <c r="B110" s="119"/>
      <c r="D110" s="120" t="s">
        <v>4973</v>
      </c>
      <c r="E110" s="121"/>
      <c r="F110" s="121"/>
      <c r="G110" s="121"/>
      <c r="H110" s="121"/>
      <c r="I110" s="121"/>
      <c r="J110" s="122">
        <f>J247</f>
        <v>0</v>
      </c>
      <c r="L110" s="119"/>
    </row>
    <row r="111" spans="2:12" s="10" customFormat="1" ht="20.149999999999999" customHeight="1">
      <c r="B111" s="119"/>
      <c r="D111" s="120" t="s">
        <v>4974</v>
      </c>
      <c r="E111" s="121"/>
      <c r="F111" s="121"/>
      <c r="G111" s="121"/>
      <c r="H111" s="121"/>
      <c r="I111" s="121"/>
      <c r="J111" s="122">
        <f>J269</f>
        <v>0</v>
      </c>
      <c r="L111" s="119"/>
    </row>
    <row r="112" spans="2:12" s="10" customFormat="1" ht="20.149999999999999" customHeight="1">
      <c r="B112" s="119"/>
      <c r="D112" s="120" t="s">
        <v>4975</v>
      </c>
      <c r="E112" s="121"/>
      <c r="F112" s="121"/>
      <c r="G112" s="121"/>
      <c r="H112" s="121"/>
      <c r="I112" s="121"/>
      <c r="J112" s="122">
        <f>J283</f>
        <v>0</v>
      </c>
      <c r="L112" s="119"/>
    </row>
    <row r="113" spans="1:31" s="10" customFormat="1" ht="20.149999999999999" customHeight="1">
      <c r="B113" s="119"/>
      <c r="D113" s="120" t="s">
        <v>4976</v>
      </c>
      <c r="E113" s="121"/>
      <c r="F113" s="121"/>
      <c r="G113" s="121"/>
      <c r="H113" s="121"/>
      <c r="I113" s="121"/>
      <c r="J113" s="122">
        <f>J291</f>
        <v>0</v>
      </c>
      <c r="L113" s="119"/>
    </row>
    <row r="114" spans="1:31" s="10" customFormat="1" ht="20.149999999999999" customHeight="1">
      <c r="B114" s="119"/>
      <c r="D114" s="120" t="s">
        <v>4977</v>
      </c>
      <c r="E114" s="121"/>
      <c r="F114" s="121"/>
      <c r="G114" s="121"/>
      <c r="H114" s="121"/>
      <c r="I114" s="121"/>
      <c r="J114" s="122">
        <f>J304</f>
        <v>0</v>
      </c>
      <c r="L114" s="119"/>
    </row>
    <row r="115" spans="1:31" s="10" customFormat="1" ht="20.149999999999999" customHeight="1">
      <c r="B115" s="119"/>
      <c r="D115" s="120" t="s">
        <v>4978</v>
      </c>
      <c r="E115" s="121"/>
      <c r="F115" s="121"/>
      <c r="G115" s="121"/>
      <c r="H115" s="121"/>
      <c r="I115" s="121"/>
      <c r="J115" s="122">
        <f>J334</f>
        <v>0</v>
      </c>
      <c r="L115" s="119"/>
    </row>
    <row r="116" spans="1:31" s="10" customFormat="1" ht="20.149999999999999" customHeight="1">
      <c r="B116" s="119"/>
      <c r="D116" s="120" t="s">
        <v>4979</v>
      </c>
      <c r="E116" s="121"/>
      <c r="F116" s="121"/>
      <c r="G116" s="121"/>
      <c r="H116" s="121"/>
      <c r="I116" s="121"/>
      <c r="J116" s="122">
        <f>J345</f>
        <v>0</v>
      </c>
      <c r="L116" s="119"/>
    </row>
    <row r="117" spans="1:31" s="2" customFormat="1" ht="21.8" customHeight="1">
      <c r="A117" s="34"/>
      <c r="B117" s="35"/>
      <c r="C117" s="34"/>
      <c r="D117" s="34"/>
      <c r="E117" s="34"/>
      <c r="F117" s="34"/>
      <c r="G117" s="34"/>
      <c r="H117" s="34"/>
      <c r="I117" s="34"/>
      <c r="J117" s="34"/>
      <c r="K117" s="34"/>
      <c r="L117" s="4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31" s="2" customFormat="1" ht="6.9" customHeight="1">
      <c r="A118" s="34"/>
      <c r="B118" s="49"/>
      <c r="C118" s="50"/>
      <c r="D118" s="50"/>
      <c r="E118" s="50"/>
      <c r="F118" s="50"/>
      <c r="G118" s="50"/>
      <c r="H118" s="50"/>
      <c r="I118" s="50"/>
      <c r="J118" s="50"/>
      <c r="K118" s="50"/>
      <c r="L118" s="4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22" spans="1:31" s="2" customFormat="1" ht="6.9" customHeight="1">
      <c r="A122" s="34"/>
      <c r="B122" s="51"/>
      <c r="C122" s="52"/>
      <c r="D122" s="52"/>
      <c r="E122" s="52"/>
      <c r="F122" s="52"/>
      <c r="G122" s="52"/>
      <c r="H122" s="52"/>
      <c r="I122" s="52"/>
      <c r="J122" s="52"/>
      <c r="K122" s="52"/>
      <c r="L122" s="4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31" s="2" customFormat="1" ht="24.9" customHeight="1">
      <c r="A123" s="34"/>
      <c r="B123" s="35"/>
      <c r="C123" s="22" t="s">
        <v>226</v>
      </c>
      <c r="D123" s="34"/>
      <c r="E123" s="34"/>
      <c r="F123" s="34"/>
      <c r="G123" s="34"/>
      <c r="H123" s="34"/>
      <c r="I123" s="34"/>
      <c r="J123" s="34"/>
      <c r="K123" s="34"/>
      <c r="L123" s="4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31" s="2" customFormat="1" ht="6.9" customHeight="1">
      <c r="A124" s="34"/>
      <c r="B124" s="35"/>
      <c r="C124" s="34"/>
      <c r="D124" s="34"/>
      <c r="E124" s="34"/>
      <c r="F124" s="34"/>
      <c r="G124" s="34"/>
      <c r="H124" s="34"/>
      <c r="I124" s="34"/>
      <c r="J124" s="34"/>
      <c r="K124" s="34"/>
      <c r="L124" s="4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</row>
    <row r="125" spans="1:31" s="2" customFormat="1" ht="11.95" customHeight="1">
      <c r="A125" s="34"/>
      <c r="B125" s="35"/>
      <c r="C125" s="28" t="s">
        <v>15</v>
      </c>
      <c r="D125" s="34"/>
      <c r="E125" s="34"/>
      <c r="F125" s="34"/>
      <c r="G125" s="34"/>
      <c r="H125" s="34"/>
      <c r="I125" s="34"/>
      <c r="J125" s="34"/>
      <c r="K125" s="34"/>
      <c r="L125" s="4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</row>
    <row r="126" spans="1:31" s="2" customFormat="1" ht="16.55" customHeight="1">
      <c r="A126" s="34"/>
      <c r="B126" s="35"/>
      <c r="C126" s="34"/>
      <c r="D126" s="34"/>
      <c r="E126" s="304" t="str">
        <f>E7</f>
        <v>MŠ Spojná 6 - rekonštrukcia objektu</v>
      </c>
      <c r="F126" s="305"/>
      <c r="G126" s="305"/>
      <c r="H126" s="305"/>
      <c r="I126" s="34"/>
      <c r="J126" s="34"/>
      <c r="K126" s="34"/>
      <c r="L126" s="4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</row>
    <row r="127" spans="1:31" s="2" customFormat="1" ht="11.95" customHeight="1">
      <c r="A127" s="34"/>
      <c r="B127" s="35"/>
      <c r="C127" s="28" t="s">
        <v>142</v>
      </c>
      <c r="D127" s="34"/>
      <c r="E127" s="34"/>
      <c r="F127" s="34"/>
      <c r="G127" s="34"/>
      <c r="H127" s="34"/>
      <c r="I127" s="34"/>
      <c r="J127" s="34"/>
      <c r="K127" s="34"/>
      <c r="L127" s="4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</row>
    <row r="128" spans="1:31" s="2" customFormat="1" ht="16.55" customHeight="1">
      <c r="A128" s="34"/>
      <c r="B128" s="35"/>
      <c r="C128" s="34"/>
      <c r="D128" s="34"/>
      <c r="E128" s="300" t="str">
        <f>E9</f>
        <v>P15 - Vybavenie kuchyne</v>
      </c>
      <c r="F128" s="303"/>
      <c r="G128" s="303"/>
      <c r="H128" s="303"/>
      <c r="I128" s="34"/>
      <c r="J128" s="34"/>
      <c r="K128" s="34"/>
      <c r="L128" s="4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</row>
    <row r="129" spans="1:65" s="2" customFormat="1" ht="6.9" customHeight="1">
      <c r="A129" s="34"/>
      <c r="B129" s="35"/>
      <c r="C129" s="34"/>
      <c r="D129" s="34"/>
      <c r="E129" s="34"/>
      <c r="F129" s="34"/>
      <c r="G129" s="34"/>
      <c r="H129" s="34"/>
      <c r="I129" s="34"/>
      <c r="J129" s="34"/>
      <c r="K129" s="34"/>
      <c r="L129" s="4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</row>
    <row r="130" spans="1:65" s="2" customFormat="1" ht="11.95" customHeight="1">
      <c r="A130" s="34"/>
      <c r="B130" s="35"/>
      <c r="C130" s="28" t="s">
        <v>21</v>
      </c>
      <c r="D130" s="34"/>
      <c r="E130" s="34"/>
      <c r="F130" s="26" t="str">
        <f>F12</f>
        <v>Spojná 6, 917 01 Trnava</v>
      </c>
      <c r="G130" s="34"/>
      <c r="H130" s="34"/>
      <c r="I130" s="28" t="s">
        <v>23</v>
      </c>
      <c r="J130" s="57">
        <f>IF(J12="","",J12)</f>
        <v>44274</v>
      </c>
      <c r="K130" s="34"/>
      <c r="L130" s="4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</row>
    <row r="131" spans="1:65" s="2" customFormat="1" ht="6.9" customHeight="1">
      <c r="A131" s="34"/>
      <c r="B131" s="35"/>
      <c r="C131" s="34"/>
      <c r="D131" s="34"/>
      <c r="E131" s="34"/>
      <c r="F131" s="34"/>
      <c r="G131" s="34"/>
      <c r="H131" s="34"/>
      <c r="I131" s="34"/>
      <c r="J131" s="34"/>
      <c r="K131" s="34"/>
      <c r="L131" s="4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</row>
    <row r="132" spans="1:65" s="2" customFormat="1" ht="15.25" customHeight="1">
      <c r="A132" s="34"/>
      <c r="B132" s="35"/>
      <c r="C132" s="28" t="s">
        <v>28</v>
      </c>
      <c r="D132" s="34"/>
      <c r="E132" s="34"/>
      <c r="F132" s="26" t="str">
        <f>E15</f>
        <v xml:space="preserve"> </v>
      </c>
      <c r="G132" s="34"/>
      <c r="H132" s="34"/>
      <c r="I132" s="28" t="s">
        <v>34</v>
      </c>
      <c r="J132" s="32" t="str">
        <f>E21</f>
        <v>RENAK, s.r.o.</v>
      </c>
      <c r="K132" s="34"/>
      <c r="L132" s="4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</row>
    <row r="133" spans="1:65" s="2" customFormat="1" ht="15.25" customHeight="1">
      <c r="A133" s="34"/>
      <c r="B133" s="35"/>
      <c r="C133" s="28" t="s">
        <v>32</v>
      </c>
      <c r="D133" s="34"/>
      <c r="E133" s="34"/>
      <c r="F133" s="26" t="str">
        <f>IF(E18="","",E18)</f>
        <v>Vyplň údaj</v>
      </c>
      <c r="G133" s="34"/>
      <c r="H133" s="34"/>
      <c r="I133" s="28" t="s">
        <v>37</v>
      </c>
      <c r="J133" s="32" t="str">
        <f>E24</f>
        <v>Ing. Erich Kreutz</v>
      </c>
      <c r="K133" s="34"/>
      <c r="L133" s="4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</row>
    <row r="134" spans="1:65" s="2" customFormat="1" ht="10.35" customHeight="1">
      <c r="A134" s="34"/>
      <c r="B134" s="35"/>
      <c r="C134" s="34"/>
      <c r="D134" s="34"/>
      <c r="E134" s="34"/>
      <c r="F134" s="34"/>
      <c r="G134" s="34"/>
      <c r="H134" s="34"/>
      <c r="I134" s="34"/>
      <c r="J134" s="34"/>
      <c r="K134" s="34"/>
      <c r="L134" s="4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</row>
    <row r="135" spans="1:65" s="11" customFormat="1" ht="29.3" customHeight="1">
      <c r="A135" s="123"/>
      <c r="B135" s="124"/>
      <c r="C135" s="125" t="s">
        <v>227</v>
      </c>
      <c r="D135" s="126" t="s">
        <v>65</v>
      </c>
      <c r="E135" s="126" t="s">
        <v>61</v>
      </c>
      <c r="F135" s="126" t="s">
        <v>62</v>
      </c>
      <c r="G135" s="126" t="s">
        <v>228</v>
      </c>
      <c r="H135" s="126" t="s">
        <v>229</v>
      </c>
      <c r="I135" s="126" t="s">
        <v>230</v>
      </c>
      <c r="J135" s="127" t="s">
        <v>148</v>
      </c>
      <c r="K135" s="128" t="s">
        <v>5564</v>
      </c>
      <c r="L135" s="129"/>
      <c r="M135" s="64" t="s">
        <v>1</v>
      </c>
      <c r="N135" s="65" t="s">
        <v>44</v>
      </c>
      <c r="O135" s="65" t="s">
        <v>231</v>
      </c>
      <c r="P135" s="65" t="s">
        <v>232</v>
      </c>
      <c r="Q135" s="65" t="s">
        <v>233</v>
      </c>
      <c r="R135" s="65" t="s">
        <v>234</v>
      </c>
      <c r="S135" s="65" t="s">
        <v>235</v>
      </c>
      <c r="T135" s="66" t="s">
        <v>236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</row>
    <row r="136" spans="1:65" s="2" customFormat="1" ht="22.75" customHeight="1">
      <c r="A136" s="34"/>
      <c r="B136" s="35"/>
      <c r="C136" s="71" t="s">
        <v>149</v>
      </c>
      <c r="D136" s="34"/>
      <c r="E136" s="34"/>
      <c r="F136" s="34"/>
      <c r="G136" s="34"/>
      <c r="H136" s="34"/>
      <c r="I136" s="34"/>
      <c r="J136" s="130">
        <f>BK136</f>
        <v>0</v>
      </c>
      <c r="K136" s="34"/>
      <c r="L136" s="35"/>
      <c r="M136" s="67"/>
      <c r="N136" s="58"/>
      <c r="O136" s="68"/>
      <c r="P136" s="131">
        <f>P137+P141+P147+P155+P158+P163+P168+P173+P178+P189+P217</f>
        <v>0</v>
      </c>
      <c r="Q136" s="68"/>
      <c r="R136" s="131">
        <f>R137+R141+R147+R155+R158+R163+R168+R173+R178+R189+R217</f>
        <v>0</v>
      </c>
      <c r="S136" s="68"/>
      <c r="T136" s="132">
        <f>T137+T141+T147+T155+T158+T163+T168+T173+T178+T189+T217</f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T136" s="18" t="s">
        <v>79</v>
      </c>
      <c r="AU136" s="18" t="s">
        <v>150</v>
      </c>
      <c r="BK136" s="133">
        <f>BK137+BK141+BK147+BK155+BK158+BK163+BK168+BK173+BK178+BK189+BK217</f>
        <v>0</v>
      </c>
    </row>
    <row r="137" spans="1:65" s="12" customFormat="1" ht="25.85" customHeight="1">
      <c r="B137" s="134"/>
      <c r="D137" s="135" t="s">
        <v>79</v>
      </c>
      <c r="E137" s="136" t="s">
        <v>3245</v>
      </c>
      <c r="F137" s="136" t="s">
        <v>4980</v>
      </c>
      <c r="I137" s="137"/>
      <c r="J137" s="138">
        <f>BK137</f>
        <v>0</v>
      </c>
      <c r="L137" s="134"/>
      <c r="M137" s="139"/>
      <c r="N137" s="140"/>
      <c r="O137" s="140"/>
      <c r="P137" s="141">
        <f>SUM(P138:P140)</f>
        <v>0</v>
      </c>
      <c r="Q137" s="140"/>
      <c r="R137" s="141">
        <f>SUM(R138:R140)</f>
        <v>0</v>
      </c>
      <c r="S137" s="140"/>
      <c r="T137" s="142">
        <f>SUM(T138:T140)</f>
        <v>0</v>
      </c>
      <c r="AR137" s="135" t="s">
        <v>88</v>
      </c>
      <c r="AT137" s="143" t="s">
        <v>79</v>
      </c>
      <c r="AU137" s="143" t="s">
        <v>80</v>
      </c>
      <c r="AY137" s="135" t="s">
        <v>239</v>
      </c>
      <c r="BK137" s="144">
        <f>SUM(BK138:BK140)</f>
        <v>0</v>
      </c>
    </row>
    <row r="138" spans="1:65" s="2" customFormat="1" ht="14.4" customHeight="1">
      <c r="A138" s="34"/>
      <c r="B138" s="147"/>
      <c r="C138" s="148" t="s">
        <v>80</v>
      </c>
      <c r="D138" s="148" t="s">
        <v>242</v>
      </c>
      <c r="E138" s="149" t="s">
        <v>4981</v>
      </c>
      <c r="F138" s="150" t="s">
        <v>4982</v>
      </c>
      <c r="G138" s="151" t="s">
        <v>388</v>
      </c>
      <c r="H138" s="152">
        <v>1</v>
      </c>
      <c r="I138" s="153"/>
      <c r="J138" s="152">
        <f>ROUND(I138*H138,3)</f>
        <v>0</v>
      </c>
      <c r="K138" s="154"/>
      <c r="L138" s="35"/>
      <c r="M138" s="155" t="s">
        <v>1</v>
      </c>
      <c r="N138" s="156" t="s">
        <v>46</v>
      </c>
      <c r="O138" s="60"/>
      <c r="P138" s="157">
        <f>O138*H138</f>
        <v>0</v>
      </c>
      <c r="Q138" s="157">
        <v>0</v>
      </c>
      <c r="R138" s="157">
        <f>Q138*H138</f>
        <v>0</v>
      </c>
      <c r="S138" s="157">
        <v>0</v>
      </c>
      <c r="T138" s="158">
        <f>S138*H138</f>
        <v>0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159" t="s">
        <v>246</v>
      </c>
      <c r="AT138" s="159" t="s">
        <v>242</v>
      </c>
      <c r="AU138" s="159" t="s">
        <v>88</v>
      </c>
      <c r="AY138" s="18" t="s">
        <v>239</v>
      </c>
      <c r="BE138" s="160">
        <f>IF(N138="základná",J138,0)</f>
        <v>0</v>
      </c>
      <c r="BF138" s="160">
        <f>IF(N138="znížená",J138,0)</f>
        <v>0</v>
      </c>
      <c r="BG138" s="160">
        <f>IF(N138="zákl. prenesená",J138,0)</f>
        <v>0</v>
      </c>
      <c r="BH138" s="160">
        <f>IF(N138="zníž. prenesená",J138,0)</f>
        <v>0</v>
      </c>
      <c r="BI138" s="160">
        <f>IF(N138="nulová",J138,0)</f>
        <v>0</v>
      </c>
      <c r="BJ138" s="18" t="s">
        <v>140</v>
      </c>
      <c r="BK138" s="161">
        <f>ROUND(I138*H138,3)</f>
        <v>0</v>
      </c>
      <c r="BL138" s="18" t="s">
        <v>246</v>
      </c>
      <c r="BM138" s="159" t="s">
        <v>246</v>
      </c>
    </row>
    <row r="139" spans="1:65" s="2" customFormat="1" ht="137.44999999999999">
      <c r="A139" s="34"/>
      <c r="B139" s="35"/>
      <c r="C139" s="34"/>
      <c r="D139" s="163" t="s">
        <v>316</v>
      </c>
      <c r="E139" s="34"/>
      <c r="F139" s="186" t="s">
        <v>4983</v>
      </c>
      <c r="G139" s="34"/>
      <c r="H139" s="34"/>
      <c r="I139" s="187"/>
      <c r="J139" s="34"/>
      <c r="K139" s="34"/>
      <c r="L139" s="35"/>
      <c r="M139" s="188"/>
      <c r="N139" s="189"/>
      <c r="O139" s="60"/>
      <c r="P139" s="60"/>
      <c r="Q139" s="60"/>
      <c r="R139" s="60"/>
      <c r="S139" s="60"/>
      <c r="T139" s="61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T139" s="18" t="s">
        <v>316</v>
      </c>
      <c r="AU139" s="18" t="s">
        <v>88</v>
      </c>
    </row>
    <row r="140" spans="1:65" s="2" customFormat="1" ht="14.4" customHeight="1">
      <c r="A140" s="34"/>
      <c r="B140" s="147"/>
      <c r="C140" s="148" t="s">
        <v>80</v>
      </c>
      <c r="D140" s="148" t="s">
        <v>242</v>
      </c>
      <c r="E140" s="149" t="s">
        <v>4984</v>
      </c>
      <c r="F140" s="150" t="s">
        <v>4985</v>
      </c>
      <c r="G140" s="151" t="s">
        <v>388</v>
      </c>
      <c r="H140" s="152">
        <v>1</v>
      </c>
      <c r="I140" s="153"/>
      <c r="J140" s="152">
        <f>ROUND(I140*H140,3)</f>
        <v>0</v>
      </c>
      <c r="K140" s="154"/>
      <c r="L140" s="35"/>
      <c r="M140" s="155" t="s">
        <v>1</v>
      </c>
      <c r="N140" s="156" t="s">
        <v>46</v>
      </c>
      <c r="O140" s="60"/>
      <c r="P140" s="157">
        <f>O140*H140</f>
        <v>0</v>
      </c>
      <c r="Q140" s="157">
        <v>0</v>
      </c>
      <c r="R140" s="157">
        <f>Q140*H140</f>
        <v>0</v>
      </c>
      <c r="S140" s="157">
        <v>0</v>
      </c>
      <c r="T140" s="158">
        <f>S140*H140</f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159" t="s">
        <v>246</v>
      </c>
      <c r="AT140" s="159" t="s">
        <v>242</v>
      </c>
      <c r="AU140" s="159" t="s">
        <v>88</v>
      </c>
      <c r="AY140" s="18" t="s">
        <v>239</v>
      </c>
      <c r="BE140" s="160">
        <f>IF(N140="základná",J140,0)</f>
        <v>0</v>
      </c>
      <c r="BF140" s="160">
        <f>IF(N140="znížená",J140,0)</f>
        <v>0</v>
      </c>
      <c r="BG140" s="160">
        <f>IF(N140="zákl. prenesená",J140,0)</f>
        <v>0</v>
      </c>
      <c r="BH140" s="160">
        <f>IF(N140="zníž. prenesená",J140,0)</f>
        <v>0</v>
      </c>
      <c r="BI140" s="160">
        <f>IF(N140="nulová",J140,0)</f>
        <v>0</v>
      </c>
      <c r="BJ140" s="18" t="s">
        <v>140</v>
      </c>
      <c r="BK140" s="161">
        <f>ROUND(I140*H140,3)</f>
        <v>0</v>
      </c>
      <c r="BL140" s="18" t="s">
        <v>246</v>
      </c>
      <c r="BM140" s="159" t="s">
        <v>270</v>
      </c>
    </row>
    <row r="141" spans="1:65" s="12" customFormat="1" ht="25.85" customHeight="1">
      <c r="B141" s="134"/>
      <c r="D141" s="135" t="s">
        <v>79</v>
      </c>
      <c r="E141" s="136" t="s">
        <v>3284</v>
      </c>
      <c r="F141" s="136" t="s">
        <v>4986</v>
      </c>
      <c r="I141" s="137"/>
      <c r="J141" s="138">
        <f>BK141</f>
        <v>0</v>
      </c>
      <c r="L141" s="134"/>
      <c r="M141" s="139"/>
      <c r="N141" s="140"/>
      <c r="O141" s="140"/>
      <c r="P141" s="141">
        <f>SUM(P142:P146)</f>
        <v>0</v>
      </c>
      <c r="Q141" s="140"/>
      <c r="R141" s="141">
        <f>SUM(R142:R146)</f>
        <v>0</v>
      </c>
      <c r="S141" s="140"/>
      <c r="T141" s="142">
        <f>SUM(T142:T146)</f>
        <v>0</v>
      </c>
      <c r="AR141" s="135" t="s">
        <v>88</v>
      </c>
      <c r="AT141" s="143" t="s">
        <v>79</v>
      </c>
      <c r="AU141" s="143" t="s">
        <v>80</v>
      </c>
      <c r="AY141" s="135" t="s">
        <v>239</v>
      </c>
      <c r="BK141" s="144">
        <f>SUM(BK142:BK146)</f>
        <v>0</v>
      </c>
    </row>
    <row r="142" spans="1:65" s="2" customFormat="1" ht="14.4" customHeight="1">
      <c r="A142" s="34"/>
      <c r="B142" s="147"/>
      <c r="C142" s="148" t="s">
        <v>80</v>
      </c>
      <c r="D142" s="148" t="s">
        <v>242</v>
      </c>
      <c r="E142" s="149" t="s">
        <v>4987</v>
      </c>
      <c r="F142" s="150" t="s">
        <v>5558</v>
      </c>
      <c r="G142" s="151" t="s">
        <v>388</v>
      </c>
      <c r="H142" s="152">
        <v>0</v>
      </c>
      <c r="I142" s="153"/>
      <c r="J142" s="152">
        <f>ROUND(I142*H142,3)</f>
        <v>0</v>
      </c>
      <c r="K142" s="154"/>
      <c r="L142" s="35"/>
      <c r="M142" s="155" t="s">
        <v>1</v>
      </c>
      <c r="N142" s="156" t="s">
        <v>46</v>
      </c>
      <c r="O142" s="60"/>
      <c r="P142" s="157">
        <f>O142*H142</f>
        <v>0</v>
      </c>
      <c r="Q142" s="157">
        <v>0</v>
      </c>
      <c r="R142" s="157">
        <f>Q142*H142</f>
        <v>0</v>
      </c>
      <c r="S142" s="157">
        <v>0</v>
      </c>
      <c r="T142" s="158">
        <f>S142*H142</f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159" t="s">
        <v>246</v>
      </c>
      <c r="AT142" s="159" t="s">
        <v>242</v>
      </c>
      <c r="AU142" s="159" t="s">
        <v>88</v>
      </c>
      <c r="AY142" s="18" t="s">
        <v>239</v>
      </c>
      <c r="BE142" s="160">
        <f>IF(N142="základná",J142,0)</f>
        <v>0</v>
      </c>
      <c r="BF142" s="160">
        <f>IF(N142="znížená",J142,0)</f>
        <v>0</v>
      </c>
      <c r="BG142" s="160">
        <f>IF(N142="zákl. prenesená",J142,0)</f>
        <v>0</v>
      </c>
      <c r="BH142" s="160">
        <f>IF(N142="zníž. prenesená",J142,0)</f>
        <v>0</v>
      </c>
      <c r="BI142" s="160">
        <f>IF(N142="nulová",J142,0)</f>
        <v>0</v>
      </c>
      <c r="BJ142" s="18" t="s">
        <v>140</v>
      </c>
      <c r="BK142" s="161">
        <f>ROUND(I142*H142,3)</f>
        <v>0</v>
      </c>
      <c r="BL142" s="18" t="s">
        <v>246</v>
      </c>
      <c r="BM142" s="159" t="s">
        <v>291</v>
      </c>
    </row>
    <row r="143" spans="1:65" s="2" customFormat="1" ht="14.4" customHeight="1">
      <c r="A143" s="34"/>
      <c r="B143" s="147"/>
      <c r="C143" s="148" t="s">
        <v>80</v>
      </c>
      <c r="D143" s="148" t="s">
        <v>242</v>
      </c>
      <c r="E143" s="149" t="s">
        <v>4988</v>
      </c>
      <c r="F143" s="150" t="s">
        <v>4989</v>
      </c>
      <c r="G143" s="151" t="s">
        <v>388</v>
      </c>
      <c r="H143" s="152">
        <v>1</v>
      </c>
      <c r="I143" s="153"/>
      <c r="J143" s="152">
        <f>ROUND(I143*H143,3)</f>
        <v>0</v>
      </c>
      <c r="K143" s="154"/>
      <c r="L143" s="35"/>
      <c r="M143" s="155" t="s">
        <v>1</v>
      </c>
      <c r="N143" s="156" t="s">
        <v>46</v>
      </c>
      <c r="O143" s="60"/>
      <c r="P143" s="157">
        <f>O143*H143</f>
        <v>0</v>
      </c>
      <c r="Q143" s="157">
        <v>0</v>
      </c>
      <c r="R143" s="157">
        <f>Q143*H143</f>
        <v>0</v>
      </c>
      <c r="S143" s="157">
        <v>0</v>
      </c>
      <c r="T143" s="158">
        <f>S143*H143</f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159" t="s">
        <v>246</v>
      </c>
      <c r="AT143" s="159" t="s">
        <v>242</v>
      </c>
      <c r="AU143" s="159" t="s">
        <v>88</v>
      </c>
      <c r="AY143" s="18" t="s">
        <v>239</v>
      </c>
      <c r="BE143" s="160">
        <f>IF(N143="základná",J143,0)</f>
        <v>0</v>
      </c>
      <c r="BF143" s="160">
        <f>IF(N143="znížená",J143,0)</f>
        <v>0</v>
      </c>
      <c r="BG143" s="160">
        <f>IF(N143="zákl. prenesená",J143,0)</f>
        <v>0</v>
      </c>
      <c r="BH143" s="160">
        <f>IF(N143="zníž. prenesená",J143,0)</f>
        <v>0</v>
      </c>
      <c r="BI143" s="160">
        <f>IF(N143="nulová",J143,0)</f>
        <v>0</v>
      </c>
      <c r="BJ143" s="18" t="s">
        <v>140</v>
      </c>
      <c r="BK143" s="161">
        <f>ROUND(I143*H143,3)</f>
        <v>0</v>
      </c>
      <c r="BL143" s="18" t="s">
        <v>246</v>
      </c>
      <c r="BM143" s="159" t="s">
        <v>312</v>
      </c>
    </row>
    <row r="144" spans="1:65" s="2" customFormat="1" ht="68.75">
      <c r="A144" s="34"/>
      <c r="B144" s="35"/>
      <c r="C144" s="34"/>
      <c r="D144" s="163" t="s">
        <v>316</v>
      </c>
      <c r="E144" s="34"/>
      <c r="F144" s="186" t="s">
        <v>4990</v>
      </c>
      <c r="G144" s="34"/>
      <c r="H144" s="34"/>
      <c r="I144" s="187"/>
      <c r="J144" s="34"/>
      <c r="K144" s="34"/>
      <c r="L144" s="35"/>
      <c r="M144" s="188"/>
      <c r="N144" s="189"/>
      <c r="O144" s="60"/>
      <c r="P144" s="60"/>
      <c r="Q144" s="60"/>
      <c r="R144" s="60"/>
      <c r="S144" s="60"/>
      <c r="T144" s="61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T144" s="18" t="s">
        <v>316</v>
      </c>
      <c r="AU144" s="18" t="s">
        <v>88</v>
      </c>
    </row>
    <row r="145" spans="1:65" s="2" customFormat="1" ht="14.4" customHeight="1">
      <c r="A145" s="34"/>
      <c r="B145" s="147"/>
      <c r="C145" s="148" t="s">
        <v>80</v>
      </c>
      <c r="D145" s="148" t="s">
        <v>242</v>
      </c>
      <c r="E145" s="149" t="s">
        <v>4991</v>
      </c>
      <c r="F145" s="150" t="s">
        <v>4992</v>
      </c>
      <c r="G145" s="151" t="s">
        <v>388</v>
      </c>
      <c r="H145" s="152">
        <v>1</v>
      </c>
      <c r="I145" s="153"/>
      <c r="J145" s="152">
        <f>ROUND(I145*H145,3)</f>
        <v>0</v>
      </c>
      <c r="K145" s="154"/>
      <c r="L145" s="35"/>
      <c r="M145" s="155" t="s">
        <v>1</v>
      </c>
      <c r="N145" s="156" t="s">
        <v>46</v>
      </c>
      <c r="O145" s="60"/>
      <c r="P145" s="157">
        <f>O145*H145</f>
        <v>0</v>
      </c>
      <c r="Q145" s="157">
        <v>0</v>
      </c>
      <c r="R145" s="157">
        <f>Q145*H145</f>
        <v>0</v>
      </c>
      <c r="S145" s="157">
        <v>0</v>
      </c>
      <c r="T145" s="158">
        <f>S145*H145</f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159" t="s">
        <v>246</v>
      </c>
      <c r="AT145" s="159" t="s">
        <v>242</v>
      </c>
      <c r="AU145" s="159" t="s">
        <v>88</v>
      </c>
      <c r="AY145" s="18" t="s">
        <v>239</v>
      </c>
      <c r="BE145" s="160">
        <f>IF(N145="základná",J145,0)</f>
        <v>0</v>
      </c>
      <c r="BF145" s="160">
        <f>IF(N145="znížená",J145,0)</f>
        <v>0</v>
      </c>
      <c r="BG145" s="160">
        <f>IF(N145="zákl. prenesená",J145,0)</f>
        <v>0</v>
      </c>
      <c r="BH145" s="160">
        <f>IF(N145="zníž. prenesená",J145,0)</f>
        <v>0</v>
      </c>
      <c r="BI145" s="160">
        <f>IF(N145="nulová",J145,0)</f>
        <v>0</v>
      </c>
      <c r="BJ145" s="18" t="s">
        <v>140</v>
      </c>
      <c r="BK145" s="161">
        <f>ROUND(I145*H145,3)</f>
        <v>0</v>
      </c>
      <c r="BL145" s="18" t="s">
        <v>246</v>
      </c>
      <c r="BM145" s="159" t="s">
        <v>327</v>
      </c>
    </row>
    <row r="146" spans="1:65" s="2" customFormat="1" ht="78.55">
      <c r="A146" s="34"/>
      <c r="B146" s="35"/>
      <c r="C146" s="34"/>
      <c r="D146" s="163" t="s">
        <v>316</v>
      </c>
      <c r="E146" s="34"/>
      <c r="F146" s="186" t="s">
        <v>4993</v>
      </c>
      <c r="G146" s="34"/>
      <c r="H146" s="34"/>
      <c r="I146" s="187"/>
      <c r="J146" s="34"/>
      <c r="K146" s="34"/>
      <c r="L146" s="35"/>
      <c r="M146" s="188"/>
      <c r="N146" s="189"/>
      <c r="O146" s="60"/>
      <c r="P146" s="60"/>
      <c r="Q146" s="60"/>
      <c r="R146" s="60"/>
      <c r="S146" s="60"/>
      <c r="T146" s="61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T146" s="18" t="s">
        <v>316</v>
      </c>
      <c r="AU146" s="18" t="s">
        <v>88</v>
      </c>
    </row>
    <row r="147" spans="1:65" s="12" customFormat="1" ht="25.85" customHeight="1">
      <c r="B147" s="134"/>
      <c r="D147" s="135" t="s">
        <v>79</v>
      </c>
      <c r="E147" s="136" t="s">
        <v>3288</v>
      </c>
      <c r="F147" s="136" t="s">
        <v>4994</v>
      </c>
      <c r="I147" s="137"/>
      <c r="J147" s="138">
        <f>BK147</f>
        <v>0</v>
      </c>
      <c r="L147" s="134"/>
      <c r="M147" s="139"/>
      <c r="N147" s="140"/>
      <c r="O147" s="140"/>
      <c r="P147" s="141">
        <f>SUM(P148:P154)</f>
        <v>0</v>
      </c>
      <c r="Q147" s="140"/>
      <c r="R147" s="141">
        <f>SUM(R148:R154)</f>
        <v>0</v>
      </c>
      <c r="S147" s="140"/>
      <c r="T147" s="142">
        <f>SUM(T148:T154)</f>
        <v>0</v>
      </c>
      <c r="AR147" s="135" t="s">
        <v>88</v>
      </c>
      <c r="AT147" s="143" t="s">
        <v>79</v>
      </c>
      <c r="AU147" s="143" t="s">
        <v>80</v>
      </c>
      <c r="AY147" s="135" t="s">
        <v>239</v>
      </c>
      <c r="BK147" s="144">
        <f>SUM(BK148:BK154)</f>
        <v>0</v>
      </c>
    </row>
    <row r="148" spans="1:65" s="2" customFormat="1" ht="14.4" customHeight="1">
      <c r="A148" s="34"/>
      <c r="B148" s="147"/>
      <c r="C148" s="148" t="s">
        <v>80</v>
      </c>
      <c r="D148" s="148" t="s">
        <v>242</v>
      </c>
      <c r="E148" s="149" t="s">
        <v>4987</v>
      </c>
      <c r="F148" s="150" t="s">
        <v>5558</v>
      </c>
      <c r="G148" s="151" t="s">
        <v>388</v>
      </c>
      <c r="H148" s="152">
        <v>0</v>
      </c>
      <c r="I148" s="153"/>
      <c r="J148" s="152">
        <f>ROUND(I148*H148,3)</f>
        <v>0</v>
      </c>
      <c r="K148" s="154"/>
      <c r="L148" s="35"/>
      <c r="M148" s="155" t="s">
        <v>1</v>
      </c>
      <c r="N148" s="156" t="s">
        <v>46</v>
      </c>
      <c r="O148" s="60"/>
      <c r="P148" s="157">
        <f>O148*H148</f>
        <v>0</v>
      </c>
      <c r="Q148" s="157">
        <v>0</v>
      </c>
      <c r="R148" s="157">
        <f>Q148*H148</f>
        <v>0</v>
      </c>
      <c r="S148" s="157">
        <v>0</v>
      </c>
      <c r="T148" s="158">
        <f>S148*H148</f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159" t="s">
        <v>246</v>
      </c>
      <c r="AT148" s="159" t="s">
        <v>242</v>
      </c>
      <c r="AU148" s="159" t="s">
        <v>88</v>
      </c>
      <c r="AY148" s="18" t="s">
        <v>239</v>
      </c>
      <c r="BE148" s="160">
        <f>IF(N148="základná",J148,0)</f>
        <v>0</v>
      </c>
      <c r="BF148" s="160">
        <f>IF(N148="znížená",J148,0)</f>
        <v>0</v>
      </c>
      <c r="BG148" s="160">
        <f>IF(N148="zákl. prenesená",J148,0)</f>
        <v>0</v>
      </c>
      <c r="BH148" s="160">
        <f>IF(N148="zníž. prenesená",J148,0)</f>
        <v>0</v>
      </c>
      <c r="BI148" s="160">
        <f>IF(N148="nulová",J148,0)</f>
        <v>0</v>
      </c>
      <c r="BJ148" s="18" t="s">
        <v>140</v>
      </c>
      <c r="BK148" s="161">
        <f>ROUND(I148*H148,3)</f>
        <v>0</v>
      </c>
      <c r="BL148" s="18" t="s">
        <v>246</v>
      </c>
      <c r="BM148" s="159" t="s">
        <v>339</v>
      </c>
    </row>
    <row r="149" spans="1:65" s="2" customFormat="1" ht="14.4" customHeight="1">
      <c r="A149" s="34"/>
      <c r="B149" s="147"/>
      <c r="C149" s="148" t="s">
        <v>80</v>
      </c>
      <c r="D149" s="148" t="s">
        <v>242</v>
      </c>
      <c r="E149" s="149" t="s">
        <v>4995</v>
      </c>
      <c r="F149" s="150" t="s">
        <v>4996</v>
      </c>
      <c r="G149" s="151" t="s">
        <v>388</v>
      </c>
      <c r="H149" s="152">
        <v>1</v>
      </c>
      <c r="I149" s="153"/>
      <c r="J149" s="152">
        <f>ROUND(I149*H149,3)</f>
        <v>0</v>
      </c>
      <c r="K149" s="154"/>
      <c r="L149" s="35"/>
      <c r="M149" s="155" t="s">
        <v>1</v>
      </c>
      <c r="N149" s="156" t="s">
        <v>46</v>
      </c>
      <c r="O149" s="60"/>
      <c r="P149" s="157">
        <f>O149*H149</f>
        <v>0</v>
      </c>
      <c r="Q149" s="157">
        <v>0</v>
      </c>
      <c r="R149" s="157">
        <f>Q149*H149</f>
        <v>0</v>
      </c>
      <c r="S149" s="157">
        <v>0</v>
      </c>
      <c r="T149" s="158">
        <f>S149*H149</f>
        <v>0</v>
      </c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R149" s="159" t="s">
        <v>246</v>
      </c>
      <c r="AT149" s="159" t="s">
        <v>242</v>
      </c>
      <c r="AU149" s="159" t="s">
        <v>88</v>
      </c>
      <c r="AY149" s="18" t="s">
        <v>239</v>
      </c>
      <c r="BE149" s="160">
        <f>IF(N149="základná",J149,0)</f>
        <v>0</v>
      </c>
      <c r="BF149" s="160">
        <f>IF(N149="znížená",J149,0)</f>
        <v>0</v>
      </c>
      <c r="BG149" s="160">
        <f>IF(N149="zákl. prenesená",J149,0)</f>
        <v>0</v>
      </c>
      <c r="BH149" s="160">
        <f>IF(N149="zníž. prenesená",J149,0)</f>
        <v>0</v>
      </c>
      <c r="BI149" s="160">
        <f>IF(N149="nulová",J149,0)</f>
        <v>0</v>
      </c>
      <c r="BJ149" s="18" t="s">
        <v>140</v>
      </c>
      <c r="BK149" s="161">
        <f>ROUND(I149*H149,3)</f>
        <v>0</v>
      </c>
      <c r="BL149" s="18" t="s">
        <v>246</v>
      </c>
      <c r="BM149" s="159" t="s">
        <v>307</v>
      </c>
    </row>
    <row r="150" spans="1:65" s="2" customFormat="1" ht="39.299999999999997">
      <c r="A150" s="34"/>
      <c r="B150" s="35"/>
      <c r="C150" s="34"/>
      <c r="D150" s="163" t="s">
        <v>316</v>
      </c>
      <c r="E150" s="34"/>
      <c r="F150" s="186" t="s">
        <v>4997</v>
      </c>
      <c r="G150" s="34"/>
      <c r="H150" s="34"/>
      <c r="I150" s="187"/>
      <c r="J150" s="34"/>
      <c r="K150" s="34"/>
      <c r="L150" s="35"/>
      <c r="M150" s="188"/>
      <c r="N150" s="189"/>
      <c r="O150" s="60"/>
      <c r="P150" s="60"/>
      <c r="Q150" s="60"/>
      <c r="R150" s="60"/>
      <c r="S150" s="60"/>
      <c r="T150" s="61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T150" s="18" t="s">
        <v>316</v>
      </c>
      <c r="AU150" s="18" t="s">
        <v>88</v>
      </c>
    </row>
    <row r="151" spans="1:65" s="2" customFormat="1" ht="14.4" customHeight="1">
      <c r="A151" s="34"/>
      <c r="B151" s="147"/>
      <c r="C151" s="148" t="s">
        <v>80</v>
      </c>
      <c r="D151" s="148" t="s">
        <v>242</v>
      </c>
      <c r="E151" s="149" t="s">
        <v>4998</v>
      </c>
      <c r="F151" s="150" t="s">
        <v>4999</v>
      </c>
      <c r="G151" s="151" t="s">
        <v>388</v>
      </c>
      <c r="H151" s="152">
        <v>1</v>
      </c>
      <c r="I151" s="153"/>
      <c r="J151" s="152">
        <f>ROUND(I151*H151,3)</f>
        <v>0</v>
      </c>
      <c r="K151" s="154"/>
      <c r="L151" s="35"/>
      <c r="M151" s="155" t="s">
        <v>1</v>
      </c>
      <c r="N151" s="156" t="s">
        <v>46</v>
      </c>
      <c r="O151" s="60"/>
      <c r="P151" s="157">
        <f>O151*H151</f>
        <v>0</v>
      </c>
      <c r="Q151" s="157">
        <v>0</v>
      </c>
      <c r="R151" s="157">
        <f>Q151*H151</f>
        <v>0</v>
      </c>
      <c r="S151" s="157">
        <v>0</v>
      </c>
      <c r="T151" s="158">
        <f>S151*H151</f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159" t="s">
        <v>246</v>
      </c>
      <c r="AT151" s="159" t="s">
        <v>242</v>
      </c>
      <c r="AU151" s="159" t="s">
        <v>88</v>
      </c>
      <c r="AY151" s="18" t="s">
        <v>239</v>
      </c>
      <c r="BE151" s="160">
        <f>IF(N151="základná",J151,0)</f>
        <v>0</v>
      </c>
      <c r="BF151" s="160">
        <f>IF(N151="znížená",J151,0)</f>
        <v>0</v>
      </c>
      <c r="BG151" s="160">
        <f>IF(N151="zákl. prenesená",J151,0)</f>
        <v>0</v>
      </c>
      <c r="BH151" s="160">
        <f>IF(N151="zníž. prenesená",J151,0)</f>
        <v>0</v>
      </c>
      <c r="BI151" s="160">
        <f>IF(N151="nulová",J151,0)</f>
        <v>0</v>
      </c>
      <c r="BJ151" s="18" t="s">
        <v>140</v>
      </c>
      <c r="BK151" s="161">
        <f>ROUND(I151*H151,3)</f>
        <v>0</v>
      </c>
      <c r="BL151" s="18" t="s">
        <v>246</v>
      </c>
      <c r="BM151" s="159" t="s">
        <v>761</v>
      </c>
    </row>
    <row r="152" spans="1:65" s="2" customFormat="1" ht="19.649999999999999">
      <c r="A152" s="34"/>
      <c r="B152" s="35"/>
      <c r="C152" s="34"/>
      <c r="D152" s="163" t="s">
        <v>316</v>
      </c>
      <c r="E152" s="34"/>
      <c r="F152" s="186" t="s">
        <v>5000</v>
      </c>
      <c r="G152" s="34"/>
      <c r="H152" s="34"/>
      <c r="I152" s="187"/>
      <c r="J152" s="34"/>
      <c r="K152" s="34"/>
      <c r="L152" s="35"/>
      <c r="M152" s="188"/>
      <c r="N152" s="189"/>
      <c r="O152" s="60"/>
      <c r="P152" s="60"/>
      <c r="Q152" s="60"/>
      <c r="R152" s="60"/>
      <c r="S152" s="60"/>
      <c r="T152" s="61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T152" s="18" t="s">
        <v>316</v>
      </c>
      <c r="AU152" s="18" t="s">
        <v>88</v>
      </c>
    </row>
    <row r="153" spans="1:65" s="2" customFormat="1" ht="14.4" customHeight="1">
      <c r="A153" s="34"/>
      <c r="B153" s="147"/>
      <c r="C153" s="148" t="s">
        <v>88</v>
      </c>
      <c r="D153" s="148" t="s">
        <v>242</v>
      </c>
      <c r="E153" s="149" t="s">
        <v>5001</v>
      </c>
      <c r="F153" s="150" t="s">
        <v>5002</v>
      </c>
      <c r="G153" s="151" t="s">
        <v>388</v>
      </c>
      <c r="H153" s="152">
        <v>1</v>
      </c>
      <c r="I153" s="153"/>
      <c r="J153" s="152">
        <f>ROUND(I153*H153,3)</f>
        <v>0</v>
      </c>
      <c r="K153" s="154"/>
      <c r="L153" s="35"/>
      <c r="M153" s="155" t="s">
        <v>1</v>
      </c>
      <c r="N153" s="156" t="s">
        <v>46</v>
      </c>
      <c r="O153" s="60"/>
      <c r="P153" s="157">
        <f>O153*H153</f>
        <v>0</v>
      </c>
      <c r="Q153" s="157">
        <v>0</v>
      </c>
      <c r="R153" s="157">
        <f>Q153*H153</f>
        <v>0</v>
      </c>
      <c r="S153" s="157">
        <v>0</v>
      </c>
      <c r="T153" s="158">
        <f>S153*H153</f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159" t="s">
        <v>246</v>
      </c>
      <c r="AT153" s="159" t="s">
        <v>242</v>
      </c>
      <c r="AU153" s="159" t="s">
        <v>88</v>
      </c>
      <c r="AY153" s="18" t="s">
        <v>239</v>
      </c>
      <c r="BE153" s="160">
        <f>IF(N153="základná",J153,0)</f>
        <v>0</v>
      </c>
      <c r="BF153" s="160">
        <f>IF(N153="znížená",J153,0)</f>
        <v>0</v>
      </c>
      <c r="BG153" s="160">
        <f>IF(N153="zákl. prenesená",J153,0)</f>
        <v>0</v>
      </c>
      <c r="BH153" s="160">
        <f>IF(N153="zníž. prenesená",J153,0)</f>
        <v>0</v>
      </c>
      <c r="BI153" s="160">
        <f>IF(N153="nulová",J153,0)</f>
        <v>0</v>
      </c>
      <c r="BJ153" s="18" t="s">
        <v>140</v>
      </c>
      <c r="BK153" s="161">
        <f>ROUND(I153*H153,3)</f>
        <v>0</v>
      </c>
      <c r="BL153" s="18" t="s">
        <v>246</v>
      </c>
      <c r="BM153" s="159" t="s">
        <v>5003</v>
      </c>
    </row>
    <row r="154" spans="1:65" s="2" customFormat="1" ht="19.649999999999999">
      <c r="A154" s="34"/>
      <c r="B154" s="35"/>
      <c r="C154" s="34"/>
      <c r="D154" s="163" t="s">
        <v>316</v>
      </c>
      <c r="E154" s="34"/>
      <c r="F154" s="186" t="s">
        <v>5000</v>
      </c>
      <c r="G154" s="34"/>
      <c r="H154" s="34"/>
      <c r="I154" s="187"/>
      <c r="J154" s="34"/>
      <c r="K154" s="34"/>
      <c r="L154" s="35"/>
      <c r="M154" s="188"/>
      <c r="N154" s="189"/>
      <c r="O154" s="60"/>
      <c r="P154" s="60"/>
      <c r="Q154" s="60"/>
      <c r="R154" s="60"/>
      <c r="S154" s="60"/>
      <c r="T154" s="61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T154" s="18" t="s">
        <v>316</v>
      </c>
      <c r="AU154" s="18" t="s">
        <v>88</v>
      </c>
    </row>
    <row r="155" spans="1:65" s="12" customFormat="1" ht="25.85" customHeight="1">
      <c r="B155" s="134"/>
      <c r="D155" s="135" t="s">
        <v>79</v>
      </c>
      <c r="E155" s="136" t="s">
        <v>3301</v>
      </c>
      <c r="F155" s="136" t="s">
        <v>5004</v>
      </c>
      <c r="I155" s="137"/>
      <c r="J155" s="138">
        <f>BK155</f>
        <v>0</v>
      </c>
      <c r="L155" s="134"/>
      <c r="M155" s="139"/>
      <c r="N155" s="140"/>
      <c r="O155" s="140"/>
      <c r="P155" s="141">
        <f>SUM(P156:P157)</f>
        <v>0</v>
      </c>
      <c r="Q155" s="140"/>
      <c r="R155" s="141">
        <f>SUM(R156:R157)</f>
        <v>0</v>
      </c>
      <c r="S155" s="140"/>
      <c r="T155" s="142">
        <f>SUM(T156:T157)</f>
        <v>0</v>
      </c>
      <c r="AR155" s="135" t="s">
        <v>88</v>
      </c>
      <c r="AT155" s="143" t="s">
        <v>79</v>
      </c>
      <c r="AU155" s="143" t="s">
        <v>80</v>
      </c>
      <c r="AY155" s="135" t="s">
        <v>239</v>
      </c>
      <c r="BK155" s="144">
        <f>SUM(BK156:BK157)</f>
        <v>0</v>
      </c>
    </row>
    <row r="156" spans="1:65" s="2" customFormat="1" ht="14.4" customHeight="1">
      <c r="A156" s="34"/>
      <c r="B156" s="147"/>
      <c r="C156" s="148" t="s">
        <v>80</v>
      </c>
      <c r="D156" s="148" t="s">
        <v>242</v>
      </c>
      <c r="E156" s="149" t="s">
        <v>5005</v>
      </c>
      <c r="F156" s="150" t="s">
        <v>5006</v>
      </c>
      <c r="G156" s="151" t="s">
        <v>388</v>
      </c>
      <c r="H156" s="152">
        <v>2</v>
      </c>
      <c r="I156" s="153"/>
      <c r="J156" s="152">
        <f>ROUND(I156*H156,3)</f>
        <v>0</v>
      </c>
      <c r="K156" s="154"/>
      <c r="L156" s="35"/>
      <c r="M156" s="155" t="s">
        <v>1</v>
      </c>
      <c r="N156" s="156" t="s">
        <v>46</v>
      </c>
      <c r="O156" s="60"/>
      <c r="P156" s="157">
        <f>O156*H156</f>
        <v>0</v>
      </c>
      <c r="Q156" s="157">
        <v>0</v>
      </c>
      <c r="R156" s="157">
        <f>Q156*H156</f>
        <v>0</v>
      </c>
      <c r="S156" s="157">
        <v>0</v>
      </c>
      <c r="T156" s="158">
        <f>S156*H156</f>
        <v>0</v>
      </c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159" t="s">
        <v>246</v>
      </c>
      <c r="AT156" s="159" t="s">
        <v>242</v>
      </c>
      <c r="AU156" s="159" t="s">
        <v>88</v>
      </c>
      <c r="AY156" s="18" t="s">
        <v>239</v>
      </c>
      <c r="BE156" s="160">
        <f>IF(N156="základná",J156,0)</f>
        <v>0</v>
      </c>
      <c r="BF156" s="160">
        <f>IF(N156="znížená",J156,0)</f>
        <v>0</v>
      </c>
      <c r="BG156" s="160">
        <f>IF(N156="zákl. prenesená",J156,0)</f>
        <v>0</v>
      </c>
      <c r="BH156" s="160">
        <f>IF(N156="zníž. prenesená",J156,0)</f>
        <v>0</v>
      </c>
      <c r="BI156" s="160">
        <f>IF(N156="nulová",J156,0)</f>
        <v>0</v>
      </c>
      <c r="BJ156" s="18" t="s">
        <v>140</v>
      </c>
      <c r="BK156" s="161">
        <f>ROUND(I156*H156,3)</f>
        <v>0</v>
      </c>
      <c r="BL156" s="18" t="s">
        <v>246</v>
      </c>
      <c r="BM156" s="159" t="s">
        <v>8</v>
      </c>
    </row>
    <row r="157" spans="1:65" s="2" customFormat="1" ht="68.75">
      <c r="A157" s="34"/>
      <c r="B157" s="35"/>
      <c r="C157" s="34"/>
      <c r="D157" s="163" t="s">
        <v>316</v>
      </c>
      <c r="E157" s="34"/>
      <c r="F157" s="186" t="s">
        <v>5007</v>
      </c>
      <c r="G157" s="34"/>
      <c r="H157" s="34"/>
      <c r="I157" s="187"/>
      <c r="J157" s="34"/>
      <c r="K157" s="34"/>
      <c r="L157" s="35"/>
      <c r="M157" s="188"/>
      <c r="N157" s="189"/>
      <c r="O157" s="60"/>
      <c r="P157" s="60"/>
      <c r="Q157" s="60"/>
      <c r="R157" s="60"/>
      <c r="S157" s="60"/>
      <c r="T157" s="61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T157" s="18" t="s">
        <v>316</v>
      </c>
      <c r="AU157" s="18" t="s">
        <v>88</v>
      </c>
    </row>
    <row r="158" spans="1:65" s="12" customFormat="1" ht="25.85" customHeight="1">
      <c r="B158" s="134"/>
      <c r="D158" s="135" t="s">
        <v>79</v>
      </c>
      <c r="E158" s="136" t="s">
        <v>3318</v>
      </c>
      <c r="F158" s="136" t="s">
        <v>5008</v>
      </c>
      <c r="I158" s="137"/>
      <c r="J158" s="138">
        <f>BK158</f>
        <v>0</v>
      </c>
      <c r="L158" s="134"/>
      <c r="M158" s="139"/>
      <c r="N158" s="140"/>
      <c r="O158" s="140"/>
      <c r="P158" s="141">
        <f>SUM(P159:P162)</f>
        <v>0</v>
      </c>
      <c r="Q158" s="140"/>
      <c r="R158" s="141">
        <f>SUM(R159:R162)</f>
        <v>0</v>
      </c>
      <c r="S158" s="140"/>
      <c r="T158" s="142">
        <f>SUM(T159:T162)</f>
        <v>0</v>
      </c>
      <c r="AR158" s="135" t="s">
        <v>88</v>
      </c>
      <c r="AT158" s="143" t="s">
        <v>79</v>
      </c>
      <c r="AU158" s="143" t="s">
        <v>80</v>
      </c>
      <c r="AY158" s="135" t="s">
        <v>239</v>
      </c>
      <c r="BK158" s="144">
        <f>SUM(BK159:BK162)</f>
        <v>0</v>
      </c>
    </row>
    <row r="159" spans="1:65" s="2" customFormat="1" ht="14.4" customHeight="1">
      <c r="A159" s="34"/>
      <c r="B159" s="147"/>
      <c r="C159" s="148" t="s">
        <v>80</v>
      </c>
      <c r="D159" s="148" t="s">
        <v>242</v>
      </c>
      <c r="E159" s="149" t="s">
        <v>5009</v>
      </c>
      <c r="F159" s="150" t="s">
        <v>5010</v>
      </c>
      <c r="G159" s="151" t="s">
        <v>388</v>
      </c>
      <c r="H159" s="152">
        <v>2</v>
      </c>
      <c r="I159" s="153"/>
      <c r="J159" s="152">
        <f>ROUND(I159*H159,3)</f>
        <v>0</v>
      </c>
      <c r="K159" s="154"/>
      <c r="L159" s="35"/>
      <c r="M159" s="155" t="s">
        <v>1</v>
      </c>
      <c r="N159" s="156" t="s">
        <v>46</v>
      </c>
      <c r="O159" s="60"/>
      <c r="P159" s="157">
        <f>O159*H159</f>
        <v>0</v>
      </c>
      <c r="Q159" s="157">
        <v>0</v>
      </c>
      <c r="R159" s="157">
        <f>Q159*H159</f>
        <v>0</v>
      </c>
      <c r="S159" s="157">
        <v>0</v>
      </c>
      <c r="T159" s="158">
        <f>S159*H159</f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159" t="s">
        <v>246</v>
      </c>
      <c r="AT159" s="159" t="s">
        <v>242</v>
      </c>
      <c r="AU159" s="159" t="s">
        <v>88</v>
      </c>
      <c r="AY159" s="18" t="s">
        <v>239</v>
      </c>
      <c r="BE159" s="160">
        <f>IF(N159="základná",J159,0)</f>
        <v>0</v>
      </c>
      <c r="BF159" s="160">
        <f>IF(N159="znížená",J159,0)</f>
        <v>0</v>
      </c>
      <c r="BG159" s="160">
        <f>IF(N159="zákl. prenesená",J159,0)</f>
        <v>0</v>
      </c>
      <c r="BH159" s="160">
        <f>IF(N159="zníž. prenesená",J159,0)</f>
        <v>0</v>
      </c>
      <c r="BI159" s="160">
        <f>IF(N159="nulová",J159,0)</f>
        <v>0</v>
      </c>
      <c r="BJ159" s="18" t="s">
        <v>140</v>
      </c>
      <c r="BK159" s="161">
        <f>ROUND(I159*H159,3)</f>
        <v>0</v>
      </c>
      <c r="BL159" s="18" t="s">
        <v>246</v>
      </c>
      <c r="BM159" s="159" t="s">
        <v>380</v>
      </c>
    </row>
    <row r="160" spans="1:65" s="2" customFormat="1" ht="29.45">
      <c r="A160" s="34"/>
      <c r="B160" s="35"/>
      <c r="C160" s="34"/>
      <c r="D160" s="163" t="s">
        <v>316</v>
      </c>
      <c r="E160" s="34"/>
      <c r="F160" s="186" t="s">
        <v>5011</v>
      </c>
      <c r="G160" s="34"/>
      <c r="H160" s="34"/>
      <c r="I160" s="187"/>
      <c r="J160" s="34"/>
      <c r="K160" s="34"/>
      <c r="L160" s="35"/>
      <c r="M160" s="188"/>
      <c r="N160" s="189"/>
      <c r="O160" s="60"/>
      <c r="P160" s="60"/>
      <c r="Q160" s="60"/>
      <c r="R160" s="60"/>
      <c r="S160" s="60"/>
      <c r="T160" s="61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T160" s="18" t="s">
        <v>316</v>
      </c>
      <c r="AU160" s="18" t="s">
        <v>88</v>
      </c>
    </row>
    <row r="161" spans="1:65" s="2" customFormat="1" ht="14.4" customHeight="1">
      <c r="A161" s="34"/>
      <c r="B161" s="147"/>
      <c r="C161" s="148" t="s">
        <v>80</v>
      </c>
      <c r="D161" s="148" t="s">
        <v>242</v>
      </c>
      <c r="E161" s="149" t="s">
        <v>5009</v>
      </c>
      <c r="F161" s="150" t="s">
        <v>5010</v>
      </c>
      <c r="G161" s="151" t="s">
        <v>388</v>
      </c>
      <c r="H161" s="152">
        <v>2</v>
      </c>
      <c r="I161" s="153"/>
      <c r="J161" s="152">
        <f>ROUND(I161*H161,3)</f>
        <v>0</v>
      </c>
      <c r="K161" s="154"/>
      <c r="L161" s="35"/>
      <c r="M161" s="155" t="s">
        <v>1</v>
      </c>
      <c r="N161" s="156" t="s">
        <v>46</v>
      </c>
      <c r="O161" s="60"/>
      <c r="P161" s="157">
        <f>O161*H161</f>
        <v>0</v>
      </c>
      <c r="Q161" s="157">
        <v>0</v>
      </c>
      <c r="R161" s="157">
        <f>Q161*H161</f>
        <v>0</v>
      </c>
      <c r="S161" s="157">
        <v>0</v>
      </c>
      <c r="T161" s="158">
        <f>S161*H161</f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159" t="s">
        <v>246</v>
      </c>
      <c r="AT161" s="159" t="s">
        <v>242</v>
      </c>
      <c r="AU161" s="159" t="s">
        <v>88</v>
      </c>
      <c r="AY161" s="18" t="s">
        <v>239</v>
      </c>
      <c r="BE161" s="160">
        <f>IF(N161="základná",J161,0)</f>
        <v>0</v>
      </c>
      <c r="BF161" s="160">
        <f>IF(N161="znížená",J161,0)</f>
        <v>0</v>
      </c>
      <c r="BG161" s="160">
        <f>IF(N161="zákl. prenesená",J161,0)</f>
        <v>0</v>
      </c>
      <c r="BH161" s="160">
        <f>IF(N161="zníž. prenesená",J161,0)</f>
        <v>0</v>
      </c>
      <c r="BI161" s="160">
        <f>IF(N161="nulová",J161,0)</f>
        <v>0</v>
      </c>
      <c r="BJ161" s="18" t="s">
        <v>140</v>
      </c>
      <c r="BK161" s="161">
        <f>ROUND(I161*H161,3)</f>
        <v>0</v>
      </c>
      <c r="BL161" s="18" t="s">
        <v>246</v>
      </c>
      <c r="BM161" s="159" t="s">
        <v>393</v>
      </c>
    </row>
    <row r="162" spans="1:65" s="2" customFormat="1" ht="19.649999999999999">
      <c r="A162" s="34"/>
      <c r="B162" s="35"/>
      <c r="C162" s="34"/>
      <c r="D162" s="163" t="s">
        <v>316</v>
      </c>
      <c r="E162" s="34"/>
      <c r="F162" s="186" t="s">
        <v>5012</v>
      </c>
      <c r="G162" s="34"/>
      <c r="H162" s="34"/>
      <c r="I162" s="187"/>
      <c r="J162" s="34"/>
      <c r="K162" s="34"/>
      <c r="L162" s="35"/>
      <c r="M162" s="188"/>
      <c r="N162" s="189"/>
      <c r="O162" s="60"/>
      <c r="P162" s="60"/>
      <c r="Q162" s="60"/>
      <c r="R162" s="60"/>
      <c r="S162" s="60"/>
      <c r="T162" s="61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T162" s="18" t="s">
        <v>316</v>
      </c>
      <c r="AU162" s="18" t="s">
        <v>88</v>
      </c>
    </row>
    <row r="163" spans="1:65" s="12" customFormat="1" ht="25.85" customHeight="1">
      <c r="B163" s="134"/>
      <c r="D163" s="135" t="s">
        <v>79</v>
      </c>
      <c r="E163" s="136" t="s">
        <v>3351</v>
      </c>
      <c r="F163" s="136" t="s">
        <v>5013</v>
      </c>
      <c r="I163" s="137"/>
      <c r="J163" s="138">
        <f>BK163</f>
        <v>0</v>
      </c>
      <c r="L163" s="134"/>
      <c r="M163" s="139"/>
      <c r="N163" s="140"/>
      <c r="O163" s="140"/>
      <c r="P163" s="141">
        <f>SUM(P164:P167)</f>
        <v>0</v>
      </c>
      <c r="Q163" s="140"/>
      <c r="R163" s="141">
        <f>SUM(R164:R167)</f>
        <v>0</v>
      </c>
      <c r="S163" s="140"/>
      <c r="T163" s="142">
        <f>SUM(T164:T167)</f>
        <v>0</v>
      </c>
      <c r="AR163" s="135" t="s">
        <v>88</v>
      </c>
      <c r="AT163" s="143" t="s">
        <v>79</v>
      </c>
      <c r="AU163" s="143" t="s">
        <v>80</v>
      </c>
      <c r="AY163" s="135" t="s">
        <v>239</v>
      </c>
      <c r="BK163" s="144">
        <f>SUM(BK164:BK167)</f>
        <v>0</v>
      </c>
    </row>
    <row r="164" spans="1:65" s="2" customFormat="1" ht="14.4" customHeight="1">
      <c r="A164" s="34"/>
      <c r="B164" s="147"/>
      <c r="C164" s="148" t="s">
        <v>80</v>
      </c>
      <c r="D164" s="148" t="s">
        <v>242</v>
      </c>
      <c r="E164" s="149" t="s">
        <v>5009</v>
      </c>
      <c r="F164" s="150" t="s">
        <v>5010</v>
      </c>
      <c r="G164" s="151" t="s">
        <v>388</v>
      </c>
      <c r="H164" s="152">
        <v>2</v>
      </c>
      <c r="I164" s="153"/>
      <c r="J164" s="152">
        <f>ROUND(I164*H164,3)</f>
        <v>0</v>
      </c>
      <c r="K164" s="154"/>
      <c r="L164" s="35"/>
      <c r="M164" s="155" t="s">
        <v>1</v>
      </c>
      <c r="N164" s="156" t="s">
        <v>46</v>
      </c>
      <c r="O164" s="60"/>
      <c r="P164" s="157">
        <f>O164*H164</f>
        <v>0</v>
      </c>
      <c r="Q164" s="157">
        <v>0</v>
      </c>
      <c r="R164" s="157">
        <f>Q164*H164</f>
        <v>0</v>
      </c>
      <c r="S164" s="157">
        <v>0</v>
      </c>
      <c r="T164" s="158">
        <f>S164*H164</f>
        <v>0</v>
      </c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R164" s="159" t="s">
        <v>246</v>
      </c>
      <c r="AT164" s="159" t="s">
        <v>242</v>
      </c>
      <c r="AU164" s="159" t="s">
        <v>88</v>
      </c>
      <c r="AY164" s="18" t="s">
        <v>239</v>
      </c>
      <c r="BE164" s="160">
        <f>IF(N164="základná",J164,0)</f>
        <v>0</v>
      </c>
      <c r="BF164" s="160">
        <f>IF(N164="znížená",J164,0)</f>
        <v>0</v>
      </c>
      <c r="BG164" s="160">
        <f>IF(N164="zákl. prenesená",J164,0)</f>
        <v>0</v>
      </c>
      <c r="BH164" s="160">
        <f>IF(N164="zníž. prenesená",J164,0)</f>
        <v>0</v>
      </c>
      <c r="BI164" s="160">
        <f>IF(N164="nulová",J164,0)</f>
        <v>0</v>
      </c>
      <c r="BJ164" s="18" t="s">
        <v>140</v>
      </c>
      <c r="BK164" s="161">
        <f>ROUND(I164*H164,3)</f>
        <v>0</v>
      </c>
      <c r="BL164" s="18" t="s">
        <v>246</v>
      </c>
      <c r="BM164" s="159" t="s">
        <v>406</v>
      </c>
    </row>
    <row r="165" spans="1:65" s="2" customFormat="1" ht="29.45">
      <c r="A165" s="34"/>
      <c r="B165" s="35"/>
      <c r="C165" s="34"/>
      <c r="D165" s="163" t="s">
        <v>316</v>
      </c>
      <c r="E165" s="34"/>
      <c r="F165" s="186" t="s">
        <v>5014</v>
      </c>
      <c r="G165" s="34"/>
      <c r="H165" s="34"/>
      <c r="I165" s="187"/>
      <c r="J165" s="34"/>
      <c r="K165" s="34"/>
      <c r="L165" s="35"/>
      <c r="M165" s="188"/>
      <c r="N165" s="189"/>
      <c r="O165" s="60"/>
      <c r="P165" s="60"/>
      <c r="Q165" s="60"/>
      <c r="R165" s="60"/>
      <c r="S165" s="60"/>
      <c r="T165" s="61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T165" s="18" t="s">
        <v>316</v>
      </c>
      <c r="AU165" s="18" t="s">
        <v>88</v>
      </c>
    </row>
    <row r="166" spans="1:65" s="2" customFormat="1" ht="14.4" customHeight="1">
      <c r="A166" s="34"/>
      <c r="B166" s="147"/>
      <c r="C166" s="148" t="s">
        <v>80</v>
      </c>
      <c r="D166" s="148" t="s">
        <v>242</v>
      </c>
      <c r="E166" s="149" t="s">
        <v>5009</v>
      </c>
      <c r="F166" s="150" t="s">
        <v>5010</v>
      </c>
      <c r="G166" s="151" t="s">
        <v>388</v>
      </c>
      <c r="H166" s="152">
        <v>2</v>
      </c>
      <c r="I166" s="153"/>
      <c r="J166" s="152">
        <f>ROUND(I166*H166,3)</f>
        <v>0</v>
      </c>
      <c r="K166" s="154"/>
      <c r="L166" s="35"/>
      <c r="M166" s="155" t="s">
        <v>1</v>
      </c>
      <c r="N166" s="156" t="s">
        <v>46</v>
      </c>
      <c r="O166" s="60"/>
      <c r="P166" s="157">
        <f>O166*H166</f>
        <v>0</v>
      </c>
      <c r="Q166" s="157">
        <v>0</v>
      </c>
      <c r="R166" s="157">
        <f>Q166*H166</f>
        <v>0</v>
      </c>
      <c r="S166" s="157">
        <v>0</v>
      </c>
      <c r="T166" s="158">
        <f>S166*H166</f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159" t="s">
        <v>246</v>
      </c>
      <c r="AT166" s="159" t="s">
        <v>242</v>
      </c>
      <c r="AU166" s="159" t="s">
        <v>88</v>
      </c>
      <c r="AY166" s="18" t="s">
        <v>239</v>
      </c>
      <c r="BE166" s="160">
        <f>IF(N166="základná",J166,0)</f>
        <v>0</v>
      </c>
      <c r="BF166" s="160">
        <f>IF(N166="znížená",J166,0)</f>
        <v>0</v>
      </c>
      <c r="BG166" s="160">
        <f>IF(N166="zákl. prenesená",J166,0)</f>
        <v>0</v>
      </c>
      <c r="BH166" s="160">
        <f>IF(N166="zníž. prenesená",J166,0)</f>
        <v>0</v>
      </c>
      <c r="BI166" s="160">
        <f>IF(N166="nulová",J166,0)</f>
        <v>0</v>
      </c>
      <c r="BJ166" s="18" t="s">
        <v>140</v>
      </c>
      <c r="BK166" s="161">
        <f>ROUND(I166*H166,3)</f>
        <v>0</v>
      </c>
      <c r="BL166" s="18" t="s">
        <v>246</v>
      </c>
      <c r="BM166" s="159" t="s">
        <v>268</v>
      </c>
    </row>
    <row r="167" spans="1:65" s="2" customFormat="1" ht="19.649999999999999">
      <c r="A167" s="34"/>
      <c r="B167" s="35"/>
      <c r="C167" s="34"/>
      <c r="D167" s="163" t="s">
        <v>316</v>
      </c>
      <c r="E167" s="34"/>
      <c r="F167" s="186" t="s">
        <v>5012</v>
      </c>
      <c r="G167" s="34"/>
      <c r="H167" s="34"/>
      <c r="I167" s="187"/>
      <c r="J167" s="34"/>
      <c r="K167" s="34"/>
      <c r="L167" s="35"/>
      <c r="M167" s="188"/>
      <c r="N167" s="189"/>
      <c r="O167" s="60"/>
      <c r="P167" s="60"/>
      <c r="Q167" s="60"/>
      <c r="R167" s="60"/>
      <c r="S167" s="60"/>
      <c r="T167" s="61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T167" s="18" t="s">
        <v>316</v>
      </c>
      <c r="AU167" s="18" t="s">
        <v>88</v>
      </c>
    </row>
    <row r="168" spans="1:65" s="12" customFormat="1" ht="25.85" customHeight="1">
      <c r="B168" s="134"/>
      <c r="D168" s="135" t="s">
        <v>79</v>
      </c>
      <c r="E168" s="136" t="s">
        <v>5015</v>
      </c>
      <c r="F168" s="136" t="s">
        <v>5016</v>
      </c>
      <c r="I168" s="137"/>
      <c r="J168" s="138">
        <f>BK168</f>
        <v>0</v>
      </c>
      <c r="L168" s="134"/>
      <c r="M168" s="139"/>
      <c r="N168" s="140"/>
      <c r="O168" s="140"/>
      <c r="P168" s="141">
        <f>SUM(P169:P172)</f>
        <v>0</v>
      </c>
      <c r="Q168" s="140"/>
      <c r="R168" s="141">
        <f>SUM(R169:R172)</f>
        <v>0</v>
      </c>
      <c r="S168" s="140"/>
      <c r="T168" s="142">
        <f>SUM(T169:T172)</f>
        <v>0</v>
      </c>
      <c r="AR168" s="135" t="s">
        <v>88</v>
      </c>
      <c r="AT168" s="143" t="s">
        <v>79</v>
      </c>
      <c r="AU168" s="143" t="s">
        <v>80</v>
      </c>
      <c r="AY168" s="135" t="s">
        <v>239</v>
      </c>
      <c r="BK168" s="144">
        <f>SUM(BK169:BK172)</f>
        <v>0</v>
      </c>
    </row>
    <row r="169" spans="1:65" s="2" customFormat="1" ht="14.4" customHeight="1">
      <c r="A169" s="34"/>
      <c r="B169" s="147"/>
      <c r="C169" s="148" t="s">
        <v>80</v>
      </c>
      <c r="D169" s="148" t="s">
        <v>242</v>
      </c>
      <c r="E169" s="149" t="s">
        <v>4991</v>
      </c>
      <c r="F169" s="150" t="s">
        <v>4992</v>
      </c>
      <c r="G169" s="151" t="s">
        <v>388</v>
      </c>
      <c r="H169" s="152">
        <v>1</v>
      </c>
      <c r="I169" s="153"/>
      <c r="J169" s="152">
        <f>ROUND(I169*H169,3)</f>
        <v>0</v>
      </c>
      <c r="K169" s="154"/>
      <c r="L169" s="35"/>
      <c r="M169" s="155" t="s">
        <v>1</v>
      </c>
      <c r="N169" s="156" t="s">
        <v>46</v>
      </c>
      <c r="O169" s="60"/>
      <c r="P169" s="157">
        <f>O169*H169</f>
        <v>0</v>
      </c>
      <c r="Q169" s="157">
        <v>0</v>
      </c>
      <c r="R169" s="157">
        <f>Q169*H169</f>
        <v>0</v>
      </c>
      <c r="S169" s="157">
        <v>0</v>
      </c>
      <c r="T169" s="158">
        <f>S169*H169</f>
        <v>0</v>
      </c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R169" s="159" t="s">
        <v>246</v>
      </c>
      <c r="AT169" s="159" t="s">
        <v>242</v>
      </c>
      <c r="AU169" s="159" t="s">
        <v>88</v>
      </c>
      <c r="AY169" s="18" t="s">
        <v>239</v>
      </c>
      <c r="BE169" s="160">
        <f>IF(N169="základná",J169,0)</f>
        <v>0</v>
      </c>
      <c r="BF169" s="160">
        <f>IF(N169="znížená",J169,0)</f>
        <v>0</v>
      </c>
      <c r="BG169" s="160">
        <f>IF(N169="zákl. prenesená",J169,0)</f>
        <v>0</v>
      </c>
      <c r="BH169" s="160">
        <f>IF(N169="zníž. prenesená",J169,0)</f>
        <v>0</v>
      </c>
      <c r="BI169" s="160">
        <f>IF(N169="nulová",J169,0)</f>
        <v>0</v>
      </c>
      <c r="BJ169" s="18" t="s">
        <v>140</v>
      </c>
      <c r="BK169" s="161">
        <f>ROUND(I169*H169,3)</f>
        <v>0</v>
      </c>
      <c r="BL169" s="18" t="s">
        <v>246</v>
      </c>
      <c r="BM169" s="159" t="s">
        <v>289</v>
      </c>
    </row>
    <row r="170" spans="1:65" s="2" customFormat="1" ht="88.4">
      <c r="A170" s="34"/>
      <c r="B170" s="35"/>
      <c r="C170" s="34"/>
      <c r="D170" s="163" t="s">
        <v>316</v>
      </c>
      <c r="E170" s="34"/>
      <c r="F170" s="186" t="s">
        <v>5017</v>
      </c>
      <c r="G170" s="34"/>
      <c r="H170" s="34"/>
      <c r="I170" s="187"/>
      <c r="J170" s="34"/>
      <c r="K170" s="34"/>
      <c r="L170" s="35"/>
      <c r="M170" s="188"/>
      <c r="N170" s="189"/>
      <c r="O170" s="60"/>
      <c r="P170" s="60"/>
      <c r="Q170" s="60"/>
      <c r="R170" s="60"/>
      <c r="S170" s="60"/>
      <c r="T170" s="61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T170" s="18" t="s">
        <v>316</v>
      </c>
      <c r="AU170" s="18" t="s">
        <v>88</v>
      </c>
    </row>
    <row r="171" spans="1:65" s="2" customFormat="1" ht="14.4" customHeight="1">
      <c r="A171" s="34"/>
      <c r="B171" s="147"/>
      <c r="C171" s="148" t="s">
        <v>80</v>
      </c>
      <c r="D171" s="148" t="s">
        <v>242</v>
      </c>
      <c r="E171" s="149" t="s">
        <v>5018</v>
      </c>
      <c r="F171" s="150" t="s">
        <v>5019</v>
      </c>
      <c r="G171" s="151" t="s">
        <v>388</v>
      </c>
      <c r="H171" s="152">
        <v>1</v>
      </c>
      <c r="I171" s="153"/>
      <c r="J171" s="152">
        <f>ROUND(I171*H171,3)</f>
        <v>0</v>
      </c>
      <c r="K171" s="154"/>
      <c r="L171" s="35"/>
      <c r="M171" s="155" t="s">
        <v>1</v>
      </c>
      <c r="N171" s="156" t="s">
        <v>46</v>
      </c>
      <c r="O171" s="60"/>
      <c r="P171" s="157">
        <f>O171*H171</f>
        <v>0</v>
      </c>
      <c r="Q171" s="157">
        <v>0</v>
      </c>
      <c r="R171" s="157">
        <f>Q171*H171</f>
        <v>0</v>
      </c>
      <c r="S171" s="157">
        <v>0</v>
      </c>
      <c r="T171" s="158">
        <f>S171*H171</f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159" t="s">
        <v>246</v>
      </c>
      <c r="AT171" s="159" t="s">
        <v>242</v>
      </c>
      <c r="AU171" s="159" t="s">
        <v>88</v>
      </c>
      <c r="AY171" s="18" t="s">
        <v>239</v>
      </c>
      <c r="BE171" s="160">
        <f>IF(N171="základná",J171,0)</f>
        <v>0</v>
      </c>
      <c r="BF171" s="160">
        <f>IF(N171="znížená",J171,0)</f>
        <v>0</v>
      </c>
      <c r="BG171" s="160">
        <f>IF(N171="zákl. prenesená",J171,0)</f>
        <v>0</v>
      </c>
      <c r="BH171" s="160">
        <f>IF(N171="zníž. prenesená",J171,0)</f>
        <v>0</v>
      </c>
      <c r="BI171" s="160">
        <f>IF(N171="nulová",J171,0)</f>
        <v>0</v>
      </c>
      <c r="BJ171" s="18" t="s">
        <v>140</v>
      </c>
      <c r="BK171" s="161">
        <f>ROUND(I171*H171,3)</f>
        <v>0</v>
      </c>
      <c r="BL171" s="18" t="s">
        <v>246</v>
      </c>
      <c r="BM171" s="159" t="s">
        <v>323</v>
      </c>
    </row>
    <row r="172" spans="1:65" s="2" customFormat="1" ht="19.649999999999999">
      <c r="A172" s="34"/>
      <c r="B172" s="35"/>
      <c r="C172" s="34"/>
      <c r="D172" s="163" t="s">
        <v>316</v>
      </c>
      <c r="E172" s="34"/>
      <c r="F172" s="186" t="s">
        <v>5012</v>
      </c>
      <c r="G172" s="34"/>
      <c r="H172" s="34"/>
      <c r="I172" s="187"/>
      <c r="J172" s="34"/>
      <c r="K172" s="34"/>
      <c r="L172" s="35"/>
      <c r="M172" s="188"/>
      <c r="N172" s="189"/>
      <c r="O172" s="60"/>
      <c r="P172" s="60"/>
      <c r="Q172" s="60"/>
      <c r="R172" s="60"/>
      <c r="S172" s="60"/>
      <c r="T172" s="61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T172" s="18" t="s">
        <v>316</v>
      </c>
      <c r="AU172" s="18" t="s">
        <v>88</v>
      </c>
    </row>
    <row r="173" spans="1:65" s="12" customFormat="1" ht="25.85" customHeight="1">
      <c r="B173" s="134"/>
      <c r="D173" s="135" t="s">
        <v>79</v>
      </c>
      <c r="E173" s="136" t="s">
        <v>5020</v>
      </c>
      <c r="F173" s="136" t="s">
        <v>5021</v>
      </c>
      <c r="I173" s="137"/>
      <c r="J173" s="138">
        <f>BK173</f>
        <v>0</v>
      </c>
      <c r="L173" s="134"/>
      <c r="M173" s="139"/>
      <c r="N173" s="140"/>
      <c r="O173" s="140"/>
      <c r="P173" s="141">
        <f>SUM(P174:P177)</f>
        <v>0</v>
      </c>
      <c r="Q173" s="140"/>
      <c r="R173" s="141">
        <f>SUM(R174:R177)</f>
        <v>0</v>
      </c>
      <c r="S173" s="140"/>
      <c r="T173" s="142">
        <f>SUM(T174:T177)</f>
        <v>0</v>
      </c>
      <c r="AR173" s="135" t="s">
        <v>88</v>
      </c>
      <c r="AT173" s="143" t="s">
        <v>79</v>
      </c>
      <c r="AU173" s="143" t="s">
        <v>80</v>
      </c>
      <c r="AY173" s="135" t="s">
        <v>239</v>
      </c>
      <c r="BK173" s="144">
        <f>SUM(BK174:BK177)</f>
        <v>0</v>
      </c>
    </row>
    <row r="174" spans="1:65" s="2" customFormat="1" ht="14.4" customHeight="1">
      <c r="A174" s="34"/>
      <c r="B174" s="147"/>
      <c r="C174" s="148" t="s">
        <v>80</v>
      </c>
      <c r="D174" s="148" t="s">
        <v>242</v>
      </c>
      <c r="E174" s="149" t="s">
        <v>5022</v>
      </c>
      <c r="F174" s="150" t="s">
        <v>5023</v>
      </c>
      <c r="G174" s="151" t="s">
        <v>388</v>
      </c>
      <c r="H174" s="152">
        <v>3</v>
      </c>
      <c r="I174" s="153"/>
      <c r="J174" s="152">
        <f>ROUND(I174*H174,3)</f>
        <v>0</v>
      </c>
      <c r="K174" s="154"/>
      <c r="L174" s="35"/>
      <c r="M174" s="155" t="s">
        <v>1</v>
      </c>
      <c r="N174" s="156" t="s">
        <v>46</v>
      </c>
      <c r="O174" s="60"/>
      <c r="P174" s="157">
        <f>O174*H174</f>
        <v>0</v>
      </c>
      <c r="Q174" s="157">
        <v>0</v>
      </c>
      <c r="R174" s="157">
        <f>Q174*H174</f>
        <v>0</v>
      </c>
      <c r="S174" s="157">
        <v>0</v>
      </c>
      <c r="T174" s="158">
        <f>S174*H174</f>
        <v>0</v>
      </c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R174" s="159" t="s">
        <v>246</v>
      </c>
      <c r="AT174" s="159" t="s">
        <v>242</v>
      </c>
      <c r="AU174" s="159" t="s">
        <v>88</v>
      </c>
      <c r="AY174" s="18" t="s">
        <v>239</v>
      </c>
      <c r="BE174" s="160">
        <f>IF(N174="základná",J174,0)</f>
        <v>0</v>
      </c>
      <c r="BF174" s="160">
        <f>IF(N174="znížená",J174,0)</f>
        <v>0</v>
      </c>
      <c r="BG174" s="160">
        <f>IF(N174="zákl. prenesená",J174,0)</f>
        <v>0</v>
      </c>
      <c r="BH174" s="160">
        <f>IF(N174="zníž. prenesená",J174,0)</f>
        <v>0</v>
      </c>
      <c r="BI174" s="160">
        <f>IF(N174="nulová",J174,0)</f>
        <v>0</v>
      </c>
      <c r="BJ174" s="18" t="s">
        <v>140</v>
      </c>
      <c r="BK174" s="161">
        <f>ROUND(I174*H174,3)</f>
        <v>0</v>
      </c>
      <c r="BL174" s="18" t="s">
        <v>246</v>
      </c>
      <c r="BM174" s="159" t="s">
        <v>389</v>
      </c>
    </row>
    <row r="175" spans="1:65" s="2" customFormat="1" ht="98.2">
      <c r="A175" s="34"/>
      <c r="B175" s="35"/>
      <c r="C175" s="34"/>
      <c r="D175" s="163" t="s">
        <v>316</v>
      </c>
      <c r="E175" s="34"/>
      <c r="F175" s="186" t="s">
        <v>5024</v>
      </c>
      <c r="G175" s="34"/>
      <c r="H175" s="34"/>
      <c r="I175" s="187"/>
      <c r="J175" s="34"/>
      <c r="K175" s="34"/>
      <c r="L175" s="35"/>
      <c r="M175" s="188"/>
      <c r="N175" s="189"/>
      <c r="O175" s="60"/>
      <c r="P175" s="60"/>
      <c r="Q175" s="60"/>
      <c r="R175" s="60"/>
      <c r="S175" s="60"/>
      <c r="T175" s="61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T175" s="18" t="s">
        <v>316</v>
      </c>
      <c r="AU175" s="18" t="s">
        <v>88</v>
      </c>
    </row>
    <row r="176" spans="1:65" s="2" customFormat="1" ht="14.4" customHeight="1">
      <c r="A176" s="34"/>
      <c r="B176" s="147"/>
      <c r="C176" s="148" t="s">
        <v>80</v>
      </c>
      <c r="D176" s="148" t="s">
        <v>242</v>
      </c>
      <c r="E176" s="149" t="s">
        <v>5025</v>
      </c>
      <c r="F176" s="150" t="s">
        <v>5026</v>
      </c>
      <c r="G176" s="151" t="s">
        <v>388</v>
      </c>
      <c r="H176" s="152">
        <v>1</v>
      </c>
      <c r="I176" s="153"/>
      <c r="J176" s="152">
        <f>ROUND(I176*H176,3)</f>
        <v>0</v>
      </c>
      <c r="K176" s="154"/>
      <c r="L176" s="35"/>
      <c r="M176" s="155" t="s">
        <v>1</v>
      </c>
      <c r="N176" s="156" t="s">
        <v>46</v>
      </c>
      <c r="O176" s="60"/>
      <c r="P176" s="157">
        <f>O176*H176</f>
        <v>0</v>
      </c>
      <c r="Q176" s="157">
        <v>0</v>
      </c>
      <c r="R176" s="157">
        <f>Q176*H176</f>
        <v>0</v>
      </c>
      <c r="S176" s="157">
        <v>0</v>
      </c>
      <c r="T176" s="158">
        <f>S176*H176</f>
        <v>0</v>
      </c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R176" s="159" t="s">
        <v>246</v>
      </c>
      <c r="AT176" s="159" t="s">
        <v>242</v>
      </c>
      <c r="AU176" s="159" t="s">
        <v>88</v>
      </c>
      <c r="AY176" s="18" t="s">
        <v>239</v>
      </c>
      <c r="BE176" s="160">
        <f>IF(N176="základná",J176,0)</f>
        <v>0</v>
      </c>
      <c r="BF176" s="160">
        <f>IF(N176="znížená",J176,0)</f>
        <v>0</v>
      </c>
      <c r="BG176" s="160">
        <f>IF(N176="zákl. prenesená",J176,0)</f>
        <v>0</v>
      </c>
      <c r="BH176" s="160">
        <f>IF(N176="zníž. prenesená",J176,0)</f>
        <v>0</v>
      </c>
      <c r="BI176" s="160">
        <f>IF(N176="nulová",J176,0)</f>
        <v>0</v>
      </c>
      <c r="BJ176" s="18" t="s">
        <v>140</v>
      </c>
      <c r="BK176" s="161">
        <f>ROUND(I176*H176,3)</f>
        <v>0</v>
      </c>
      <c r="BL176" s="18" t="s">
        <v>246</v>
      </c>
      <c r="BM176" s="159" t="s">
        <v>451</v>
      </c>
    </row>
    <row r="177" spans="1:65" s="2" customFormat="1" ht="88.4">
      <c r="A177" s="34"/>
      <c r="B177" s="35"/>
      <c r="C177" s="34"/>
      <c r="D177" s="163" t="s">
        <v>316</v>
      </c>
      <c r="E177" s="34"/>
      <c r="F177" s="186" t="s">
        <v>5027</v>
      </c>
      <c r="G177" s="34"/>
      <c r="H177" s="34"/>
      <c r="I177" s="187"/>
      <c r="J177" s="34"/>
      <c r="K177" s="34"/>
      <c r="L177" s="35"/>
      <c r="M177" s="188"/>
      <c r="N177" s="189"/>
      <c r="O177" s="60"/>
      <c r="P177" s="60"/>
      <c r="Q177" s="60"/>
      <c r="R177" s="60"/>
      <c r="S177" s="60"/>
      <c r="T177" s="61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T177" s="18" t="s">
        <v>316</v>
      </c>
      <c r="AU177" s="18" t="s">
        <v>88</v>
      </c>
    </row>
    <row r="178" spans="1:65" s="12" customFormat="1" ht="25.85" customHeight="1">
      <c r="B178" s="134"/>
      <c r="D178" s="135" t="s">
        <v>79</v>
      </c>
      <c r="E178" s="136" t="s">
        <v>5028</v>
      </c>
      <c r="F178" s="136" t="s">
        <v>5029</v>
      </c>
      <c r="I178" s="137"/>
      <c r="J178" s="138">
        <f>BK178</f>
        <v>0</v>
      </c>
      <c r="L178" s="134"/>
      <c r="M178" s="139"/>
      <c r="N178" s="140"/>
      <c r="O178" s="140"/>
      <c r="P178" s="141">
        <f>SUM(P179:P188)</f>
        <v>0</v>
      </c>
      <c r="Q178" s="140"/>
      <c r="R178" s="141">
        <f>SUM(R179:R188)</f>
        <v>0</v>
      </c>
      <c r="S178" s="140"/>
      <c r="T178" s="142">
        <f>SUM(T179:T188)</f>
        <v>0</v>
      </c>
      <c r="AR178" s="135" t="s">
        <v>88</v>
      </c>
      <c r="AT178" s="143" t="s">
        <v>79</v>
      </c>
      <c r="AU178" s="143" t="s">
        <v>80</v>
      </c>
      <c r="AY178" s="135" t="s">
        <v>239</v>
      </c>
      <c r="BK178" s="144">
        <f>SUM(BK179:BK188)</f>
        <v>0</v>
      </c>
    </row>
    <row r="179" spans="1:65" s="2" customFormat="1" ht="14.4" customHeight="1">
      <c r="A179" s="34"/>
      <c r="B179" s="147"/>
      <c r="C179" s="148" t="s">
        <v>80</v>
      </c>
      <c r="D179" s="148" t="s">
        <v>242</v>
      </c>
      <c r="E179" s="149" t="s">
        <v>5005</v>
      </c>
      <c r="F179" s="150" t="s">
        <v>5006</v>
      </c>
      <c r="G179" s="151" t="s">
        <v>388</v>
      </c>
      <c r="H179" s="152">
        <v>1</v>
      </c>
      <c r="I179" s="153"/>
      <c r="J179" s="152">
        <f>ROUND(I179*H179,3)</f>
        <v>0</v>
      </c>
      <c r="K179" s="154"/>
      <c r="L179" s="35"/>
      <c r="M179" s="155" t="s">
        <v>1</v>
      </c>
      <c r="N179" s="156" t="s">
        <v>46</v>
      </c>
      <c r="O179" s="60"/>
      <c r="P179" s="157">
        <f>O179*H179</f>
        <v>0</v>
      </c>
      <c r="Q179" s="157">
        <v>0</v>
      </c>
      <c r="R179" s="157">
        <f>Q179*H179</f>
        <v>0</v>
      </c>
      <c r="S179" s="157">
        <v>0</v>
      </c>
      <c r="T179" s="158">
        <f>S179*H179</f>
        <v>0</v>
      </c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R179" s="159" t="s">
        <v>246</v>
      </c>
      <c r="AT179" s="159" t="s">
        <v>242</v>
      </c>
      <c r="AU179" s="159" t="s">
        <v>88</v>
      </c>
      <c r="AY179" s="18" t="s">
        <v>239</v>
      </c>
      <c r="BE179" s="160">
        <f>IF(N179="základná",J179,0)</f>
        <v>0</v>
      </c>
      <c r="BF179" s="160">
        <f>IF(N179="znížená",J179,0)</f>
        <v>0</v>
      </c>
      <c r="BG179" s="160">
        <f>IF(N179="zákl. prenesená",J179,0)</f>
        <v>0</v>
      </c>
      <c r="BH179" s="160">
        <f>IF(N179="zníž. prenesená",J179,0)</f>
        <v>0</v>
      </c>
      <c r="BI179" s="160">
        <f>IF(N179="nulová",J179,0)</f>
        <v>0</v>
      </c>
      <c r="BJ179" s="18" t="s">
        <v>140</v>
      </c>
      <c r="BK179" s="161">
        <f>ROUND(I179*H179,3)</f>
        <v>0</v>
      </c>
      <c r="BL179" s="18" t="s">
        <v>246</v>
      </c>
      <c r="BM179" s="159" t="s">
        <v>447</v>
      </c>
    </row>
    <row r="180" spans="1:65" s="2" customFormat="1" ht="78.55">
      <c r="A180" s="34"/>
      <c r="B180" s="35"/>
      <c r="C180" s="34"/>
      <c r="D180" s="163" t="s">
        <v>316</v>
      </c>
      <c r="E180" s="34"/>
      <c r="F180" s="186" t="s">
        <v>5030</v>
      </c>
      <c r="G180" s="34"/>
      <c r="H180" s="34"/>
      <c r="I180" s="187"/>
      <c r="J180" s="34"/>
      <c r="K180" s="34"/>
      <c r="L180" s="35"/>
      <c r="M180" s="188"/>
      <c r="N180" s="189"/>
      <c r="O180" s="60"/>
      <c r="P180" s="60"/>
      <c r="Q180" s="60"/>
      <c r="R180" s="60"/>
      <c r="S180" s="60"/>
      <c r="T180" s="61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T180" s="18" t="s">
        <v>316</v>
      </c>
      <c r="AU180" s="18" t="s">
        <v>88</v>
      </c>
    </row>
    <row r="181" spans="1:65" s="2" customFormat="1" ht="14.4" customHeight="1">
      <c r="A181" s="34"/>
      <c r="B181" s="147"/>
      <c r="C181" s="148" t="s">
        <v>80</v>
      </c>
      <c r="D181" s="148" t="s">
        <v>242</v>
      </c>
      <c r="E181" s="149" t="s">
        <v>5009</v>
      </c>
      <c r="F181" s="150" t="s">
        <v>5010</v>
      </c>
      <c r="G181" s="151" t="s">
        <v>388</v>
      </c>
      <c r="H181" s="152">
        <v>2</v>
      </c>
      <c r="I181" s="153"/>
      <c r="J181" s="152">
        <f>ROUND(I181*H181,3)</f>
        <v>0</v>
      </c>
      <c r="K181" s="154"/>
      <c r="L181" s="35"/>
      <c r="M181" s="155" t="s">
        <v>1</v>
      </c>
      <c r="N181" s="156" t="s">
        <v>46</v>
      </c>
      <c r="O181" s="60"/>
      <c r="P181" s="157">
        <f>O181*H181</f>
        <v>0</v>
      </c>
      <c r="Q181" s="157">
        <v>0</v>
      </c>
      <c r="R181" s="157">
        <f>Q181*H181</f>
        <v>0</v>
      </c>
      <c r="S181" s="157">
        <v>0</v>
      </c>
      <c r="T181" s="158">
        <f>S181*H181</f>
        <v>0</v>
      </c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R181" s="159" t="s">
        <v>246</v>
      </c>
      <c r="AT181" s="159" t="s">
        <v>242</v>
      </c>
      <c r="AU181" s="159" t="s">
        <v>88</v>
      </c>
      <c r="AY181" s="18" t="s">
        <v>239</v>
      </c>
      <c r="BE181" s="160">
        <f>IF(N181="základná",J181,0)</f>
        <v>0</v>
      </c>
      <c r="BF181" s="160">
        <f>IF(N181="znížená",J181,0)</f>
        <v>0</v>
      </c>
      <c r="BG181" s="160">
        <f>IF(N181="zákl. prenesená",J181,0)</f>
        <v>0</v>
      </c>
      <c r="BH181" s="160">
        <f>IF(N181="zníž. prenesená",J181,0)</f>
        <v>0</v>
      </c>
      <c r="BI181" s="160">
        <f>IF(N181="nulová",J181,0)</f>
        <v>0</v>
      </c>
      <c r="BJ181" s="18" t="s">
        <v>140</v>
      </c>
      <c r="BK181" s="161">
        <f>ROUND(I181*H181,3)</f>
        <v>0</v>
      </c>
      <c r="BL181" s="18" t="s">
        <v>246</v>
      </c>
      <c r="BM181" s="159" t="s">
        <v>342</v>
      </c>
    </row>
    <row r="182" spans="1:65" s="2" customFormat="1" ht="29.45">
      <c r="A182" s="34"/>
      <c r="B182" s="35"/>
      <c r="C182" s="34"/>
      <c r="D182" s="163" t="s">
        <v>316</v>
      </c>
      <c r="E182" s="34"/>
      <c r="F182" s="186" t="s">
        <v>5031</v>
      </c>
      <c r="G182" s="34"/>
      <c r="H182" s="34"/>
      <c r="I182" s="187"/>
      <c r="J182" s="34"/>
      <c r="K182" s="34"/>
      <c r="L182" s="35"/>
      <c r="M182" s="188"/>
      <c r="N182" s="189"/>
      <c r="O182" s="60"/>
      <c r="P182" s="60"/>
      <c r="Q182" s="60"/>
      <c r="R182" s="60"/>
      <c r="S182" s="60"/>
      <c r="T182" s="61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T182" s="18" t="s">
        <v>316</v>
      </c>
      <c r="AU182" s="18" t="s">
        <v>88</v>
      </c>
    </row>
    <row r="183" spans="1:65" s="2" customFormat="1" ht="14.4" customHeight="1">
      <c r="A183" s="34"/>
      <c r="B183" s="147"/>
      <c r="C183" s="148" t="s">
        <v>80</v>
      </c>
      <c r="D183" s="148" t="s">
        <v>242</v>
      </c>
      <c r="E183" s="149" t="s">
        <v>5009</v>
      </c>
      <c r="F183" s="150" t="s">
        <v>5010</v>
      </c>
      <c r="G183" s="151" t="s">
        <v>388</v>
      </c>
      <c r="H183" s="152">
        <v>4</v>
      </c>
      <c r="I183" s="153"/>
      <c r="J183" s="152">
        <f>ROUND(I183*H183,3)</f>
        <v>0</v>
      </c>
      <c r="K183" s="154"/>
      <c r="L183" s="35"/>
      <c r="M183" s="155" t="s">
        <v>1</v>
      </c>
      <c r="N183" s="156" t="s">
        <v>46</v>
      </c>
      <c r="O183" s="60"/>
      <c r="P183" s="157">
        <f>O183*H183</f>
        <v>0</v>
      </c>
      <c r="Q183" s="157">
        <v>0</v>
      </c>
      <c r="R183" s="157">
        <f>Q183*H183</f>
        <v>0</v>
      </c>
      <c r="S183" s="157">
        <v>0</v>
      </c>
      <c r="T183" s="158">
        <f>S183*H183</f>
        <v>0</v>
      </c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R183" s="159" t="s">
        <v>246</v>
      </c>
      <c r="AT183" s="159" t="s">
        <v>242</v>
      </c>
      <c r="AU183" s="159" t="s">
        <v>88</v>
      </c>
      <c r="AY183" s="18" t="s">
        <v>239</v>
      </c>
      <c r="BE183" s="160">
        <f>IF(N183="základná",J183,0)</f>
        <v>0</v>
      </c>
      <c r="BF183" s="160">
        <f>IF(N183="znížená",J183,0)</f>
        <v>0</v>
      </c>
      <c r="BG183" s="160">
        <f>IF(N183="zákl. prenesená",J183,0)</f>
        <v>0</v>
      </c>
      <c r="BH183" s="160">
        <f>IF(N183="zníž. prenesená",J183,0)</f>
        <v>0</v>
      </c>
      <c r="BI183" s="160">
        <f>IF(N183="nulová",J183,0)</f>
        <v>0</v>
      </c>
      <c r="BJ183" s="18" t="s">
        <v>140</v>
      </c>
      <c r="BK183" s="161">
        <f>ROUND(I183*H183,3)</f>
        <v>0</v>
      </c>
      <c r="BL183" s="18" t="s">
        <v>246</v>
      </c>
      <c r="BM183" s="159" t="s">
        <v>351</v>
      </c>
    </row>
    <row r="184" spans="1:65" s="2" customFormat="1" ht="29.45">
      <c r="A184" s="34"/>
      <c r="B184" s="35"/>
      <c r="C184" s="34"/>
      <c r="D184" s="163" t="s">
        <v>316</v>
      </c>
      <c r="E184" s="34"/>
      <c r="F184" s="186" t="s">
        <v>5014</v>
      </c>
      <c r="G184" s="34"/>
      <c r="H184" s="34"/>
      <c r="I184" s="187"/>
      <c r="J184" s="34"/>
      <c r="K184" s="34"/>
      <c r="L184" s="35"/>
      <c r="M184" s="188"/>
      <c r="N184" s="189"/>
      <c r="O184" s="60"/>
      <c r="P184" s="60"/>
      <c r="Q184" s="60"/>
      <c r="R184" s="60"/>
      <c r="S184" s="60"/>
      <c r="T184" s="61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T184" s="18" t="s">
        <v>316</v>
      </c>
      <c r="AU184" s="18" t="s">
        <v>88</v>
      </c>
    </row>
    <row r="185" spans="1:65" s="2" customFormat="1" ht="14.4" customHeight="1">
      <c r="A185" s="34"/>
      <c r="B185" s="147"/>
      <c r="C185" s="148" t="s">
        <v>80</v>
      </c>
      <c r="D185" s="148" t="s">
        <v>242</v>
      </c>
      <c r="E185" s="149" t="s">
        <v>5032</v>
      </c>
      <c r="F185" s="150" t="s">
        <v>5033</v>
      </c>
      <c r="G185" s="151" t="s">
        <v>388</v>
      </c>
      <c r="H185" s="152">
        <v>1</v>
      </c>
      <c r="I185" s="153"/>
      <c r="J185" s="152">
        <f>ROUND(I185*H185,3)</f>
        <v>0</v>
      </c>
      <c r="K185" s="154"/>
      <c r="L185" s="35"/>
      <c r="M185" s="155" t="s">
        <v>1</v>
      </c>
      <c r="N185" s="156" t="s">
        <v>46</v>
      </c>
      <c r="O185" s="60"/>
      <c r="P185" s="157">
        <f>O185*H185</f>
        <v>0</v>
      </c>
      <c r="Q185" s="157">
        <v>0</v>
      </c>
      <c r="R185" s="157">
        <f>Q185*H185</f>
        <v>0</v>
      </c>
      <c r="S185" s="157">
        <v>0</v>
      </c>
      <c r="T185" s="158">
        <f>S185*H185</f>
        <v>0</v>
      </c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R185" s="159" t="s">
        <v>246</v>
      </c>
      <c r="AT185" s="159" t="s">
        <v>242</v>
      </c>
      <c r="AU185" s="159" t="s">
        <v>88</v>
      </c>
      <c r="AY185" s="18" t="s">
        <v>239</v>
      </c>
      <c r="BE185" s="160">
        <f>IF(N185="základná",J185,0)</f>
        <v>0</v>
      </c>
      <c r="BF185" s="160">
        <f>IF(N185="znížená",J185,0)</f>
        <v>0</v>
      </c>
      <c r="BG185" s="160">
        <f>IF(N185="zákl. prenesená",J185,0)</f>
        <v>0</v>
      </c>
      <c r="BH185" s="160">
        <f>IF(N185="zníž. prenesená",J185,0)</f>
        <v>0</v>
      </c>
      <c r="BI185" s="160">
        <f>IF(N185="nulová",J185,0)</f>
        <v>0</v>
      </c>
      <c r="BJ185" s="18" t="s">
        <v>140</v>
      </c>
      <c r="BK185" s="161">
        <f>ROUND(I185*H185,3)</f>
        <v>0</v>
      </c>
      <c r="BL185" s="18" t="s">
        <v>246</v>
      </c>
      <c r="BM185" s="159" t="s">
        <v>462</v>
      </c>
    </row>
    <row r="186" spans="1:65" s="2" customFormat="1" ht="29.45">
      <c r="A186" s="34"/>
      <c r="B186" s="35"/>
      <c r="C186" s="34"/>
      <c r="D186" s="163" t="s">
        <v>316</v>
      </c>
      <c r="E186" s="34"/>
      <c r="F186" s="186" t="s">
        <v>5034</v>
      </c>
      <c r="G186" s="34"/>
      <c r="H186" s="34"/>
      <c r="I186" s="187"/>
      <c r="J186" s="34"/>
      <c r="K186" s="34"/>
      <c r="L186" s="35"/>
      <c r="M186" s="188"/>
      <c r="N186" s="189"/>
      <c r="O186" s="60"/>
      <c r="P186" s="60"/>
      <c r="Q186" s="60"/>
      <c r="R186" s="60"/>
      <c r="S186" s="60"/>
      <c r="T186" s="61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T186" s="18" t="s">
        <v>316</v>
      </c>
      <c r="AU186" s="18" t="s">
        <v>88</v>
      </c>
    </row>
    <row r="187" spans="1:65" s="2" customFormat="1" ht="14.4" customHeight="1">
      <c r="A187" s="34"/>
      <c r="B187" s="147"/>
      <c r="C187" s="148" t="s">
        <v>80</v>
      </c>
      <c r="D187" s="148" t="s">
        <v>242</v>
      </c>
      <c r="E187" s="149" t="s">
        <v>5035</v>
      </c>
      <c r="F187" s="150" t="s">
        <v>5036</v>
      </c>
      <c r="G187" s="151" t="s">
        <v>388</v>
      </c>
      <c r="H187" s="152">
        <v>1</v>
      </c>
      <c r="I187" s="153"/>
      <c r="J187" s="152">
        <f>ROUND(I187*H187,3)</f>
        <v>0</v>
      </c>
      <c r="K187" s="154"/>
      <c r="L187" s="35"/>
      <c r="M187" s="155" t="s">
        <v>1</v>
      </c>
      <c r="N187" s="156" t="s">
        <v>46</v>
      </c>
      <c r="O187" s="60"/>
      <c r="P187" s="157">
        <f>O187*H187</f>
        <v>0</v>
      </c>
      <c r="Q187" s="157">
        <v>0</v>
      </c>
      <c r="R187" s="157">
        <f>Q187*H187</f>
        <v>0</v>
      </c>
      <c r="S187" s="157">
        <v>0</v>
      </c>
      <c r="T187" s="158">
        <f>S187*H187</f>
        <v>0</v>
      </c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R187" s="159" t="s">
        <v>246</v>
      </c>
      <c r="AT187" s="159" t="s">
        <v>242</v>
      </c>
      <c r="AU187" s="159" t="s">
        <v>88</v>
      </c>
      <c r="AY187" s="18" t="s">
        <v>239</v>
      </c>
      <c r="BE187" s="160">
        <f>IF(N187="základná",J187,0)</f>
        <v>0</v>
      </c>
      <c r="BF187" s="160">
        <f>IF(N187="znížená",J187,0)</f>
        <v>0</v>
      </c>
      <c r="BG187" s="160">
        <f>IF(N187="zákl. prenesená",J187,0)</f>
        <v>0</v>
      </c>
      <c r="BH187" s="160">
        <f>IF(N187="zníž. prenesená",J187,0)</f>
        <v>0</v>
      </c>
      <c r="BI187" s="160">
        <f>IF(N187="nulová",J187,0)</f>
        <v>0</v>
      </c>
      <c r="BJ187" s="18" t="s">
        <v>140</v>
      </c>
      <c r="BK187" s="161">
        <f>ROUND(I187*H187,3)</f>
        <v>0</v>
      </c>
      <c r="BL187" s="18" t="s">
        <v>246</v>
      </c>
      <c r="BM187" s="159" t="s">
        <v>469</v>
      </c>
    </row>
    <row r="188" spans="1:65" s="2" customFormat="1" ht="78.55">
      <c r="A188" s="34"/>
      <c r="B188" s="35"/>
      <c r="C188" s="34"/>
      <c r="D188" s="163" t="s">
        <v>316</v>
      </c>
      <c r="E188" s="34"/>
      <c r="F188" s="186" t="s">
        <v>5037</v>
      </c>
      <c r="G188" s="34"/>
      <c r="H188" s="34"/>
      <c r="I188" s="187"/>
      <c r="J188" s="34"/>
      <c r="K188" s="34"/>
      <c r="L188" s="35"/>
      <c r="M188" s="188"/>
      <c r="N188" s="189"/>
      <c r="O188" s="60"/>
      <c r="P188" s="60"/>
      <c r="Q188" s="60"/>
      <c r="R188" s="60"/>
      <c r="S188" s="60"/>
      <c r="T188" s="61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T188" s="18" t="s">
        <v>316</v>
      </c>
      <c r="AU188" s="18" t="s">
        <v>88</v>
      </c>
    </row>
    <row r="189" spans="1:65" s="12" customFormat="1" ht="25.85" customHeight="1">
      <c r="B189" s="134"/>
      <c r="D189" s="135" t="s">
        <v>79</v>
      </c>
      <c r="E189" s="136" t="s">
        <v>5038</v>
      </c>
      <c r="F189" s="136" t="s">
        <v>5039</v>
      </c>
      <c r="I189" s="137"/>
      <c r="J189" s="138">
        <f>BK189</f>
        <v>0</v>
      </c>
      <c r="L189" s="134"/>
      <c r="M189" s="139"/>
      <c r="N189" s="140"/>
      <c r="O189" s="140"/>
      <c r="P189" s="141">
        <f>SUM(P190:P216)</f>
        <v>0</v>
      </c>
      <c r="Q189" s="140"/>
      <c r="R189" s="141">
        <f>SUM(R190:R216)</f>
        <v>0</v>
      </c>
      <c r="S189" s="140"/>
      <c r="T189" s="142">
        <f>SUM(T190:T216)</f>
        <v>0</v>
      </c>
      <c r="AR189" s="135" t="s">
        <v>88</v>
      </c>
      <c r="AT189" s="143" t="s">
        <v>79</v>
      </c>
      <c r="AU189" s="143" t="s">
        <v>80</v>
      </c>
      <c r="AY189" s="135" t="s">
        <v>239</v>
      </c>
      <c r="BK189" s="144">
        <f>SUM(BK190:BK216)</f>
        <v>0</v>
      </c>
    </row>
    <row r="190" spans="1:65" s="2" customFormat="1" ht="14.4" customHeight="1">
      <c r="A190" s="34"/>
      <c r="B190" s="147"/>
      <c r="C190" s="148" t="s">
        <v>80</v>
      </c>
      <c r="D190" s="148" t="s">
        <v>242</v>
      </c>
      <c r="E190" s="149" t="s">
        <v>5040</v>
      </c>
      <c r="F190" s="150" t="s">
        <v>5041</v>
      </c>
      <c r="G190" s="151" t="s">
        <v>388</v>
      </c>
      <c r="H190" s="152">
        <v>1</v>
      </c>
      <c r="I190" s="153"/>
      <c r="J190" s="152">
        <f>ROUND(I190*H190,3)</f>
        <v>0</v>
      </c>
      <c r="K190" s="154"/>
      <c r="L190" s="35"/>
      <c r="M190" s="155" t="s">
        <v>1</v>
      </c>
      <c r="N190" s="156" t="s">
        <v>46</v>
      </c>
      <c r="O190" s="60"/>
      <c r="P190" s="157">
        <f>O190*H190</f>
        <v>0</v>
      </c>
      <c r="Q190" s="157">
        <v>0</v>
      </c>
      <c r="R190" s="157">
        <f>Q190*H190</f>
        <v>0</v>
      </c>
      <c r="S190" s="157">
        <v>0</v>
      </c>
      <c r="T190" s="158">
        <f>S190*H190</f>
        <v>0</v>
      </c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R190" s="159" t="s">
        <v>246</v>
      </c>
      <c r="AT190" s="159" t="s">
        <v>242</v>
      </c>
      <c r="AU190" s="159" t="s">
        <v>88</v>
      </c>
      <c r="AY190" s="18" t="s">
        <v>239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8" t="s">
        <v>140</v>
      </c>
      <c r="BK190" s="161">
        <f>ROUND(I190*H190,3)</f>
        <v>0</v>
      </c>
      <c r="BL190" s="18" t="s">
        <v>246</v>
      </c>
      <c r="BM190" s="159" t="s">
        <v>476</v>
      </c>
    </row>
    <row r="191" spans="1:65" s="2" customFormat="1" ht="49.1">
      <c r="A191" s="34"/>
      <c r="B191" s="35"/>
      <c r="C191" s="34"/>
      <c r="D191" s="163" t="s">
        <v>316</v>
      </c>
      <c r="E191" s="34"/>
      <c r="F191" s="186" t="s">
        <v>5042</v>
      </c>
      <c r="G191" s="34"/>
      <c r="H191" s="34"/>
      <c r="I191" s="187"/>
      <c r="J191" s="34"/>
      <c r="K191" s="34"/>
      <c r="L191" s="35"/>
      <c r="M191" s="188"/>
      <c r="N191" s="189"/>
      <c r="O191" s="60"/>
      <c r="P191" s="60"/>
      <c r="Q191" s="60"/>
      <c r="R191" s="60"/>
      <c r="S191" s="60"/>
      <c r="T191" s="61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T191" s="18" t="s">
        <v>316</v>
      </c>
      <c r="AU191" s="18" t="s">
        <v>88</v>
      </c>
    </row>
    <row r="192" spans="1:65" s="2" customFormat="1" ht="14.4" customHeight="1">
      <c r="A192" s="34"/>
      <c r="B192" s="147"/>
      <c r="C192" s="148" t="s">
        <v>80</v>
      </c>
      <c r="D192" s="148" t="s">
        <v>242</v>
      </c>
      <c r="E192" s="149" t="s">
        <v>5043</v>
      </c>
      <c r="F192" s="150" t="s">
        <v>5044</v>
      </c>
      <c r="G192" s="151" t="s">
        <v>388</v>
      </c>
      <c r="H192" s="152">
        <v>1</v>
      </c>
      <c r="I192" s="153"/>
      <c r="J192" s="152">
        <f>ROUND(I192*H192,3)</f>
        <v>0</v>
      </c>
      <c r="K192" s="154"/>
      <c r="L192" s="35"/>
      <c r="M192" s="155" t="s">
        <v>1</v>
      </c>
      <c r="N192" s="156" t="s">
        <v>46</v>
      </c>
      <c r="O192" s="60"/>
      <c r="P192" s="157">
        <f>O192*H192</f>
        <v>0</v>
      </c>
      <c r="Q192" s="157">
        <v>0</v>
      </c>
      <c r="R192" s="157">
        <f>Q192*H192</f>
        <v>0</v>
      </c>
      <c r="S192" s="157">
        <v>0</v>
      </c>
      <c r="T192" s="158">
        <f>S192*H192</f>
        <v>0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159" t="s">
        <v>246</v>
      </c>
      <c r="AT192" s="159" t="s">
        <v>242</v>
      </c>
      <c r="AU192" s="159" t="s">
        <v>88</v>
      </c>
      <c r="AY192" s="18" t="s">
        <v>239</v>
      </c>
      <c r="BE192" s="160">
        <f>IF(N192="základná",J192,0)</f>
        <v>0</v>
      </c>
      <c r="BF192" s="160">
        <f>IF(N192="znížená",J192,0)</f>
        <v>0</v>
      </c>
      <c r="BG192" s="160">
        <f>IF(N192="zákl. prenesená",J192,0)</f>
        <v>0</v>
      </c>
      <c r="BH192" s="160">
        <f>IF(N192="zníž. prenesená",J192,0)</f>
        <v>0</v>
      </c>
      <c r="BI192" s="160">
        <f>IF(N192="nulová",J192,0)</f>
        <v>0</v>
      </c>
      <c r="BJ192" s="18" t="s">
        <v>140</v>
      </c>
      <c r="BK192" s="161">
        <f>ROUND(I192*H192,3)</f>
        <v>0</v>
      </c>
      <c r="BL192" s="18" t="s">
        <v>246</v>
      </c>
      <c r="BM192" s="159" t="s">
        <v>666</v>
      </c>
    </row>
    <row r="193" spans="1:65" s="2" customFormat="1" ht="49.1">
      <c r="A193" s="34"/>
      <c r="B193" s="35"/>
      <c r="C193" s="34"/>
      <c r="D193" s="163" t="s">
        <v>316</v>
      </c>
      <c r="E193" s="34"/>
      <c r="F193" s="186" t="s">
        <v>5045</v>
      </c>
      <c r="G193" s="34"/>
      <c r="H193" s="34"/>
      <c r="I193" s="187"/>
      <c r="J193" s="34"/>
      <c r="K193" s="34"/>
      <c r="L193" s="35"/>
      <c r="M193" s="188"/>
      <c r="N193" s="189"/>
      <c r="O193" s="60"/>
      <c r="P193" s="60"/>
      <c r="Q193" s="60"/>
      <c r="R193" s="60"/>
      <c r="S193" s="60"/>
      <c r="T193" s="61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T193" s="18" t="s">
        <v>316</v>
      </c>
      <c r="AU193" s="18" t="s">
        <v>88</v>
      </c>
    </row>
    <row r="194" spans="1:65" s="2" customFormat="1" ht="14.4" customHeight="1">
      <c r="A194" s="34"/>
      <c r="B194" s="147"/>
      <c r="C194" s="148" t="s">
        <v>80</v>
      </c>
      <c r="D194" s="148" t="s">
        <v>242</v>
      </c>
      <c r="E194" s="149" t="s">
        <v>5046</v>
      </c>
      <c r="F194" s="150" t="s">
        <v>5047</v>
      </c>
      <c r="G194" s="151" t="s">
        <v>388</v>
      </c>
      <c r="H194" s="152">
        <v>1</v>
      </c>
      <c r="I194" s="153"/>
      <c r="J194" s="152">
        <f>ROUND(I194*H194,3)</f>
        <v>0</v>
      </c>
      <c r="K194" s="154"/>
      <c r="L194" s="35"/>
      <c r="M194" s="155" t="s">
        <v>1</v>
      </c>
      <c r="N194" s="156" t="s">
        <v>46</v>
      </c>
      <c r="O194" s="60"/>
      <c r="P194" s="157">
        <f>O194*H194</f>
        <v>0</v>
      </c>
      <c r="Q194" s="157">
        <v>0</v>
      </c>
      <c r="R194" s="157">
        <f>Q194*H194</f>
        <v>0</v>
      </c>
      <c r="S194" s="157">
        <v>0</v>
      </c>
      <c r="T194" s="158">
        <f>S194*H194</f>
        <v>0</v>
      </c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R194" s="159" t="s">
        <v>246</v>
      </c>
      <c r="AT194" s="159" t="s">
        <v>242</v>
      </c>
      <c r="AU194" s="159" t="s">
        <v>88</v>
      </c>
      <c r="AY194" s="18" t="s">
        <v>239</v>
      </c>
      <c r="BE194" s="160">
        <f>IF(N194="základná",J194,0)</f>
        <v>0</v>
      </c>
      <c r="BF194" s="160">
        <f>IF(N194="znížená",J194,0)</f>
        <v>0</v>
      </c>
      <c r="BG194" s="160">
        <f>IF(N194="zákl. prenesená",J194,0)</f>
        <v>0</v>
      </c>
      <c r="BH194" s="160">
        <f>IF(N194="zníž. prenesená",J194,0)</f>
        <v>0</v>
      </c>
      <c r="BI194" s="160">
        <f>IF(N194="nulová",J194,0)</f>
        <v>0</v>
      </c>
      <c r="BJ194" s="18" t="s">
        <v>140</v>
      </c>
      <c r="BK194" s="161">
        <f>ROUND(I194*H194,3)</f>
        <v>0</v>
      </c>
      <c r="BL194" s="18" t="s">
        <v>246</v>
      </c>
      <c r="BM194" s="159" t="s">
        <v>586</v>
      </c>
    </row>
    <row r="195" spans="1:65" s="2" customFormat="1" ht="29.45">
      <c r="A195" s="34"/>
      <c r="B195" s="35"/>
      <c r="C195" s="34"/>
      <c r="D195" s="163" t="s">
        <v>316</v>
      </c>
      <c r="E195" s="34"/>
      <c r="F195" s="186" t="s">
        <v>5048</v>
      </c>
      <c r="G195" s="34"/>
      <c r="H195" s="34"/>
      <c r="I195" s="187"/>
      <c r="J195" s="34"/>
      <c r="K195" s="34"/>
      <c r="L195" s="35"/>
      <c r="M195" s="188"/>
      <c r="N195" s="189"/>
      <c r="O195" s="60"/>
      <c r="P195" s="60"/>
      <c r="Q195" s="60"/>
      <c r="R195" s="60"/>
      <c r="S195" s="60"/>
      <c r="T195" s="61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T195" s="18" t="s">
        <v>316</v>
      </c>
      <c r="AU195" s="18" t="s">
        <v>88</v>
      </c>
    </row>
    <row r="196" spans="1:65" s="2" customFormat="1" ht="14.4" customHeight="1">
      <c r="A196" s="34"/>
      <c r="B196" s="147"/>
      <c r="C196" s="148" t="s">
        <v>80</v>
      </c>
      <c r="D196" s="148" t="s">
        <v>242</v>
      </c>
      <c r="E196" s="149" t="s">
        <v>5049</v>
      </c>
      <c r="F196" s="150" t="s">
        <v>5050</v>
      </c>
      <c r="G196" s="151" t="s">
        <v>388</v>
      </c>
      <c r="H196" s="152">
        <v>1</v>
      </c>
      <c r="I196" s="153"/>
      <c r="J196" s="152">
        <f>ROUND(I196*H196,3)</f>
        <v>0</v>
      </c>
      <c r="K196" s="154"/>
      <c r="L196" s="35"/>
      <c r="M196" s="155" t="s">
        <v>1</v>
      </c>
      <c r="N196" s="156" t="s">
        <v>46</v>
      </c>
      <c r="O196" s="60"/>
      <c r="P196" s="157">
        <f>O196*H196</f>
        <v>0</v>
      </c>
      <c r="Q196" s="157">
        <v>0</v>
      </c>
      <c r="R196" s="157">
        <f>Q196*H196</f>
        <v>0</v>
      </c>
      <c r="S196" s="157">
        <v>0</v>
      </c>
      <c r="T196" s="158">
        <f>S196*H196</f>
        <v>0</v>
      </c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R196" s="159" t="s">
        <v>246</v>
      </c>
      <c r="AT196" s="159" t="s">
        <v>242</v>
      </c>
      <c r="AU196" s="159" t="s">
        <v>88</v>
      </c>
      <c r="AY196" s="18" t="s">
        <v>239</v>
      </c>
      <c r="BE196" s="160">
        <f>IF(N196="základná",J196,0)</f>
        <v>0</v>
      </c>
      <c r="BF196" s="160">
        <f>IF(N196="znížená",J196,0)</f>
        <v>0</v>
      </c>
      <c r="BG196" s="160">
        <f>IF(N196="zákl. prenesená",J196,0)</f>
        <v>0</v>
      </c>
      <c r="BH196" s="160">
        <f>IF(N196="zníž. prenesená",J196,0)</f>
        <v>0</v>
      </c>
      <c r="BI196" s="160">
        <f>IF(N196="nulová",J196,0)</f>
        <v>0</v>
      </c>
      <c r="BJ196" s="18" t="s">
        <v>140</v>
      </c>
      <c r="BK196" s="161">
        <f>ROUND(I196*H196,3)</f>
        <v>0</v>
      </c>
      <c r="BL196" s="18" t="s">
        <v>246</v>
      </c>
      <c r="BM196" s="159" t="s">
        <v>601</v>
      </c>
    </row>
    <row r="197" spans="1:65" s="2" customFormat="1" ht="49.1">
      <c r="A197" s="34"/>
      <c r="B197" s="35"/>
      <c r="C197" s="34"/>
      <c r="D197" s="163" t="s">
        <v>316</v>
      </c>
      <c r="E197" s="34"/>
      <c r="F197" s="186" t="s">
        <v>5051</v>
      </c>
      <c r="G197" s="34"/>
      <c r="H197" s="34"/>
      <c r="I197" s="187"/>
      <c r="J197" s="34"/>
      <c r="K197" s="34"/>
      <c r="L197" s="35"/>
      <c r="M197" s="188"/>
      <c r="N197" s="189"/>
      <c r="O197" s="60"/>
      <c r="P197" s="60"/>
      <c r="Q197" s="60"/>
      <c r="R197" s="60"/>
      <c r="S197" s="60"/>
      <c r="T197" s="61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T197" s="18" t="s">
        <v>316</v>
      </c>
      <c r="AU197" s="18" t="s">
        <v>88</v>
      </c>
    </row>
    <row r="198" spans="1:65" s="2" customFormat="1" ht="14.4" customHeight="1">
      <c r="A198" s="34"/>
      <c r="B198" s="147"/>
      <c r="C198" s="148" t="s">
        <v>80</v>
      </c>
      <c r="D198" s="148" t="s">
        <v>242</v>
      </c>
      <c r="E198" s="149" t="s">
        <v>5052</v>
      </c>
      <c r="F198" s="150" t="s">
        <v>5053</v>
      </c>
      <c r="G198" s="151" t="s">
        <v>388</v>
      </c>
      <c r="H198" s="152">
        <v>1</v>
      </c>
      <c r="I198" s="153"/>
      <c r="J198" s="152">
        <f>ROUND(I198*H198,3)</f>
        <v>0</v>
      </c>
      <c r="K198" s="154"/>
      <c r="L198" s="35"/>
      <c r="M198" s="155" t="s">
        <v>1</v>
      </c>
      <c r="N198" s="156" t="s">
        <v>46</v>
      </c>
      <c r="O198" s="60"/>
      <c r="P198" s="157">
        <f>O198*H198</f>
        <v>0</v>
      </c>
      <c r="Q198" s="157">
        <v>0</v>
      </c>
      <c r="R198" s="157">
        <f>Q198*H198</f>
        <v>0</v>
      </c>
      <c r="S198" s="157">
        <v>0</v>
      </c>
      <c r="T198" s="158">
        <f>S198*H198</f>
        <v>0</v>
      </c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R198" s="159" t="s">
        <v>246</v>
      </c>
      <c r="AT198" s="159" t="s">
        <v>242</v>
      </c>
      <c r="AU198" s="159" t="s">
        <v>88</v>
      </c>
      <c r="AY198" s="18" t="s">
        <v>239</v>
      </c>
      <c r="BE198" s="160">
        <f>IF(N198="základná",J198,0)</f>
        <v>0</v>
      </c>
      <c r="BF198" s="160">
        <f>IF(N198="znížená",J198,0)</f>
        <v>0</v>
      </c>
      <c r="BG198" s="160">
        <f>IF(N198="zákl. prenesená",J198,0)</f>
        <v>0</v>
      </c>
      <c r="BH198" s="160">
        <f>IF(N198="zníž. prenesená",J198,0)</f>
        <v>0</v>
      </c>
      <c r="BI198" s="160">
        <f>IF(N198="nulová",J198,0)</f>
        <v>0</v>
      </c>
      <c r="BJ198" s="18" t="s">
        <v>140</v>
      </c>
      <c r="BK198" s="161">
        <f>ROUND(I198*H198,3)</f>
        <v>0</v>
      </c>
      <c r="BL198" s="18" t="s">
        <v>246</v>
      </c>
      <c r="BM198" s="159" t="s">
        <v>607</v>
      </c>
    </row>
    <row r="199" spans="1:65" s="2" customFormat="1" ht="19.649999999999999">
      <c r="A199" s="34"/>
      <c r="B199" s="35"/>
      <c r="C199" s="34"/>
      <c r="D199" s="163" t="s">
        <v>316</v>
      </c>
      <c r="E199" s="34"/>
      <c r="F199" s="186" t="s">
        <v>5054</v>
      </c>
      <c r="G199" s="34"/>
      <c r="H199" s="34"/>
      <c r="I199" s="187"/>
      <c r="J199" s="34"/>
      <c r="K199" s="34"/>
      <c r="L199" s="35"/>
      <c r="M199" s="188"/>
      <c r="N199" s="189"/>
      <c r="O199" s="60"/>
      <c r="P199" s="60"/>
      <c r="Q199" s="60"/>
      <c r="R199" s="60"/>
      <c r="S199" s="60"/>
      <c r="T199" s="61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T199" s="18" t="s">
        <v>316</v>
      </c>
      <c r="AU199" s="18" t="s">
        <v>88</v>
      </c>
    </row>
    <row r="200" spans="1:65" s="2" customFormat="1" ht="14.4" customHeight="1">
      <c r="A200" s="34"/>
      <c r="B200" s="147"/>
      <c r="C200" s="148" t="s">
        <v>80</v>
      </c>
      <c r="D200" s="148" t="s">
        <v>242</v>
      </c>
      <c r="E200" s="149" t="s">
        <v>5055</v>
      </c>
      <c r="F200" s="150" t="s">
        <v>5056</v>
      </c>
      <c r="G200" s="151" t="s">
        <v>388</v>
      </c>
      <c r="H200" s="152">
        <v>1</v>
      </c>
      <c r="I200" s="153"/>
      <c r="J200" s="152">
        <f>ROUND(I200*H200,3)</f>
        <v>0</v>
      </c>
      <c r="K200" s="154"/>
      <c r="L200" s="35"/>
      <c r="M200" s="155" t="s">
        <v>1</v>
      </c>
      <c r="N200" s="156" t="s">
        <v>46</v>
      </c>
      <c r="O200" s="60"/>
      <c r="P200" s="157">
        <f>O200*H200</f>
        <v>0</v>
      </c>
      <c r="Q200" s="157">
        <v>0</v>
      </c>
      <c r="R200" s="157">
        <f>Q200*H200</f>
        <v>0</v>
      </c>
      <c r="S200" s="157">
        <v>0</v>
      </c>
      <c r="T200" s="158">
        <f>S200*H200</f>
        <v>0</v>
      </c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R200" s="159" t="s">
        <v>246</v>
      </c>
      <c r="AT200" s="159" t="s">
        <v>242</v>
      </c>
      <c r="AU200" s="159" t="s">
        <v>88</v>
      </c>
      <c r="AY200" s="18" t="s">
        <v>239</v>
      </c>
      <c r="BE200" s="160">
        <f>IF(N200="základná",J200,0)</f>
        <v>0</v>
      </c>
      <c r="BF200" s="160">
        <f>IF(N200="znížená",J200,0)</f>
        <v>0</v>
      </c>
      <c r="BG200" s="160">
        <f>IF(N200="zákl. prenesená",J200,0)</f>
        <v>0</v>
      </c>
      <c r="BH200" s="160">
        <f>IF(N200="zníž. prenesená",J200,0)</f>
        <v>0</v>
      </c>
      <c r="BI200" s="160">
        <f>IF(N200="nulová",J200,0)</f>
        <v>0</v>
      </c>
      <c r="BJ200" s="18" t="s">
        <v>140</v>
      </c>
      <c r="BK200" s="161">
        <f>ROUND(I200*H200,3)</f>
        <v>0</v>
      </c>
      <c r="BL200" s="18" t="s">
        <v>246</v>
      </c>
      <c r="BM200" s="159" t="s">
        <v>630</v>
      </c>
    </row>
    <row r="201" spans="1:65" s="2" customFormat="1" ht="14.4" customHeight="1">
      <c r="A201" s="34"/>
      <c r="B201" s="147"/>
      <c r="C201" s="148" t="s">
        <v>80</v>
      </c>
      <c r="D201" s="148" t="s">
        <v>242</v>
      </c>
      <c r="E201" s="149" t="s">
        <v>5057</v>
      </c>
      <c r="F201" s="150" t="s">
        <v>5058</v>
      </c>
      <c r="G201" s="151" t="s">
        <v>388</v>
      </c>
      <c r="H201" s="152">
        <v>1</v>
      </c>
      <c r="I201" s="153"/>
      <c r="J201" s="152">
        <f>ROUND(I201*H201,3)</f>
        <v>0</v>
      </c>
      <c r="K201" s="154"/>
      <c r="L201" s="35"/>
      <c r="M201" s="155" t="s">
        <v>1</v>
      </c>
      <c r="N201" s="156" t="s">
        <v>46</v>
      </c>
      <c r="O201" s="60"/>
      <c r="P201" s="157">
        <f>O201*H201</f>
        <v>0</v>
      </c>
      <c r="Q201" s="157">
        <v>0</v>
      </c>
      <c r="R201" s="157">
        <f>Q201*H201</f>
        <v>0</v>
      </c>
      <c r="S201" s="157">
        <v>0</v>
      </c>
      <c r="T201" s="158">
        <f>S201*H201</f>
        <v>0</v>
      </c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R201" s="159" t="s">
        <v>246</v>
      </c>
      <c r="AT201" s="159" t="s">
        <v>242</v>
      </c>
      <c r="AU201" s="159" t="s">
        <v>88</v>
      </c>
      <c r="AY201" s="18" t="s">
        <v>239</v>
      </c>
      <c r="BE201" s="160">
        <f>IF(N201="základná",J201,0)</f>
        <v>0</v>
      </c>
      <c r="BF201" s="160">
        <f>IF(N201="znížená",J201,0)</f>
        <v>0</v>
      </c>
      <c r="BG201" s="160">
        <f>IF(N201="zákl. prenesená",J201,0)</f>
        <v>0</v>
      </c>
      <c r="BH201" s="160">
        <f>IF(N201="zníž. prenesená",J201,0)</f>
        <v>0</v>
      </c>
      <c r="BI201" s="160">
        <f>IF(N201="nulová",J201,0)</f>
        <v>0</v>
      </c>
      <c r="BJ201" s="18" t="s">
        <v>140</v>
      </c>
      <c r="BK201" s="161">
        <f>ROUND(I201*H201,3)</f>
        <v>0</v>
      </c>
      <c r="BL201" s="18" t="s">
        <v>246</v>
      </c>
      <c r="BM201" s="159" t="s">
        <v>668</v>
      </c>
    </row>
    <row r="202" spans="1:65" s="2" customFormat="1" ht="49.1">
      <c r="A202" s="34"/>
      <c r="B202" s="35"/>
      <c r="C202" s="34"/>
      <c r="D202" s="163" t="s">
        <v>316</v>
      </c>
      <c r="E202" s="34"/>
      <c r="F202" s="186" t="s">
        <v>5059</v>
      </c>
      <c r="G202" s="34"/>
      <c r="H202" s="34"/>
      <c r="I202" s="187"/>
      <c r="J202" s="34"/>
      <c r="K202" s="34"/>
      <c r="L202" s="35"/>
      <c r="M202" s="188"/>
      <c r="N202" s="189"/>
      <c r="O202" s="60"/>
      <c r="P202" s="60"/>
      <c r="Q202" s="60"/>
      <c r="R202" s="60"/>
      <c r="S202" s="60"/>
      <c r="T202" s="61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T202" s="18" t="s">
        <v>316</v>
      </c>
      <c r="AU202" s="18" t="s">
        <v>88</v>
      </c>
    </row>
    <row r="203" spans="1:65" s="2" customFormat="1" ht="14.4" customHeight="1">
      <c r="A203" s="34"/>
      <c r="B203" s="147"/>
      <c r="C203" s="148" t="s">
        <v>80</v>
      </c>
      <c r="D203" s="148" t="s">
        <v>242</v>
      </c>
      <c r="E203" s="149" t="s">
        <v>5060</v>
      </c>
      <c r="F203" s="150" t="s">
        <v>5061</v>
      </c>
      <c r="G203" s="151" t="s">
        <v>388</v>
      </c>
      <c r="H203" s="152">
        <v>1</v>
      </c>
      <c r="I203" s="153"/>
      <c r="J203" s="152">
        <f>ROUND(I203*H203,3)</f>
        <v>0</v>
      </c>
      <c r="K203" s="154"/>
      <c r="L203" s="35"/>
      <c r="M203" s="155" t="s">
        <v>1</v>
      </c>
      <c r="N203" s="156" t="s">
        <v>46</v>
      </c>
      <c r="O203" s="60"/>
      <c r="P203" s="157">
        <f>O203*H203</f>
        <v>0</v>
      </c>
      <c r="Q203" s="157">
        <v>0</v>
      </c>
      <c r="R203" s="157">
        <f>Q203*H203</f>
        <v>0</v>
      </c>
      <c r="S203" s="157">
        <v>0</v>
      </c>
      <c r="T203" s="158">
        <f>S203*H203</f>
        <v>0</v>
      </c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R203" s="159" t="s">
        <v>246</v>
      </c>
      <c r="AT203" s="159" t="s">
        <v>242</v>
      </c>
      <c r="AU203" s="159" t="s">
        <v>88</v>
      </c>
      <c r="AY203" s="18" t="s">
        <v>239</v>
      </c>
      <c r="BE203" s="160">
        <f>IF(N203="základná",J203,0)</f>
        <v>0</v>
      </c>
      <c r="BF203" s="160">
        <f>IF(N203="znížená",J203,0)</f>
        <v>0</v>
      </c>
      <c r="BG203" s="160">
        <f>IF(N203="zákl. prenesená",J203,0)</f>
        <v>0</v>
      </c>
      <c r="BH203" s="160">
        <f>IF(N203="zníž. prenesená",J203,0)</f>
        <v>0</v>
      </c>
      <c r="BI203" s="160">
        <f>IF(N203="nulová",J203,0)</f>
        <v>0</v>
      </c>
      <c r="BJ203" s="18" t="s">
        <v>140</v>
      </c>
      <c r="BK203" s="161">
        <f>ROUND(I203*H203,3)</f>
        <v>0</v>
      </c>
      <c r="BL203" s="18" t="s">
        <v>246</v>
      </c>
      <c r="BM203" s="159" t="s">
        <v>678</v>
      </c>
    </row>
    <row r="204" spans="1:65" s="2" customFormat="1" ht="19.649999999999999">
      <c r="A204" s="34"/>
      <c r="B204" s="35"/>
      <c r="C204" s="34"/>
      <c r="D204" s="163" t="s">
        <v>316</v>
      </c>
      <c r="E204" s="34"/>
      <c r="F204" s="186" t="s">
        <v>5062</v>
      </c>
      <c r="G204" s="34"/>
      <c r="H204" s="34"/>
      <c r="I204" s="187"/>
      <c r="J204" s="34"/>
      <c r="K204" s="34"/>
      <c r="L204" s="35"/>
      <c r="M204" s="188"/>
      <c r="N204" s="189"/>
      <c r="O204" s="60"/>
      <c r="P204" s="60"/>
      <c r="Q204" s="60"/>
      <c r="R204" s="60"/>
      <c r="S204" s="60"/>
      <c r="T204" s="61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T204" s="18" t="s">
        <v>316</v>
      </c>
      <c r="AU204" s="18" t="s">
        <v>88</v>
      </c>
    </row>
    <row r="205" spans="1:65" s="2" customFormat="1" ht="14.4" customHeight="1">
      <c r="A205" s="34"/>
      <c r="B205" s="147"/>
      <c r="C205" s="148" t="s">
        <v>80</v>
      </c>
      <c r="D205" s="148" t="s">
        <v>242</v>
      </c>
      <c r="E205" s="149" t="s">
        <v>4988</v>
      </c>
      <c r="F205" s="150" t="s">
        <v>4989</v>
      </c>
      <c r="G205" s="151" t="s">
        <v>388</v>
      </c>
      <c r="H205" s="152">
        <v>1</v>
      </c>
      <c r="I205" s="153"/>
      <c r="J205" s="152">
        <f>ROUND(I205*H205,3)</f>
        <v>0</v>
      </c>
      <c r="K205" s="154"/>
      <c r="L205" s="35"/>
      <c r="M205" s="155" t="s">
        <v>1</v>
      </c>
      <c r="N205" s="156" t="s">
        <v>46</v>
      </c>
      <c r="O205" s="60"/>
      <c r="P205" s="157">
        <f>O205*H205</f>
        <v>0</v>
      </c>
      <c r="Q205" s="157">
        <v>0</v>
      </c>
      <c r="R205" s="157">
        <f>Q205*H205</f>
        <v>0</v>
      </c>
      <c r="S205" s="157">
        <v>0</v>
      </c>
      <c r="T205" s="158">
        <f>S205*H205</f>
        <v>0</v>
      </c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R205" s="159" t="s">
        <v>246</v>
      </c>
      <c r="AT205" s="159" t="s">
        <v>242</v>
      </c>
      <c r="AU205" s="159" t="s">
        <v>88</v>
      </c>
      <c r="AY205" s="18" t="s">
        <v>239</v>
      </c>
      <c r="BE205" s="160">
        <f>IF(N205="základná",J205,0)</f>
        <v>0</v>
      </c>
      <c r="BF205" s="160">
        <f>IF(N205="znížená",J205,0)</f>
        <v>0</v>
      </c>
      <c r="BG205" s="160">
        <f>IF(N205="zákl. prenesená",J205,0)</f>
        <v>0</v>
      </c>
      <c r="BH205" s="160">
        <f>IF(N205="zníž. prenesená",J205,0)</f>
        <v>0</v>
      </c>
      <c r="BI205" s="160">
        <f>IF(N205="nulová",J205,0)</f>
        <v>0</v>
      </c>
      <c r="BJ205" s="18" t="s">
        <v>140</v>
      </c>
      <c r="BK205" s="161">
        <f>ROUND(I205*H205,3)</f>
        <v>0</v>
      </c>
      <c r="BL205" s="18" t="s">
        <v>246</v>
      </c>
      <c r="BM205" s="159" t="s">
        <v>684</v>
      </c>
    </row>
    <row r="206" spans="1:65" s="2" customFormat="1" ht="68.75">
      <c r="A206" s="34"/>
      <c r="B206" s="35"/>
      <c r="C206" s="34"/>
      <c r="D206" s="163" t="s">
        <v>316</v>
      </c>
      <c r="E206" s="34"/>
      <c r="F206" s="186" t="s">
        <v>4990</v>
      </c>
      <c r="G206" s="34"/>
      <c r="H206" s="34"/>
      <c r="I206" s="187"/>
      <c r="J206" s="34"/>
      <c r="K206" s="34"/>
      <c r="L206" s="35"/>
      <c r="M206" s="188"/>
      <c r="N206" s="189"/>
      <c r="O206" s="60"/>
      <c r="P206" s="60"/>
      <c r="Q206" s="60"/>
      <c r="R206" s="60"/>
      <c r="S206" s="60"/>
      <c r="T206" s="61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T206" s="18" t="s">
        <v>316</v>
      </c>
      <c r="AU206" s="18" t="s">
        <v>88</v>
      </c>
    </row>
    <row r="207" spans="1:65" s="2" customFormat="1" ht="14.4" customHeight="1">
      <c r="A207" s="34"/>
      <c r="B207" s="147"/>
      <c r="C207" s="148" t="s">
        <v>80</v>
      </c>
      <c r="D207" s="148" t="s">
        <v>242</v>
      </c>
      <c r="E207" s="149" t="s">
        <v>5063</v>
      </c>
      <c r="F207" s="150" t="s">
        <v>5064</v>
      </c>
      <c r="G207" s="151" t="s">
        <v>388</v>
      </c>
      <c r="H207" s="152">
        <v>2</v>
      </c>
      <c r="I207" s="153"/>
      <c r="J207" s="152">
        <f>ROUND(I207*H207,3)</f>
        <v>0</v>
      </c>
      <c r="K207" s="154"/>
      <c r="L207" s="35"/>
      <c r="M207" s="155" t="s">
        <v>1</v>
      </c>
      <c r="N207" s="156" t="s">
        <v>46</v>
      </c>
      <c r="O207" s="60"/>
      <c r="P207" s="157">
        <f>O207*H207</f>
        <v>0</v>
      </c>
      <c r="Q207" s="157">
        <v>0</v>
      </c>
      <c r="R207" s="157">
        <f>Q207*H207</f>
        <v>0</v>
      </c>
      <c r="S207" s="157">
        <v>0</v>
      </c>
      <c r="T207" s="158">
        <f>S207*H207</f>
        <v>0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159" t="s">
        <v>246</v>
      </c>
      <c r="AT207" s="159" t="s">
        <v>242</v>
      </c>
      <c r="AU207" s="159" t="s">
        <v>88</v>
      </c>
      <c r="AY207" s="18" t="s">
        <v>239</v>
      </c>
      <c r="BE207" s="160">
        <f>IF(N207="základná",J207,0)</f>
        <v>0</v>
      </c>
      <c r="BF207" s="160">
        <f>IF(N207="znížená",J207,0)</f>
        <v>0</v>
      </c>
      <c r="BG207" s="160">
        <f>IF(N207="zákl. prenesená",J207,0)</f>
        <v>0</v>
      </c>
      <c r="BH207" s="160">
        <f>IF(N207="zníž. prenesená",J207,0)</f>
        <v>0</v>
      </c>
      <c r="BI207" s="160">
        <f>IF(N207="nulová",J207,0)</f>
        <v>0</v>
      </c>
      <c r="BJ207" s="18" t="s">
        <v>140</v>
      </c>
      <c r="BK207" s="161">
        <f>ROUND(I207*H207,3)</f>
        <v>0</v>
      </c>
      <c r="BL207" s="18" t="s">
        <v>246</v>
      </c>
      <c r="BM207" s="159" t="s">
        <v>750</v>
      </c>
    </row>
    <row r="208" spans="1:65" s="2" customFormat="1" ht="78.55">
      <c r="A208" s="34"/>
      <c r="B208" s="35"/>
      <c r="C208" s="34"/>
      <c r="D208" s="163" t="s">
        <v>316</v>
      </c>
      <c r="E208" s="34"/>
      <c r="F208" s="186" t="s">
        <v>5065</v>
      </c>
      <c r="G208" s="34"/>
      <c r="H208" s="34"/>
      <c r="I208" s="187"/>
      <c r="J208" s="34"/>
      <c r="K208" s="34"/>
      <c r="L208" s="35"/>
      <c r="M208" s="188"/>
      <c r="N208" s="189"/>
      <c r="O208" s="60"/>
      <c r="P208" s="60"/>
      <c r="Q208" s="60"/>
      <c r="R208" s="60"/>
      <c r="S208" s="60"/>
      <c r="T208" s="61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T208" s="18" t="s">
        <v>316</v>
      </c>
      <c r="AU208" s="18" t="s">
        <v>88</v>
      </c>
    </row>
    <row r="209" spans="1:65" s="2" customFormat="1" ht="14.4" customHeight="1">
      <c r="A209" s="34"/>
      <c r="B209" s="147"/>
      <c r="C209" s="148" t="s">
        <v>80</v>
      </c>
      <c r="D209" s="148" t="s">
        <v>242</v>
      </c>
      <c r="E209" s="149" t="s">
        <v>5066</v>
      </c>
      <c r="F209" s="150" t="s">
        <v>5067</v>
      </c>
      <c r="G209" s="151" t="s">
        <v>388</v>
      </c>
      <c r="H209" s="152">
        <v>1</v>
      </c>
      <c r="I209" s="153"/>
      <c r="J209" s="152">
        <f>ROUND(I209*H209,3)</f>
        <v>0</v>
      </c>
      <c r="K209" s="154"/>
      <c r="L209" s="35"/>
      <c r="M209" s="155" t="s">
        <v>1</v>
      </c>
      <c r="N209" s="156" t="s">
        <v>46</v>
      </c>
      <c r="O209" s="60"/>
      <c r="P209" s="157">
        <f>O209*H209</f>
        <v>0</v>
      </c>
      <c r="Q209" s="157">
        <v>0</v>
      </c>
      <c r="R209" s="157">
        <f>Q209*H209</f>
        <v>0</v>
      </c>
      <c r="S209" s="157">
        <v>0</v>
      </c>
      <c r="T209" s="158">
        <f>S209*H209</f>
        <v>0</v>
      </c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R209" s="159" t="s">
        <v>246</v>
      </c>
      <c r="AT209" s="159" t="s">
        <v>242</v>
      </c>
      <c r="AU209" s="159" t="s">
        <v>88</v>
      </c>
      <c r="AY209" s="18" t="s">
        <v>239</v>
      </c>
      <c r="BE209" s="160">
        <f>IF(N209="základná",J209,0)</f>
        <v>0</v>
      </c>
      <c r="BF209" s="160">
        <f>IF(N209="znížená",J209,0)</f>
        <v>0</v>
      </c>
      <c r="BG209" s="160">
        <f>IF(N209="zákl. prenesená",J209,0)</f>
        <v>0</v>
      </c>
      <c r="BH209" s="160">
        <f>IF(N209="zníž. prenesená",J209,0)</f>
        <v>0</v>
      </c>
      <c r="BI209" s="160">
        <f>IF(N209="nulová",J209,0)</f>
        <v>0</v>
      </c>
      <c r="BJ209" s="18" t="s">
        <v>140</v>
      </c>
      <c r="BK209" s="161">
        <f>ROUND(I209*H209,3)</f>
        <v>0</v>
      </c>
      <c r="BL209" s="18" t="s">
        <v>246</v>
      </c>
      <c r="BM209" s="159" t="s">
        <v>758</v>
      </c>
    </row>
    <row r="210" spans="1:65" s="2" customFormat="1" ht="19.649999999999999">
      <c r="A210" s="34"/>
      <c r="B210" s="35"/>
      <c r="C210" s="34"/>
      <c r="D210" s="163" t="s">
        <v>316</v>
      </c>
      <c r="E210" s="34"/>
      <c r="F210" s="186" t="s">
        <v>5068</v>
      </c>
      <c r="G210" s="34"/>
      <c r="H210" s="34"/>
      <c r="I210" s="187"/>
      <c r="J210" s="34"/>
      <c r="K210" s="34"/>
      <c r="L210" s="35"/>
      <c r="M210" s="188"/>
      <c r="N210" s="189"/>
      <c r="O210" s="60"/>
      <c r="P210" s="60"/>
      <c r="Q210" s="60"/>
      <c r="R210" s="60"/>
      <c r="S210" s="60"/>
      <c r="T210" s="61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T210" s="18" t="s">
        <v>316</v>
      </c>
      <c r="AU210" s="18" t="s">
        <v>88</v>
      </c>
    </row>
    <row r="211" spans="1:65" s="2" customFormat="1" ht="14.4" customHeight="1">
      <c r="A211" s="34"/>
      <c r="B211" s="147"/>
      <c r="C211" s="148" t="s">
        <v>80</v>
      </c>
      <c r="D211" s="148" t="s">
        <v>242</v>
      </c>
      <c r="E211" s="149" t="s">
        <v>5005</v>
      </c>
      <c r="F211" s="150" t="s">
        <v>5006</v>
      </c>
      <c r="G211" s="151" t="s">
        <v>388</v>
      </c>
      <c r="H211" s="152">
        <v>2</v>
      </c>
      <c r="I211" s="153"/>
      <c r="J211" s="152">
        <f>ROUND(I211*H211,3)</f>
        <v>0</v>
      </c>
      <c r="K211" s="154"/>
      <c r="L211" s="35"/>
      <c r="M211" s="155" t="s">
        <v>1</v>
      </c>
      <c r="N211" s="156" t="s">
        <v>46</v>
      </c>
      <c r="O211" s="60"/>
      <c r="P211" s="157">
        <f>O211*H211</f>
        <v>0</v>
      </c>
      <c r="Q211" s="157">
        <v>0</v>
      </c>
      <c r="R211" s="157">
        <f>Q211*H211</f>
        <v>0</v>
      </c>
      <c r="S211" s="157">
        <v>0</v>
      </c>
      <c r="T211" s="158">
        <f>S211*H211</f>
        <v>0</v>
      </c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R211" s="159" t="s">
        <v>246</v>
      </c>
      <c r="AT211" s="159" t="s">
        <v>242</v>
      </c>
      <c r="AU211" s="159" t="s">
        <v>88</v>
      </c>
      <c r="AY211" s="18" t="s">
        <v>239</v>
      </c>
      <c r="BE211" s="160">
        <f>IF(N211="základná",J211,0)</f>
        <v>0</v>
      </c>
      <c r="BF211" s="160">
        <f>IF(N211="znížená",J211,0)</f>
        <v>0</v>
      </c>
      <c r="BG211" s="160">
        <f>IF(N211="zákl. prenesená",J211,0)</f>
        <v>0</v>
      </c>
      <c r="BH211" s="160">
        <f>IF(N211="zníž. prenesená",J211,0)</f>
        <v>0</v>
      </c>
      <c r="BI211" s="160">
        <f>IF(N211="nulová",J211,0)</f>
        <v>0</v>
      </c>
      <c r="BJ211" s="18" t="s">
        <v>140</v>
      </c>
      <c r="BK211" s="161">
        <f>ROUND(I211*H211,3)</f>
        <v>0</v>
      </c>
      <c r="BL211" s="18" t="s">
        <v>246</v>
      </c>
      <c r="BM211" s="159" t="s">
        <v>767</v>
      </c>
    </row>
    <row r="212" spans="1:65" s="2" customFormat="1" ht="78.55">
      <c r="A212" s="34"/>
      <c r="B212" s="35"/>
      <c r="C212" s="34"/>
      <c r="D212" s="163" t="s">
        <v>316</v>
      </c>
      <c r="E212" s="34"/>
      <c r="F212" s="186" t="s">
        <v>5030</v>
      </c>
      <c r="G212" s="34"/>
      <c r="H212" s="34"/>
      <c r="I212" s="187"/>
      <c r="J212" s="34"/>
      <c r="K212" s="34"/>
      <c r="L212" s="35"/>
      <c r="M212" s="188"/>
      <c r="N212" s="189"/>
      <c r="O212" s="60"/>
      <c r="P212" s="60"/>
      <c r="Q212" s="60"/>
      <c r="R212" s="60"/>
      <c r="S212" s="60"/>
      <c r="T212" s="61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T212" s="18" t="s">
        <v>316</v>
      </c>
      <c r="AU212" s="18" t="s">
        <v>88</v>
      </c>
    </row>
    <row r="213" spans="1:65" s="2" customFormat="1" ht="14.4" customHeight="1">
      <c r="A213" s="34"/>
      <c r="B213" s="147"/>
      <c r="C213" s="148" t="s">
        <v>80</v>
      </c>
      <c r="D213" s="148" t="s">
        <v>242</v>
      </c>
      <c r="E213" s="149" t="s">
        <v>4991</v>
      </c>
      <c r="F213" s="150" t="s">
        <v>4992</v>
      </c>
      <c r="G213" s="151" t="s">
        <v>388</v>
      </c>
      <c r="H213" s="152">
        <v>1</v>
      </c>
      <c r="I213" s="153"/>
      <c r="J213" s="152">
        <f>ROUND(I213*H213,3)</f>
        <v>0</v>
      </c>
      <c r="K213" s="154"/>
      <c r="L213" s="35"/>
      <c r="M213" s="155" t="s">
        <v>1</v>
      </c>
      <c r="N213" s="156" t="s">
        <v>46</v>
      </c>
      <c r="O213" s="60"/>
      <c r="P213" s="157">
        <f>O213*H213</f>
        <v>0</v>
      </c>
      <c r="Q213" s="157">
        <v>0</v>
      </c>
      <c r="R213" s="157">
        <f>Q213*H213</f>
        <v>0</v>
      </c>
      <c r="S213" s="157">
        <v>0</v>
      </c>
      <c r="T213" s="158">
        <f>S213*H213</f>
        <v>0</v>
      </c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R213" s="159" t="s">
        <v>246</v>
      </c>
      <c r="AT213" s="159" t="s">
        <v>242</v>
      </c>
      <c r="AU213" s="159" t="s">
        <v>88</v>
      </c>
      <c r="AY213" s="18" t="s">
        <v>239</v>
      </c>
      <c r="BE213" s="160">
        <f>IF(N213="základná",J213,0)</f>
        <v>0</v>
      </c>
      <c r="BF213" s="160">
        <f>IF(N213="znížená",J213,0)</f>
        <v>0</v>
      </c>
      <c r="BG213" s="160">
        <f>IF(N213="zákl. prenesená",J213,0)</f>
        <v>0</v>
      </c>
      <c r="BH213" s="160">
        <f>IF(N213="zníž. prenesená",J213,0)</f>
        <v>0</v>
      </c>
      <c r="BI213" s="160">
        <f>IF(N213="nulová",J213,0)</f>
        <v>0</v>
      </c>
      <c r="BJ213" s="18" t="s">
        <v>140</v>
      </c>
      <c r="BK213" s="161">
        <f>ROUND(I213*H213,3)</f>
        <v>0</v>
      </c>
      <c r="BL213" s="18" t="s">
        <v>246</v>
      </c>
      <c r="BM213" s="159" t="s">
        <v>308</v>
      </c>
    </row>
    <row r="214" spans="1:65" s="2" customFormat="1" ht="88.4">
      <c r="A214" s="34"/>
      <c r="B214" s="35"/>
      <c r="C214" s="34"/>
      <c r="D214" s="163" t="s">
        <v>316</v>
      </c>
      <c r="E214" s="34"/>
      <c r="F214" s="186" t="s">
        <v>5017</v>
      </c>
      <c r="G214" s="34"/>
      <c r="H214" s="34"/>
      <c r="I214" s="187"/>
      <c r="J214" s="34"/>
      <c r="K214" s="34"/>
      <c r="L214" s="35"/>
      <c r="M214" s="188"/>
      <c r="N214" s="189"/>
      <c r="O214" s="60"/>
      <c r="P214" s="60"/>
      <c r="Q214" s="60"/>
      <c r="R214" s="60"/>
      <c r="S214" s="60"/>
      <c r="T214" s="61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T214" s="18" t="s">
        <v>316</v>
      </c>
      <c r="AU214" s="18" t="s">
        <v>88</v>
      </c>
    </row>
    <row r="215" spans="1:65" s="2" customFormat="1" ht="14.4" customHeight="1">
      <c r="A215" s="34"/>
      <c r="B215" s="147"/>
      <c r="C215" s="148" t="s">
        <v>80</v>
      </c>
      <c r="D215" s="148" t="s">
        <v>242</v>
      </c>
      <c r="E215" s="149" t="s">
        <v>5009</v>
      </c>
      <c r="F215" s="150" t="s">
        <v>5010</v>
      </c>
      <c r="G215" s="151" t="s">
        <v>388</v>
      </c>
      <c r="H215" s="152">
        <v>2</v>
      </c>
      <c r="I215" s="153"/>
      <c r="J215" s="152">
        <f>ROUND(I215*H215,3)</f>
        <v>0</v>
      </c>
      <c r="K215" s="154"/>
      <c r="L215" s="35"/>
      <c r="M215" s="155" t="s">
        <v>1</v>
      </c>
      <c r="N215" s="156" t="s">
        <v>46</v>
      </c>
      <c r="O215" s="60"/>
      <c r="P215" s="157">
        <f>O215*H215</f>
        <v>0</v>
      </c>
      <c r="Q215" s="157">
        <v>0</v>
      </c>
      <c r="R215" s="157">
        <f>Q215*H215</f>
        <v>0</v>
      </c>
      <c r="S215" s="157">
        <v>0</v>
      </c>
      <c r="T215" s="158">
        <f>S215*H215</f>
        <v>0</v>
      </c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159" t="s">
        <v>246</v>
      </c>
      <c r="AT215" s="159" t="s">
        <v>242</v>
      </c>
      <c r="AU215" s="159" t="s">
        <v>88</v>
      </c>
      <c r="AY215" s="18" t="s">
        <v>239</v>
      </c>
      <c r="BE215" s="160">
        <f>IF(N215="základná",J215,0)</f>
        <v>0</v>
      </c>
      <c r="BF215" s="160">
        <f>IF(N215="znížená",J215,0)</f>
        <v>0</v>
      </c>
      <c r="BG215" s="160">
        <f>IF(N215="zákl. prenesená",J215,0)</f>
        <v>0</v>
      </c>
      <c r="BH215" s="160">
        <f>IF(N215="zníž. prenesená",J215,0)</f>
        <v>0</v>
      </c>
      <c r="BI215" s="160">
        <f>IF(N215="nulová",J215,0)</f>
        <v>0</v>
      </c>
      <c r="BJ215" s="18" t="s">
        <v>140</v>
      </c>
      <c r="BK215" s="161">
        <f>ROUND(I215*H215,3)</f>
        <v>0</v>
      </c>
      <c r="BL215" s="18" t="s">
        <v>246</v>
      </c>
      <c r="BM215" s="159" t="s">
        <v>784</v>
      </c>
    </row>
    <row r="216" spans="1:65" s="2" customFormat="1" ht="19.649999999999999">
      <c r="A216" s="34"/>
      <c r="B216" s="35"/>
      <c r="C216" s="34"/>
      <c r="D216" s="163" t="s">
        <v>316</v>
      </c>
      <c r="E216" s="34"/>
      <c r="F216" s="186" t="s">
        <v>5012</v>
      </c>
      <c r="G216" s="34"/>
      <c r="H216" s="34"/>
      <c r="I216" s="187"/>
      <c r="J216" s="34"/>
      <c r="K216" s="34"/>
      <c r="L216" s="35"/>
      <c r="M216" s="188"/>
      <c r="N216" s="189"/>
      <c r="O216" s="60"/>
      <c r="P216" s="60"/>
      <c r="Q216" s="60"/>
      <c r="R216" s="60"/>
      <c r="S216" s="60"/>
      <c r="T216" s="61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T216" s="18" t="s">
        <v>316</v>
      </c>
      <c r="AU216" s="18" t="s">
        <v>88</v>
      </c>
    </row>
    <row r="217" spans="1:65" s="12" customFormat="1" ht="25.85" customHeight="1">
      <c r="B217" s="134"/>
      <c r="D217" s="135" t="s">
        <v>79</v>
      </c>
      <c r="E217" s="136" t="s">
        <v>5069</v>
      </c>
      <c r="F217" s="136" t="s">
        <v>5070</v>
      </c>
      <c r="I217" s="137"/>
      <c r="J217" s="138">
        <f>BK217</f>
        <v>0</v>
      </c>
      <c r="L217" s="134"/>
      <c r="M217" s="139"/>
      <c r="N217" s="140"/>
      <c r="O217" s="140"/>
      <c r="P217" s="141">
        <f>P218+P228+P247+P269+P283+P291+P304+P334+P345</f>
        <v>0</v>
      </c>
      <c r="Q217" s="140"/>
      <c r="R217" s="141">
        <f>R218+R228+R247+R269+R283+R291+R304+R334+R345</f>
        <v>0</v>
      </c>
      <c r="S217" s="140"/>
      <c r="T217" s="142">
        <f>T218+T228+T247+T269+T283+T291+T304+T334+T345</f>
        <v>0</v>
      </c>
      <c r="AR217" s="135" t="s">
        <v>88</v>
      </c>
      <c r="AT217" s="143" t="s">
        <v>79</v>
      </c>
      <c r="AU217" s="143" t="s">
        <v>80</v>
      </c>
      <c r="AY217" s="135" t="s">
        <v>239</v>
      </c>
      <c r="BK217" s="144">
        <f>BK218+BK228+BK247+BK269+BK283+BK291+BK304+BK334+BK345</f>
        <v>0</v>
      </c>
    </row>
    <row r="218" spans="1:65" s="12" customFormat="1" ht="22.75" customHeight="1">
      <c r="B218" s="134"/>
      <c r="D218" s="135" t="s">
        <v>79</v>
      </c>
      <c r="E218" s="145" t="s">
        <v>5071</v>
      </c>
      <c r="F218" s="145" t="s">
        <v>5072</v>
      </c>
      <c r="I218" s="137"/>
      <c r="J218" s="146">
        <f>BK218</f>
        <v>0</v>
      </c>
      <c r="L218" s="134"/>
      <c r="M218" s="139"/>
      <c r="N218" s="140"/>
      <c r="O218" s="140"/>
      <c r="P218" s="141">
        <f>SUM(P219:P227)</f>
        <v>0</v>
      </c>
      <c r="Q218" s="140"/>
      <c r="R218" s="141">
        <f>SUM(R219:R227)</f>
        <v>0</v>
      </c>
      <c r="S218" s="140"/>
      <c r="T218" s="142">
        <f>SUM(T219:T227)</f>
        <v>0</v>
      </c>
      <c r="AR218" s="135" t="s">
        <v>88</v>
      </c>
      <c r="AT218" s="143" t="s">
        <v>79</v>
      </c>
      <c r="AU218" s="143" t="s">
        <v>88</v>
      </c>
      <c r="AY218" s="135" t="s">
        <v>239</v>
      </c>
      <c r="BK218" s="144">
        <f>SUM(BK219:BK227)</f>
        <v>0</v>
      </c>
    </row>
    <row r="219" spans="1:65" s="2" customFormat="1" ht="14.4" customHeight="1">
      <c r="A219" s="34"/>
      <c r="B219" s="147"/>
      <c r="C219" s="148" t="s">
        <v>80</v>
      </c>
      <c r="D219" s="148" t="s">
        <v>242</v>
      </c>
      <c r="E219" s="149" t="s">
        <v>5073</v>
      </c>
      <c r="F219" s="150" t="s">
        <v>5074</v>
      </c>
      <c r="G219" s="151" t="s">
        <v>388</v>
      </c>
      <c r="H219" s="152">
        <v>1</v>
      </c>
      <c r="I219" s="153"/>
      <c r="J219" s="152">
        <f>ROUND(I219*H219,3)</f>
        <v>0</v>
      </c>
      <c r="K219" s="154"/>
      <c r="L219" s="35"/>
      <c r="M219" s="155" t="s">
        <v>1</v>
      </c>
      <c r="N219" s="156" t="s">
        <v>46</v>
      </c>
      <c r="O219" s="60"/>
      <c r="P219" s="157">
        <f>O219*H219</f>
        <v>0</v>
      </c>
      <c r="Q219" s="157">
        <v>0</v>
      </c>
      <c r="R219" s="157">
        <f>Q219*H219</f>
        <v>0</v>
      </c>
      <c r="S219" s="157">
        <v>0</v>
      </c>
      <c r="T219" s="158">
        <f>S219*H219</f>
        <v>0</v>
      </c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R219" s="159" t="s">
        <v>246</v>
      </c>
      <c r="AT219" s="159" t="s">
        <v>242</v>
      </c>
      <c r="AU219" s="159" t="s">
        <v>140</v>
      </c>
      <c r="AY219" s="18" t="s">
        <v>239</v>
      </c>
      <c r="BE219" s="160">
        <f>IF(N219="základná",J219,0)</f>
        <v>0</v>
      </c>
      <c r="BF219" s="160">
        <f>IF(N219="znížená",J219,0)</f>
        <v>0</v>
      </c>
      <c r="BG219" s="160">
        <f>IF(N219="zákl. prenesená",J219,0)</f>
        <v>0</v>
      </c>
      <c r="BH219" s="160">
        <f>IF(N219="zníž. prenesená",J219,0)</f>
        <v>0</v>
      </c>
      <c r="BI219" s="160">
        <f>IF(N219="nulová",J219,0)</f>
        <v>0</v>
      </c>
      <c r="BJ219" s="18" t="s">
        <v>140</v>
      </c>
      <c r="BK219" s="161">
        <f>ROUND(I219*H219,3)</f>
        <v>0</v>
      </c>
      <c r="BL219" s="18" t="s">
        <v>246</v>
      </c>
      <c r="BM219" s="159" t="s">
        <v>365</v>
      </c>
    </row>
    <row r="220" spans="1:65" s="2" customFormat="1" ht="39.299999999999997">
      <c r="A220" s="34"/>
      <c r="B220" s="35"/>
      <c r="C220" s="34"/>
      <c r="D220" s="163" t="s">
        <v>316</v>
      </c>
      <c r="E220" s="34"/>
      <c r="F220" s="186" t="s">
        <v>5075</v>
      </c>
      <c r="G220" s="34"/>
      <c r="H220" s="34"/>
      <c r="I220" s="187"/>
      <c r="J220" s="34"/>
      <c r="K220" s="34"/>
      <c r="L220" s="35"/>
      <c r="M220" s="188"/>
      <c r="N220" s="189"/>
      <c r="O220" s="60"/>
      <c r="P220" s="60"/>
      <c r="Q220" s="60"/>
      <c r="R220" s="60"/>
      <c r="S220" s="60"/>
      <c r="T220" s="61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T220" s="18" t="s">
        <v>316</v>
      </c>
      <c r="AU220" s="18" t="s">
        <v>140</v>
      </c>
    </row>
    <row r="221" spans="1:65" s="2" customFormat="1" ht="14.4" customHeight="1">
      <c r="A221" s="34"/>
      <c r="B221" s="147"/>
      <c r="C221" s="148" t="s">
        <v>80</v>
      </c>
      <c r="D221" s="148" t="s">
        <v>242</v>
      </c>
      <c r="E221" s="149" t="s">
        <v>5076</v>
      </c>
      <c r="F221" s="150" t="s">
        <v>5077</v>
      </c>
      <c r="G221" s="151" t="s">
        <v>388</v>
      </c>
      <c r="H221" s="152">
        <v>1</v>
      </c>
      <c r="I221" s="153"/>
      <c r="J221" s="152">
        <f>ROUND(I221*H221,3)</f>
        <v>0</v>
      </c>
      <c r="K221" s="154"/>
      <c r="L221" s="35"/>
      <c r="M221" s="155" t="s">
        <v>1</v>
      </c>
      <c r="N221" s="156" t="s">
        <v>46</v>
      </c>
      <c r="O221" s="60"/>
      <c r="P221" s="157">
        <f>O221*H221</f>
        <v>0</v>
      </c>
      <c r="Q221" s="157">
        <v>0</v>
      </c>
      <c r="R221" s="157">
        <f>Q221*H221</f>
        <v>0</v>
      </c>
      <c r="S221" s="157">
        <v>0</v>
      </c>
      <c r="T221" s="158">
        <f>S221*H221</f>
        <v>0</v>
      </c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R221" s="159" t="s">
        <v>246</v>
      </c>
      <c r="AT221" s="159" t="s">
        <v>242</v>
      </c>
      <c r="AU221" s="159" t="s">
        <v>140</v>
      </c>
      <c r="AY221" s="18" t="s">
        <v>239</v>
      </c>
      <c r="BE221" s="160">
        <f>IF(N221="základná",J221,0)</f>
        <v>0</v>
      </c>
      <c r="BF221" s="160">
        <f>IF(N221="znížená",J221,0)</f>
        <v>0</v>
      </c>
      <c r="BG221" s="160">
        <f>IF(N221="zákl. prenesená",J221,0)</f>
        <v>0</v>
      </c>
      <c r="BH221" s="160">
        <f>IF(N221="zníž. prenesená",J221,0)</f>
        <v>0</v>
      </c>
      <c r="BI221" s="160">
        <f>IF(N221="nulová",J221,0)</f>
        <v>0</v>
      </c>
      <c r="BJ221" s="18" t="s">
        <v>140</v>
      </c>
      <c r="BK221" s="161">
        <f>ROUND(I221*H221,3)</f>
        <v>0</v>
      </c>
      <c r="BL221" s="18" t="s">
        <v>246</v>
      </c>
      <c r="BM221" s="159" t="s">
        <v>378</v>
      </c>
    </row>
    <row r="222" spans="1:65" s="2" customFormat="1" ht="14.4" customHeight="1">
      <c r="A222" s="34"/>
      <c r="B222" s="147"/>
      <c r="C222" s="148" t="s">
        <v>80</v>
      </c>
      <c r="D222" s="148" t="s">
        <v>242</v>
      </c>
      <c r="E222" s="149" t="s">
        <v>5078</v>
      </c>
      <c r="F222" s="150" t="s">
        <v>5079</v>
      </c>
      <c r="G222" s="151" t="s">
        <v>388</v>
      </c>
      <c r="H222" s="152">
        <v>1</v>
      </c>
      <c r="I222" s="153"/>
      <c r="J222" s="152">
        <f>ROUND(I222*H222,3)</f>
        <v>0</v>
      </c>
      <c r="K222" s="154"/>
      <c r="L222" s="35"/>
      <c r="M222" s="155" t="s">
        <v>1</v>
      </c>
      <c r="N222" s="156" t="s">
        <v>46</v>
      </c>
      <c r="O222" s="60"/>
      <c r="P222" s="157">
        <f>O222*H222</f>
        <v>0</v>
      </c>
      <c r="Q222" s="157">
        <v>0</v>
      </c>
      <c r="R222" s="157">
        <f>Q222*H222</f>
        <v>0</v>
      </c>
      <c r="S222" s="157">
        <v>0</v>
      </c>
      <c r="T222" s="158">
        <f>S222*H222</f>
        <v>0</v>
      </c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R222" s="159" t="s">
        <v>246</v>
      </c>
      <c r="AT222" s="159" t="s">
        <v>242</v>
      </c>
      <c r="AU222" s="159" t="s">
        <v>140</v>
      </c>
      <c r="AY222" s="18" t="s">
        <v>239</v>
      </c>
      <c r="BE222" s="160">
        <f>IF(N222="základná",J222,0)</f>
        <v>0</v>
      </c>
      <c r="BF222" s="160">
        <f>IF(N222="znížená",J222,0)</f>
        <v>0</v>
      </c>
      <c r="BG222" s="160">
        <f>IF(N222="zákl. prenesená",J222,0)</f>
        <v>0</v>
      </c>
      <c r="BH222" s="160">
        <f>IF(N222="zníž. prenesená",J222,0)</f>
        <v>0</v>
      </c>
      <c r="BI222" s="160">
        <f>IF(N222="nulová",J222,0)</f>
        <v>0</v>
      </c>
      <c r="BJ222" s="18" t="s">
        <v>140</v>
      </c>
      <c r="BK222" s="161">
        <f>ROUND(I222*H222,3)</f>
        <v>0</v>
      </c>
      <c r="BL222" s="18" t="s">
        <v>246</v>
      </c>
      <c r="BM222" s="159" t="s">
        <v>802</v>
      </c>
    </row>
    <row r="223" spans="1:65" s="2" customFormat="1" ht="19.649999999999999">
      <c r="A223" s="34"/>
      <c r="B223" s="35"/>
      <c r="C223" s="34"/>
      <c r="D223" s="163" t="s">
        <v>316</v>
      </c>
      <c r="E223" s="34"/>
      <c r="F223" s="186" t="s">
        <v>5080</v>
      </c>
      <c r="G223" s="34"/>
      <c r="H223" s="34"/>
      <c r="I223" s="187"/>
      <c r="J223" s="34"/>
      <c r="K223" s="34"/>
      <c r="L223" s="35"/>
      <c r="M223" s="188"/>
      <c r="N223" s="189"/>
      <c r="O223" s="60"/>
      <c r="P223" s="60"/>
      <c r="Q223" s="60"/>
      <c r="R223" s="60"/>
      <c r="S223" s="60"/>
      <c r="T223" s="61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T223" s="18" t="s">
        <v>316</v>
      </c>
      <c r="AU223" s="18" t="s">
        <v>140</v>
      </c>
    </row>
    <row r="224" spans="1:65" s="2" customFormat="1" ht="14.4" customHeight="1">
      <c r="A224" s="34"/>
      <c r="B224" s="147"/>
      <c r="C224" s="148" t="s">
        <v>80</v>
      </c>
      <c r="D224" s="148" t="s">
        <v>242</v>
      </c>
      <c r="E224" s="149" t="s">
        <v>5081</v>
      </c>
      <c r="F224" s="150" t="s">
        <v>5559</v>
      </c>
      <c r="G224" s="151" t="s">
        <v>388</v>
      </c>
      <c r="H224" s="152">
        <v>1</v>
      </c>
      <c r="I224" s="153"/>
      <c r="J224" s="152">
        <f>ROUND(I224*H224,3)</f>
        <v>0</v>
      </c>
      <c r="K224" s="154"/>
      <c r="L224" s="35"/>
      <c r="M224" s="155" t="s">
        <v>1</v>
      </c>
      <c r="N224" s="156" t="s">
        <v>46</v>
      </c>
      <c r="O224" s="60"/>
      <c r="P224" s="157">
        <f>O224*H224</f>
        <v>0</v>
      </c>
      <c r="Q224" s="157">
        <v>0</v>
      </c>
      <c r="R224" s="157">
        <f>Q224*H224</f>
        <v>0</v>
      </c>
      <c r="S224" s="157">
        <v>0</v>
      </c>
      <c r="T224" s="158">
        <f>S224*H224</f>
        <v>0</v>
      </c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R224" s="159" t="s">
        <v>246</v>
      </c>
      <c r="AT224" s="159" t="s">
        <v>242</v>
      </c>
      <c r="AU224" s="159" t="s">
        <v>140</v>
      </c>
      <c r="AY224" s="18" t="s">
        <v>239</v>
      </c>
      <c r="BE224" s="160">
        <f>IF(N224="základná",J224,0)</f>
        <v>0</v>
      </c>
      <c r="BF224" s="160">
        <f>IF(N224="znížená",J224,0)</f>
        <v>0</v>
      </c>
      <c r="BG224" s="160">
        <f>IF(N224="zákl. prenesená",J224,0)</f>
        <v>0</v>
      </c>
      <c r="BH224" s="160">
        <f>IF(N224="zníž. prenesená",J224,0)</f>
        <v>0</v>
      </c>
      <c r="BI224" s="160">
        <f>IF(N224="nulová",J224,0)</f>
        <v>0</v>
      </c>
      <c r="BJ224" s="18" t="s">
        <v>140</v>
      </c>
      <c r="BK224" s="161">
        <f>ROUND(I224*H224,3)</f>
        <v>0</v>
      </c>
      <c r="BL224" s="18" t="s">
        <v>246</v>
      </c>
      <c r="BM224" s="159" t="s">
        <v>909</v>
      </c>
    </row>
    <row r="225" spans="1:65" s="2" customFormat="1" ht="245.45">
      <c r="A225" s="34"/>
      <c r="B225" s="35"/>
      <c r="C225" s="34"/>
      <c r="D225" s="163" t="s">
        <v>316</v>
      </c>
      <c r="E225" s="34"/>
      <c r="F225" s="186" t="s">
        <v>5083</v>
      </c>
      <c r="G225" s="34"/>
      <c r="H225" s="34"/>
      <c r="I225" s="187"/>
      <c r="J225" s="34"/>
      <c r="K225" s="34"/>
      <c r="L225" s="35"/>
      <c r="M225" s="188"/>
      <c r="N225" s="189"/>
      <c r="O225" s="60"/>
      <c r="P225" s="60"/>
      <c r="Q225" s="60"/>
      <c r="R225" s="60"/>
      <c r="S225" s="60"/>
      <c r="T225" s="61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T225" s="18" t="s">
        <v>316</v>
      </c>
      <c r="AU225" s="18" t="s">
        <v>140</v>
      </c>
    </row>
    <row r="226" spans="1:65" s="2" customFormat="1" ht="14.4" customHeight="1">
      <c r="A226" s="34"/>
      <c r="B226" s="147"/>
      <c r="C226" s="148" t="s">
        <v>80</v>
      </c>
      <c r="D226" s="148" t="s">
        <v>242</v>
      </c>
      <c r="E226" s="149" t="s">
        <v>5084</v>
      </c>
      <c r="F226" s="150" t="s">
        <v>5085</v>
      </c>
      <c r="G226" s="151" t="s">
        <v>388</v>
      </c>
      <c r="H226" s="152">
        <v>1</v>
      </c>
      <c r="I226" s="153"/>
      <c r="J226" s="152">
        <f>ROUND(I226*H226,3)</f>
        <v>0</v>
      </c>
      <c r="K226" s="154"/>
      <c r="L226" s="35"/>
      <c r="M226" s="155" t="s">
        <v>1</v>
      </c>
      <c r="N226" s="156" t="s">
        <v>46</v>
      </c>
      <c r="O226" s="60"/>
      <c r="P226" s="157">
        <f>O226*H226</f>
        <v>0</v>
      </c>
      <c r="Q226" s="157">
        <v>0</v>
      </c>
      <c r="R226" s="157">
        <f>Q226*H226</f>
        <v>0</v>
      </c>
      <c r="S226" s="157">
        <v>0</v>
      </c>
      <c r="T226" s="158">
        <f>S226*H226</f>
        <v>0</v>
      </c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R226" s="159" t="s">
        <v>246</v>
      </c>
      <c r="AT226" s="159" t="s">
        <v>242</v>
      </c>
      <c r="AU226" s="159" t="s">
        <v>140</v>
      </c>
      <c r="AY226" s="18" t="s">
        <v>239</v>
      </c>
      <c r="BE226" s="160">
        <f>IF(N226="základná",J226,0)</f>
        <v>0</v>
      </c>
      <c r="BF226" s="160">
        <f>IF(N226="znížená",J226,0)</f>
        <v>0</v>
      </c>
      <c r="BG226" s="160">
        <f>IF(N226="zákl. prenesená",J226,0)</f>
        <v>0</v>
      </c>
      <c r="BH226" s="160">
        <f>IF(N226="zníž. prenesená",J226,0)</f>
        <v>0</v>
      </c>
      <c r="BI226" s="160">
        <f>IF(N226="nulová",J226,0)</f>
        <v>0</v>
      </c>
      <c r="BJ226" s="18" t="s">
        <v>140</v>
      </c>
      <c r="BK226" s="161">
        <f>ROUND(I226*H226,3)</f>
        <v>0</v>
      </c>
      <c r="BL226" s="18" t="s">
        <v>246</v>
      </c>
      <c r="BM226" s="159" t="s">
        <v>916</v>
      </c>
    </row>
    <row r="227" spans="1:65" s="2" customFormat="1" ht="29.45">
      <c r="A227" s="34"/>
      <c r="B227" s="35"/>
      <c r="C227" s="34"/>
      <c r="D227" s="163" t="s">
        <v>316</v>
      </c>
      <c r="E227" s="34"/>
      <c r="F227" s="186" t="s">
        <v>5086</v>
      </c>
      <c r="G227" s="34"/>
      <c r="H227" s="34"/>
      <c r="I227" s="187"/>
      <c r="J227" s="34"/>
      <c r="K227" s="34"/>
      <c r="L227" s="35"/>
      <c r="M227" s="188"/>
      <c r="N227" s="189"/>
      <c r="O227" s="60"/>
      <c r="P227" s="60"/>
      <c r="Q227" s="60"/>
      <c r="R227" s="60"/>
      <c r="S227" s="60"/>
      <c r="T227" s="61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T227" s="18" t="s">
        <v>316</v>
      </c>
      <c r="AU227" s="18" t="s">
        <v>140</v>
      </c>
    </row>
    <row r="228" spans="1:65" s="12" customFormat="1" ht="22.75" customHeight="1">
      <c r="B228" s="134"/>
      <c r="D228" s="135" t="s">
        <v>79</v>
      </c>
      <c r="E228" s="145" t="s">
        <v>5087</v>
      </c>
      <c r="F228" s="145" t="s">
        <v>5088</v>
      </c>
      <c r="I228" s="137"/>
      <c r="J228" s="146">
        <f>BK228</f>
        <v>0</v>
      </c>
      <c r="L228" s="134"/>
      <c r="M228" s="139"/>
      <c r="N228" s="140"/>
      <c r="O228" s="140"/>
      <c r="P228" s="141">
        <f>SUM(P229:P246)</f>
        <v>0</v>
      </c>
      <c r="Q228" s="140"/>
      <c r="R228" s="141">
        <f>SUM(R229:R246)</f>
        <v>0</v>
      </c>
      <c r="S228" s="140"/>
      <c r="T228" s="142">
        <f>SUM(T229:T246)</f>
        <v>0</v>
      </c>
      <c r="AR228" s="135" t="s">
        <v>88</v>
      </c>
      <c r="AT228" s="143" t="s">
        <v>79</v>
      </c>
      <c r="AU228" s="143" t="s">
        <v>88</v>
      </c>
      <c r="AY228" s="135" t="s">
        <v>239</v>
      </c>
      <c r="BK228" s="144">
        <f>SUM(BK229:BK246)</f>
        <v>0</v>
      </c>
    </row>
    <row r="229" spans="1:65" s="2" customFormat="1" ht="14.4" customHeight="1">
      <c r="A229" s="34"/>
      <c r="B229" s="147"/>
      <c r="C229" s="148" t="s">
        <v>80</v>
      </c>
      <c r="D229" s="148" t="s">
        <v>242</v>
      </c>
      <c r="E229" s="149" t="s">
        <v>5089</v>
      </c>
      <c r="F229" s="150" t="s">
        <v>5090</v>
      </c>
      <c r="G229" s="151" t="s">
        <v>388</v>
      </c>
      <c r="H229" s="152">
        <v>1</v>
      </c>
      <c r="I229" s="153"/>
      <c r="J229" s="152">
        <f>ROUND(I229*H229,3)</f>
        <v>0</v>
      </c>
      <c r="K229" s="154"/>
      <c r="L229" s="35"/>
      <c r="M229" s="155" t="s">
        <v>1</v>
      </c>
      <c r="N229" s="156" t="s">
        <v>46</v>
      </c>
      <c r="O229" s="60"/>
      <c r="P229" s="157">
        <f>O229*H229</f>
        <v>0</v>
      </c>
      <c r="Q229" s="157">
        <v>0</v>
      </c>
      <c r="R229" s="157">
        <f>Q229*H229</f>
        <v>0</v>
      </c>
      <c r="S229" s="157">
        <v>0</v>
      </c>
      <c r="T229" s="158">
        <f>S229*H229</f>
        <v>0</v>
      </c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159" t="s">
        <v>246</v>
      </c>
      <c r="AT229" s="159" t="s">
        <v>242</v>
      </c>
      <c r="AU229" s="159" t="s">
        <v>140</v>
      </c>
      <c r="AY229" s="18" t="s">
        <v>239</v>
      </c>
      <c r="BE229" s="160">
        <f>IF(N229="základná",J229,0)</f>
        <v>0</v>
      </c>
      <c r="BF229" s="160">
        <f>IF(N229="znížená",J229,0)</f>
        <v>0</v>
      </c>
      <c r="BG229" s="160">
        <f>IF(N229="zákl. prenesená",J229,0)</f>
        <v>0</v>
      </c>
      <c r="BH229" s="160">
        <f>IF(N229="zníž. prenesená",J229,0)</f>
        <v>0</v>
      </c>
      <c r="BI229" s="160">
        <f>IF(N229="nulová",J229,0)</f>
        <v>0</v>
      </c>
      <c r="BJ229" s="18" t="s">
        <v>140</v>
      </c>
      <c r="BK229" s="161">
        <f>ROUND(I229*H229,3)</f>
        <v>0</v>
      </c>
      <c r="BL229" s="18" t="s">
        <v>246</v>
      </c>
      <c r="BM229" s="159" t="s">
        <v>924</v>
      </c>
    </row>
    <row r="230" spans="1:65" s="2" customFormat="1" ht="29.45">
      <c r="A230" s="34"/>
      <c r="B230" s="35"/>
      <c r="C230" s="34"/>
      <c r="D230" s="163" t="s">
        <v>316</v>
      </c>
      <c r="E230" s="34"/>
      <c r="F230" s="186" t="s">
        <v>5091</v>
      </c>
      <c r="G230" s="34"/>
      <c r="H230" s="34"/>
      <c r="I230" s="187"/>
      <c r="J230" s="34"/>
      <c r="K230" s="34"/>
      <c r="L230" s="35"/>
      <c r="M230" s="188"/>
      <c r="N230" s="189"/>
      <c r="O230" s="60"/>
      <c r="P230" s="60"/>
      <c r="Q230" s="60"/>
      <c r="R230" s="60"/>
      <c r="S230" s="60"/>
      <c r="T230" s="61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T230" s="18" t="s">
        <v>316</v>
      </c>
      <c r="AU230" s="18" t="s">
        <v>140</v>
      </c>
    </row>
    <row r="231" spans="1:65" s="2" customFormat="1" ht="14.4" customHeight="1">
      <c r="A231" s="34"/>
      <c r="B231" s="147"/>
      <c r="C231" s="148" t="s">
        <v>80</v>
      </c>
      <c r="D231" s="148" t="s">
        <v>242</v>
      </c>
      <c r="E231" s="149" t="s">
        <v>5092</v>
      </c>
      <c r="F231" s="150" t="s">
        <v>5093</v>
      </c>
      <c r="G231" s="151" t="s">
        <v>388</v>
      </c>
      <c r="H231" s="152">
        <v>1</v>
      </c>
      <c r="I231" s="153"/>
      <c r="J231" s="152">
        <f>ROUND(I231*H231,3)</f>
        <v>0</v>
      </c>
      <c r="K231" s="154"/>
      <c r="L231" s="35"/>
      <c r="M231" s="155" t="s">
        <v>1</v>
      </c>
      <c r="N231" s="156" t="s">
        <v>46</v>
      </c>
      <c r="O231" s="60"/>
      <c r="P231" s="157">
        <f>O231*H231</f>
        <v>0</v>
      </c>
      <c r="Q231" s="157">
        <v>0</v>
      </c>
      <c r="R231" s="157">
        <f>Q231*H231</f>
        <v>0</v>
      </c>
      <c r="S231" s="157">
        <v>0</v>
      </c>
      <c r="T231" s="158">
        <f>S231*H231</f>
        <v>0</v>
      </c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R231" s="159" t="s">
        <v>246</v>
      </c>
      <c r="AT231" s="159" t="s">
        <v>242</v>
      </c>
      <c r="AU231" s="159" t="s">
        <v>140</v>
      </c>
      <c r="AY231" s="18" t="s">
        <v>239</v>
      </c>
      <c r="BE231" s="160">
        <f>IF(N231="základná",J231,0)</f>
        <v>0</v>
      </c>
      <c r="BF231" s="160">
        <f>IF(N231="znížená",J231,0)</f>
        <v>0</v>
      </c>
      <c r="BG231" s="160">
        <f>IF(N231="zákl. prenesená",J231,0)</f>
        <v>0</v>
      </c>
      <c r="BH231" s="160">
        <f>IF(N231="zníž. prenesená",J231,0)</f>
        <v>0</v>
      </c>
      <c r="BI231" s="160">
        <f>IF(N231="nulová",J231,0)</f>
        <v>0</v>
      </c>
      <c r="BJ231" s="18" t="s">
        <v>140</v>
      </c>
      <c r="BK231" s="161">
        <f>ROUND(I231*H231,3)</f>
        <v>0</v>
      </c>
      <c r="BL231" s="18" t="s">
        <v>246</v>
      </c>
      <c r="BM231" s="159" t="s">
        <v>443</v>
      </c>
    </row>
    <row r="232" spans="1:65" s="2" customFormat="1" ht="19.649999999999999">
      <c r="A232" s="34"/>
      <c r="B232" s="35"/>
      <c r="C232" s="34"/>
      <c r="D232" s="163" t="s">
        <v>316</v>
      </c>
      <c r="E232" s="34"/>
      <c r="F232" s="186" t="s">
        <v>5094</v>
      </c>
      <c r="G232" s="34"/>
      <c r="H232" s="34"/>
      <c r="I232" s="187"/>
      <c r="J232" s="34"/>
      <c r="K232" s="34"/>
      <c r="L232" s="35"/>
      <c r="M232" s="188"/>
      <c r="N232" s="189"/>
      <c r="O232" s="60"/>
      <c r="P232" s="60"/>
      <c r="Q232" s="60"/>
      <c r="R232" s="60"/>
      <c r="S232" s="60"/>
      <c r="T232" s="61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T232" s="18" t="s">
        <v>316</v>
      </c>
      <c r="AU232" s="18" t="s">
        <v>140</v>
      </c>
    </row>
    <row r="233" spans="1:65" s="2" customFormat="1" ht="14.4" customHeight="1">
      <c r="A233" s="34"/>
      <c r="B233" s="147"/>
      <c r="C233" s="148" t="s">
        <v>80</v>
      </c>
      <c r="D233" s="148" t="s">
        <v>242</v>
      </c>
      <c r="E233" s="149" t="s">
        <v>5084</v>
      </c>
      <c r="F233" s="150" t="s">
        <v>5085</v>
      </c>
      <c r="G233" s="151" t="s">
        <v>388</v>
      </c>
      <c r="H233" s="152">
        <v>2</v>
      </c>
      <c r="I233" s="153"/>
      <c r="J233" s="152">
        <f>ROUND(I233*H233,3)</f>
        <v>0</v>
      </c>
      <c r="K233" s="154"/>
      <c r="L233" s="35"/>
      <c r="M233" s="155" t="s">
        <v>1</v>
      </c>
      <c r="N233" s="156" t="s">
        <v>46</v>
      </c>
      <c r="O233" s="60"/>
      <c r="P233" s="157">
        <f>O233*H233</f>
        <v>0</v>
      </c>
      <c r="Q233" s="157">
        <v>0</v>
      </c>
      <c r="R233" s="157">
        <f>Q233*H233</f>
        <v>0</v>
      </c>
      <c r="S233" s="157">
        <v>0</v>
      </c>
      <c r="T233" s="158">
        <f>S233*H233</f>
        <v>0</v>
      </c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R233" s="159" t="s">
        <v>246</v>
      </c>
      <c r="AT233" s="159" t="s">
        <v>242</v>
      </c>
      <c r="AU233" s="159" t="s">
        <v>140</v>
      </c>
      <c r="AY233" s="18" t="s">
        <v>239</v>
      </c>
      <c r="BE233" s="160">
        <f>IF(N233="základná",J233,0)</f>
        <v>0</v>
      </c>
      <c r="BF233" s="160">
        <f>IF(N233="znížená",J233,0)</f>
        <v>0</v>
      </c>
      <c r="BG233" s="160">
        <f>IF(N233="zákl. prenesená",J233,0)</f>
        <v>0</v>
      </c>
      <c r="BH233" s="160">
        <f>IF(N233="zníž. prenesená",J233,0)</f>
        <v>0</v>
      </c>
      <c r="BI233" s="160">
        <f>IF(N233="nulová",J233,0)</f>
        <v>0</v>
      </c>
      <c r="BJ233" s="18" t="s">
        <v>140</v>
      </c>
      <c r="BK233" s="161">
        <f>ROUND(I233*H233,3)</f>
        <v>0</v>
      </c>
      <c r="BL233" s="18" t="s">
        <v>246</v>
      </c>
      <c r="BM233" s="159" t="s">
        <v>938</v>
      </c>
    </row>
    <row r="234" spans="1:65" s="2" customFormat="1" ht="39.299999999999997">
      <c r="A234" s="34"/>
      <c r="B234" s="35"/>
      <c r="C234" s="34"/>
      <c r="D234" s="163" t="s">
        <v>316</v>
      </c>
      <c r="E234" s="34"/>
      <c r="F234" s="186" t="s">
        <v>5095</v>
      </c>
      <c r="G234" s="34"/>
      <c r="H234" s="34"/>
      <c r="I234" s="187"/>
      <c r="J234" s="34"/>
      <c r="K234" s="34"/>
      <c r="L234" s="35"/>
      <c r="M234" s="188"/>
      <c r="N234" s="189"/>
      <c r="O234" s="60"/>
      <c r="P234" s="60"/>
      <c r="Q234" s="60"/>
      <c r="R234" s="60"/>
      <c r="S234" s="60"/>
      <c r="T234" s="61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T234" s="18" t="s">
        <v>316</v>
      </c>
      <c r="AU234" s="18" t="s">
        <v>140</v>
      </c>
    </row>
    <row r="235" spans="1:65" s="2" customFormat="1" ht="14.4" customHeight="1">
      <c r="A235" s="34"/>
      <c r="B235" s="147"/>
      <c r="C235" s="148" t="s">
        <v>80</v>
      </c>
      <c r="D235" s="148" t="s">
        <v>242</v>
      </c>
      <c r="E235" s="149" t="s">
        <v>5035</v>
      </c>
      <c r="F235" s="150" t="s">
        <v>5036</v>
      </c>
      <c r="G235" s="151" t="s">
        <v>388</v>
      </c>
      <c r="H235" s="152">
        <v>1</v>
      </c>
      <c r="I235" s="153"/>
      <c r="J235" s="152">
        <f>ROUND(I235*H235,3)</f>
        <v>0</v>
      </c>
      <c r="K235" s="154"/>
      <c r="L235" s="35"/>
      <c r="M235" s="155" t="s">
        <v>1</v>
      </c>
      <c r="N235" s="156" t="s">
        <v>46</v>
      </c>
      <c r="O235" s="60"/>
      <c r="P235" s="157">
        <f>O235*H235</f>
        <v>0</v>
      </c>
      <c r="Q235" s="157">
        <v>0</v>
      </c>
      <c r="R235" s="157">
        <f>Q235*H235</f>
        <v>0</v>
      </c>
      <c r="S235" s="157">
        <v>0</v>
      </c>
      <c r="T235" s="158">
        <f>S235*H235</f>
        <v>0</v>
      </c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R235" s="159" t="s">
        <v>246</v>
      </c>
      <c r="AT235" s="159" t="s">
        <v>242</v>
      </c>
      <c r="AU235" s="159" t="s">
        <v>140</v>
      </c>
      <c r="AY235" s="18" t="s">
        <v>239</v>
      </c>
      <c r="BE235" s="160">
        <f>IF(N235="základná",J235,0)</f>
        <v>0</v>
      </c>
      <c r="BF235" s="160">
        <f>IF(N235="znížená",J235,0)</f>
        <v>0</v>
      </c>
      <c r="BG235" s="160">
        <f>IF(N235="zákl. prenesená",J235,0)</f>
        <v>0</v>
      </c>
      <c r="BH235" s="160">
        <f>IF(N235="zníž. prenesená",J235,0)</f>
        <v>0</v>
      </c>
      <c r="BI235" s="160">
        <f>IF(N235="nulová",J235,0)</f>
        <v>0</v>
      </c>
      <c r="BJ235" s="18" t="s">
        <v>140</v>
      </c>
      <c r="BK235" s="161">
        <f>ROUND(I235*H235,3)</f>
        <v>0</v>
      </c>
      <c r="BL235" s="18" t="s">
        <v>246</v>
      </c>
      <c r="BM235" s="159" t="s">
        <v>947</v>
      </c>
    </row>
    <row r="236" spans="1:65" s="2" customFormat="1" ht="98.2">
      <c r="A236" s="34"/>
      <c r="B236" s="35"/>
      <c r="C236" s="34"/>
      <c r="D236" s="163" t="s">
        <v>316</v>
      </c>
      <c r="E236" s="34"/>
      <c r="F236" s="186" t="s">
        <v>5096</v>
      </c>
      <c r="G236" s="34"/>
      <c r="H236" s="34"/>
      <c r="I236" s="187"/>
      <c r="J236" s="34"/>
      <c r="K236" s="34"/>
      <c r="L236" s="35"/>
      <c r="M236" s="188"/>
      <c r="N236" s="189"/>
      <c r="O236" s="60"/>
      <c r="P236" s="60"/>
      <c r="Q236" s="60"/>
      <c r="R236" s="60"/>
      <c r="S236" s="60"/>
      <c r="T236" s="61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T236" s="18" t="s">
        <v>316</v>
      </c>
      <c r="AU236" s="18" t="s">
        <v>140</v>
      </c>
    </row>
    <row r="237" spans="1:65" s="2" customFormat="1" ht="14.4" customHeight="1">
      <c r="A237" s="34"/>
      <c r="B237" s="147"/>
      <c r="C237" s="148" t="s">
        <v>80</v>
      </c>
      <c r="D237" s="148" t="s">
        <v>242</v>
      </c>
      <c r="E237" s="149" t="s">
        <v>5032</v>
      </c>
      <c r="F237" s="150" t="s">
        <v>5033</v>
      </c>
      <c r="G237" s="151" t="s">
        <v>388</v>
      </c>
      <c r="H237" s="152">
        <v>1</v>
      </c>
      <c r="I237" s="153"/>
      <c r="J237" s="152">
        <f>ROUND(I237*H237,3)</f>
        <v>0</v>
      </c>
      <c r="K237" s="154"/>
      <c r="L237" s="35"/>
      <c r="M237" s="155" t="s">
        <v>1</v>
      </c>
      <c r="N237" s="156" t="s">
        <v>46</v>
      </c>
      <c r="O237" s="60"/>
      <c r="P237" s="157">
        <f>O237*H237</f>
        <v>0</v>
      </c>
      <c r="Q237" s="157">
        <v>0</v>
      </c>
      <c r="R237" s="157">
        <f>Q237*H237</f>
        <v>0</v>
      </c>
      <c r="S237" s="157">
        <v>0</v>
      </c>
      <c r="T237" s="158">
        <f>S237*H237</f>
        <v>0</v>
      </c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R237" s="159" t="s">
        <v>246</v>
      </c>
      <c r="AT237" s="159" t="s">
        <v>242</v>
      </c>
      <c r="AU237" s="159" t="s">
        <v>140</v>
      </c>
      <c r="AY237" s="18" t="s">
        <v>239</v>
      </c>
      <c r="BE237" s="160">
        <f>IF(N237="základná",J237,0)</f>
        <v>0</v>
      </c>
      <c r="BF237" s="160">
        <f>IF(N237="znížená",J237,0)</f>
        <v>0</v>
      </c>
      <c r="BG237" s="160">
        <f>IF(N237="zákl. prenesená",J237,0)</f>
        <v>0</v>
      </c>
      <c r="BH237" s="160">
        <f>IF(N237="zníž. prenesená",J237,0)</f>
        <v>0</v>
      </c>
      <c r="BI237" s="160">
        <f>IF(N237="nulová",J237,0)</f>
        <v>0</v>
      </c>
      <c r="BJ237" s="18" t="s">
        <v>140</v>
      </c>
      <c r="BK237" s="161">
        <f>ROUND(I237*H237,3)</f>
        <v>0</v>
      </c>
      <c r="BL237" s="18" t="s">
        <v>246</v>
      </c>
      <c r="BM237" s="159" t="s">
        <v>962</v>
      </c>
    </row>
    <row r="238" spans="1:65" s="2" customFormat="1" ht="39.299999999999997">
      <c r="A238" s="34"/>
      <c r="B238" s="35"/>
      <c r="C238" s="34"/>
      <c r="D238" s="163" t="s">
        <v>316</v>
      </c>
      <c r="E238" s="34"/>
      <c r="F238" s="186" t="s">
        <v>5097</v>
      </c>
      <c r="G238" s="34"/>
      <c r="H238" s="34"/>
      <c r="I238" s="187"/>
      <c r="J238" s="34"/>
      <c r="K238" s="34"/>
      <c r="L238" s="35"/>
      <c r="M238" s="188"/>
      <c r="N238" s="189"/>
      <c r="O238" s="60"/>
      <c r="P238" s="60"/>
      <c r="Q238" s="60"/>
      <c r="R238" s="60"/>
      <c r="S238" s="60"/>
      <c r="T238" s="61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T238" s="18" t="s">
        <v>316</v>
      </c>
      <c r="AU238" s="18" t="s">
        <v>140</v>
      </c>
    </row>
    <row r="239" spans="1:65" s="2" customFormat="1" ht="14.4" customHeight="1">
      <c r="A239" s="34"/>
      <c r="B239" s="147"/>
      <c r="C239" s="148" t="s">
        <v>80</v>
      </c>
      <c r="D239" s="148" t="s">
        <v>242</v>
      </c>
      <c r="E239" s="149" t="s">
        <v>5092</v>
      </c>
      <c r="F239" s="150" t="s">
        <v>5093</v>
      </c>
      <c r="G239" s="151" t="s">
        <v>388</v>
      </c>
      <c r="H239" s="152">
        <v>1</v>
      </c>
      <c r="I239" s="153"/>
      <c r="J239" s="152">
        <f>ROUND(I239*H239,3)</f>
        <v>0</v>
      </c>
      <c r="K239" s="154"/>
      <c r="L239" s="35"/>
      <c r="M239" s="155" t="s">
        <v>1</v>
      </c>
      <c r="N239" s="156" t="s">
        <v>46</v>
      </c>
      <c r="O239" s="60"/>
      <c r="P239" s="157">
        <f>O239*H239</f>
        <v>0</v>
      </c>
      <c r="Q239" s="157">
        <v>0</v>
      </c>
      <c r="R239" s="157">
        <f>Q239*H239</f>
        <v>0</v>
      </c>
      <c r="S239" s="157">
        <v>0</v>
      </c>
      <c r="T239" s="158">
        <f>S239*H239</f>
        <v>0</v>
      </c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R239" s="159" t="s">
        <v>246</v>
      </c>
      <c r="AT239" s="159" t="s">
        <v>242</v>
      </c>
      <c r="AU239" s="159" t="s">
        <v>140</v>
      </c>
      <c r="AY239" s="18" t="s">
        <v>239</v>
      </c>
      <c r="BE239" s="160">
        <f>IF(N239="základná",J239,0)</f>
        <v>0</v>
      </c>
      <c r="BF239" s="160">
        <f>IF(N239="znížená",J239,0)</f>
        <v>0</v>
      </c>
      <c r="BG239" s="160">
        <f>IF(N239="zákl. prenesená",J239,0)</f>
        <v>0</v>
      </c>
      <c r="BH239" s="160">
        <f>IF(N239="zníž. prenesená",J239,0)</f>
        <v>0</v>
      </c>
      <c r="BI239" s="160">
        <f>IF(N239="nulová",J239,0)</f>
        <v>0</v>
      </c>
      <c r="BJ239" s="18" t="s">
        <v>140</v>
      </c>
      <c r="BK239" s="161">
        <f>ROUND(I239*H239,3)</f>
        <v>0</v>
      </c>
      <c r="BL239" s="18" t="s">
        <v>246</v>
      </c>
      <c r="BM239" s="159" t="s">
        <v>968</v>
      </c>
    </row>
    <row r="240" spans="1:65" s="2" customFormat="1" ht="19.649999999999999">
      <c r="A240" s="34"/>
      <c r="B240" s="35"/>
      <c r="C240" s="34"/>
      <c r="D240" s="163" t="s">
        <v>316</v>
      </c>
      <c r="E240" s="34"/>
      <c r="F240" s="186" t="s">
        <v>5098</v>
      </c>
      <c r="G240" s="34"/>
      <c r="H240" s="34"/>
      <c r="I240" s="187"/>
      <c r="J240" s="34"/>
      <c r="K240" s="34"/>
      <c r="L240" s="35"/>
      <c r="M240" s="188"/>
      <c r="N240" s="189"/>
      <c r="O240" s="60"/>
      <c r="P240" s="60"/>
      <c r="Q240" s="60"/>
      <c r="R240" s="60"/>
      <c r="S240" s="60"/>
      <c r="T240" s="61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T240" s="18" t="s">
        <v>316</v>
      </c>
      <c r="AU240" s="18" t="s">
        <v>140</v>
      </c>
    </row>
    <row r="241" spans="1:65" s="2" customFormat="1" ht="14.4" customHeight="1">
      <c r="A241" s="34"/>
      <c r="B241" s="147"/>
      <c r="C241" s="148" t="s">
        <v>80</v>
      </c>
      <c r="D241" s="148" t="s">
        <v>242</v>
      </c>
      <c r="E241" s="149" t="s">
        <v>5099</v>
      </c>
      <c r="F241" s="150" t="s">
        <v>5100</v>
      </c>
      <c r="G241" s="151" t="s">
        <v>388</v>
      </c>
      <c r="H241" s="152">
        <v>1</v>
      </c>
      <c r="I241" s="153"/>
      <c r="J241" s="152">
        <f>ROUND(I241*H241,3)</f>
        <v>0</v>
      </c>
      <c r="K241" s="154"/>
      <c r="L241" s="35"/>
      <c r="M241" s="155" t="s">
        <v>1</v>
      </c>
      <c r="N241" s="156" t="s">
        <v>46</v>
      </c>
      <c r="O241" s="60"/>
      <c r="P241" s="157">
        <f>O241*H241</f>
        <v>0</v>
      </c>
      <c r="Q241" s="157">
        <v>0</v>
      </c>
      <c r="R241" s="157">
        <f>Q241*H241</f>
        <v>0</v>
      </c>
      <c r="S241" s="157">
        <v>0</v>
      </c>
      <c r="T241" s="158">
        <f>S241*H241</f>
        <v>0</v>
      </c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R241" s="159" t="s">
        <v>246</v>
      </c>
      <c r="AT241" s="159" t="s">
        <v>242</v>
      </c>
      <c r="AU241" s="159" t="s">
        <v>140</v>
      </c>
      <c r="AY241" s="18" t="s">
        <v>239</v>
      </c>
      <c r="BE241" s="160">
        <f>IF(N241="základná",J241,0)</f>
        <v>0</v>
      </c>
      <c r="BF241" s="160">
        <f>IF(N241="znížená",J241,0)</f>
        <v>0</v>
      </c>
      <c r="BG241" s="160">
        <f>IF(N241="zákl. prenesená",J241,0)</f>
        <v>0</v>
      </c>
      <c r="BH241" s="160">
        <f>IF(N241="zníž. prenesená",J241,0)</f>
        <v>0</v>
      </c>
      <c r="BI241" s="160">
        <f>IF(N241="nulová",J241,0)</f>
        <v>0</v>
      </c>
      <c r="BJ241" s="18" t="s">
        <v>140</v>
      </c>
      <c r="BK241" s="161">
        <f>ROUND(I241*H241,3)</f>
        <v>0</v>
      </c>
      <c r="BL241" s="18" t="s">
        <v>246</v>
      </c>
      <c r="BM241" s="159" t="s">
        <v>975</v>
      </c>
    </row>
    <row r="242" spans="1:65" s="2" customFormat="1" ht="29.45">
      <c r="A242" s="34"/>
      <c r="B242" s="35"/>
      <c r="C242" s="34"/>
      <c r="D242" s="163" t="s">
        <v>316</v>
      </c>
      <c r="E242" s="34"/>
      <c r="F242" s="186" t="s">
        <v>5101</v>
      </c>
      <c r="G242" s="34"/>
      <c r="H242" s="34"/>
      <c r="I242" s="187"/>
      <c r="J242" s="34"/>
      <c r="K242" s="34"/>
      <c r="L242" s="35"/>
      <c r="M242" s="188"/>
      <c r="N242" s="189"/>
      <c r="O242" s="60"/>
      <c r="P242" s="60"/>
      <c r="Q242" s="60"/>
      <c r="R242" s="60"/>
      <c r="S242" s="60"/>
      <c r="T242" s="61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T242" s="18" t="s">
        <v>316</v>
      </c>
      <c r="AU242" s="18" t="s">
        <v>140</v>
      </c>
    </row>
    <row r="243" spans="1:65" s="2" customFormat="1" ht="14.4" customHeight="1">
      <c r="A243" s="34"/>
      <c r="B243" s="147"/>
      <c r="C243" s="148" t="s">
        <v>80</v>
      </c>
      <c r="D243" s="148" t="s">
        <v>242</v>
      </c>
      <c r="E243" s="149" t="s">
        <v>5076</v>
      </c>
      <c r="F243" s="150" t="s">
        <v>5077</v>
      </c>
      <c r="G243" s="151" t="s">
        <v>388</v>
      </c>
      <c r="H243" s="152">
        <v>1</v>
      </c>
      <c r="I243" s="153"/>
      <c r="J243" s="152">
        <f>ROUND(I243*H243,3)</f>
        <v>0</v>
      </c>
      <c r="K243" s="154"/>
      <c r="L243" s="35"/>
      <c r="M243" s="155" t="s">
        <v>1</v>
      </c>
      <c r="N243" s="156" t="s">
        <v>46</v>
      </c>
      <c r="O243" s="60"/>
      <c r="P243" s="157">
        <f>O243*H243</f>
        <v>0</v>
      </c>
      <c r="Q243" s="157">
        <v>0</v>
      </c>
      <c r="R243" s="157">
        <f>Q243*H243</f>
        <v>0</v>
      </c>
      <c r="S243" s="157">
        <v>0</v>
      </c>
      <c r="T243" s="158">
        <f>S243*H243</f>
        <v>0</v>
      </c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R243" s="159" t="s">
        <v>246</v>
      </c>
      <c r="AT243" s="159" t="s">
        <v>242</v>
      </c>
      <c r="AU243" s="159" t="s">
        <v>140</v>
      </c>
      <c r="AY243" s="18" t="s">
        <v>239</v>
      </c>
      <c r="BE243" s="160">
        <f>IF(N243="základná",J243,0)</f>
        <v>0</v>
      </c>
      <c r="BF243" s="160">
        <f>IF(N243="znížená",J243,0)</f>
        <v>0</v>
      </c>
      <c r="BG243" s="160">
        <f>IF(N243="zákl. prenesená",J243,0)</f>
        <v>0</v>
      </c>
      <c r="BH243" s="160">
        <f>IF(N243="zníž. prenesená",J243,0)</f>
        <v>0</v>
      </c>
      <c r="BI243" s="160">
        <f>IF(N243="nulová",J243,0)</f>
        <v>0</v>
      </c>
      <c r="BJ243" s="18" t="s">
        <v>140</v>
      </c>
      <c r="BK243" s="161">
        <f>ROUND(I243*H243,3)</f>
        <v>0</v>
      </c>
      <c r="BL243" s="18" t="s">
        <v>246</v>
      </c>
      <c r="BM243" s="159" t="s">
        <v>985</v>
      </c>
    </row>
    <row r="244" spans="1:65" s="2" customFormat="1" ht="14.4" customHeight="1">
      <c r="A244" s="34"/>
      <c r="B244" s="147"/>
      <c r="C244" s="148" t="s">
        <v>80</v>
      </c>
      <c r="D244" s="148" t="s">
        <v>242</v>
      </c>
      <c r="E244" s="149" t="s">
        <v>5078</v>
      </c>
      <c r="F244" s="150" t="s">
        <v>5079</v>
      </c>
      <c r="G244" s="151" t="s">
        <v>388</v>
      </c>
      <c r="H244" s="152">
        <v>1</v>
      </c>
      <c r="I244" s="153"/>
      <c r="J244" s="152">
        <f>ROUND(I244*H244,3)</f>
        <v>0</v>
      </c>
      <c r="K244" s="154"/>
      <c r="L244" s="35"/>
      <c r="M244" s="155" t="s">
        <v>1</v>
      </c>
      <c r="N244" s="156" t="s">
        <v>46</v>
      </c>
      <c r="O244" s="60"/>
      <c r="P244" s="157">
        <f>O244*H244</f>
        <v>0</v>
      </c>
      <c r="Q244" s="157">
        <v>0</v>
      </c>
      <c r="R244" s="157">
        <f>Q244*H244</f>
        <v>0</v>
      </c>
      <c r="S244" s="157">
        <v>0</v>
      </c>
      <c r="T244" s="158">
        <f>S244*H244</f>
        <v>0</v>
      </c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R244" s="159" t="s">
        <v>246</v>
      </c>
      <c r="AT244" s="159" t="s">
        <v>242</v>
      </c>
      <c r="AU244" s="159" t="s">
        <v>140</v>
      </c>
      <c r="AY244" s="18" t="s">
        <v>239</v>
      </c>
      <c r="BE244" s="160">
        <f>IF(N244="základná",J244,0)</f>
        <v>0</v>
      </c>
      <c r="BF244" s="160">
        <f>IF(N244="znížená",J244,0)</f>
        <v>0</v>
      </c>
      <c r="BG244" s="160">
        <f>IF(N244="zákl. prenesená",J244,0)</f>
        <v>0</v>
      </c>
      <c r="BH244" s="160">
        <f>IF(N244="zníž. prenesená",J244,0)</f>
        <v>0</v>
      </c>
      <c r="BI244" s="160">
        <f>IF(N244="nulová",J244,0)</f>
        <v>0</v>
      </c>
      <c r="BJ244" s="18" t="s">
        <v>140</v>
      </c>
      <c r="BK244" s="161">
        <f>ROUND(I244*H244,3)</f>
        <v>0</v>
      </c>
      <c r="BL244" s="18" t="s">
        <v>246</v>
      </c>
      <c r="BM244" s="159" t="s">
        <v>1009</v>
      </c>
    </row>
    <row r="245" spans="1:65" s="2" customFormat="1" ht="19.649999999999999">
      <c r="A245" s="34"/>
      <c r="B245" s="35"/>
      <c r="C245" s="34"/>
      <c r="D245" s="163" t="s">
        <v>316</v>
      </c>
      <c r="E245" s="34"/>
      <c r="F245" s="186" t="s">
        <v>5080</v>
      </c>
      <c r="G245" s="34"/>
      <c r="H245" s="34"/>
      <c r="I245" s="187"/>
      <c r="J245" s="34"/>
      <c r="K245" s="34"/>
      <c r="L245" s="35"/>
      <c r="M245" s="188"/>
      <c r="N245" s="189"/>
      <c r="O245" s="60"/>
      <c r="P245" s="60"/>
      <c r="Q245" s="60"/>
      <c r="R245" s="60"/>
      <c r="S245" s="60"/>
      <c r="T245" s="61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T245" s="18" t="s">
        <v>316</v>
      </c>
      <c r="AU245" s="18" t="s">
        <v>140</v>
      </c>
    </row>
    <row r="246" spans="1:65" s="2" customFormat="1" ht="14.4" customHeight="1">
      <c r="A246" s="34"/>
      <c r="B246" s="147"/>
      <c r="C246" s="148" t="s">
        <v>80</v>
      </c>
      <c r="D246" s="148" t="s">
        <v>242</v>
      </c>
      <c r="E246" s="149" t="s">
        <v>5102</v>
      </c>
      <c r="F246" s="150" t="s">
        <v>5103</v>
      </c>
      <c r="G246" s="151" t="s">
        <v>388</v>
      </c>
      <c r="H246" s="152">
        <v>1</v>
      </c>
      <c r="I246" s="153"/>
      <c r="J246" s="152">
        <f>ROUND(I246*H246,3)</f>
        <v>0</v>
      </c>
      <c r="K246" s="154"/>
      <c r="L246" s="35"/>
      <c r="M246" s="155" t="s">
        <v>1</v>
      </c>
      <c r="N246" s="156" t="s">
        <v>46</v>
      </c>
      <c r="O246" s="60"/>
      <c r="P246" s="157">
        <f>O246*H246</f>
        <v>0</v>
      </c>
      <c r="Q246" s="157">
        <v>0</v>
      </c>
      <c r="R246" s="157">
        <f>Q246*H246</f>
        <v>0</v>
      </c>
      <c r="S246" s="157">
        <v>0</v>
      </c>
      <c r="T246" s="158">
        <f>S246*H246</f>
        <v>0</v>
      </c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R246" s="159" t="s">
        <v>246</v>
      </c>
      <c r="AT246" s="159" t="s">
        <v>242</v>
      </c>
      <c r="AU246" s="159" t="s">
        <v>140</v>
      </c>
      <c r="AY246" s="18" t="s">
        <v>239</v>
      </c>
      <c r="BE246" s="160">
        <f>IF(N246="základná",J246,0)</f>
        <v>0</v>
      </c>
      <c r="BF246" s="160">
        <f>IF(N246="znížená",J246,0)</f>
        <v>0</v>
      </c>
      <c r="BG246" s="160">
        <f>IF(N246="zákl. prenesená",J246,0)</f>
        <v>0</v>
      </c>
      <c r="BH246" s="160">
        <f>IF(N246="zníž. prenesená",J246,0)</f>
        <v>0</v>
      </c>
      <c r="BI246" s="160">
        <f>IF(N246="nulová",J246,0)</f>
        <v>0</v>
      </c>
      <c r="BJ246" s="18" t="s">
        <v>140</v>
      </c>
      <c r="BK246" s="161">
        <f>ROUND(I246*H246,3)</f>
        <v>0</v>
      </c>
      <c r="BL246" s="18" t="s">
        <v>246</v>
      </c>
      <c r="BM246" s="159" t="s">
        <v>1021</v>
      </c>
    </row>
    <row r="247" spans="1:65" s="12" customFormat="1" ht="22.75" customHeight="1">
      <c r="B247" s="134"/>
      <c r="D247" s="135" t="s">
        <v>79</v>
      </c>
      <c r="E247" s="145" t="s">
        <v>5104</v>
      </c>
      <c r="F247" s="145" t="s">
        <v>5105</v>
      </c>
      <c r="I247" s="137"/>
      <c r="J247" s="146">
        <f>BK247</f>
        <v>0</v>
      </c>
      <c r="L247" s="134"/>
      <c r="M247" s="139"/>
      <c r="N247" s="140"/>
      <c r="O247" s="140"/>
      <c r="P247" s="141">
        <f>SUM(P248:P268)</f>
        <v>0</v>
      </c>
      <c r="Q247" s="140"/>
      <c r="R247" s="141">
        <f>SUM(R248:R268)</f>
        <v>0</v>
      </c>
      <c r="S247" s="140"/>
      <c r="T247" s="142">
        <f>SUM(T248:T268)</f>
        <v>0</v>
      </c>
      <c r="AR247" s="135" t="s">
        <v>88</v>
      </c>
      <c r="AT247" s="143" t="s">
        <v>79</v>
      </c>
      <c r="AU247" s="143" t="s">
        <v>88</v>
      </c>
      <c r="AY247" s="135" t="s">
        <v>239</v>
      </c>
      <c r="BK247" s="144">
        <f>SUM(BK248:BK268)</f>
        <v>0</v>
      </c>
    </row>
    <row r="248" spans="1:65" s="2" customFormat="1" ht="14.4" customHeight="1">
      <c r="A248" s="34"/>
      <c r="B248" s="147"/>
      <c r="C248" s="148" t="s">
        <v>80</v>
      </c>
      <c r="D248" s="148" t="s">
        <v>242</v>
      </c>
      <c r="E248" s="149" t="s">
        <v>5106</v>
      </c>
      <c r="F248" s="150" t="s">
        <v>5107</v>
      </c>
      <c r="G248" s="151" t="s">
        <v>388</v>
      </c>
      <c r="H248" s="152">
        <v>1</v>
      </c>
      <c r="I248" s="153"/>
      <c r="J248" s="152">
        <f>ROUND(I248*H248,3)</f>
        <v>0</v>
      </c>
      <c r="K248" s="154"/>
      <c r="L248" s="35"/>
      <c r="M248" s="155" t="s">
        <v>1</v>
      </c>
      <c r="N248" s="156" t="s">
        <v>46</v>
      </c>
      <c r="O248" s="60"/>
      <c r="P248" s="157">
        <f>O248*H248</f>
        <v>0</v>
      </c>
      <c r="Q248" s="157">
        <v>0</v>
      </c>
      <c r="R248" s="157">
        <f>Q248*H248</f>
        <v>0</v>
      </c>
      <c r="S248" s="157">
        <v>0</v>
      </c>
      <c r="T248" s="158">
        <f>S248*H248</f>
        <v>0</v>
      </c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R248" s="159" t="s">
        <v>246</v>
      </c>
      <c r="AT248" s="159" t="s">
        <v>242</v>
      </c>
      <c r="AU248" s="159" t="s">
        <v>140</v>
      </c>
      <c r="AY248" s="18" t="s">
        <v>239</v>
      </c>
      <c r="BE248" s="160">
        <f>IF(N248="základná",J248,0)</f>
        <v>0</v>
      </c>
      <c r="BF248" s="160">
        <f>IF(N248="znížená",J248,0)</f>
        <v>0</v>
      </c>
      <c r="BG248" s="160">
        <f>IF(N248="zákl. prenesená",J248,0)</f>
        <v>0</v>
      </c>
      <c r="BH248" s="160">
        <f>IF(N248="zníž. prenesená",J248,0)</f>
        <v>0</v>
      </c>
      <c r="BI248" s="160">
        <f>IF(N248="nulová",J248,0)</f>
        <v>0</v>
      </c>
      <c r="BJ248" s="18" t="s">
        <v>140</v>
      </c>
      <c r="BK248" s="161">
        <f>ROUND(I248*H248,3)</f>
        <v>0</v>
      </c>
      <c r="BL248" s="18" t="s">
        <v>246</v>
      </c>
      <c r="BM248" s="159" t="s">
        <v>1030</v>
      </c>
    </row>
    <row r="249" spans="1:65" s="2" customFormat="1" ht="29.45">
      <c r="A249" s="34"/>
      <c r="B249" s="35"/>
      <c r="C249" s="34"/>
      <c r="D249" s="163" t="s">
        <v>316</v>
      </c>
      <c r="E249" s="34"/>
      <c r="F249" s="186" t="s">
        <v>5108</v>
      </c>
      <c r="G249" s="34"/>
      <c r="H249" s="34"/>
      <c r="I249" s="187"/>
      <c r="J249" s="34"/>
      <c r="K249" s="34"/>
      <c r="L249" s="35"/>
      <c r="M249" s="188"/>
      <c r="N249" s="189"/>
      <c r="O249" s="60"/>
      <c r="P249" s="60"/>
      <c r="Q249" s="60"/>
      <c r="R249" s="60"/>
      <c r="S249" s="60"/>
      <c r="T249" s="61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T249" s="18" t="s">
        <v>316</v>
      </c>
      <c r="AU249" s="18" t="s">
        <v>140</v>
      </c>
    </row>
    <row r="250" spans="1:65" s="2" customFormat="1" ht="14.4" customHeight="1">
      <c r="A250" s="34"/>
      <c r="B250" s="147"/>
      <c r="C250" s="148" t="s">
        <v>80</v>
      </c>
      <c r="D250" s="148" t="s">
        <v>242</v>
      </c>
      <c r="E250" s="149" t="s">
        <v>5081</v>
      </c>
      <c r="F250" s="150" t="s">
        <v>5082</v>
      </c>
      <c r="G250" s="151" t="s">
        <v>388</v>
      </c>
      <c r="H250" s="152">
        <v>1</v>
      </c>
      <c r="I250" s="153"/>
      <c r="J250" s="152">
        <f>ROUND(I250*H250,3)</f>
        <v>0</v>
      </c>
      <c r="K250" s="154"/>
      <c r="L250" s="35"/>
      <c r="M250" s="155" t="s">
        <v>1</v>
      </c>
      <c r="N250" s="156" t="s">
        <v>46</v>
      </c>
      <c r="O250" s="60"/>
      <c r="P250" s="157">
        <f>O250*H250</f>
        <v>0</v>
      </c>
      <c r="Q250" s="157">
        <v>0</v>
      </c>
      <c r="R250" s="157">
        <f>Q250*H250</f>
        <v>0</v>
      </c>
      <c r="S250" s="157">
        <v>0</v>
      </c>
      <c r="T250" s="158">
        <f>S250*H250</f>
        <v>0</v>
      </c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R250" s="159" t="s">
        <v>246</v>
      </c>
      <c r="AT250" s="159" t="s">
        <v>242</v>
      </c>
      <c r="AU250" s="159" t="s">
        <v>140</v>
      </c>
      <c r="AY250" s="18" t="s">
        <v>239</v>
      </c>
      <c r="BE250" s="160">
        <f>IF(N250="základná",J250,0)</f>
        <v>0</v>
      </c>
      <c r="BF250" s="160">
        <f>IF(N250="znížená",J250,0)</f>
        <v>0</v>
      </c>
      <c r="BG250" s="160">
        <f>IF(N250="zákl. prenesená",J250,0)</f>
        <v>0</v>
      </c>
      <c r="BH250" s="160">
        <f>IF(N250="zníž. prenesená",J250,0)</f>
        <v>0</v>
      </c>
      <c r="BI250" s="160">
        <f>IF(N250="nulová",J250,0)</f>
        <v>0</v>
      </c>
      <c r="BJ250" s="18" t="s">
        <v>140</v>
      </c>
      <c r="BK250" s="161">
        <f>ROUND(I250*H250,3)</f>
        <v>0</v>
      </c>
      <c r="BL250" s="18" t="s">
        <v>246</v>
      </c>
      <c r="BM250" s="159" t="s">
        <v>984</v>
      </c>
    </row>
    <row r="251" spans="1:65" s="2" customFormat="1" ht="245.45">
      <c r="A251" s="34"/>
      <c r="B251" s="35"/>
      <c r="C251" s="34"/>
      <c r="D251" s="163" t="s">
        <v>316</v>
      </c>
      <c r="E251" s="34"/>
      <c r="F251" s="186" t="s">
        <v>5083</v>
      </c>
      <c r="G251" s="34"/>
      <c r="H251" s="34"/>
      <c r="I251" s="187"/>
      <c r="J251" s="34"/>
      <c r="K251" s="34"/>
      <c r="L251" s="35"/>
      <c r="M251" s="188"/>
      <c r="N251" s="189"/>
      <c r="O251" s="60"/>
      <c r="P251" s="60"/>
      <c r="Q251" s="60"/>
      <c r="R251" s="60"/>
      <c r="S251" s="60"/>
      <c r="T251" s="61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T251" s="18" t="s">
        <v>316</v>
      </c>
      <c r="AU251" s="18" t="s">
        <v>140</v>
      </c>
    </row>
    <row r="252" spans="1:65" s="2" customFormat="1" ht="14.4" customHeight="1">
      <c r="A252" s="34"/>
      <c r="B252" s="147"/>
      <c r="C252" s="148" t="s">
        <v>80</v>
      </c>
      <c r="D252" s="148" t="s">
        <v>242</v>
      </c>
      <c r="E252" s="149" t="s">
        <v>5109</v>
      </c>
      <c r="F252" s="150" t="s">
        <v>5110</v>
      </c>
      <c r="G252" s="151" t="s">
        <v>388</v>
      </c>
      <c r="H252" s="152">
        <v>1</v>
      </c>
      <c r="I252" s="153"/>
      <c r="J252" s="152">
        <f>ROUND(I252*H252,3)</f>
        <v>0</v>
      </c>
      <c r="K252" s="154"/>
      <c r="L252" s="35"/>
      <c r="M252" s="155" t="s">
        <v>1</v>
      </c>
      <c r="N252" s="156" t="s">
        <v>46</v>
      </c>
      <c r="O252" s="60"/>
      <c r="P252" s="157">
        <f>O252*H252</f>
        <v>0</v>
      </c>
      <c r="Q252" s="157">
        <v>0</v>
      </c>
      <c r="R252" s="157">
        <f>Q252*H252</f>
        <v>0</v>
      </c>
      <c r="S252" s="157">
        <v>0</v>
      </c>
      <c r="T252" s="158">
        <f>S252*H252</f>
        <v>0</v>
      </c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R252" s="159" t="s">
        <v>246</v>
      </c>
      <c r="AT252" s="159" t="s">
        <v>242</v>
      </c>
      <c r="AU252" s="159" t="s">
        <v>140</v>
      </c>
      <c r="AY252" s="18" t="s">
        <v>239</v>
      </c>
      <c r="BE252" s="160">
        <f>IF(N252="základná",J252,0)</f>
        <v>0</v>
      </c>
      <c r="BF252" s="160">
        <f>IF(N252="znížená",J252,0)</f>
        <v>0</v>
      </c>
      <c r="BG252" s="160">
        <f>IF(N252="zákl. prenesená",J252,0)</f>
        <v>0</v>
      </c>
      <c r="BH252" s="160">
        <f>IF(N252="zníž. prenesená",J252,0)</f>
        <v>0</v>
      </c>
      <c r="BI252" s="160">
        <f>IF(N252="nulová",J252,0)</f>
        <v>0</v>
      </c>
      <c r="BJ252" s="18" t="s">
        <v>140</v>
      </c>
      <c r="BK252" s="161">
        <f>ROUND(I252*H252,3)</f>
        <v>0</v>
      </c>
      <c r="BL252" s="18" t="s">
        <v>246</v>
      </c>
      <c r="BM252" s="159" t="s">
        <v>455</v>
      </c>
    </row>
    <row r="253" spans="1:65" s="2" customFormat="1" ht="14.4" customHeight="1">
      <c r="A253" s="34"/>
      <c r="B253" s="147"/>
      <c r="C253" s="148" t="s">
        <v>80</v>
      </c>
      <c r="D253" s="148" t="s">
        <v>242</v>
      </c>
      <c r="E253" s="149" t="s">
        <v>5111</v>
      </c>
      <c r="F253" s="150" t="s">
        <v>5112</v>
      </c>
      <c r="G253" s="151" t="s">
        <v>388</v>
      </c>
      <c r="H253" s="152">
        <v>1</v>
      </c>
      <c r="I253" s="153"/>
      <c r="J253" s="152">
        <f>ROUND(I253*H253,3)</f>
        <v>0</v>
      </c>
      <c r="K253" s="154"/>
      <c r="L253" s="35"/>
      <c r="M253" s="155" t="s">
        <v>1</v>
      </c>
      <c r="N253" s="156" t="s">
        <v>46</v>
      </c>
      <c r="O253" s="60"/>
      <c r="P253" s="157">
        <f>O253*H253</f>
        <v>0</v>
      </c>
      <c r="Q253" s="157">
        <v>0</v>
      </c>
      <c r="R253" s="157">
        <f>Q253*H253</f>
        <v>0</v>
      </c>
      <c r="S253" s="157">
        <v>0</v>
      </c>
      <c r="T253" s="158">
        <f>S253*H253</f>
        <v>0</v>
      </c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R253" s="159" t="s">
        <v>246</v>
      </c>
      <c r="AT253" s="159" t="s">
        <v>242</v>
      </c>
      <c r="AU253" s="159" t="s">
        <v>140</v>
      </c>
      <c r="AY253" s="18" t="s">
        <v>239</v>
      </c>
      <c r="BE253" s="160">
        <f>IF(N253="základná",J253,0)</f>
        <v>0</v>
      </c>
      <c r="BF253" s="160">
        <f>IF(N253="znížená",J253,0)</f>
        <v>0</v>
      </c>
      <c r="BG253" s="160">
        <f>IF(N253="zákl. prenesená",J253,0)</f>
        <v>0</v>
      </c>
      <c r="BH253" s="160">
        <f>IF(N253="zníž. prenesená",J253,0)</f>
        <v>0</v>
      </c>
      <c r="BI253" s="160">
        <f>IF(N253="nulová",J253,0)</f>
        <v>0</v>
      </c>
      <c r="BJ253" s="18" t="s">
        <v>140</v>
      </c>
      <c r="BK253" s="161">
        <f>ROUND(I253*H253,3)</f>
        <v>0</v>
      </c>
      <c r="BL253" s="18" t="s">
        <v>246</v>
      </c>
      <c r="BM253" s="159" t="s">
        <v>1067</v>
      </c>
    </row>
    <row r="254" spans="1:65" s="2" customFormat="1" ht="88.4">
      <c r="A254" s="34"/>
      <c r="B254" s="35"/>
      <c r="C254" s="34"/>
      <c r="D254" s="163" t="s">
        <v>316</v>
      </c>
      <c r="E254" s="34"/>
      <c r="F254" s="186" t="s">
        <v>5113</v>
      </c>
      <c r="G254" s="34"/>
      <c r="H254" s="34"/>
      <c r="I254" s="187"/>
      <c r="J254" s="34"/>
      <c r="K254" s="34"/>
      <c r="L254" s="35"/>
      <c r="M254" s="188"/>
      <c r="N254" s="189"/>
      <c r="O254" s="60"/>
      <c r="P254" s="60"/>
      <c r="Q254" s="60"/>
      <c r="R254" s="60"/>
      <c r="S254" s="60"/>
      <c r="T254" s="61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T254" s="18" t="s">
        <v>316</v>
      </c>
      <c r="AU254" s="18" t="s">
        <v>140</v>
      </c>
    </row>
    <row r="255" spans="1:65" s="2" customFormat="1" ht="14.4" customHeight="1">
      <c r="A255" s="34"/>
      <c r="B255" s="147"/>
      <c r="C255" s="148" t="s">
        <v>80</v>
      </c>
      <c r="D255" s="148" t="s">
        <v>242</v>
      </c>
      <c r="E255" s="149" t="s">
        <v>5114</v>
      </c>
      <c r="F255" s="150" t="s">
        <v>5115</v>
      </c>
      <c r="G255" s="151" t="s">
        <v>388</v>
      </c>
      <c r="H255" s="152">
        <v>1</v>
      </c>
      <c r="I255" s="153"/>
      <c r="J255" s="152">
        <f>ROUND(I255*H255,3)</f>
        <v>0</v>
      </c>
      <c r="K255" s="154"/>
      <c r="L255" s="35"/>
      <c r="M255" s="155" t="s">
        <v>1</v>
      </c>
      <c r="N255" s="156" t="s">
        <v>46</v>
      </c>
      <c r="O255" s="60"/>
      <c r="P255" s="157">
        <f>O255*H255</f>
        <v>0</v>
      </c>
      <c r="Q255" s="157">
        <v>0</v>
      </c>
      <c r="R255" s="157">
        <f>Q255*H255</f>
        <v>0</v>
      </c>
      <c r="S255" s="157">
        <v>0</v>
      </c>
      <c r="T255" s="158">
        <f>S255*H255</f>
        <v>0</v>
      </c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R255" s="159" t="s">
        <v>246</v>
      </c>
      <c r="AT255" s="159" t="s">
        <v>242</v>
      </c>
      <c r="AU255" s="159" t="s">
        <v>140</v>
      </c>
      <c r="AY255" s="18" t="s">
        <v>239</v>
      </c>
      <c r="BE255" s="160">
        <f>IF(N255="základná",J255,0)</f>
        <v>0</v>
      </c>
      <c r="BF255" s="160">
        <f>IF(N255="znížená",J255,0)</f>
        <v>0</v>
      </c>
      <c r="BG255" s="160">
        <f>IF(N255="zákl. prenesená",J255,0)</f>
        <v>0</v>
      </c>
      <c r="BH255" s="160">
        <f>IF(N255="zníž. prenesená",J255,0)</f>
        <v>0</v>
      </c>
      <c r="BI255" s="160">
        <f>IF(N255="nulová",J255,0)</f>
        <v>0</v>
      </c>
      <c r="BJ255" s="18" t="s">
        <v>140</v>
      </c>
      <c r="BK255" s="161">
        <f>ROUND(I255*H255,3)</f>
        <v>0</v>
      </c>
      <c r="BL255" s="18" t="s">
        <v>246</v>
      </c>
      <c r="BM255" s="159" t="s">
        <v>1091</v>
      </c>
    </row>
    <row r="256" spans="1:65" s="2" customFormat="1" ht="29.45">
      <c r="A256" s="34"/>
      <c r="B256" s="35"/>
      <c r="C256" s="34"/>
      <c r="D256" s="163" t="s">
        <v>316</v>
      </c>
      <c r="E256" s="34"/>
      <c r="F256" s="186" t="s">
        <v>5116</v>
      </c>
      <c r="G256" s="34"/>
      <c r="H256" s="34"/>
      <c r="I256" s="187"/>
      <c r="J256" s="34"/>
      <c r="K256" s="34"/>
      <c r="L256" s="35"/>
      <c r="M256" s="188"/>
      <c r="N256" s="189"/>
      <c r="O256" s="60"/>
      <c r="P256" s="60"/>
      <c r="Q256" s="60"/>
      <c r="R256" s="60"/>
      <c r="S256" s="60"/>
      <c r="T256" s="61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T256" s="18" t="s">
        <v>316</v>
      </c>
      <c r="AU256" s="18" t="s">
        <v>140</v>
      </c>
    </row>
    <row r="257" spans="1:65" s="2" customFormat="1" ht="14.4" customHeight="1">
      <c r="A257" s="34"/>
      <c r="B257" s="147"/>
      <c r="C257" s="148" t="s">
        <v>80</v>
      </c>
      <c r="D257" s="148" t="s">
        <v>242</v>
      </c>
      <c r="E257" s="149" t="s">
        <v>5117</v>
      </c>
      <c r="F257" s="150" t="s">
        <v>5118</v>
      </c>
      <c r="G257" s="151" t="s">
        <v>388</v>
      </c>
      <c r="H257" s="152">
        <v>1</v>
      </c>
      <c r="I257" s="153"/>
      <c r="J257" s="152">
        <f>ROUND(I257*H257,3)</f>
        <v>0</v>
      </c>
      <c r="K257" s="154"/>
      <c r="L257" s="35"/>
      <c r="M257" s="155" t="s">
        <v>1</v>
      </c>
      <c r="N257" s="156" t="s">
        <v>46</v>
      </c>
      <c r="O257" s="60"/>
      <c r="P257" s="157">
        <f>O257*H257</f>
        <v>0</v>
      </c>
      <c r="Q257" s="157">
        <v>0</v>
      </c>
      <c r="R257" s="157">
        <f>Q257*H257</f>
        <v>0</v>
      </c>
      <c r="S257" s="157">
        <v>0</v>
      </c>
      <c r="T257" s="158">
        <f>S257*H257</f>
        <v>0</v>
      </c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R257" s="159" t="s">
        <v>246</v>
      </c>
      <c r="AT257" s="159" t="s">
        <v>242</v>
      </c>
      <c r="AU257" s="159" t="s">
        <v>140</v>
      </c>
      <c r="AY257" s="18" t="s">
        <v>239</v>
      </c>
      <c r="BE257" s="160">
        <f>IF(N257="základná",J257,0)</f>
        <v>0</v>
      </c>
      <c r="BF257" s="160">
        <f>IF(N257="znížená",J257,0)</f>
        <v>0</v>
      </c>
      <c r="BG257" s="160">
        <f>IF(N257="zákl. prenesená",J257,0)</f>
        <v>0</v>
      </c>
      <c r="BH257" s="160">
        <f>IF(N257="zníž. prenesená",J257,0)</f>
        <v>0</v>
      </c>
      <c r="BI257" s="160">
        <f>IF(N257="nulová",J257,0)</f>
        <v>0</v>
      </c>
      <c r="BJ257" s="18" t="s">
        <v>140</v>
      </c>
      <c r="BK257" s="161">
        <f>ROUND(I257*H257,3)</f>
        <v>0</v>
      </c>
      <c r="BL257" s="18" t="s">
        <v>246</v>
      </c>
      <c r="BM257" s="159" t="s">
        <v>1063</v>
      </c>
    </row>
    <row r="258" spans="1:65" s="2" customFormat="1" ht="49.1">
      <c r="A258" s="34"/>
      <c r="B258" s="35"/>
      <c r="C258" s="34"/>
      <c r="D258" s="163" t="s">
        <v>316</v>
      </c>
      <c r="E258" s="34"/>
      <c r="F258" s="186" t="s">
        <v>5119</v>
      </c>
      <c r="G258" s="34"/>
      <c r="H258" s="34"/>
      <c r="I258" s="187"/>
      <c r="J258" s="34"/>
      <c r="K258" s="34"/>
      <c r="L258" s="35"/>
      <c r="M258" s="188"/>
      <c r="N258" s="189"/>
      <c r="O258" s="60"/>
      <c r="P258" s="60"/>
      <c r="Q258" s="60"/>
      <c r="R258" s="60"/>
      <c r="S258" s="60"/>
      <c r="T258" s="61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T258" s="18" t="s">
        <v>316</v>
      </c>
      <c r="AU258" s="18" t="s">
        <v>140</v>
      </c>
    </row>
    <row r="259" spans="1:65" s="2" customFormat="1" ht="14.4" customHeight="1">
      <c r="A259" s="34"/>
      <c r="B259" s="147"/>
      <c r="C259" s="254" t="s">
        <v>80</v>
      </c>
      <c r="D259" s="254" t="s">
        <v>242</v>
      </c>
      <c r="E259" s="255" t="s">
        <v>5120</v>
      </c>
      <c r="F259" s="256" t="s">
        <v>5121</v>
      </c>
      <c r="G259" s="257" t="s">
        <v>388</v>
      </c>
      <c r="H259" s="258">
        <v>1</v>
      </c>
      <c r="I259" s="258"/>
      <c r="J259" s="258">
        <f>ROUND(I259*H259,3)</f>
        <v>0</v>
      </c>
      <c r="K259" s="154"/>
      <c r="L259" s="35"/>
      <c r="M259" s="155" t="s">
        <v>1</v>
      </c>
      <c r="N259" s="156" t="s">
        <v>46</v>
      </c>
      <c r="O259" s="60"/>
      <c r="P259" s="157">
        <f>O259*H259</f>
        <v>0</v>
      </c>
      <c r="Q259" s="157">
        <v>0</v>
      </c>
      <c r="R259" s="157">
        <f>Q259*H259</f>
        <v>0</v>
      </c>
      <c r="S259" s="157">
        <v>0</v>
      </c>
      <c r="T259" s="158">
        <f>S259*H259</f>
        <v>0</v>
      </c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R259" s="159" t="s">
        <v>246</v>
      </c>
      <c r="AT259" s="159" t="s">
        <v>242</v>
      </c>
      <c r="AU259" s="159" t="s">
        <v>140</v>
      </c>
      <c r="AY259" s="18" t="s">
        <v>239</v>
      </c>
      <c r="BE259" s="160">
        <f>IF(N259="základná",J259,0)</f>
        <v>0</v>
      </c>
      <c r="BF259" s="160">
        <f>IF(N259="znížená",J259,0)</f>
        <v>0</v>
      </c>
      <c r="BG259" s="160">
        <f>IF(N259="zákl. prenesená",J259,0)</f>
        <v>0</v>
      </c>
      <c r="BH259" s="160">
        <f>IF(N259="zníž. prenesená",J259,0)</f>
        <v>0</v>
      </c>
      <c r="BI259" s="160">
        <f>IF(N259="nulová",J259,0)</f>
        <v>0</v>
      </c>
      <c r="BJ259" s="18" t="s">
        <v>140</v>
      </c>
      <c r="BK259" s="161">
        <f>ROUND(I259*H259,3)</f>
        <v>0</v>
      </c>
      <c r="BL259" s="18" t="s">
        <v>246</v>
      </c>
      <c r="BM259" s="159" t="s">
        <v>1104</v>
      </c>
    </row>
    <row r="260" spans="1:65" s="2" customFormat="1" ht="108">
      <c r="A260" s="34"/>
      <c r="B260" s="35"/>
      <c r="C260" s="34"/>
      <c r="D260" s="163" t="s">
        <v>316</v>
      </c>
      <c r="E260" s="34"/>
      <c r="F260" s="186" t="s">
        <v>5122</v>
      </c>
      <c r="G260" s="34"/>
      <c r="H260" s="34"/>
      <c r="I260" s="187"/>
      <c r="J260" s="34"/>
      <c r="K260" s="34"/>
      <c r="L260" s="35"/>
      <c r="M260" s="188"/>
      <c r="N260" s="189"/>
      <c r="O260" s="60"/>
      <c r="P260" s="60"/>
      <c r="Q260" s="60"/>
      <c r="R260" s="60"/>
      <c r="S260" s="60"/>
      <c r="T260" s="61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T260" s="18" t="s">
        <v>316</v>
      </c>
      <c r="AU260" s="18" t="s">
        <v>140</v>
      </c>
    </row>
    <row r="261" spans="1:65" s="2" customFormat="1" ht="14.4" customHeight="1">
      <c r="A261" s="34"/>
      <c r="B261" s="147"/>
      <c r="C261" s="148" t="s">
        <v>80</v>
      </c>
      <c r="D261" s="148" t="s">
        <v>242</v>
      </c>
      <c r="E261" s="149" t="s">
        <v>5123</v>
      </c>
      <c r="F261" s="150" t="s">
        <v>5124</v>
      </c>
      <c r="G261" s="151" t="s">
        <v>388</v>
      </c>
      <c r="H261" s="152">
        <v>1</v>
      </c>
      <c r="I261" s="153"/>
      <c r="J261" s="152">
        <f>ROUND(I261*H261,3)</f>
        <v>0</v>
      </c>
      <c r="K261" s="154"/>
      <c r="L261" s="35"/>
      <c r="M261" s="155" t="s">
        <v>1</v>
      </c>
      <c r="N261" s="156" t="s">
        <v>46</v>
      </c>
      <c r="O261" s="60"/>
      <c r="P261" s="157">
        <f>O261*H261</f>
        <v>0</v>
      </c>
      <c r="Q261" s="157">
        <v>0</v>
      </c>
      <c r="R261" s="157">
        <f>Q261*H261</f>
        <v>0</v>
      </c>
      <c r="S261" s="157">
        <v>0</v>
      </c>
      <c r="T261" s="158">
        <f>S261*H261</f>
        <v>0</v>
      </c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R261" s="159" t="s">
        <v>246</v>
      </c>
      <c r="AT261" s="159" t="s">
        <v>242</v>
      </c>
      <c r="AU261" s="159" t="s">
        <v>140</v>
      </c>
      <c r="AY261" s="18" t="s">
        <v>239</v>
      </c>
      <c r="BE261" s="160">
        <f>IF(N261="základná",J261,0)</f>
        <v>0</v>
      </c>
      <c r="BF261" s="160">
        <f>IF(N261="znížená",J261,0)</f>
        <v>0</v>
      </c>
      <c r="BG261" s="160">
        <f>IF(N261="zákl. prenesená",J261,0)</f>
        <v>0</v>
      </c>
      <c r="BH261" s="160">
        <f>IF(N261="zníž. prenesená",J261,0)</f>
        <v>0</v>
      </c>
      <c r="BI261" s="160">
        <f>IF(N261="nulová",J261,0)</f>
        <v>0</v>
      </c>
      <c r="BJ261" s="18" t="s">
        <v>140</v>
      </c>
      <c r="BK261" s="161">
        <f>ROUND(I261*H261,3)</f>
        <v>0</v>
      </c>
      <c r="BL261" s="18" t="s">
        <v>246</v>
      </c>
      <c r="BM261" s="159" t="s">
        <v>1144</v>
      </c>
    </row>
    <row r="262" spans="1:65" s="2" customFormat="1" ht="39.299999999999997">
      <c r="A262" s="34"/>
      <c r="B262" s="35"/>
      <c r="C262" s="34"/>
      <c r="D262" s="163" t="s">
        <v>316</v>
      </c>
      <c r="E262" s="34"/>
      <c r="F262" s="186" t="s">
        <v>5125</v>
      </c>
      <c r="G262" s="34"/>
      <c r="H262" s="34"/>
      <c r="I262" s="187"/>
      <c r="J262" s="34"/>
      <c r="K262" s="34"/>
      <c r="L262" s="35"/>
      <c r="M262" s="188"/>
      <c r="N262" s="189"/>
      <c r="O262" s="60"/>
      <c r="P262" s="60"/>
      <c r="Q262" s="60"/>
      <c r="R262" s="60"/>
      <c r="S262" s="60"/>
      <c r="T262" s="61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T262" s="18" t="s">
        <v>316</v>
      </c>
      <c r="AU262" s="18" t="s">
        <v>140</v>
      </c>
    </row>
    <row r="263" spans="1:65" s="2" customFormat="1" ht="14.4" customHeight="1">
      <c r="A263" s="34"/>
      <c r="B263" s="147"/>
      <c r="C263" s="148" t="s">
        <v>80</v>
      </c>
      <c r="D263" s="148" t="s">
        <v>242</v>
      </c>
      <c r="E263" s="149" t="s">
        <v>5126</v>
      </c>
      <c r="F263" s="150" t="s">
        <v>5127</v>
      </c>
      <c r="G263" s="151" t="s">
        <v>388</v>
      </c>
      <c r="H263" s="152">
        <v>1</v>
      </c>
      <c r="I263" s="153"/>
      <c r="J263" s="152">
        <f>ROUND(I263*H263,3)</f>
        <v>0</v>
      </c>
      <c r="K263" s="154"/>
      <c r="L263" s="35"/>
      <c r="M263" s="155" t="s">
        <v>1</v>
      </c>
      <c r="N263" s="156" t="s">
        <v>46</v>
      </c>
      <c r="O263" s="60"/>
      <c r="P263" s="157">
        <f>O263*H263</f>
        <v>0</v>
      </c>
      <c r="Q263" s="157">
        <v>0</v>
      </c>
      <c r="R263" s="157">
        <f>Q263*H263</f>
        <v>0</v>
      </c>
      <c r="S263" s="157">
        <v>0</v>
      </c>
      <c r="T263" s="158">
        <f>S263*H263</f>
        <v>0</v>
      </c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R263" s="159" t="s">
        <v>246</v>
      </c>
      <c r="AT263" s="159" t="s">
        <v>242</v>
      </c>
      <c r="AU263" s="159" t="s">
        <v>140</v>
      </c>
      <c r="AY263" s="18" t="s">
        <v>239</v>
      </c>
      <c r="BE263" s="160">
        <f>IF(N263="základná",J263,0)</f>
        <v>0</v>
      </c>
      <c r="BF263" s="160">
        <f>IF(N263="znížená",J263,0)</f>
        <v>0</v>
      </c>
      <c r="BG263" s="160">
        <f>IF(N263="zákl. prenesená",J263,0)</f>
        <v>0</v>
      </c>
      <c r="BH263" s="160">
        <f>IF(N263="zníž. prenesená",J263,0)</f>
        <v>0</v>
      </c>
      <c r="BI263" s="160">
        <f>IF(N263="nulová",J263,0)</f>
        <v>0</v>
      </c>
      <c r="BJ263" s="18" t="s">
        <v>140</v>
      </c>
      <c r="BK263" s="161">
        <f>ROUND(I263*H263,3)</f>
        <v>0</v>
      </c>
      <c r="BL263" s="18" t="s">
        <v>246</v>
      </c>
      <c r="BM263" s="159" t="s">
        <v>1147</v>
      </c>
    </row>
    <row r="264" spans="1:65" s="2" customFormat="1" ht="58.95">
      <c r="A264" s="34"/>
      <c r="B264" s="35"/>
      <c r="C264" s="34"/>
      <c r="D264" s="163" t="s">
        <v>316</v>
      </c>
      <c r="E264" s="34"/>
      <c r="F264" s="186" t="s">
        <v>5128</v>
      </c>
      <c r="G264" s="34"/>
      <c r="H264" s="34"/>
      <c r="I264" s="187"/>
      <c r="J264" s="34"/>
      <c r="K264" s="34"/>
      <c r="L264" s="35"/>
      <c r="M264" s="188"/>
      <c r="N264" s="189"/>
      <c r="O264" s="60"/>
      <c r="P264" s="60"/>
      <c r="Q264" s="60"/>
      <c r="R264" s="60"/>
      <c r="S264" s="60"/>
      <c r="T264" s="61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T264" s="18" t="s">
        <v>316</v>
      </c>
      <c r="AU264" s="18" t="s">
        <v>140</v>
      </c>
    </row>
    <row r="265" spans="1:65" s="2" customFormat="1" ht="14.4" customHeight="1">
      <c r="A265" s="34"/>
      <c r="B265" s="147"/>
      <c r="C265" s="148" t="s">
        <v>80</v>
      </c>
      <c r="D265" s="148" t="s">
        <v>242</v>
      </c>
      <c r="E265" s="149" t="s">
        <v>5129</v>
      </c>
      <c r="F265" s="150" t="s">
        <v>5130</v>
      </c>
      <c r="G265" s="151" t="s">
        <v>388</v>
      </c>
      <c r="H265" s="152">
        <v>1</v>
      </c>
      <c r="I265" s="153"/>
      <c r="J265" s="152">
        <f>ROUND(I265*H265,3)</f>
        <v>0</v>
      </c>
      <c r="K265" s="154"/>
      <c r="L265" s="35"/>
      <c r="M265" s="155" t="s">
        <v>1</v>
      </c>
      <c r="N265" s="156" t="s">
        <v>46</v>
      </c>
      <c r="O265" s="60"/>
      <c r="P265" s="157">
        <f>O265*H265</f>
        <v>0</v>
      </c>
      <c r="Q265" s="157">
        <v>0</v>
      </c>
      <c r="R265" s="157">
        <f>Q265*H265</f>
        <v>0</v>
      </c>
      <c r="S265" s="157">
        <v>0</v>
      </c>
      <c r="T265" s="158">
        <f>S265*H265</f>
        <v>0</v>
      </c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R265" s="159" t="s">
        <v>246</v>
      </c>
      <c r="AT265" s="159" t="s">
        <v>242</v>
      </c>
      <c r="AU265" s="159" t="s">
        <v>140</v>
      </c>
      <c r="AY265" s="18" t="s">
        <v>239</v>
      </c>
      <c r="BE265" s="160">
        <f>IF(N265="základná",J265,0)</f>
        <v>0</v>
      </c>
      <c r="BF265" s="160">
        <f>IF(N265="znížená",J265,0)</f>
        <v>0</v>
      </c>
      <c r="BG265" s="160">
        <f>IF(N265="zákl. prenesená",J265,0)</f>
        <v>0</v>
      </c>
      <c r="BH265" s="160">
        <f>IF(N265="zníž. prenesená",J265,0)</f>
        <v>0</v>
      </c>
      <c r="BI265" s="160">
        <f>IF(N265="nulová",J265,0)</f>
        <v>0</v>
      </c>
      <c r="BJ265" s="18" t="s">
        <v>140</v>
      </c>
      <c r="BK265" s="161">
        <f>ROUND(I265*H265,3)</f>
        <v>0</v>
      </c>
      <c r="BL265" s="18" t="s">
        <v>246</v>
      </c>
      <c r="BM265" s="159" t="s">
        <v>1157</v>
      </c>
    </row>
    <row r="266" spans="1:65" s="2" customFormat="1" ht="39.299999999999997">
      <c r="A266" s="34"/>
      <c r="B266" s="35"/>
      <c r="C266" s="34"/>
      <c r="D266" s="163" t="s">
        <v>316</v>
      </c>
      <c r="E266" s="34"/>
      <c r="F266" s="186" t="s">
        <v>5131</v>
      </c>
      <c r="G266" s="34"/>
      <c r="H266" s="34"/>
      <c r="I266" s="187"/>
      <c r="J266" s="34"/>
      <c r="K266" s="34"/>
      <c r="L266" s="35"/>
      <c r="M266" s="188"/>
      <c r="N266" s="189"/>
      <c r="O266" s="60"/>
      <c r="P266" s="60"/>
      <c r="Q266" s="60"/>
      <c r="R266" s="60"/>
      <c r="S266" s="60"/>
      <c r="T266" s="61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T266" s="18" t="s">
        <v>316</v>
      </c>
      <c r="AU266" s="18" t="s">
        <v>140</v>
      </c>
    </row>
    <row r="267" spans="1:65" s="2" customFormat="1" ht="14.4" customHeight="1">
      <c r="A267" s="34"/>
      <c r="B267" s="147"/>
      <c r="C267" s="148" t="s">
        <v>80</v>
      </c>
      <c r="D267" s="148" t="s">
        <v>242</v>
      </c>
      <c r="E267" s="149" t="s">
        <v>5132</v>
      </c>
      <c r="F267" s="150" t="s">
        <v>5133</v>
      </c>
      <c r="G267" s="151" t="s">
        <v>388</v>
      </c>
      <c r="H267" s="152">
        <v>1</v>
      </c>
      <c r="I267" s="153"/>
      <c r="J267" s="152">
        <f>ROUND(I267*H267,3)</f>
        <v>0</v>
      </c>
      <c r="K267" s="154"/>
      <c r="L267" s="35"/>
      <c r="M267" s="155" t="s">
        <v>1</v>
      </c>
      <c r="N267" s="156" t="s">
        <v>46</v>
      </c>
      <c r="O267" s="60"/>
      <c r="P267" s="157">
        <f>O267*H267</f>
        <v>0</v>
      </c>
      <c r="Q267" s="157">
        <v>0</v>
      </c>
      <c r="R267" s="157">
        <f>Q267*H267</f>
        <v>0</v>
      </c>
      <c r="S267" s="157">
        <v>0</v>
      </c>
      <c r="T267" s="158">
        <f>S267*H267</f>
        <v>0</v>
      </c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R267" s="159" t="s">
        <v>246</v>
      </c>
      <c r="AT267" s="159" t="s">
        <v>242</v>
      </c>
      <c r="AU267" s="159" t="s">
        <v>140</v>
      </c>
      <c r="AY267" s="18" t="s">
        <v>239</v>
      </c>
      <c r="BE267" s="160">
        <f>IF(N267="základná",J267,0)</f>
        <v>0</v>
      </c>
      <c r="BF267" s="160">
        <f>IF(N267="znížená",J267,0)</f>
        <v>0</v>
      </c>
      <c r="BG267" s="160">
        <f>IF(N267="zákl. prenesená",J267,0)</f>
        <v>0</v>
      </c>
      <c r="BH267" s="160">
        <f>IF(N267="zníž. prenesená",J267,0)</f>
        <v>0</v>
      </c>
      <c r="BI267" s="160">
        <f>IF(N267="nulová",J267,0)</f>
        <v>0</v>
      </c>
      <c r="BJ267" s="18" t="s">
        <v>140</v>
      </c>
      <c r="BK267" s="161">
        <f>ROUND(I267*H267,3)</f>
        <v>0</v>
      </c>
      <c r="BL267" s="18" t="s">
        <v>246</v>
      </c>
      <c r="BM267" s="159" t="s">
        <v>1100</v>
      </c>
    </row>
    <row r="268" spans="1:65" s="2" customFormat="1" ht="58.95">
      <c r="A268" s="34"/>
      <c r="B268" s="35"/>
      <c r="C268" s="34"/>
      <c r="D268" s="163" t="s">
        <v>316</v>
      </c>
      <c r="E268" s="34"/>
      <c r="F268" s="186" t="s">
        <v>5134</v>
      </c>
      <c r="G268" s="34"/>
      <c r="H268" s="34"/>
      <c r="I268" s="187"/>
      <c r="J268" s="34"/>
      <c r="K268" s="34"/>
      <c r="L268" s="35"/>
      <c r="M268" s="188"/>
      <c r="N268" s="189"/>
      <c r="O268" s="60"/>
      <c r="P268" s="60"/>
      <c r="Q268" s="60"/>
      <c r="R268" s="60"/>
      <c r="S268" s="60"/>
      <c r="T268" s="61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T268" s="18" t="s">
        <v>316</v>
      </c>
      <c r="AU268" s="18" t="s">
        <v>140</v>
      </c>
    </row>
    <row r="269" spans="1:65" s="12" customFormat="1" ht="22.75" customHeight="1">
      <c r="B269" s="134"/>
      <c r="D269" s="135" t="s">
        <v>79</v>
      </c>
      <c r="E269" s="145" t="s">
        <v>5135</v>
      </c>
      <c r="F269" s="145" t="s">
        <v>5136</v>
      </c>
      <c r="I269" s="137"/>
      <c r="J269" s="146">
        <f>BK269</f>
        <v>0</v>
      </c>
      <c r="L269" s="134"/>
      <c r="M269" s="139"/>
      <c r="N269" s="140"/>
      <c r="O269" s="140"/>
      <c r="P269" s="141">
        <f>SUM(P270:P282)</f>
        <v>0</v>
      </c>
      <c r="Q269" s="140"/>
      <c r="R269" s="141">
        <f>SUM(R270:R282)</f>
        <v>0</v>
      </c>
      <c r="S269" s="140"/>
      <c r="T269" s="142">
        <f>SUM(T270:T282)</f>
        <v>0</v>
      </c>
      <c r="AR269" s="135" t="s">
        <v>88</v>
      </c>
      <c r="AT269" s="143" t="s">
        <v>79</v>
      </c>
      <c r="AU269" s="143" t="s">
        <v>88</v>
      </c>
      <c r="AY269" s="135" t="s">
        <v>239</v>
      </c>
      <c r="BK269" s="144">
        <f>SUM(BK270:BK282)</f>
        <v>0</v>
      </c>
    </row>
    <row r="270" spans="1:65" s="2" customFormat="1" ht="14.4" customHeight="1">
      <c r="A270" s="34"/>
      <c r="B270" s="147"/>
      <c r="C270" s="148" t="s">
        <v>80</v>
      </c>
      <c r="D270" s="148" t="s">
        <v>242</v>
      </c>
      <c r="E270" s="149" t="s">
        <v>5137</v>
      </c>
      <c r="F270" s="150" t="s">
        <v>5138</v>
      </c>
      <c r="G270" s="151" t="s">
        <v>388</v>
      </c>
      <c r="H270" s="152">
        <v>1</v>
      </c>
      <c r="I270" s="153"/>
      <c r="J270" s="152">
        <f>ROUND(I270*H270,3)</f>
        <v>0</v>
      </c>
      <c r="K270" s="154"/>
      <c r="L270" s="35"/>
      <c r="M270" s="155" t="s">
        <v>1</v>
      </c>
      <c r="N270" s="156" t="s">
        <v>46</v>
      </c>
      <c r="O270" s="60"/>
      <c r="P270" s="157">
        <f>O270*H270</f>
        <v>0</v>
      </c>
      <c r="Q270" s="157">
        <v>0</v>
      </c>
      <c r="R270" s="157">
        <f>Q270*H270</f>
        <v>0</v>
      </c>
      <c r="S270" s="157">
        <v>0</v>
      </c>
      <c r="T270" s="158">
        <f>S270*H270</f>
        <v>0</v>
      </c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R270" s="159" t="s">
        <v>246</v>
      </c>
      <c r="AT270" s="159" t="s">
        <v>242</v>
      </c>
      <c r="AU270" s="159" t="s">
        <v>140</v>
      </c>
      <c r="AY270" s="18" t="s">
        <v>239</v>
      </c>
      <c r="BE270" s="160">
        <f>IF(N270="základná",J270,0)</f>
        <v>0</v>
      </c>
      <c r="BF270" s="160">
        <f>IF(N270="znížená",J270,0)</f>
        <v>0</v>
      </c>
      <c r="BG270" s="160">
        <f>IF(N270="zákl. prenesená",J270,0)</f>
        <v>0</v>
      </c>
      <c r="BH270" s="160">
        <f>IF(N270="zníž. prenesená",J270,0)</f>
        <v>0</v>
      </c>
      <c r="BI270" s="160">
        <f>IF(N270="nulová",J270,0)</f>
        <v>0</v>
      </c>
      <c r="BJ270" s="18" t="s">
        <v>140</v>
      </c>
      <c r="BK270" s="161">
        <f>ROUND(I270*H270,3)</f>
        <v>0</v>
      </c>
      <c r="BL270" s="18" t="s">
        <v>246</v>
      </c>
      <c r="BM270" s="159" t="s">
        <v>1242</v>
      </c>
    </row>
    <row r="271" spans="1:65" s="2" customFormat="1" ht="88.4">
      <c r="A271" s="34"/>
      <c r="B271" s="35"/>
      <c r="C271" s="34"/>
      <c r="D271" s="163" t="s">
        <v>316</v>
      </c>
      <c r="E271" s="34"/>
      <c r="F271" s="186" t="s">
        <v>5139</v>
      </c>
      <c r="G271" s="34"/>
      <c r="H271" s="34"/>
      <c r="I271" s="187"/>
      <c r="J271" s="34"/>
      <c r="K271" s="34"/>
      <c r="L271" s="35"/>
      <c r="M271" s="188"/>
      <c r="N271" s="189"/>
      <c r="O271" s="60"/>
      <c r="P271" s="60"/>
      <c r="Q271" s="60"/>
      <c r="R271" s="60"/>
      <c r="S271" s="60"/>
      <c r="T271" s="61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T271" s="18" t="s">
        <v>316</v>
      </c>
      <c r="AU271" s="18" t="s">
        <v>140</v>
      </c>
    </row>
    <row r="272" spans="1:65" s="2" customFormat="1" ht="14.4" customHeight="1">
      <c r="A272" s="34"/>
      <c r="B272" s="147"/>
      <c r="C272" s="148" t="s">
        <v>80</v>
      </c>
      <c r="D272" s="148" t="s">
        <v>242</v>
      </c>
      <c r="E272" s="149" t="s">
        <v>5140</v>
      </c>
      <c r="F272" s="150" t="s">
        <v>5141</v>
      </c>
      <c r="G272" s="151" t="s">
        <v>388</v>
      </c>
      <c r="H272" s="152">
        <v>1</v>
      </c>
      <c r="I272" s="153"/>
      <c r="J272" s="152">
        <f>ROUND(I272*H272,3)</f>
        <v>0</v>
      </c>
      <c r="K272" s="154"/>
      <c r="L272" s="35"/>
      <c r="M272" s="155" t="s">
        <v>1</v>
      </c>
      <c r="N272" s="156" t="s">
        <v>46</v>
      </c>
      <c r="O272" s="60"/>
      <c r="P272" s="157">
        <f>O272*H272</f>
        <v>0</v>
      </c>
      <c r="Q272" s="157">
        <v>0</v>
      </c>
      <c r="R272" s="157">
        <f>Q272*H272</f>
        <v>0</v>
      </c>
      <c r="S272" s="157">
        <v>0</v>
      </c>
      <c r="T272" s="158">
        <f>S272*H272</f>
        <v>0</v>
      </c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R272" s="159" t="s">
        <v>246</v>
      </c>
      <c r="AT272" s="159" t="s">
        <v>242</v>
      </c>
      <c r="AU272" s="159" t="s">
        <v>140</v>
      </c>
      <c r="AY272" s="18" t="s">
        <v>239</v>
      </c>
      <c r="BE272" s="160">
        <f>IF(N272="základná",J272,0)</f>
        <v>0</v>
      </c>
      <c r="BF272" s="160">
        <f>IF(N272="znížená",J272,0)</f>
        <v>0</v>
      </c>
      <c r="BG272" s="160">
        <f>IF(N272="zákl. prenesená",J272,0)</f>
        <v>0</v>
      </c>
      <c r="BH272" s="160">
        <f>IF(N272="zníž. prenesená",J272,0)</f>
        <v>0</v>
      </c>
      <c r="BI272" s="160">
        <f>IF(N272="nulová",J272,0)</f>
        <v>0</v>
      </c>
      <c r="BJ272" s="18" t="s">
        <v>140</v>
      </c>
      <c r="BK272" s="161">
        <f>ROUND(I272*H272,3)</f>
        <v>0</v>
      </c>
      <c r="BL272" s="18" t="s">
        <v>246</v>
      </c>
      <c r="BM272" s="159" t="s">
        <v>1181</v>
      </c>
    </row>
    <row r="273" spans="1:65" s="2" customFormat="1" ht="117.85">
      <c r="A273" s="34"/>
      <c r="B273" s="35"/>
      <c r="C273" s="34"/>
      <c r="D273" s="163" t="s">
        <v>316</v>
      </c>
      <c r="E273" s="34"/>
      <c r="F273" s="186" t="s">
        <v>5142</v>
      </c>
      <c r="G273" s="34"/>
      <c r="H273" s="34"/>
      <c r="I273" s="187"/>
      <c r="J273" s="34"/>
      <c r="K273" s="34"/>
      <c r="L273" s="35"/>
      <c r="M273" s="188"/>
      <c r="N273" s="189"/>
      <c r="O273" s="60"/>
      <c r="P273" s="60"/>
      <c r="Q273" s="60"/>
      <c r="R273" s="60"/>
      <c r="S273" s="60"/>
      <c r="T273" s="61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T273" s="18" t="s">
        <v>316</v>
      </c>
      <c r="AU273" s="18" t="s">
        <v>140</v>
      </c>
    </row>
    <row r="274" spans="1:65" s="2" customFormat="1" ht="24.25" customHeight="1">
      <c r="A274" s="34"/>
      <c r="B274" s="147"/>
      <c r="C274" s="148" t="s">
        <v>80</v>
      </c>
      <c r="D274" s="148" t="s">
        <v>242</v>
      </c>
      <c r="E274" s="149" t="s">
        <v>5143</v>
      </c>
      <c r="F274" s="150" t="s">
        <v>5144</v>
      </c>
      <c r="G274" s="151" t="s">
        <v>388</v>
      </c>
      <c r="H274" s="152">
        <v>1</v>
      </c>
      <c r="I274" s="153"/>
      <c r="J274" s="152">
        <f>ROUND(I274*H274,3)</f>
        <v>0</v>
      </c>
      <c r="K274" s="154"/>
      <c r="L274" s="35"/>
      <c r="M274" s="155" t="s">
        <v>1</v>
      </c>
      <c r="N274" s="156" t="s">
        <v>46</v>
      </c>
      <c r="O274" s="60"/>
      <c r="P274" s="157">
        <f>O274*H274</f>
        <v>0</v>
      </c>
      <c r="Q274" s="157">
        <v>0</v>
      </c>
      <c r="R274" s="157">
        <f>Q274*H274</f>
        <v>0</v>
      </c>
      <c r="S274" s="157">
        <v>0</v>
      </c>
      <c r="T274" s="158">
        <f>S274*H274</f>
        <v>0</v>
      </c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R274" s="159" t="s">
        <v>246</v>
      </c>
      <c r="AT274" s="159" t="s">
        <v>242</v>
      </c>
      <c r="AU274" s="159" t="s">
        <v>140</v>
      </c>
      <c r="AY274" s="18" t="s">
        <v>239</v>
      </c>
      <c r="BE274" s="160">
        <f>IF(N274="základná",J274,0)</f>
        <v>0</v>
      </c>
      <c r="BF274" s="160">
        <f>IF(N274="znížená",J274,0)</f>
        <v>0</v>
      </c>
      <c r="BG274" s="160">
        <f>IF(N274="zákl. prenesená",J274,0)</f>
        <v>0</v>
      </c>
      <c r="BH274" s="160">
        <f>IF(N274="zníž. prenesená",J274,0)</f>
        <v>0</v>
      </c>
      <c r="BI274" s="160">
        <f>IF(N274="nulová",J274,0)</f>
        <v>0</v>
      </c>
      <c r="BJ274" s="18" t="s">
        <v>140</v>
      </c>
      <c r="BK274" s="161">
        <f>ROUND(I274*H274,3)</f>
        <v>0</v>
      </c>
      <c r="BL274" s="18" t="s">
        <v>246</v>
      </c>
      <c r="BM274" s="159" t="s">
        <v>1203</v>
      </c>
    </row>
    <row r="275" spans="1:65" s="2" customFormat="1" ht="58.95">
      <c r="A275" s="34"/>
      <c r="B275" s="35"/>
      <c r="C275" s="34"/>
      <c r="D275" s="163" t="s">
        <v>316</v>
      </c>
      <c r="E275" s="34"/>
      <c r="F275" s="186" t="s">
        <v>5145</v>
      </c>
      <c r="G275" s="34"/>
      <c r="H275" s="34"/>
      <c r="I275" s="187"/>
      <c r="J275" s="34"/>
      <c r="K275" s="34"/>
      <c r="L275" s="35"/>
      <c r="M275" s="188"/>
      <c r="N275" s="189"/>
      <c r="O275" s="60"/>
      <c r="P275" s="60"/>
      <c r="Q275" s="60"/>
      <c r="R275" s="60"/>
      <c r="S275" s="60"/>
      <c r="T275" s="61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T275" s="18" t="s">
        <v>316</v>
      </c>
      <c r="AU275" s="18" t="s">
        <v>140</v>
      </c>
    </row>
    <row r="276" spans="1:65" s="2" customFormat="1" ht="14.4" customHeight="1">
      <c r="A276" s="34"/>
      <c r="B276" s="147"/>
      <c r="C276" s="148" t="s">
        <v>80</v>
      </c>
      <c r="D276" s="148" t="s">
        <v>242</v>
      </c>
      <c r="E276" s="149" t="s">
        <v>5146</v>
      </c>
      <c r="F276" s="150" t="s">
        <v>5147</v>
      </c>
      <c r="G276" s="151" t="s">
        <v>388</v>
      </c>
      <c r="H276" s="152">
        <v>1</v>
      </c>
      <c r="I276" s="153"/>
      <c r="J276" s="152">
        <f>ROUND(I276*H276,3)</f>
        <v>0</v>
      </c>
      <c r="K276" s="154"/>
      <c r="L276" s="35"/>
      <c r="M276" s="155" t="s">
        <v>1</v>
      </c>
      <c r="N276" s="156" t="s">
        <v>46</v>
      </c>
      <c r="O276" s="60"/>
      <c r="P276" s="157">
        <f>O276*H276</f>
        <v>0</v>
      </c>
      <c r="Q276" s="157">
        <v>0</v>
      </c>
      <c r="R276" s="157">
        <f>Q276*H276</f>
        <v>0</v>
      </c>
      <c r="S276" s="157">
        <v>0</v>
      </c>
      <c r="T276" s="158">
        <f>S276*H276</f>
        <v>0</v>
      </c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R276" s="159" t="s">
        <v>246</v>
      </c>
      <c r="AT276" s="159" t="s">
        <v>242</v>
      </c>
      <c r="AU276" s="159" t="s">
        <v>140</v>
      </c>
      <c r="AY276" s="18" t="s">
        <v>239</v>
      </c>
      <c r="BE276" s="160">
        <f>IF(N276="základná",J276,0)</f>
        <v>0</v>
      </c>
      <c r="BF276" s="160">
        <f>IF(N276="znížená",J276,0)</f>
        <v>0</v>
      </c>
      <c r="BG276" s="160">
        <f>IF(N276="zákl. prenesená",J276,0)</f>
        <v>0</v>
      </c>
      <c r="BH276" s="160">
        <f>IF(N276="zníž. prenesená",J276,0)</f>
        <v>0</v>
      </c>
      <c r="BI276" s="160">
        <f>IF(N276="nulová",J276,0)</f>
        <v>0</v>
      </c>
      <c r="BJ276" s="18" t="s">
        <v>140</v>
      </c>
      <c r="BK276" s="161">
        <f>ROUND(I276*H276,3)</f>
        <v>0</v>
      </c>
      <c r="BL276" s="18" t="s">
        <v>246</v>
      </c>
      <c r="BM276" s="159" t="s">
        <v>1245</v>
      </c>
    </row>
    <row r="277" spans="1:65" s="2" customFormat="1" ht="14.4" customHeight="1">
      <c r="A277" s="34"/>
      <c r="B277" s="147"/>
      <c r="C277" s="148" t="s">
        <v>80</v>
      </c>
      <c r="D277" s="148" t="s">
        <v>242</v>
      </c>
      <c r="E277" s="149" t="s">
        <v>5099</v>
      </c>
      <c r="F277" s="150" t="s">
        <v>5100</v>
      </c>
      <c r="G277" s="151" t="s">
        <v>388</v>
      </c>
      <c r="H277" s="152">
        <v>1</v>
      </c>
      <c r="I277" s="153"/>
      <c r="J277" s="152">
        <f>ROUND(I277*H277,3)</f>
        <v>0</v>
      </c>
      <c r="K277" s="154"/>
      <c r="L277" s="35"/>
      <c r="M277" s="155" t="s">
        <v>1</v>
      </c>
      <c r="N277" s="156" t="s">
        <v>46</v>
      </c>
      <c r="O277" s="60"/>
      <c r="P277" s="157">
        <f>O277*H277</f>
        <v>0</v>
      </c>
      <c r="Q277" s="157">
        <v>0</v>
      </c>
      <c r="R277" s="157">
        <f>Q277*H277</f>
        <v>0</v>
      </c>
      <c r="S277" s="157">
        <v>0</v>
      </c>
      <c r="T277" s="158">
        <f>S277*H277</f>
        <v>0</v>
      </c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R277" s="159" t="s">
        <v>246</v>
      </c>
      <c r="AT277" s="159" t="s">
        <v>242</v>
      </c>
      <c r="AU277" s="159" t="s">
        <v>140</v>
      </c>
      <c r="AY277" s="18" t="s">
        <v>239</v>
      </c>
      <c r="BE277" s="160">
        <f>IF(N277="základná",J277,0)</f>
        <v>0</v>
      </c>
      <c r="BF277" s="160">
        <f>IF(N277="znížená",J277,0)</f>
        <v>0</v>
      </c>
      <c r="BG277" s="160">
        <f>IF(N277="zákl. prenesená",J277,0)</f>
        <v>0</v>
      </c>
      <c r="BH277" s="160">
        <f>IF(N277="zníž. prenesená",J277,0)</f>
        <v>0</v>
      </c>
      <c r="BI277" s="160">
        <f>IF(N277="nulová",J277,0)</f>
        <v>0</v>
      </c>
      <c r="BJ277" s="18" t="s">
        <v>140</v>
      </c>
      <c r="BK277" s="161">
        <f>ROUND(I277*H277,3)</f>
        <v>0</v>
      </c>
      <c r="BL277" s="18" t="s">
        <v>246</v>
      </c>
      <c r="BM277" s="159" t="s">
        <v>403</v>
      </c>
    </row>
    <row r="278" spans="1:65" s="2" customFormat="1" ht="29.45">
      <c r="A278" s="34"/>
      <c r="B278" s="35"/>
      <c r="C278" s="34"/>
      <c r="D278" s="163" t="s">
        <v>316</v>
      </c>
      <c r="E278" s="34"/>
      <c r="F278" s="186" t="s">
        <v>5148</v>
      </c>
      <c r="G278" s="34"/>
      <c r="H278" s="34"/>
      <c r="I278" s="187"/>
      <c r="J278" s="34"/>
      <c r="K278" s="34"/>
      <c r="L278" s="35"/>
      <c r="M278" s="188"/>
      <c r="N278" s="189"/>
      <c r="O278" s="60"/>
      <c r="P278" s="60"/>
      <c r="Q278" s="60"/>
      <c r="R278" s="60"/>
      <c r="S278" s="60"/>
      <c r="T278" s="61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T278" s="18" t="s">
        <v>316</v>
      </c>
      <c r="AU278" s="18" t="s">
        <v>140</v>
      </c>
    </row>
    <row r="279" spans="1:65" s="2" customFormat="1" ht="14.4" customHeight="1">
      <c r="A279" s="34"/>
      <c r="B279" s="147"/>
      <c r="C279" s="148" t="s">
        <v>80</v>
      </c>
      <c r="D279" s="148" t="s">
        <v>242</v>
      </c>
      <c r="E279" s="149" t="s">
        <v>5076</v>
      </c>
      <c r="F279" s="150" t="s">
        <v>5077</v>
      </c>
      <c r="G279" s="151" t="s">
        <v>388</v>
      </c>
      <c r="H279" s="152">
        <v>1</v>
      </c>
      <c r="I279" s="153"/>
      <c r="J279" s="152">
        <f>ROUND(I279*H279,3)</f>
        <v>0</v>
      </c>
      <c r="K279" s="154"/>
      <c r="L279" s="35"/>
      <c r="M279" s="155" t="s">
        <v>1</v>
      </c>
      <c r="N279" s="156" t="s">
        <v>46</v>
      </c>
      <c r="O279" s="60"/>
      <c r="P279" s="157">
        <f>O279*H279</f>
        <v>0</v>
      </c>
      <c r="Q279" s="157">
        <v>0</v>
      </c>
      <c r="R279" s="157">
        <f>Q279*H279</f>
        <v>0</v>
      </c>
      <c r="S279" s="157">
        <v>0</v>
      </c>
      <c r="T279" s="158">
        <f>S279*H279</f>
        <v>0</v>
      </c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R279" s="159" t="s">
        <v>246</v>
      </c>
      <c r="AT279" s="159" t="s">
        <v>242</v>
      </c>
      <c r="AU279" s="159" t="s">
        <v>140</v>
      </c>
      <c r="AY279" s="18" t="s">
        <v>239</v>
      </c>
      <c r="BE279" s="160">
        <f>IF(N279="základná",J279,0)</f>
        <v>0</v>
      </c>
      <c r="BF279" s="160">
        <f>IF(N279="znížená",J279,0)</f>
        <v>0</v>
      </c>
      <c r="BG279" s="160">
        <f>IF(N279="zákl. prenesená",J279,0)</f>
        <v>0</v>
      </c>
      <c r="BH279" s="160">
        <f>IF(N279="zníž. prenesená",J279,0)</f>
        <v>0</v>
      </c>
      <c r="BI279" s="160">
        <f>IF(N279="nulová",J279,0)</f>
        <v>0</v>
      </c>
      <c r="BJ279" s="18" t="s">
        <v>140</v>
      </c>
      <c r="BK279" s="161">
        <f>ROUND(I279*H279,3)</f>
        <v>0</v>
      </c>
      <c r="BL279" s="18" t="s">
        <v>246</v>
      </c>
      <c r="BM279" s="159" t="s">
        <v>1274</v>
      </c>
    </row>
    <row r="280" spans="1:65" s="2" customFormat="1" ht="14.4" customHeight="1">
      <c r="A280" s="34"/>
      <c r="B280" s="147"/>
      <c r="C280" s="148" t="s">
        <v>80</v>
      </c>
      <c r="D280" s="148" t="s">
        <v>242</v>
      </c>
      <c r="E280" s="149" t="s">
        <v>5078</v>
      </c>
      <c r="F280" s="150" t="s">
        <v>5079</v>
      </c>
      <c r="G280" s="151" t="s">
        <v>388</v>
      </c>
      <c r="H280" s="152">
        <v>1</v>
      </c>
      <c r="I280" s="153"/>
      <c r="J280" s="152">
        <f>ROUND(I280*H280,3)</f>
        <v>0</v>
      </c>
      <c r="K280" s="154"/>
      <c r="L280" s="35"/>
      <c r="M280" s="155" t="s">
        <v>1</v>
      </c>
      <c r="N280" s="156" t="s">
        <v>46</v>
      </c>
      <c r="O280" s="60"/>
      <c r="P280" s="157">
        <f>O280*H280</f>
        <v>0</v>
      </c>
      <c r="Q280" s="157">
        <v>0</v>
      </c>
      <c r="R280" s="157">
        <f>Q280*H280</f>
        <v>0</v>
      </c>
      <c r="S280" s="157">
        <v>0</v>
      </c>
      <c r="T280" s="158">
        <f>S280*H280</f>
        <v>0</v>
      </c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R280" s="159" t="s">
        <v>246</v>
      </c>
      <c r="AT280" s="159" t="s">
        <v>242</v>
      </c>
      <c r="AU280" s="159" t="s">
        <v>140</v>
      </c>
      <c r="AY280" s="18" t="s">
        <v>239</v>
      </c>
      <c r="BE280" s="160">
        <f>IF(N280="základná",J280,0)</f>
        <v>0</v>
      </c>
      <c r="BF280" s="160">
        <f>IF(N280="znížená",J280,0)</f>
        <v>0</v>
      </c>
      <c r="BG280" s="160">
        <f>IF(N280="zákl. prenesená",J280,0)</f>
        <v>0</v>
      </c>
      <c r="BH280" s="160">
        <f>IF(N280="zníž. prenesená",J280,0)</f>
        <v>0</v>
      </c>
      <c r="BI280" s="160">
        <f>IF(N280="nulová",J280,0)</f>
        <v>0</v>
      </c>
      <c r="BJ280" s="18" t="s">
        <v>140</v>
      </c>
      <c r="BK280" s="161">
        <f>ROUND(I280*H280,3)</f>
        <v>0</v>
      </c>
      <c r="BL280" s="18" t="s">
        <v>246</v>
      </c>
      <c r="BM280" s="159" t="s">
        <v>420</v>
      </c>
    </row>
    <row r="281" spans="1:65" s="2" customFormat="1" ht="19.649999999999999">
      <c r="A281" s="34"/>
      <c r="B281" s="35"/>
      <c r="C281" s="34"/>
      <c r="D281" s="163" t="s">
        <v>316</v>
      </c>
      <c r="E281" s="34"/>
      <c r="F281" s="186" t="s">
        <v>5080</v>
      </c>
      <c r="G281" s="34"/>
      <c r="H281" s="34"/>
      <c r="I281" s="187"/>
      <c r="J281" s="34"/>
      <c r="K281" s="34"/>
      <c r="L281" s="35"/>
      <c r="M281" s="188"/>
      <c r="N281" s="189"/>
      <c r="O281" s="60"/>
      <c r="P281" s="60"/>
      <c r="Q281" s="60"/>
      <c r="R281" s="60"/>
      <c r="S281" s="60"/>
      <c r="T281" s="61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T281" s="18" t="s">
        <v>316</v>
      </c>
      <c r="AU281" s="18" t="s">
        <v>140</v>
      </c>
    </row>
    <row r="282" spans="1:65" s="2" customFormat="1" ht="14.4" customHeight="1">
      <c r="A282" s="34"/>
      <c r="B282" s="147"/>
      <c r="C282" s="148" t="s">
        <v>80</v>
      </c>
      <c r="D282" s="148" t="s">
        <v>242</v>
      </c>
      <c r="E282" s="149" t="s">
        <v>5102</v>
      </c>
      <c r="F282" s="150" t="s">
        <v>5103</v>
      </c>
      <c r="G282" s="151" t="s">
        <v>388</v>
      </c>
      <c r="H282" s="152">
        <v>1</v>
      </c>
      <c r="I282" s="153"/>
      <c r="J282" s="152">
        <f>ROUND(I282*H282,3)</f>
        <v>0</v>
      </c>
      <c r="K282" s="154"/>
      <c r="L282" s="35"/>
      <c r="M282" s="155" t="s">
        <v>1</v>
      </c>
      <c r="N282" s="156" t="s">
        <v>46</v>
      </c>
      <c r="O282" s="60"/>
      <c r="P282" s="157">
        <f>O282*H282</f>
        <v>0</v>
      </c>
      <c r="Q282" s="157">
        <v>0</v>
      </c>
      <c r="R282" s="157">
        <f>Q282*H282</f>
        <v>0</v>
      </c>
      <c r="S282" s="157">
        <v>0</v>
      </c>
      <c r="T282" s="158">
        <f>S282*H282</f>
        <v>0</v>
      </c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R282" s="159" t="s">
        <v>246</v>
      </c>
      <c r="AT282" s="159" t="s">
        <v>242</v>
      </c>
      <c r="AU282" s="159" t="s">
        <v>140</v>
      </c>
      <c r="AY282" s="18" t="s">
        <v>239</v>
      </c>
      <c r="BE282" s="160">
        <f>IF(N282="základná",J282,0)</f>
        <v>0</v>
      </c>
      <c r="BF282" s="160">
        <f>IF(N282="znížená",J282,0)</f>
        <v>0</v>
      </c>
      <c r="BG282" s="160">
        <f>IF(N282="zákl. prenesená",J282,0)</f>
        <v>0</v>
      </c>
      <c r="BH282" s="160">
        <f>IF(N282="zníž. prenesená",J282,0)</f>
        <v>0</v>
      </c>
      <c r="BI282" s="160">
        <f>IF(N282="nulová",J282,0)</f>
        <v>0</v>
      </c>
      <c r="BJ282" s="18" t="s">
        <v>140</v>
      </c>
      <c r="BK282" s="161">
        <f>ROUND(I282*H282,3)</f>
        <v>0</v>
      </c>
      <c r="BL282" s="18" t="s">
        <v>246</v>
      </c>
      <c r="BM282" s="159" t="s">
        <v>1285</v>
      </c>
    </row>
    <row r="283" spans="1:65" s="12" customFormat="1" ht="22.75" customHeight="1">
      <c r="B283" s="134"/>
      <c r="D283" s="135" t="s">
        <v>79</v>
      </c>
      <c r="E283" s="145" t="s">
        <v>5149</v>
      </c>
      <c r="F283" s="145" t="s">
        <v>5150</v>
      </c>
      <c r="I283" s="137"/>
      <c r="J283" s="146">
        <f>BK283</f>
        <v>0</v>
      </c>
      <c r="L283" s="134"/>
      <c r="M283" s="139"/>
      <c r="N283" s="140"/>
      <c r="O283" s="140"/>
      <c r="P283" s="141">
        <f>SUM(P284:P290)</f>
        <v>0</v>
      </c>
      <c r="Q283" s="140"/>
      <c r="R283" s="141">
        <f>SUM(R284:R290)</f>
        <v>0</v>
      </c>
      <c r="S283" s="140"/>
      <c r="T283" s="142">
        <f>SUM(T284:T290)</f>
        <v>0</v>
      </c>
      <c r="AR283" s="135" t="s">
        <v>88</v>
      </c>
      <c r="AT283" s="143" t="s">
        <v>79</v>
      </c>
      <c r="AU283" s="143" t="s">
        <v>88</v>
      </c>
      <c r="AY283" s="135" t="s">
        <v>239</v>
      </c>
      <c r="BK283" s="144">
        <f>SUM(BK284:BK290)</f>
        <v>0</v>
      </c>
    </row>
    <row r="284" spans="1:65" s="2" customFormat="1" ht="14.4" customHeight="1">
      <c r="A284" s="34"/>
      <c r="B284" s="147"/>
      <c r="C284" s="148" t="s">
        <v>80</v>
      </c>
      <c r="D284" s="148" t="s">
        <v>242</v>
      </c>
      <c r="E284" s="149" t="s">
        <v>5137</v>
      </c>
      <c r="F284" s="150" t="s">
        <v>5138</v>
      </c>
      <c r="G284" s="151" t="s">
        <v>388</v>
      </c>
      <c r="H284" s="152">
        <v>1</v>
      </c>
      <c r="I284" s="153"/>
      <c r="J284" s="152">
        <f>ROUND(I284*H284,3)</f>
        <v>0</v>
      </c>
      <c r="K284" s="154"/>
      <c r="L284" s="35"/>
      <c r="M284" s="155" t="s">
        <v>1</v>
      </c>
      <c r="N284" s="156" t="s">
        <v>46</v>
      </c>
      <c r="O284" s="60"/>
      <c r="P284" s="157">
        <f>O284*H284</f>
        <v>0</v>
      </c>
      <c r="Q284" s="157">
        <v>0</v>
      </c>
      <c r="R284" s="157">
        <f>Q284*H284</f>
        <v>0</v>
      </c>
      <c r="S284" s="157">
        <v>0</v>
      </c>
      <c r="T284" s="158">
        <f>S284*H284</f>
        <v>0</v>
      </c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R284" s="159" t="s">
        <v>246</v>
      </c>
      <c r="AT284" s="159" t="s">
        <v>242</v>
      </c>
      <c r="AU284" s="159" t="s">
        <v>140</v>
      </c>
      <c r="AY284" s="18" t="s">
        <v>239</v>
      </c>
      <c r="BE284" s="160">
        <f>IF(N284="základná",J284,0)</f>
        <v>0</v>
      </c>
      <c r="BF284" s="160">
        <f>IF(N284="znížená",J284,0)</f>
        <v>0</v>
      </c>
      <c r="BG284" s="160">
        <f>IF(N284="zákl. prenesená",J284,0)</f>
        <v>0</v>
      </c>
      <c r="BH284" s="160">
        <f>IF(N284="zníž. prenesená",J284,0)</f>
        <v>0</v>
      </c>
      <c r="BI284" s="160">
        <f>IF(N284="nulová",J284,0)</f>
        <v>0</v>
      </c>
      <c r="BJ284" s="18" t="s">
        <v>140</v>
      </c>
      <c r="BK284" s="161">
        <f>ROUND(I284*H284,3)</f>
        <v>0</v>
      </c>
      <c r="BL284" s="18" t="s">
        <v>246</v>
      </c>
      <c r="BM284" s="159" t="s">
        <v>1290</v>
      </c>
    </row>
    <row r="285" spans="1:65" s="2" customFormat="1" ht="88.4">
      <c r="A285" s="34"/>
      <c r="B285" s="35"/>
      <c r="C285" s="34"/>
      <c r="D285" s="163" t="s">
        <v>316</v>
      </c>
      <c r="E285" s="34"/>
      <c r="F285" s="186" t="s">
        <v>5139</v>
      </c>
      <c r="G285" s="34"/>
      <c r="H285" s="34"/>
      <c r="I285" s="187"/>
      <c r="J285" s="34"/>
      <c r="K285" s="34"/>
      <c r="L285" s="35"/>
      <c r="M285" s="188"/>
      <c r="N285" s="189"/>
      <c r="O285" s="60"/>
      <c r="P285" s="60"/>
      <c r="Q285" s="60"/>
      <c r="R285" s="60"/>
      <c r="S285" s="60"/>
      <c r="T285" s="61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T285" s="18" t="s">
        <v>316</v>
      </c>
      <c r="AU285" s="18" t="s">
        <v>140</v>
      </c>
    </row>
    <row r="286" spans="1:65" s="2" customFormat="1" ht="14.4" customHeight="1">
      <c r="A286" s="34"/>
      <c r="B286" s="147"/>
      <c r="C286" s="148" t="s">
        <v>80</v>
      </c>
      <c r="D286" s="148" t="s">
        <v>242</v>
      </c>
      <c r="E286" s="149" t="s">
        <v>5151</v>
      </c>
      <c r="F286" s="150" t="s">
        <v>5152</v>
      </c>
      <c r="G286" s="151" t="s">
        <v>388</v>
      </c>
      <c r="H286" s="152">
        <v>1</v>
      </c>
      <c r="I286" s="153"/>
      <c r="J286" s="152">
        <f>ROUND(I286*H286,3)</f>
        <v>0</v>
      </c>
      <c r="K286" s="154"/>
      <c r="L286" s="35"/>
      <c r="M286" s="155" t="s">
        <v>1</v>
      </c>
      <c r="N286" s="156" t="s">
        <v>46</v>
      </c>
      <c r="O286" s="60"/>
      <c r="P286" s="157">
        <f>O286*H286</f>
        <v>0</v>
      </c>
      <c r="Q286" s="157">
        <v>0</v>
      </c>
      <c r="R286" s="157">
        <f>Q286*H286</f>
        <v>0</v>
      </c>
      <c r="S286" s="157">
        <v>0</v>
      </c>
      <c r="T286" s="158">
        <f>S286*H286</f>
        <v>0</v>
      </c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R286" s="159" t="s">
        <v>246</v>
      </c>
      <c r="AT286" s="159" t="s">
        <v>242</v>
      </c>
      <c r="AU286" s="159" t="s">
        <v>140</v>
      </c>
      <c r="AY286" s="18" t="s">
        <v>239</v>
      </c>
      <c r="BE286" s="160">
        <f>IF(N286="základná",J286,0)</f>
        <v>0</v>
      </c>
      <c r="BF286" s="160">
        <f>IF(N286="znížená",J286,0)</f>
        <v>0</v>
      </c>
      <c r="BG286" s="160">
        <f>IF(N286="zákl. prenesená",J286,0)</f>
        <v>0</v>
      </c>
      <c r="BH286" s="160">
        <f>IF(N286="zníž. prenesená",J286,0)</f>
        <v>0</v>
      </c>
      <c r="BI286" s="160">
        <f>IF(N286="nulová",J286,0)</f>
        <v>0</v>
      </c>
      <c r="BJ286" s="18" t="s">
        <v>140</v>
      </c>
      <c r="BK286" s="161">
        <f>ROUND(I286*H286,3)</f>
        <v>0</v>
      </c>
      <c r="BL286" s="18" t="s">
        <v>246</v>
      </c>
      <c r="BM286" s="159" t="s">
        <v>1374</v>
      </c>
    </row>
    <row r="287" spans="1:65" s="2" customFormat="1" ht="39.299999999999997">
      <c r="A287" s="34"/>
      <c r="B287" s="35"/>
      <c r="C287" s="34"/>
      <c r="D287" s="163" t="s">
        <v>316</v>
      </c>
      <c r="E287" s="34"/>
      <c r="F287" s="186" t="s">
        <v>5153</v>
      </c>
      <c r="G287" s="34"/>
      <c r="H287" s="34"/>
      <c r="I287" s="187"/>
      <c r="J287" s="34"/>
      <c r="K287" s="34"/>
      <c r="L287" s="35"/>
      <c r="M287" s="188"/>
      <c r="N287" s="189"/>
      <c r="O287" s="60"/>
      <c r="P287" s="60"/>
      <c r="Q287" s="60"/>
      <c r="R287" s="60"/>
      <c r="S287" s="60"/>
      <c r="T287" s="61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T287" s="18" t="s">
        <v>316</v>
      </c>
      <c r="AU287" s="18" t="s">
        <v>140</v>
      </c>
    </row>
    <row r="288" spans="1:65" s="2" customFormat="1" ht="14.4" customHeight="1">
      <c r="A288" s="34"/>
      <c r="B288" s="147"/>
      <c r="C288" s="148" t="s">
        <v>80</v>
      </c>
      <c r="D288" s="148" t="s">
        <v>242</v>
      </c>
      <c r="E288" s="149" t="s">
        <v>5154</v>
      </c>
      <c r="F288" s="150" t="s">
        <v>5155</v>
      </c>
      <c r="G288" s="151" t="s">
        <v>388</v>
      </c>
      <c r="H288" s="152">
        <v>1</v>
      </c>
      <c r="I288" s="153"/>
      <c r="J288" s="152">
        <f>ROUND(I288*H288,3)</f>
        <v>0</v>
      </c>
      <c r="K288" s="154"/>
      <c r="L288" s="35"/>
      <c r="M288" s="155" t="s">
        <v>1</v>
      </c>
      <c r="N288" s="156" t="s">
        <v>46</v>
      </c>
      <c r="O288" s="60"/>
      <c r="P288" s="157">
        <f>O288*H288</f>
        <v>0</v>
      </c>
      <c r="Q288" s="157">
        <v>0</v>
      </c>
      <c r="R288" s="157">
        <f>Q288*H288</f>
        <v>0</v>
      </c>
      <c r="S288" s="157">
        <v>0</v>
      </c>
      <c r="T288" s="158">
        <f>S288*H288</f>
        <v>0</v>
      </c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R288" s="159" t="s">
        <v>246</v>
      </c>
      <c r="AT288" s="159" t="s">
        <v>242</v>
      </c>
      <c r="AU288" s="159" t="s">
        <v>140</v>
      </c>
      <c r="AY288" s="18" t="s">
        <v>239</v>
      </c>
      <c r="BE288" s="160">
        <f>IF(N288="základná",J288,0)</f>
        <v>0</v>
      </c>
      <c r="BF288" s="160">
        <f>IF(N288="znížená",J288,0)</f>
        <v>0</v>
      </c>
      <c r="BG288" s="160">
        <f>IF(N288="zákl. prenesená",J288,0)</f>
        <v>0</v>
      </c>
      <c r="BH288" s="160">
        <f>IF(N288="zníž. prenesená",J288,0)</f>
        <v>0</v>
      </c>
      <c r="BI288" s="160">
        <f>IF(N288="nulová",J288,0)</f>
        <v>0</v>
      </c>
      <c r="BJ288" s="18" t="s">
        <v>140</v>
      </c>
      <c r="BK288" s="161">
        <f>ROUND(I288*H288,3)</f>
        <v>0</v>
      </c>
      <c r="BL288" s="18" t="s">
        <v>246</v>
      </c>
      <c r="BM288" s="159" t="s">
        <v>1336</v>
      </c>
    </row>
    <row r="289" spans="1:65" s="2" customFormat="1" ht="14.4" customHeight="1">
      <c r="A289" s="34"/>
      <c r="B289" s="147"/>
      <c r="C289" s="148" t="s">
        <v>80</v>
      </c>
      <c r="D289" s="148" t="s">
        <v>242</v>
      </c>
      <c r="E289" s="149" t="s">
        <v>5156</v>
      </c>
      <c r="F289" s="150" t="s">
        <v>5157</v>
      </c>
      <c r="G289" s="151" t="s">
        <v>388</v>
      </c>
      <c r="H289" s="152">
        <v>1</v>
      </c>
      <c r="I289" s="153"/>
      <c r="J289" s="152">
        <f>ROUND(I289*H289,3)</f>
        <v>0</v>
      </c>
      <c r="K289" s="154"/>
      <c r="L289" s="35"/>
      <c r="M289" s="155" t="s">
        <v>1</v>
      </c>
      <c r="N289" s="156" t="s">
        <v>46</v>
      </c>
      <c r="O289" s="60"/>
      <c r="P289" s="157">
        <f>O289*H289</f>
        <v>0</v>
      </c>
      <c r="Q289" s="157">
        <v>0</v>
      </c>
      <c r="R289" s="157">
        <f>Q289*H289</f>
        <v>0</v>
      </c>
      <c r="S289" s="157">
        <v>0</v>
      </c>
      <c r="T289" s="158">
        <f>S289*H289</f>
        <v>0</v>
      </c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R289" s="159" t="s">
        <v>246</v>
      </c>
      <c r="AT289" s="159" t="s">
        <v>242</v>
      </c>
      <c r="AU289" s="159" t="s">
        <v>140</v>
      </c>
      <c r="AY289" s="18" t="s">
        <v>239</v>
      </c>
      <c r="BE289" s="160">
        <f>IF(N289="základná",J289,0)</f>
        <v>0</v>
      </c>
      <c r="BF289" s="160">
        <f>IF(N289="znížená",J289,0)</f>
        <v>0</v>
      </c>
      <c r="BG289" s="160">
        <f>IF(N289="zákl. prenesená",J289,0)</f>
        <v>0</v>
      </c>
      <c r="BH289" s="160">
        <f>IF(N289="zníž. prenesená",J289,0)</f>
        <v>0</v>
      </c>
      <c r="BI289" s="160">
        <f>IF(N289="nulová",J289,0)</f>
        <v>0</v>
      </c>
      <c r="BJ289" s="18" t="s">
        <v>140</v>
      </c>
      <c r="BK289" s="161">
        <f>ROUND(I289*H289,3)</f>
        <v>0</v>
      </c>
      <c r="BL289" s="18" t="s">
        <v>246</v>
      </c>
      <c r="BM289" s="159" t="s">
        <v>1326</v>
      </c>
    </row>
    <row r="290" spans="1:65" s="2" customFormat="1" ht="98.2">
      <c r="A290" s="34"/>
      <c r="B290" s="35"/>
      <c r="C290" s="34"/>
      <c r="D290" s="163" t="s">
        <v>316</v>
      </c>
      <c r="E290" s="34"/>
      <c r="F290" s="186" t="s">
        <v>5158</v>
      </c>
      <c r="G290" s="34"/>
      <c r="H290" s="34"/>
      <c r="I290" s="187"/>
      <c r="J290" s="34"/>
      <c r="K290" s="34"/>
      <c r="L290" s="35"/>
      <c r="M290" s="188"/>
      <c r="N290" s="189"/>
      <c r="O290" s="60"/>
      <c r="P290" s="60"/>
      <c r="Q290" s="60"/>
      <c r="R290" s="60"/>
      <c r="S290" s="60"/>
      <c r="T290" s="61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T290" s="18" t="s">
        <v>316</v>
      </c>
      <c r="AU290" s="18" t="s">
        <v>140</v>
      </c>
    </row>
    <row r="291" spans="1:65" s="12" customFormat="1" ht="22.75" customHeight="1">
      <c r="B291" s="134"/>
      <c r="D291" s="135" t="s">
        <v>79</v>
      </c>
      <c r="E291" s="145" t="s">
        <v>5159</v>
      </c>
      <c r="F291" s="145" t="s">
        <v>5160</v>
      </c>
      <c r="I291" s="137"/>
      <c r="J291" s="146">
        <f>BK291</f>
        <v>0</v>
      </c>
      <c r="L291" s="134"/>
      <c r="M291" s="139"/>
      <c r="N291" s="140"/>
      <c r="O291" s="140"/>
      <c r="P291" s="141">
        <f>SUM(P292:P303)</f>
        <v>0</v>
      </c>
      <c r="Q291" s="140"/>
      <c r="R291" s="141">
        <f>SUM(R292:R303)</f>
        <v>0</v>
      </c>
      <c r="S291" s="140"/>
      <c r="T291" s="142">
        <f>SUM(T292:T303)</f>
        <v>0</v>
      </c>
      <c r="AR291" s="135" t="s">
        <v>88</v>
      </c>
      <c r="AT291" s="143" t="s">
        <v>79</v>
      </c>
      <c r="AU291" s="143" t="s">
        <v>88</v>
      </c>
      <c r="AY291" s="135" t="s">
        <v>239</v>
      </c>
      <c r="BK291" s="144">
        <f>SUM(BK292:BK303)</f>
        <v>0</v>
      </c>
    </row>
    <row r="292" spans="1:65" s="2" customFormat="1" ht="14.4" customHeight="1">
      <c r="A292" s="34"/>
      <c r="B292" s="147"/>
      <c r="C292" s="148" t="s">
        <v>80</v>
      </c>
      <c r="D292" s="148" t="s">
        <v>242</v>
      </c>
      <c r="E292" s="149" t="s">
        <v>5161</v>
      </c>
      <c r="F292" s="150" t="s">
        <v>5162</v>
      </c>
      <c r="G292" s="151" t="s">
        <v>388</v>
      </c>
      <c r="H292" s="152">
        <v>1</v>
      </c>
      <c r="I292" s="153"/>
      <c r="J292" s="152">
        <f>ROUND(I292*H292,3)</f>
        <v>0</v>
      </c>
      <c r="K292" s="154"/>
      <c r="L292" s="35"/>
      <c r="M292" s="155" t="s">
        <v>1</v>
      </c>
      <c r="N292" s="156" t="s">
        <v>46</v>
      </c>
      <c r="O292" s="60"/>
      <c r="P292" s="157">
        <f>O292*H292</f>
        <v>0</v>
      </c>
      <c r="Q292" s="157">
        <v>0</v>
      </c>
      <c r="R292" s="157">
        <f>Q292*H292</f>
        <v>0</v>
      </c>
      <c r="S292" s="157">
        <v>0</v>
      </c>
      <c r="T292" s="158">
        <f>S292*H292</f>
        <v>0</v>
      </c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R292" s="159" t="s">
        <v>246</v>
      </c>
      <c r="AT292" s="159" t="s">
        <v>242</v>
      </c>
      <c r="AU292" s="159" t="s">
        <v>140</v>
      </c>
      <c r="AY292" s="18" t="s">
        <v>239</v>
      </c>
      <c r="BE292" s="160">
        <f>IF(N292="základná",J292,0)</f>
        <v>0</v>
      </c>
      <c r="BF292" s="160">
        <f>IF(N292="znížená",J292,0)</f>
        <v>0</v>
      </c>
      <c r="BG292" s="160">
        <f>IF(N292="zákl. prenesená",J292,0)</f>
        <v>0</v>
      </c>
      <c r="BH292" s="160">
        <f>IF(N292="zníž. prenesená",J292,0)</f>
        <v>0</v>
      </c>
      <c r="BI292" s="160">
        <f>IF(N292="nulová",J292,0)</f>
        <v>0</v>
      </c>
      <c r="BJ292" s="18" t="s">
        <v>140</v>
      </c>
      <c r="BK292" s="161">
        <f>ROUND(I292*H292,3)</f>
        <v>0</v>
      </c>
      <c r="BL292" s="18" t="s">
        <v>246</v>
      </c>
      <c r="BM292" s="159" t="s">
        <v>825</v>
      </c>
    </row>
    <row r="293" spans="1:65" s="2" customFormat="1" ht="39.299999999999997">
      <c r="A293" s="34"/>
      <c r="B293" s="35"/>
      <c r="C293" s="34"/>
      <c r="D293" s="163" t="s">
        <v>316</v>
      </c>
      <c r="E293" s="34"/>
      <c r="F293" s="186" t="s">
        <v>5163</v>
      </c>
      <c r="G293" s="34"/>
      <c r="H293" s="34"/>
      <c r="I293" s="187"/>
      <c r="J293" s="34"/>
      <c r="K293" s="34"/>
      <c r="L293" s="35"/>
      <c r="M293" s="188"/>
      <c r="N293" s="189"/>
      <c r="O293" s="60"/>
      <c r="P293" s="60"/>
      <c r="Q293" s="60"/>
      <c r="R293" s="60"/>
      <c r="S293" s="60"/>
      <c r="T293" s="61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T293" s="18" t="s">
        <v>316</v>
      </c>
      <c r="AU293" s="18" t="s">
        <v>140</v>
      </c>
    </row>
    <row r="294" spans="1:65" s="2" customFormat="1" ht="14.4" customHeight="1">
      <c r="A294" s="34"/>
      <c r="B294" s="147"/>
      <c r="C294" s="148" t="s">
        <v>80</v>
      </c>
      <c r="D294" s="148" t="s">
        <v>242</v>
      </c>
      <c r="E294" s="149" t="s">
        <v>5164</v>
      </c>
      <c r="F294" s="150" t="s">
        <v>5165</v>
      </c>
      <c r="G294" s="151" t="s">
        <v>388</v>
      </c>
      <c r="H294" s="152">
        <v>1</v>
      </c>
      <c r="I294" s="153"/>
      <c r="J294" s="152">
        <f>ROUND(I294*H294,3)</f>
        <v>0</v>
      </c>
      <c r="K294" s="154"/>
      <c r="L294" s="35"/>
      <c r="M294" s="155" t="s">
        <v>1</v>
      </c>
      <c r="N294" s="156" t="s">
        <v>46</v>
      </c>
      <c r="O294" s="60"/>
      <c r="P294" s="157">
        <f>O294*H294</f>
        <v>0</v>
      </c>
      <c r="Q294" s="157">
        <v>0</v>
      </c>
      <c r="R294" s="157">
        <f>Q294*H294</f>
        <v>0</v>
      </c>
      <c r="S294" s="157">
        <v>0</v>
      </c>
      <c r="T294" s="158">
        <f>S294*H294</f>
        <v>0</v>
      </c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R294" s="159" t="s">
        <v>246</v>
      </c>
      <c r="AT294" s="159" t="s">
        <v>242</v>
      </c>
      <c r="AU294" s="159" t="s">
        <v>140</v>
      </c>
      <c r="AY294" s="18" t="s">
        <v>239</v>
      </c>
      <c r="BE294" s="160">
        <f>IF(N294="základná",J294,0)</f>
        <v>0</v>
      </c>
      <c r="BF294" s="160">
        <f>IF(N294="znížená",J294,0)</f>
        <v>0</v>
      </c>
      <c r="BG294" s="160">
        <f>IF(N294="zákl. prenesená",J294,0)</f>
        <v>0</v>
      </c>
      <c r="BH294" s="160">
        <f>IF(N294="zníž. prenesená",J294,0)</f>
        <v>0</v>
      </c>
      <c r="BI294" s="160">
        <f>IF(N294="nulová",J294,0)</f>
        <v>0</v>
      </c>
      <c r="BJ294" s="18" t="s">
        <v>140</v>
      </c>
      <c r="BK294" s="161">
        <f>ROUND(I294*H294,3)</f>
        <v>0</v>
      </c>
      <c r="BL294" s="18" t="s">
        <v>246</v>
      </c>
      <c r="BM294" s="159" t="s">
        <v>832</v>
      </c>
    </row>
    <row r="295" spans="1:65" s="2" customFormat="1" ht="39.299999999999997">
      <c r="A295" s="34"/>
      <c r="B295" s="35"/>
      <c r="C295" s="34"/>
      <c r="D295" s="163" t="s">
        <v>316</v>
      </c>
      <c r="E295" s="34"/>
      <c r="F295" s="186" t="s">
        <v>5166</v>
      </c>
      <c r="G295" s="34"/>
      <c r="H295" s="34"/>
      <c r="I295" s="187"/>
      <c r="J295" s="34"/>
      <c r="K295" s="34"/>
      <c r="L295" s="35"/>
      <c r="M295" s="188"/>
      <c r="N295" s="189"/>
      <c r="O295" s="60"/>
      <c r="P295" s="60"/>
      <c r="Q295" s="60"/>
      <c r="R295" s="60"/>
      <c r="S295" s="60"/>
      <c r="T295" s="61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T295" s="18" t="s">
        <v>316</v>
      </c>
      <c r="AU295" s="18" t="s">
        <v>140</v>
      </c>
    </row>
    <row r="296" spans="1:65" s="2" customFormat="1" ht="14.4" customHeight="1">
      <c r="A296" s="34"/>
      <c r="B296" s="147"/>
      <c r="C296" s="148" t="s">
        <v>80</v>
      </c>
      <c r="D296" s="148" t="s">
        <v>242</v>
      </c>
      <c r="E296" s="149" t="s">
        <v>5167</v>
      </c>
      <c r="F296" s="150" t="s">
        <v>5168</v>
      </c>
      <c r="G296" s="151" t="s">
        <v>388</v>
      </c>
      <c r="H296" s="152">
        <v>1</v>
      </c>
      <c r="I296" s="153"/>
      <c r="J296" s="152">
        <f>ROUND(I296*H296,3)</f>
        <v>0</v>
      </c>
      <c r="K296" s="154"/>
      <c r="L296" s="35"/>
      <c r="M296" s="155" t="s">
        <v>1</v>
      </c>
      <c r="N296" s="156" t="s">
        <v>46</v>
      </c>
      <c r="O296" s="60"/>
      <c r="P296" s="157">
        <f>O296*H296</f>
        <v>0</v>
      </c>
      <c r="Q296" s="157">
        <v>0</v>
      </c>
      <c r="R296" s="157">
        <f>Q296*H296</f>
        <v>0</v>
      </c>
      <c r="S296" s="157">
        <v>0</v>
      </c>
      <c r="T296" s="158">
        <f>S296*H296</f>
        <v>0</v>
      </c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R296" s="159" t="s">
        <v>246</v>
      </c>
      <c r="AT296" s="159" t="s">
        <v>242</v>
      </c>
      <c r="AU296" s="159" t="s">
        <v>140</v>
      </c>
      <c r="AY296" s="18" t="s">
        <v>239</v>
      </c>
      <c r="BE296" s="160">
        <f>IF(N296="základná",J296,0)</f>
        <v>0</v>
      </c>
      <c r="BF296" s="160">
        <f>IF(N296="znížená",J296,0)</f>
        <v>0</v>
      </c>
      <c r="BG296" s="160">
        <f>IF(N296="zákl. prenesená",J296,0)</f>
        <v>0</v>
      </c>
      <c r="BH296" s="160">
        <f>IF(N296="zníž. prenesená",J296,0)</f>
        <v>0</v>
      </c>
      <c r="BI296" s="160">
        <f>IF(N296="nulová",J296,0)</f>
        <v>0</v>
      </c>
      <c r="BJ296" s="18" t="s">
        <v>140</v>
      </c>
      <c r="BK296" s="161">
        <f>ROUND(I296*H296,3)</f>
        <v>0</v>
      </c>
      <c r="BL296" s="18" t="s">
        <v>246</v>
      </c>
      <c r="BM296" s="159" t="s">
        <v>849</v>
      </c>
    </row>
    <row r="297" spans="1:65" s="2" customFormat="1" ht="29.45">
      <c r="A297" s="34"/>
      <c r="B297" s="35"/>
      <c r="C297" s="34"/>
      <c r="D297" s="163" t="s">
        <v>316</v>
      </c>
      <c r="E297" s="34"/>
      <c r="F297" s="186" t="s">
        <v>5169</v>
      </c>
      <c r="G297" s="34"/>
      <c r="H297" s="34"/>
      <c r="I297" s="187"/>
      <c r="J297" s="34"/>
      <c r="K297" s="34"/>
      <c r="L297" s="35"/>
      <c r="M297" s="188"/>
      <c r="N297" s="189"/>
      <c r="O297" s="60"/>
      <c r="P297" s="60"/>
      <c r="Q297" s="60"/>
      <c r="R297" s="60"/>
      <c r="S297" s="60"/>
      <c r="T297" s="61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T297" s="18" t="s">
        <v>316</v>
      </c>
      <c r="AU297" s="18" t="s">
        <v>140</v>
      </c>
    </row>
    <row r="298" spans="1:65" s="2" customFormat="1" ht="14.4" customHeight="1">
      <c r="A298" s="34"/>
      <c r="B298" s="147"/>
      <c r="C298" s="148" t="s">
        <v>80</v>
      </c>
      <c r="D298" s="148" t="s">
        <v>242</v>
      </c>
      <c r="E298" s="149" t="s">
        <v>5170</v>
      </c>
      <c r="F298" s="150" t="s">
        <v>5171</v>
      </c>
      <c r="G298" s="151" t="s">
        <v>4071</v>
      </c>
      <c r="H298" s="152">
        <v>3</v>
      </c>
      <c r="I298" s="153"/>
      <c r="J298" s="152">
        <f>ROUND(I298*H298,3)</f>
        <v>0</v>
      </c>
      <c r="K298" s="154"/>
      <c r="L298" s="35"/>
      <c r="M298" s="155" t="s">
        <v>1</v>
      </c>
      <c r="N298" s="156" t="s">
        <v>46</v>
      </c>
      <c r="O298" s="60"/>
      <c r="P298" s="157">
        <f>O298*H298</f>
        <v>0</v>
      </c>
      <c r="Q298" s="157">
        <v>0</v>
      </c>
      <c r="R298" s="157">
        <f>Q298*H298</f>
        <v>0</v>
      </c>
      <c r="S298" s="157">
        <v>0</v>
      </c>
      <c r="T298" s="158">
        <f>S298*H298</f>
        <v>0</v>
      </c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R298" s="159" t="s">
        <v>246</v>
      </c>
      <c r="AT298" s="159" t="s">
        <v>242</v>
      </c>
      <c r="AU298" s="159" t="s">
        <v>140</v>
      </c>
      <c r="AY298" s="18" t="s">
        <v>239</v>
      </c>
      <c r="BE298" s="160">
        <f>IF(N298="základná",J298,0)</f>
        <v>0</v>
      </c>
      <c r="BF298" s="160">
        <f>IF(N298="znížená",J298,0)</f>
        <v>0</v>
      </c>
      <c r="BG298" s="160">
        <f>IF(N298="zákl. prenesená",J298,0)</f>
        <v>0</v>
      </c>
      <c r="BH298" s="160">
        <f>IF(N298="zníž. prenesená",J298,0)</f>
        <v>0</v>
      </c>
      <c r="BI298" s="160">
        <f>IF(N298="nulová",J298,0)</f>
        <v>0</v>
      </c>
      <c r="BJ298" s="18" t="s">
        <v>140</v>
      </c>
      <c r="BK298" s="161">
        <f>ROUND(I298*H298,3)</f>
        <v>0</v>
      </c>
      <c r="BL298" s="18" t="s">
        <v>246</v>
      </c>
      <c r="BM298" s="159" t="s">
        <v>870</v>
      </c>
    </row>
    <row r="299" spans="1:65" s="2" customFormat="1" ht="29.45">
      <c r="A299" s="34"/>
      <c r="B299" s="35"/>
      <c r="C299" s="34"/>
      <c r="D299" s="163" t="s">
        <v>316</v>
      </c>
      <c r="E299" s="34"/>
      <c r="F299" s="186" t="s">
        <v>5172</v>
      </c>
      <c r="G299" s="34"/>
      <c r="H299" s="34"/>
      <c r="I299" s="187"/>
      <c r="J299" s="34"/>
      <c r="K299" s="34"/>
      <c r="L299" s="35"/>
      <c r="M299" s="188"/>
      <c r="N299" s="189"/>
      <c r="O299" s="60"/>
      <c r="P299" s="60"/>
      <c r="Q299" s="60"/>
      <c r="R299" s="60"/>
      <c r="S299" s="60"/>
      <c r="T299" s="61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T299" s="18" t="s">
        <v>316</v>
      </c>
      <c r="AU299" s="18" t="s">
        <v>140</v>
      </c>
    </row>
    <row r="300" spans="1:65" s="2" customFormat="1" ht="14.4" customHeight="1">
      <c r="A300" s="34"/>
      <c r="B300" s="147"/>
      <c r="C300" s="148" t="s">
        <v>80</v>
      </c>
      <c r="D300" s="148" t="s">
        <v>242</v>
      </c>
      <c r="E300" s="149" t="s">
        <v>5173</v>
      </c>
      <c r="F300" s="150" t="s">
        <v>5174</v>
      </c>
      <c r="G300" s="151" t="s">
        <v>388</v>
      </c>
      <c r="H300" s="152">
        <v>1</v>
      </c>
      <c r="I300" s="153"/>
      <c r="J300" s="152">
        <f>ROUND(I300*H300,3)</f>
        <v>0</v>
      </c>
      <c r="K300" s="154"/>
      <c r="L300" s="35"/>
      <c r="M300" s="155" t="s">
        <v>1</v>
      </c>
      <c r="N300" s="156" t="s">
        <v>46</v>
      </c>
      <c r="O300" s="60"/>
      <c r="P300" s="157">
        <f>O300*H300</f>
        <v>0</v>
      </c>
      <c r="Q300" s="157">
        <v>0</v>
      </c>
      <c r="R300" s="157">
        <f>Q300*H300</f>
        <v>0</v>
      </c>
      <c r="S300" s="157">
        <v>0</v>
      </c>
      <c r="T300" s="158">
        <f>S300*H300</f>
        <v>0</v>
      </c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R300" s="159" t="s">
        <v>246</v>
      </c>
      <c r="AT300" s="159" t="s">
        <v>242</v>
      </c>
      <c r="AU300" s="159" t="s">
        <v>140</v>
      </c>
      <c r="AY300" s="18" t="s">
        <v>239</v>
      </c>
      <c r="BE300" s="160">
        <f>IF(N300="základná",J300,0)</f>
        <v>0</v>
      </c>
      <c r="BF300" s="160">
        <f>IF(N300="znížená",J300,0)</f>
        <v>0</v>
      </c>
      <c r="BG300" s="160">
        <f>IF(N300="zákl. prenesená",J300,0)</f>
        <v>0</v>
      </c>
      <c r="BH300" s="160">
        <f>IF(N300="zníž. prenesená",J300,0)</f>
        <v>0</v>
      </c>
      <c r="BI300" s="160">
        <f>IF(N300="nulová",J300,0)</f>
        <v>0</v>
      </c>
      <c r="BJ300" s="18" t="s">
        <v>140</v>
      </c>
      <c r="BK300" s="161">
        <f>ROUND(I300*H300,3)</f>
        <v>0</v>
      </c>
      <c r="BL300" s="18" t="s">
        <v>246</v>
      </c>
      <c r="BM300" s="159" t="s">
        <v>1421</v>
      </c>
    </row>
    <row r="301" spans="1:65" s="2" customFormat="1" ht="78.55">
      <c r="A301" s="34"/>
      <c r="B301" s="35"/>
      <c r="C301" s="34"/>
      <c r="D301" s="163" t="s">
        <v>316</v>
      </c>
      <c r="E301" s="34"/>
      <c r="F301" s="186" t="s">
        <v>5175</v>
      </c>
      <c r="G301" s="34"/>
      <c r="H301" s="34"/>
      <c r="I301" s="187"/>
      <c r="J301" s="34"/>
      <c r="K301" s="34"/>
      <c r="L301" s="35"/>
      <c r="M301" s="188"/>
      <c r="N301" s="189"/>
      <c r="O301" s="60"/>
      <c r="P301" s="60"/>
      <c r="Q301" s="60"/>
      <c r="R301" s="60"/>
      <c r="S301" s="60"/>
      <c r="T301" s="61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T301" s="18" t="s">
        <v>316</v>
      </c>
      <c r="AU301" s="18" t="s">
        <v>140</v>
      </c>
    </row>
    <row r="302" spans="1:65" s="2" customFormat="1" ht="14.4" customHeight="1">
      <c r="A302" s="34"/>
      <c r="B302" s="147"/>
      <c r="C302" s="148" t="s">
        <v>80</v>
      </c>
      <c r="D302" s="148" t="s">
        <v>242</v>
      </c>
      <c r="E302" s="149" t="s">
        <v>5176</v>
      </c>
      <c r="F302" s="150" t="s">
        <v>5177</v>
      </c>
      <c r="G302" s="151" t="s">
        <v>388</v>
      </c>
      <c r="H302" s="152">
        <v>1</v>
      </c>
      <c r="I302" s="153"/>
      <c r="J302" s="152">
        <f>ROUND(I302*H302,3)</f>
        <v>0</v>
      </c>
      <c r="K302" s="154"/>
      <c r="L302" s="35"/>
      <c r="M302" s="155" t="s">
        <v>1</v>
      </c>
      <c r="N302" s="156" t="s">
        <v>46</v>
      </c>
      <c r="O302" s="60"/>
      <c r="P302" s="157">
        <f>O302*H302</f>
        <v>0</v>
      </c>
      <c r="Q302" s="157">
        <v>0</v>
      </c>
      <c r="R302" s="157">
        <f>Q302*H302</f>
        <v>0</v>
      </c>
      <c r="S302" s="157">
        <v>0</v>
      </c>
      <c r="T302" s="158">
        <f>S302*H302</f>
        <v>0</v>
      </c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R302" s="159" t="s">
        <v>246</v>
      </c>
      <c r="AT302" s="159" t="s">
        <v>242</v>
      </c>
      <c r="AU302" s="159" t="s">
        <v>140</v>
      </c>
      <c r="AY302" s="18" t="s">
        <v>239</v>
      </c>
      <c r="BE302" s="160">
        <f>IF(N302="základná",J302,0)</f>
        <v>0</v>
      </c>
      <c r="BF302" s="160">
        <f>IF(N302="znížená",J302,0)</f>
        <v>0</v>
      </c>
      <c r="BG302" s="160">
        <f>IF(N302="zákl. prenesená",J302,0)</f>
        <v>0</v>
      </c>
      <c r="BH302" s="160">
        <f>IF(N302="zníž. prenesená",J302,0)</f>
        <v>0</v>
      </c>
      <c r="BI302" s="160">
        <f>IF(N302="nulová",J302,0)</f>
        <v>0</v>
      </c>
      <c r="BJ302" s="18" t="s">
        <v>140</v>
      </c>
      <c r="BK302" s="161">
        <f>ROUND(I302*H302,3)</f>
        <v>0</v>
      </c>
      <c r="BL302" s="18" t="s">
        <v>246</v>
      </c>
      <c r="BM302" s="159" t="s">
        <v>1428</v>
      </c>
    </row>
    <row r="303" spans="1:65" s="2" customFormat="1" ht="19.649999999999999">
      <c r="A303" s="34"/>
      <c r="B303" s="35"/>
      <c r="C303" s="34"/>
      <c r="D303" s="163" t="s">
        <v>316</v>
      </c>
      <c r="E303" s="34"/>
      <c r="F303" s="186" t="s">
        <v>5178</v>
      </c>
      <c r="G303" s="34"/>
      <c r="H303" s="34"/>
      <c r="I303" s="187"/>
      <c r="J303" s="34"/>
      <c r="K303" s="34"/>
      <c r="L303" s="35"/>
      <c r="M303" s="188"/>
      <c r="N303" s="189"/>
      <c r="O303" s="60"/>
      <c r="P303" s="60"/>
      <c r="Q303" s="60"/>
      <c r="R303" s="60"/>
      <c r="S303" s="60"/>
      <c r="T303" s="61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T303" s="18" t="s">
        <v>316</v>
      </c>
      <c r="AU303" s="18" t="s">
        <v>140</v>
      </c>
    </row>
    <row r="304" spans="1:65" s="12" customFormat="1" ht="22.75" customHeight="1">
      <c r="B304" s="134"/>
      <c r="D304" s="135" t="s">
        <v>79</v>
      </c>
      <c r="E304" s="145" t="s">
        <v>5179</v>
      </c>
      <c r="F304" s="145" t="s">
        <v>5180</v>
      </c>
      <c r="I304" s="137"/>
      <c r="J304" s="146">
        <f>BK304</f>
        <v>0</v>
      </c>
      <c r="L304" s="134"/>
      <c r="M304" s="139"/>
      <c r="N304" s="140"/>
      <c r="O304" s="140"/>
      <c r="P304" s="141">
        <f>SUM(P305:P333)</f>
        <v>0</v>
      </c>
      <c r="Q304" s="140"/>
      <c r="R304" s="141">
        <f>SUM(R305:R333)</f>
        <v>0</v>
      </c>
      <c r="S304" s="140"/>
      <c r="T304" s="142">
        <f>SUM(T305:T333)</f>
        <v>0</v>
      </c>
      <c r="AR304" s="135" t="s">
        <v>88</v>
      </c>
      <c r="AT304" s="143" t="s">
        <v>79</v>
      </c>
      <c r="AU304" s="143" t="s">
        <v>88</v>
      </c>
      <c r="AY304" s="135" t="s">
        <v>239</v>
      </c>
      <c r="BK304" s="144">
        <f>SUM(BK305:BK333)</f>
        <v>0</v>
      </c>
    </row>
    <row r="305" spans="1:65" s="2" customFormat="1" ht="14.4" customHeight="1">
      <c r="A305" s="34"/>
      <c r="B305" s="147"/>
      <c r="C305" s="148" t="s">
        <v>80</v>
      </c>
      <c r="D305" s="148" t="s">
        <v>242</v>
      </c>
      <c r="E305" s="149" t="s">
        <v>5032</v>
      </c>
      <c r="F305" s="150" t="s">
        <v>5033</v>
      </c>
      <c r="G305" s="151" t="s">
        <v>388</v>
      </c>
      <c r="H305" s="152">
        <v>1</v>
      </c>
      <c r="I305" s="153"/>
      <c r="J305" s="152">
        <f>ROUND(I305*H305,3)</f>
        <v>0</v>
      </c>
      <c r="K305" s="154"/>
      <c r="L305" s="35"/>
      <c r="M305" s="155" t="s">
        <v>1</v>
      </c>
      <c r="N305" s="156" t="s">
        <v>46</v>
      </c>
      <c r="O305" s="60"/>
      <c r="P305" s="157">
        <f>O305*H305</f>
        <v>0</v>
      </c>
      <c r="Q305" s="157">
        <v>0</v>
      </c>
      <c r="R305" s="157">
        <f>Q305*H305</f>
        <v>0</v>
      </c>
      <c r="S305" s="157">
        <v>0</v>
      </c>
      <c r="T305" s="158">
        <f>S305*H305</f>
        <v>0</v>
      </c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R305" s="159" t="s">
        <v>246</v>
      </c>
      <c r="AT305" s="159" t="s">
        <v>242</v>
      </c>
      <c r="AU305" s="159" t="s">
        <v>140</v>
      </c>
      <c r="AY305" s="18" t="s">
        <v>239</v>
      </c>
      <c r="BE305" s="160">
        <f>IF(N305="základná",J305,0)</f>
        <v>0</v>
      </c>
      <c r="BF305" s="160">
        <f>IF(N305="znížená",J305,0)</f>
        <v>0</v>
      </c>
      <c r="BG305" s="160">
        <f>IF(N305="zákl. prenesená",J305,0)</f>
        <v>0</v>
      </c>
      <c r="BH305" s="160">
        <f>IF(N305="zníž. prenesená",J305,0)</f>
        <v>0</v>
      </c>
      <c r="BI305" s="160">
        <f>IF(N305="nulová",J305,0)</f>
        <v>0</v>
      </c>
      <c r="BJ305" s="18" t="s">
        <v>140</v>
      </c>
      <c r="BK305" s="161">
        <f>ROUND(I305*H305,3)</f>
        <v>0</v>
      </c>
      <c r="BL305" s="18" t="s">
        <v>246</v>
      </c>
      <c r="BM305" s="159" t="s">
        <v>953</v>
      </c>
    </row>
    <row r="306" spans="1:65" s="2" customFormat="1" ht="29.45">
      <c r="A306" s="34"/>
      <c r="B306" s="35"/>
      <c r="C306" s="34"/>
      <c r="D306" s="163" t="s">
        <v>316</v>
      </c>
      <c r="E306" s="34"/>
      <c r="F306" s="186" t="s">
        <v>5181</v>
      </c>
      <c r="G306" s="34"/>
      <c r="H306" s="34"/>
      <c r="I306" s="187"/>
      <c r="J306" s="34"/>
      <c r="K306" s="34"/>
      <c r="L306" s="35"/>
      <c r="M306" s="188"/>
      <c r="N306" s="189"/>
      <c r="O306" s="60"/>
      <c r="P306" s="60"/>
      <c r="Q306" s="60"/>
      <c r="R306" s="60"/>
      <c r="S306" s="60"/>
      <c r="T306" s="61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T306" s="18" t="s">
        <v>316</v>
      </c>
      <c r="AU306" s="18" t="s">
        <v>140</v>
      </c>
    </row>
    <row r="307" spans="1:65" s="2" customFormat="1" ht="14.4" customHeight="1">
      <c r="A307" s="34"/>
      <c r="B307" s="147"/>
      <c r="C307" s="148" t="s">
        <v>80</v>
      </c>
      <c r="D307" s="148" t="s">
        <v>242</v>
      </c>
      <c r="E307" s="149" t="s">
        <v>5182</v>
      </c>
      <c r="F307" s="150" t="s">
        <v>5183</v>
      </c>
      <c r="G307" s="151" t="s">
        <v>4071</v>
      </c>
      <c r="H307" s="152">
        <v>0.7</v>
      </c>
      <c r="I307" s="153"/>
      <c r="J307" s="152">
        <f>ROUND(I307*H307,3)</f>
        <v>0</v>
      </c>
      <c r="K307" s="154"/>
      <c r="L307" s="35"/>
      <c r="M307" s="155" t="s">
        <v>1</v>
      </c>
      <c r="N307" s="156" t="s">
        <v>46</v>
      </c>
      <c r="O307" s="60"/>
      <c r="P307" s="157">
        <f>O307*H307</f>
        <v>0</v>
      </c>
      <c r="Q307" s="157">
        <v>0</v>
      </c>
      <c r="R307" s="157">
        <f>Q307*H307</f>
        <v>0</v>
      </c>
      <c r="S307" s="157">
        <v>0</v>
      </c>
      <c r="T307" s="158">
        <f>S307*H307</f>
        <v>0</v>
      </c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R307" s="159" t="s">
        <v>246</v>
      </c>
      <c r="AT307" s="159" t="s">
        <v>242</v>
      </c>
      <c r="AU307" s="159" t="s">
        <v>140</v>
      </c>
      <c r="AY307" s="18" t="s">
        <v>239</v>
      </c>
      <c r="BE307" s="160">
        <f>IF(N307="základná",J307,0)</f>
        <v>0</v>
      </c>
      <c r="BF307" s="160">
        <f>IF(N307="znížená",J307,0)</f>
        <v>0</v>
      </c>
      <c r="BG307" s="160">
        <f>IF(N307="zákl. prenesená",J307,0)</f>
        <v>0</v>
      </c>
      <c r="BH307" s="160">
        <f>IF(N307="zníž. prenesená",J307,0)</f>
        <v>0</v>
      </c>
      <c r="BI307" s="160">
        <f>IF(N307="nulová",J307,0)</f>
        <v>0</v>
      </c>
      <c r="BJ307" s="18" t="s">
        <v>140</v>
      </c>
      <c r="BK307" s="161">
        <f>ROUND(I307*H307,3)</f>
        <v>0</v>
      </c>
      <c r="BL307" s="18" t="s">
        <v>246</v>
      </c>
      <c r="BM307" s="159" t="s">
        <v>485</v>
      </c>
    </row>
    <row r="308" spans="1:65" s="2" customFormat="1" ht="19.649999999999999">
      <c r="A308" s="34"/>
      <c r="B308" s="35"/>
      <c r="C308" s="34"/>
      <c r="D308" s="163" t="s">
        <v>316</v>
      </c>
      <c r="E308" s="34"/>
      <c r="F308" s="186" t="s">
        <v>5184</v>
      </c>
      <c r="G308" s="34"/>
      <c r="H308" s="34"/>
      <c r="I308" s="187"/>
      <c r="J308" s="34"/>
      <c r="K308" s="34"/>
      <c r="L308" s="35"/>
      <c r="M308" s="188"/>
      <c r="N308" s="189"/>
      <c r="O308" s="60"/>
      <c r="P308" s="60"/>
      <c r="Q308" s="60"/>
      <c r="R308" s="60"/>
      <c r="S308" s="60"/>
      <c r="T308" s="61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T308" s="18" t="s">
        <v>316</v>
      </c>
      <c r="AU308" s="18" t="s">
        <v>140</v>
      </c>
    </row>
    <row r="309" spans="1:65" s="2" customFormat="1" ht="14.4" customHeight="1">
      <c r="A309" s="34"/>
      <c r="B309" s="147"/>
      <c r="C309" s="148" t="s">
        <v>80</v>
      </c>
      <c r="D309" s="148" t="s">
        <v>242</v>
      </c>
      <c r="E309" s="149" t="s">
        <v>5170</v>
      </c>
      <c r="F309" s="150" t="s">
        <v>5171</v>
      </c>
      <c r="G309" s="151" t="s">
        <v>4071</v>
      </c>
      <c r="H309" s="152">
        <v>1.2</v>
      </c>
      <c r="I309" s="153"/>
      <c r="J309" s="152">
        <f>ROUND(I309*H309,3)</f>
        <v>0</v>
      </c>
      <c r="K309" s="154"/>
      <c r="L309" s="35"/>
      <c r="M309" s="155" t="s">
        <v>1</v>
      </c>
      <c r="N309" s="156" t="s">
        <v>46</v>
      </c>
      <c r="O309" s="60"/>
      <c r="P309" s="157">
        <f>O309*H309</f>
        <v>0</v>
      </c>
      <c r="Q309" s="157">
        <v>0</v>
      </c>
      <c r="R309" s="157">
        <f>Q309*H309</f>
        <v>0</v>
      </c>
      <c r="S309" s="157">
        <v>0</v>
      </c>
      <c r="T309" s="158">
        <f>S309*H309</f>
        <v>0</v>
      </c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R309" s="159" t="s">
        <v>246</v>
      </c>
      <c r="AT309" s="159" t="s">
        <v>242</v>
      </c>
      <c r="AU309" s="159" t="s">
        <v>140</v>
      </c>
      <c r="AY309" s="18" t="s">
        <v>239</v>
      </c>
      <c r="BE309" s="160">
        <f>IF(N309="základná",J309,0)</f>
        <v>0</v>
      </c>
      <c r="BF309" s="160">
        <f>IF(N309="znížená",J309,0)</f>
        <v>0</v>
      </c>
      <c r="BG309" s="160">
        <f>IF(N309="zákl. prenesená",J309,0)</f>
        <v>0</v>
      </c>
      <c r="BH309" s="160">
        <f>IF(N309="zníž. prenesená",J309,0)</f>
        <v>0</v>
      </c>
      <c r="BI309" s="160">
        <f>IF(N309="nulová",J309,0)</f>
        <v>0</v>
      </c>
      <c r="BJ309" s="18" t="s">
        <v>140</v>
      </c>
      <c r="BK309" s="161">
        <f>ROUND(I309*H309,3)</f>
        <v>0</v>
      </c>
      <c r="BL309" s="18" t="s">
        <v>246</v>
      </c>
      <c r="BM309" s="159" t="s">
        <v>854</v>
      </c>
    </row>
    <row r="310" spans="1:65" s="2" customFormat="1" ht="29.45">
      <c r="A310" s="34"/>
      <c r="B310" s="35"/>
      <c r="C310" s="34"/>
      <c r="D310" s="163" t="s">
        <v>316</v>
      </c>
      <c r="E310" s="34"/>
      <c r="F310" s="186" t="s">
        <v>5172</v>
      </c>
      <c r="G310" s="34"/>
      <c r="H310" s="34"/>
      <c r="I310" s="187"/>
      <c r="J310" s="34"/>
      <c r="K310" s="34"/>
      <c r="L310" s="35"/>
      <c r="M310" s="188"/>
      <c r="N310" s="189"/>
      <c r="O310" s="60"/>
      <c r="P310" s="60"/>
      <c r="Q310" s="60"/>
      <c r="R310" s="60"/>
      <c r="S310" s="60"/>
      <c r="T310" s="61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T310" s="18" t="s">
        <v>316</v>
      </c>
      <c r="AU310" s="18" t="s">
        <v>140</v>
      </c>
    </row>
    <row r="311" spans="1:65" s="2" customFormat="1" ht="14.4" customHeight="1">
      <c r="A311" s="34"/>
      <c r="B311" s="147"/>
      <c r="C311" s="148" t="s">
        <v>80</v>
      </c>
      <c r="D311" s="148" t="s">
        <v>242</v>
      </c>
      <c r="E311" s="149" t="s">
        <v>5185</v>
      </c>
      <c r="F311" s="150" t="s">
        <v>5186</v>
      </c>
      <c r="G311" s="151" t="s">
        <v>388</v>
      </c>
      <c r="H311" s="152">
        <v>1</v>
      </c>
      <c r="I311" s="153"/>
      <c r="J311" s="152">
        <f>ROUND(I311*H311,3)</f>
        <v>0</v>
      </c>
      <c r="K311" s="154"/>
      <c r="L311" s="35"/>
      <c r="M311" s="155" t="s">
        <v>1</v>
      </c>
      <c r="N311" s="156" t="s">
        <v>46</v>
      </c>
      <c r="O311" s="60"/>
      <c r="P311" s="157">
        <f>O311*H311</f>
        <v>0</v>
      </c>
      <c r="Q311" s="157">
        <v>0</v>
      </c>
      <c r="R311" s="157">
        <f>Q311*H311</f>
        <v>0</v>
      </c>
      <c r="S311" s="157">
        <v>0</v>
      </c>
      <c r="T311" s="158">
        <f>S311*H311</f>
        <v>0</v>
      </c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R311" s="159" t="s">
        <v>246</v>
      </c>
      <c r="AT311" s="159" t="s">
        <v>242</v>
      </c>
      <c r="AU311" s="159" t="s">
        <v>140</v>
      </c>
      <c r="AY311" s="18" t="s">
        <v>239</v>
      </c>
      <c r="BE311" s="160">
        <f>IF(N311="základná",J311,0)</f>
        <v>0</v>
      </c>
      <c r="BF311" s="160">
        <f>IF(N311="znížená",J311,0)</f>
        <v>0</v>
      </c>
      <c r="BG311" s="160">
        <f>IF(N311="zákl. prenesená",J311,0)</f>
        <v>0</v>
      </c>
      <c r="BH311" s="160">
        <f>IF(N311="zníž. prenesená",J311,0)</f>
        <v>0</v>
      </c>
      <c r="BI311" s="160">
        <f>IF(N311="nulová",J311,0)</f>
        <v>0</v>
      </c>
      <c r="BJ311" s="18" t="s">
        <v>140</v>
      </c>
      <c r="BK311" s="161">
        <f>ROUND(I311*H311,3)</f>
        <v>0</v>
      </c>
      <c r="BL311" s="18" t="s">
        <v>246</v>
      </c>
      <c r="BM311" s="159" t="s">
        <v>718</v>
      </c>
    </row>
    <row r="312" spans="1:65" s="2" customFormat="1" ht="14.4" customHeight="1">
      <c r="A312" s="34"/>
      <c r="B312" s="147"/>
      <c r="C312" s="148" t="s">
        <v>80</v>
      </c>
      <c r="D312" s="148" t="s">
        <v>242</v>
      </c>
      <c r="E312" s="149" t="s">
        <v>5102</v>
      </c>
      <c r="F312" s="150" t="s">
        <v>5103</v>
      </c>
      <c r="G312" s="151" t="s">
        <v>388</v>
      </c>
      <c r="H312" s="152">
        <v>1</v>
      </c>
      <c r="I312" s="153"/>
      <c r="J312" s="152">
        <f>ROUND(I312*H312,3)</f>
        <v>0</v>
      </c>
      <c r="K312" s="154"/>
      <c r="L312" s="35"/>
      <c r="M312" s="155" t="s">
        <v>1</v>
      </c>
      <c r="N312" s="156" t="s">
        <v>46</v>
      </c>
      <c r="O312" s="60"/>
      <c r="P312" s="157">
        <f>O312*H312</f>
        <v>0</v>
      </c>
      <c r="Q312" s="157">
        <v>0</v>
      </c>
      <c r="R312" s="157">
        <f>Q312*H312</f>
        <v>0</v>
      </c>
      <c r="S312" s="157">
        <v>0</v>
      </c>
      <c r="T312" s="158">
        <f>S312*H312</f>
        <v>0</v>
      </c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R312" s="159" t="s">
        <v>246</v>
      </c>
      <c r="AT312" s="159" t="s">
        <v>242</v>
      </c>
      <c r="AU312" s="159" t="s">
        <v>140</v>
      </c>
      <c r="AY312" s="18" t="s">
        <v>239</v>
      </c>
      <c r="BE312" s="160">
        <f>IF(N312="základná",J312,0)</f>
        <v>0</v>
      </c>
      <c r="BF312" s="160">
        <f>IF(N312="znížená",J312,0)</f>
        <v>0</v>
      </c>
      <c r="BG312" s="160">
        <f>IF(N312="zákl. prenesená",J312,0)</f>
        <v>0</v>
      </c>
      <c r="BH312" s="160">
        <f>IF(N312="zníž. prenesená",J312,0)</f>
        <v>0</v>
      </c>
      <c r="BI312" s="160">
        <f>IF(N312="nulová",J312,0)</f>
        <v>0</v>
      </c>
      <c r="BJ312" s="18" t="s">
        <v>140</v>
      </c>
      <c r="BK312" s="161">
        <f>ROUND(I312*H312,3)</f>
        <v>0</v>
      </c>
      <c r="BL312" s="18" t="s">
        <v>246</v>
      </c>
      <c r="BM312" s="159" t="s">
        <v>704</v>
      </c>
    </row>
    <row r="313" spans="1:65" s="2" customFormat="1" ht="19.649999999999999">
      <c r="A313" s="34"/>
      <c r="B313" s="35"/>
      <c r="C313" s="34"/>
      <c r="D313" s="163" t="s">
        <v>316</v>
      </c>
      <c r="E313" s="34"/>
      <c r="F313" s="186" t="s">
        <v>5187</v>
      </c>
      <c r="G313" s="34"/>
      <c r="H313" s="34"/>
      <c r="I313" s="187"/>
      <c r="J313" s="34"/>
      <c r="K313" s="34"/>
      <c r="L313" s="35"/>
      <c r="M313" s="188"/>
      <c r="N313" s="189"/>
      <c r="O313" s="60"/>
      <c r="P313" s="60"/>
      <c r="Q313" s="60"/>
      <c r="R313" s="60"/>
      <c r="S313" s="60"/>
      <c r="T313" s="61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T313" s="18" t="s">
        <v>316</v>
      </c>
      <c r="AU313" s="18" t="s">
        <v>140</v>
      </c>
    </row>
    <row r="314" spans="1:65" s="2" customFormat="1" ht="14.4" customHeight="1">
      <c r="A314" s="34"/>
      <c r="B314" s="147"/>
      <c r="C314" s="148" t="s">
        <v>80</v>
      </c>
      <c r="D314" s="148" t="s">
        <v>242</v>
      </c>
      <c r="E314" s="149" t="s">
        <v>5188</v>
      </c>
      <c r="F314" s="150" t="s">
        <v>5189</v>
      </c>
      <c r="G314" s="151" t="s">
        <v>388</v>
      </c>
      <c r="H314" s="152">
        <v>1</v>
      </c>
      <c r="I314" s="153"/>
      <c r="J314" s="152">
        <f>ROUND(I314*H314,3)</f>
        <v>0</v>
      </c>
      <c r="K314" s="154"/>
      <c r="L314" s="35"/>
      <c r="M314" s="155" t="s">
        <v>1</v>
      </c>
      <c r="N314" s="156" t="s">
        <v>46</v>
      </c>
      <c r="O314" s="60"/>
      <c r="P314" s="157">
        <f>O314*H314</f>
        <v>0</v>
      </c>
      <c r="Q314" s="157">
        <v>0</v>
      </c>
      <c r="R314" s="157">
        <f>Q314*H314</f>
        <v>0</v>
      </c>
      <c r="S314" s="157">
        <v>0</v>
      </c>
      <c r="T314" s="158">
        <f>S314*H314</f>
        <v>0</v>
      </c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R314" s="159" t="s">
        <v>246</v>
      </c>
      <c r="AT314" s="159" t="s">
        <v>242</v>
      </c>
      <c r="AU314" s="159" t="s">
        <v>140</v>
      </c>
      <c r="AY314" s="18" t="s">
        <v>239</v>
      </c>
      <c r="BE314" s="160">
        <f>IF(N314="základná",J314,0)</f>
        <v>0</v>
      </c>
      <c r="BF314" s="160">
        <f>IF(N314="znížená",J314,0)</f>
        <v>0</v>
      </c>
      <c r="BG314" s="160">
        <f>IF(N314="zákl. prenesená",J314,0)</f>
        <v>0</v>
      </c>
      <c r="BH314" s="160">
        <f>IF(N314="zníž. prenesená",J314,0)</f>
        <v>0</v>
      </c>
      <c r="BI314" s="160">
        <f>IF(N314="nulová",J314,0)</f>
        <v>0</v>
      </c>
      <c r="BJ314" s="18" t="s">
        <v>140</v>
      </c>
      <c r="BK314" s="161">
        <f>ROUND(I314*H314,3)</f>
        <v>0</v>
      </c>
      <c r="BL314" s="18" t="s">
        <v>246</v>
      </c>
      <c r="BM314" s="159" t="s">
        <v>887</v>
      </c>
    </row>
    <row r="315" spans="1:65" s="2" customFormat="1" ht="49.1">
      <c r="A315" s="34"/>
      <c r="B315" s="35"/>
      <c r="C315" s="34"/>
      <c r="D315" s="163" t="s">
        <v>316</v>
      </c>
      <c r="E315" s="34"/>
      <c r="F315" s="186" t="s">
        <v>5190</v>
      </c>
      <c r="G315" s="34"/>
      <c r="H315" s="34"/>
      <c r="I315" s="187"/>
      <c r="J315" s="34"/>
      <c r="K315" s="34"/>
      <c r="L315" s="35"/>
      <c r="M315" s="188"/>
      <c r="N315" s="189"/>
      <c r="O315" s="60"/>
      <c r="P315" s="60"/>
      <c r="Q315" s="60"/>
      <c r="R315" s="60"/>
      <c r="S315" s="60"/>
      <c r="T315" s="61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T315" s="18" t="s">
        <v>316</v>
      </c>
      <c r="AU315" s="18" t="s">
        <v>140</v>
      </c>
    </row>
    <row r="316" spans="1:65" s="2" customFormat="1" ht="14.4" customHeight="1">
      <c r="A316" s="34"/>
      <c r="B316" s="147"/>
      <c r="C316" s="148" t="s">
        <v>80</v>
      </c>
      <c r="D316" s="148" t="s">
        <v>242</v>
      </c>
      <c r="E316" s="149" t="s">
        <v>5043</v>
      </c>
      <c r="F316" s="150" t="s">
        <v>5044</v>
      </c>
      <c r="G316" s="151" t="s">
        <v>388</v>
      </c>
      <c r="H316" s="152">
        <v>1</v>
      </c>
      <c r="I316" s="153"/>
      <c r="J316" s="152">
        <f>ROUND(I316*H316,3)</f>
        <v>0</v>
      </c>
      <c r="K316" s="154"/>
      <c r="L316" s="35"/>
      <c r="M316" s="155" t="s">
        <v>1</v>
      </c>
      <c r="N316" s="156" t="s">
        <v>46</v>
      </c>
      <c r="O316" s="60"/>
      <c r="P316" s="157">
        <f>O316*H316</f>
        <v>0</v>
      </c>
      <c r="Q316" s="157">
        <v>0</v>
      </c>
      <c r="R316" s="157">
        <f>Q316*H316</f>
        <v>0</v>
      </c>
      <c r="S316" s="157">
        <v>0</v>
      </c>
      <c r="T316" s="158">
        <f>S316*H316</f>
        <v>0</v>
      </c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R316" s="159" t="s">
        <v>246</v>
      </c>
      <c r="AT316" s="159" t="s">
        <v>242</v>
      </c>
      <c r="AU316" s="159" t="s">
        <v>140</v>
      </c>
      <c r="AY316" s="18" t="s">
        <v>239</v>
      </c>
      <c r="BE316" s="160">
        <f>IF(N316="základná",J316,0)</f>
        <v>0</v>
      </c>
      <c r="BF316" s="160">
        <f>IF(N316="znížená",J316,0)</f>
        <v>0</v>
      </c>
      <c r="BG316" s="160">
        <f>IF(N316="zákl. prenesená",J316,0)</f>
        <v>0</v>
      </c>
      <c r="BH316" s="160">
        <f>IF(N316="zníž. prenesená",J316,0)</f>
        <v>0</v>
      </c>
      <c r="BI316" s="160">
        <f>IF(N316="nulová",J316,0)</f>
        <v>0</v>
      </c>
      <c r="BJ316" s="18" t="s">
        <v>140</v>
      </c>
      <c r="BK316" s="161">
        <f>ROUND(I316*H316,3)</f>
        <v>0</v>
      </c>
      <c r="BL316" s="18" t="s">
        <v>246</v>
      </c>
      <c r="BM316" s="159" t="s">
        <v>729</v>
      </c>
    </row>
    <row r="317" spans="1:65" s="2" customFormat="1" ht="49.1">
      <c r="A317" s="34"/>
      <c r="B317" s="35"/>
      <c r="C317" s="34"/>
      <c r="D317" s="163" t="s">
        <v>316</v>
      </c>
      <c r="E317" s="34"/>
      <c r="F317" s="186" t="s">
        <v>5045</v>
      </c>
      <c r="G317" s="34"/>
      <c r="H317" s="34"/>
      <c r="I317" s="187"/>
      <c r="J317" s="34"/>
      <c r="K317" s="34"/>
      <c r="L317" s="35"/>
      <c r="M317" s="188"/>
      <c r="N317" s="189"/>
      <c r="O317" s="60"/>
      <c r="P317" s="60"/>
      <c r="Q317" s="60"/>
      <c r="R317" s="60"/>
      <c r="S317" s="60"/>
      <c r="T317" s="61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T317" s="18" t="s">
        <v>316</v>
      </c>
      <c r="AU317" s="18" t="s">
        <v>140</v>
      </c>
    </row>
    <row r="318" spans="1:65" s="2" customFormat="1" ht="14.4" customHeight="1">
      <c r="A318" s="34"/>
      <c r="B318" s="147"/>
      <c r="C318" s="148" t="s">
        <v>80</v>
      </c>
      <c r="D318" s="148" t="s">
        <v>242</v>
      </c>
      <c r="E318" s="149" t="s">
        <v>5046</v>
      </c>
      <c r="F318" s="150" t="s">
        <v>5047</v>
      </c>
      <c r="G318" s="151" t="s">
        <v>388</v>
      </c>
      <c r="H318" s="152">
        <v>1</v>
      </c>
      <c r="I318" s="153"/>
      <c r="J318" s="152">
        <f>ROUND(I318*H318,3)</f>
        <v>0</v>
      </c>
      <c r="K318" s="154"/>
      <c r="L318" s="35"/>
      <c r="M318" s="155" t="s">
        <v>1</v>
      </c>
      <c r="N318" s="156" t="s">
        <v>46</v>
      </c>
      <c r="O318" s="60"/>
      <c r="P318" s="157">
        <f>O318*H318</f>
        <v>0</v>
      </c>
      <c r="Q318" s="157">
        <v>0</v>
      </c>
      <c r="R318" s="157">
        <f>Q318*H318</f>
        <v>0</v>
      </c>
      <c r="S318" s="157">
        <v>0</v>
      </c>
      <c r="T318" s="158">
        <f>S318*H318</f>
        <v>0</v>
      </c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R318" s="159" t="s">
        <v>246</v>
      </c>
      <c r="AT318" s="159" t="s">
        <v>242</v>
      </c>
      <c r="AU318" s="159" t="s">
        <v>140</v>
      </c>
      <c r="AY318" s="18" t="s">
        <v>239</v>
      </c>
      <c r="BE318" s="160">
        <f>IF(N318="základná",J318,0)</f>
        <v>0</v>
      </c>
      <c r="BF318" s="160">
        <f>IF(N318="znížená",J318,0)</f>
        <v>0</v>
      </c>
      <c r="BG318" s="160">
        <f>IF(N318="zákl. prenesená",J318,0)</f>
        <v>0</v>
      </c>
      <c r="BH318" s="160">
        <f>IF(N318="zníž. prenesená",J318,0)</f>
        <v>0</v>
      </c>
      <c r="BI318" s="160">
        <f>IF(N318="nulová",J318,0)</f>
        <v>0</v>
      </c>
      <c r="BJ318" s="18" t="s">
        <v>140</v>
      </c>
      <c r="BK318" s="161">
        <f>ROUND(I318*H318,3)</f>
        <v>0</v>
      </c>
      <c r="BL318" s="18" t="s">
        <v>246</v>
      </c>
      <c r="BM318" s="159" t="s">
        <v>744</v>
      </c>
    </row>
    <row r="319" spans="1:65" s="2" customFormat="1" ht="29.45">
      <c r="A319" s="34"/>
      <c r="B319" s="35"/>
      <c r="C319" s="34"/>
      <c r="D319" s="163" t="s">
        <v>316</v>
      </c>
      <c r="E319" s="34"/>
      <c r="F319" s="186" t="s">
        <v>5048</v>
      </c>
      <c r="G319" s="34"/>
      <c r="H319" s="34"/>
      <c r="I319" s="187"/>
      <c r="J319" s="34"/>
      <c r="K319" s="34"/>
      <c r="L319" s="35"/>
      <c r="M319" s="188"/>
      <c r="N319" s="189"/>
      <c r="O319" s="60"/>
      <c r="P319" s="60"/>
      <c r="Q319" s="60"/>
      <c r="R319" s="60"/>
      <c r="S319" s="60"/>
      <c r="T319" s="61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T319" s="18" t="s">
        <v>316</v>
      </c>
      <c r="AU319" s="18" t="s">
        <v>140</v>
      </c>
    </row>
    <row r="320" spans="1:65" s="2" customFormat="1" ht="22.6" customHeight="1">
      <c r="A320" s="34"/>
      <c r="B320" s="147"/>
      <c r="C320" s="254" t="s">
        <v>80</v>
      </c>
      <c r="D320" s="254" t="s">
        <v>242</v>
      </c>
      <c r="E320" s="255" t="s">
        <v>5191</v>
      </c>
      <c r="F320" s="256" t="s">
        <v>5192</v>
      </c>
      <c r="G320" s="257" t="s">
        <v>388</v>
      </c>
      <c r="H320" s="258">
        <v>1</v>
      </c>
      <c r="I320" s="258"/>
      <c r="J320" s="258">
        <f>ROUND(I320*H320,3)</f>
        <v>0</v>
      </c>
      <c r="K320" s="154"/>
      <c r="L320" s="35"/>
      <c r="M320" s="155" t="s">
        <v>1</v>
      </c>
      <c r="N320" s="156" t="s">
        <v>46</v>
      </c>
      <c r="O320" s="60"/>
      <c r="P320" s="157">
        <f>O320*H320</f>
        <v>0</v>
      </c>
      <c r="Q320" s="157">
        <v>0</v>
      </c>
      <c r="R320" s="157">
        <f>Q320*H320</f>
        <v>0</v>
      </c>
      <c r="S320" s="157">
        <v>0</v>
      </c>
      <c r="T320" s="158">
        <f>S320*H320</f>
        <v>0</v>
      </c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R320" s="159" t="s">
        <v>246</v>
      </c>
      <c r="AT320" s="159" t="s">
        <v>242</v>
      </c>
      <c r="AU320" s="159" t="s">
        <v>140</v>
      </c>
      <c r="AY320" s="18" t="s">
        <v>239</v>
      </c>
      <c r="BE320" s="160">
        <f>IF(N320="základná",J320,0)</f>
        <v>0</v>
      </c>
      <c r="BF320" s="160">
        <f>IF(N320="znížená",J320,0)</f>
        <v>0</v>
      </c>
      <c r="BG320" s="160">
        <f>IF(N320="zákl. prenesená",J320,0)</f>
        <v>0</v>
      </c>
      <c r="BH320" s="160">
        <f>IF(N320="zníž. prenesená",J320,0)</f>
        <v>0</v>
      </c>
      <c r="BI320" s="160">
        <f>IF(N320="nulová",J320,0)</f>
        <v>0</v>
      </c>
      <c r="BJ320" s="18" t="s">
        <v>140</v>
      </c>
      <c r="BK320" s="161">
        <f>ROUND(I320*H320,3)</f>
        <v>0</v>
      </c>
      <c r="BL320" s="18" t="s">
        <v>246</v>
      </c>
      <c r="BM320" s="159" t="s">
        <v>695</v>
      </c>
    </row>
    <row r="321" spans="1:65" s="2" customFormat="1" ht="147.30000000000001">
      <c r="A321" s="34"/>
      <c r="B321" s="35"/>
      <c r="C321" s="34"/>
      <c r="D321" s="163" t="s">
        <v>316</v>
      </c>
      <c r="E321" s="34"/>
      <c r="F321" s="186" t="s">
        <v>5193</v>
      </c>
      <c r="G321" s="34"/>
      <c r="H321" s="34"/>
      <c r="I321" s="187"/>
      <c r="J321" s="34"/>
      <c r="K321" s="34"/>
      <c r="L321" s="35"/>
      <c r="M321" s="188"/>
      <c r="N321" s="189"/>
      <c r="O321" s="60"/>
      <c r="P321" s="60"/>
      <c r="Q321" s="60"/>
      <c r="R321" s="60"/>
      <c r="S321" s="60"/>
      <c r="T321" s="61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T321" s="18" t="s">
        <v>316</v>
      </c>
      <c r="AU321" s="18" t="s">
        <v>140</v>
      </c>
    </row>
    <row r="322" spans="1:65" s="2" customFormat="1" ht="14.4" customHeight="1">
      <c r="A322" s="34"/>
      <c r="B322" s="147"/>
      <c r="C322" s="148" t="s">
        <v>80</v>
      </c>
      <c r="D322" s="148" t="s">
        <v>242</v>
      </c>
      <c r="E322" s="149" t="s">
        <v>5194</v>
      </c>
      <c r="F322" s="150" t="s">
        <v>5195</v>
      </c>
      <c r="G322" s="151" t="s">
        <v>388</v>
      </c>
      <c r="H322" s="152">
        <v>1</v>
      </c>
      <c r="I322" s="153"/>
      <c r="J322" s="152">
        <f>ROUND(I322*H322,3)</f>
        <v>0</v>
      </c>
      <c r="K322" s="154"/>
      <c r="L322" s="35"/>
      <c r="M322" s="155" t="s">
        <v>1</v>
      </c>
      <c r="N322" s="156" t="s">
        <v>46</v>
      </c>
      <c r="O322" s="60"/>
      <c r="P322" s="157">
        <f>O322*H322</f>
        <v>0</v>
      </c>
      <c r="Q322" s="157">
        <v>0</v>
      </c>
      <c r="R322" s="157">
        <f>Q322*H322</f>
        <v>0</v>
      </c>
      <c r="S322" s="157">
        <v>0</v>
      </c>
      <c r="T322" s="158">
        <f>S322*H322</f>
        <v>0</v>
      </c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R322" s="159" t="s">
        <v>246</v>
      </c>
      <c r="AT322" s="159" t="s">
        <v>242</v>
      </c>
      <c r="AU322" s="159" t="s">
        <v>140</v>
      </c>
      <c r="AY322" s="18" t="s">
        <v>239</v>
      </c>
      <c r="BE322" s="160">
        <f>IF(N322="základná",J322,0)</f>
        <v>0</v>
      </c>
      <c r="BF322" s="160">
        <f>IF(N322="znížená",J322,0)</f>
        <v>0</v>
      </c>
      <c r="BG322" s="160">
        <f>IF(N322="zákl. prenesená",J322,0)</f>
        <v>0</v>
      </c>
      <c r="BH322" s="160">
        <f>IF(N322="zníž. prenesená",J322,0)</f>
        <v>0</v>
      </c>
      <c r="BI322" s="160">
        <f>IF(N322="nulová",J322,0)</f>
        <v>0</v>
      </c>
      <c r="BJ322" s="18" t="s">
        <v>140</v>
      </c>
      <c r="BK322" s="161">
        <f>ROUND(I322*H322,3)</f>
        <v>0</v>
      </c>
      <c r="BL322" s="18" t="s">
        <v>246</v>
      </c>
      <c r="BM322" s="159" t="s">
        <v>711</v>
      </c>
    </row>
    <row r="323" spans="1:65" s="2" customFormat="1" ht="19.649999999999999">
      <c r="A323" s="34"/>
      <c r="B323" s="35"/>
      <c r="C323" s="34"/>
      <c r="D323" s="163" t="s">
        <v>316</v>
      </c>
      <c r="E323" s="34"/>
      <c r="F323" s="186" t="s">
        <v>5196</v>
      </c>
      <c r="G323" s="34"/>
      <c r="H323" s="34"/>
      <c r="I323" s="187"/>
      <c r="J323" s="34"/>
      <c r="K323" s="34"/>
      <c r="L323" s="35"/>
      <c r="M323" s="188"/>
      <c r="N323" s="189"/>
      <c r="O323" s="60"/>
      <c r="P323" s="60"/>
      <c r="Q323" s="60"/>
      <c r="R323" s="60"/>
      <c r="S323" s="60"/>
      <c r="T323" s="61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T323" s="18" t="s">
        <v>316</v>
      </c>
      <c r="AU323" s="18" t="s">
        <v>140</v>
      </c>
    </row>
    <row r="324" spans="1:65" s="2" customFormat="1" ht="14.4" customHeight="1">
      <c r="A324" s="34"/>
      <c r="B324" s="147"/>
      <c r="C324" s="148" t="s">
        <v>80</v>
      </c>
      <c r="D324" s="148" t="s">
        <v>242</v>
      </c>
      <c r="E324" s="149" t="s">
        <v>5197</v>
      </c>
      <c r="F324" s="150" t="s">
        <v>5198</v>
      </c>
      <c r="G324" s="151" t="s">
        <v>388</v>
      </c>
      <c r="H324" s="152">
        <v>1</v>
      </c>
      <c r="I324" s="153"/>
      <c r="J324" s="152">
        <f>ROUND(I324*H324,3)</f>
        <v>0</v>
      </c>
      <c r="K324" s="154"/>
      <c r="L324" s="35"/>
      <c r="M324" s="155" t="s">
        <v>1</v>
      </c>
      <c r="N324" s="156" t="s">
        <v>46</v>
      </c>
      <c r="O324" s="60"/>
      <c r="P324" s="157">
        <f>O324*H324</f>
        <v>0</v>
      </c>
      <c r="Q324" s="157">
        <v>0</v>
      </c>
      <c r="R324" s="157">
        <f>Q324*H324</f>
        <v>0</v>
      </c>
      <c r="S324" s="157">
        <v>0</v>
      </c>
      <c r="T324" s="158">
        <f>S324*H324</f>
        <v>0</v>
      </c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R324" s="159" t="s">
        <v>246</v>
      </c>
      <c r="AT324" s="159" t="s">
        <v>242</v>
      </c>
      <c r="AU324" s="159" t="s">
        <v>140</v>
      </c>
      <c r="AY324" s="18" t="s">
        <v>239</v>
      </c>
      <c r="BE324" s="160">
        <f>IF(N324="základná",J324,0)</f>
        <v>0</v>
      </c>
      <c r="BF324" s="160">
        <f>IF(N324="znížená",J324,0)</f>
        <v>0</v>
      </c>
      <c r="BG324" s="160">
        <f>IF(N324="zákl. prenesená",J324,0)</f>
        <v>0</v>
      </c>
      <c r="BH324" s="160">
        <f>IF(N324="zníž. prenesená",J324,0)</f>
        <v>0</v>
      </c>
      <c r="BI324" s="160">
        <f>IF(N324="nulová",J324,0)</f>
        <v>0</v>
      </c>
      <c r="BJ324" s="18" t="s">
        <v>140</v>
      </c>
      <c r="BK324" s="161">
        <f>ROUND(I324*H324,3)</f>
        <v>0</v>
      </c>
      <c r="BL324" s="18" t="s">
        <v>246</v>
      </c>
      <c r="BM324" s="159" t="s">
        <v>1114</v>
      </c>
    </row>
    <row r="325" spans="1:65" s="2" customFormat="1" ht="19.649999999999999">
      <c r="A325" s="34"/>
      <c r="B325" s="35"/>
      <c r="C325" s="34"/>
      <c r="D325" s="163" t="s">
        <v>316</v>
      </c>
      <c r="E325" s="34"/>
      <c r="F325" s="186" t="s">
        <v>5199</v>
      </c>
      <c r="G325" s="34"/>
      <c r="H325" s="34"/>
      <c r="I325" s="187"/>
      <c r="J325" s="34"/>
      <c r="K325" s="34"/>
      <c r="L325" s="35"/>
      <c r="M325" s="188"/>
      <c r="N325" s="189"/>
      <c r="O325" s="60"/>
      <c r="P325" s="60"/>
      <c r="Q325" s="60"/>
      <c r="R325" s="60"/>
      <c r="S325" s="60"/>
      <c r="T325" s="61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T325" s="18" t="s">
        <v>316</v>
      </c>
      <c r="AU325" s="18" t="s">
        <v>140</v>
      </c>
    </row>
    <row r="326" spans="1:65" s="2" customFormat="1" ht="14.4" customHeight="1">
      <c r="A326" s="34"/>
      <c r="B326" s="147"/>
      <c r="C326" s="148" t="s">
        <v>80</v>
      </c>
      <c r="D326" s="148" t="s">
        <v>242</v>
      </c>
      <c r="E326" s="149" t="s">
        <v>5200</v>
      </c>
      <c r="F326" s="150" t="s">
        <v>5201</v>
      </c>
      <c r="G326" s="151" t="s">
        <v>388</v>
      </c>
      <c r="H326" s="152">
        <v>1</v>
      </c>
      <c r="I326" s="153"/>
      <c r="J326" s="152">
        <f>ROUND(I326*H326,3)</f>
        <v>0</v>
      </c>
      <c r="K326" s="154"/>
      <c r="L326" s="35"/>
      <c r="M326" s="155" t="s">
        <v>1</v>
      </c>
      <c r="N326" s="156" t="s">
        <v>46</v>
      </c>
      <c r="O326" s="60"/>
      <c r="P326" s="157">
        <f>O326*H326</f>
        <v>0</v>
      </c>
      <c r="Q326" s="157">
        <v>0</v>
      </c>
      <c r="R326" s="157">
        <f>Q326*H326</f>
        <v>0</v>
      </c>
      <c r="S326" s="157">
        <v>0</v>
      </c>
      <c r="T326" s="158">
        <f>S326*H326</f>
        <v>0</v>
      </c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R326" s="159" t="s">
        <v>246</v>
      </c>
      <c r="AT326" s="159" t="s">
        <v>242</v>
      </c>
      <c r="AU326" s="159" t="s">
        <v>140</v>
      </c>
      <c r="AY326" s="18" t="s">
        <v>239</v>
      </c>
      <c r="BE326" s="160">
        <f>IF(N326="základná",J326,0)</f>
        <v>0</v>
      </c>
      <c r="BF326" s="160">
        <f>IF(N326="znížená",J326,0)</f>
        <v>0</v>
      </c>
      <c r="BG326" s="160">
        <f>IF(N326="zákl. prenesená",J326,0)</f>
        <v>0</v>
      </c>
      <c r="BH326" s="160">
        <f>IF(N326="zníž. prenesená",J326,0)</f>
        <v>0</v>
      </c>
      <c r="BI326" s="160">
        <f>IF(N326="nulová",J326,0)</f>
        <v>0</v>
      </c>
      <c r="BJ326" s="18" t="s">
        <v>140</v>
      </c>
      <c r="BK326" s="161">
        <f>ROUND(I326*H326,3)</f>
        <v>0</v>
      </c>
      <c r="BL326" s="18" t="s">
        <v>246</v>
      </c>
      <c r="BM326" s="159" t="s">
        <v>592</v>
      </c>
    </row>
    <row r="327" spans="1:65" s="2" customFormat="1" ht="29.45">
      <c r="A327" s="34"/>
      <c r="B327" s="35"/>
      <c r="C327" s="34"/>
      <c r="D327" s="163" t="s">
        <v>316</v>
      </c>
      <c r="E327" s="34"/>
      <c r="F327" s="186" t="s">
        <v>5202</v>
      </c>
      <c r="G327" s="34"/>
      <c r="H327" s="34"/>
      <c r="I327" s="187"/>
      <c r="J327" s="34"/>
      <c r="K327" s="34"/>
      <c r="L327" s="35"/>
      <c r="M327" s="188"/>
      <c r="N327" s="189"/>
      <c r="O327" s="60"/>
      <c r="P327" s="60"/>
      <c r="Q327" s="60"/>
      <c r="R327" s="60"/>
      <c r="S327" s="60"/>
      <c r="T327" s="61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T327" s="18" t="s">
        <v>316</v>
      </c>
      <c r="AU327" s="18" t="s">
        <v>140</v>
      </c>
    </row>
    <row r="328" spans="1:65" s="2" customFormat="1" ht="14.4" customHeight="1">
      <c r="A328" s="34"/>
      <c r="B328" s="147"/>
      <c r="C328" s="148" t="s">
        <v>80</v>
      </c>
      <c r="D328" s="148" t="s">
        <v>242</v>
      </c>
      <c r="E328" s="149" t="s">
        <v>5203</v>
      </c>
      <c r="F328" s="150" t="s">
        <v>5204</v>
      </c>
      <c r="G328" s="151" t="s">
        <v>388</v>
      </c>
      <c r="H328" s="152">
        <v>1</v>
      </c>
      <c r="I328" s="153"/>
      <c r="J328" s="152">
        <f>ROUND(I328*H328,3)</f>
        <v>0</v>
      </c>
      <c r="K328" s="154"/>
      <c r="L328" s="35"/>
      <c r="M328" s="155" t="s">
        <v>1</v>
      </c>
      <c r="N328" s="156" t="s">
        <v>46</v>
      </c>
      <c r="O328" s="60"/>
      <c r="P328" s="157">
        <f>O328*H328</f>
        <v>0</v>
      </c>
      <c r="Q328" s="157">
        <v>0</v>
      </c>
      <c r="R328" s="157">
        <f>Q328*H328</f>
        <v>0</v>
      </c>
      <c r="S328" s="157">
        <v>0</v>
      </c>
      <c r="T328" s="158">
        <f>S328*H328</f>
        <v>0</v>
      </c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R328" s="159" t="s">
        <v>246</v>
      </c>
      <c r="AT328" s="159" t="s">
        <v>242</v>
      </c>
      <c r="AU328" s="159" t="s">
        <v>140</v>
      </c>
      <c r="AY328" s="18" t="s">
        <v>239</v>
      </c>
      <c r="BE328" s="160">
        <f>IF(N328="základná",J328,0)</f>
        <v>0</v>
      </c>
      <c r="BF328" s="160">
        <f>IF(N328="znížená",J328,0)</f>
        <v>0</v>
      </c>
      <c r="BG328" s="160">
        <f>IF(N328="zákl. prenesená",J328,0)</f>
        <v>0</v>
      </c>
      <c r="BH328" s="160">
        <f>IF(N328="zníž. prenesená",J328,0)</f>
        <v>0</v>
      </c>
      <c r="BI328" s="160">
        <f>IF(N328="nulová",J328,0)</f>
        <v>0</v>
      </c>
      <c r="BJ328" s="18" t="s">
        <v>140</v>
      </c>
      <c r="BK328" s="161">
        <f>ROUND(I328*H328,3)</f>
        <v>0</v>
      </c>
      <c r="BL328" s="18" t="s">
        <v>246</v>
      </c>
      <c r="BM328" s="159" t="s">
        <v>1251</v>
      </c>
    </row>
    <row r="329" spans="1:65" s="2" customFormat="1" ht="137.44999999999999">
      <c r="A329" s="34"/>
      <c r="B329" s="35"/>
      <c r="C329" s="34"/>
      <c r="D329" s="163" t="s">
        <v>316</v>
      </c>
      <c r="E329" s="34"/>
      <c r="F329" s="186" t="s">
        <v>5205</v>
      </c>
      <c r="G329" s="34"/>
      <c r="H329" s="34"/>
      <c r="I329" s="187"/>
      <c r="J329" s="34"/>
      <c r="K329" s="34"/>
      <c r="L329" s="35"/>
      <c r="M329" s="188"/>
      <c r="N329" s="189"/>
      <c r="O329" s="60"/>
      <c r="P329" s="60"/>
      <c r="Q329" s="60"/>
      <c r="R329" s="60"/>
      <c r="S329" s="60"/>
      <c r="T329" s="61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T329" s="18" t="s">
        <v>316</v>
      </c>
      <c r="AU329" s="18" t="s">
        <v>140</v>
      </c>
    </row>
    <row r="330" spans="1:65" s="2" customFormat="1" ht="14.4" customHeight="1">
      <c r="A330" s="34"/>
      <c r="B330" s="147"/>
      <c r="C330" s="148" t="s">
        <v>80</v>
      </c>
      <c r="D330" s="148" t="s">
        <v>242</v>
      </c>
      <c r="E330" s="149" t="s">
        <v>5063</v>
      </c>
      <c r="F330" s="150" t="s">
        <v>5064</v>
      </c>
      <c r="G330" s="151" t="s">
        <v>388</v>
      </c>
      <c r="H330" s="152">
        <v>1</v>
      </c>
      <c r="I330" s="153"/>
      <c r="J330" s="152">
        <f>ROUND(I330*H330,3)</f>
        <v>0</v>
      </c>
      <c r="K330" s="154"/>
      <c r="L330" s="35"/>
      <c r="M330" s="155" t="s">
        <v>1</v>
      </c>
      <c r="N330" s="156" t="s">
        <v>46</v>
      </c>
      <c r="O330" s="60"/>
      <c r="P330" s="157">
        <f>O330*H330</f>
        <v>0</v>
      </c>
      <c r="Q330" s="157">
        <v>0</v>
      </c>
      <c r="R330" s="157">
        <f>Q330*H330</f>
        <v>0</v>
      </c>
      <c r="S330" s="157">
        <v>0</v>
      </c>
      <c r="T330" s="158">
        <f>S330*H330</f>
        <v>0</v>
      </c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R330" s="159" t="s">
        <v>246</v>
      </c>
      <c r="AT330" s="159" t="s">
        <v>242</v>
      </c>
      <c r="AU330" s="159" t="s">
        <v>140</v>
      </c>
      <c r="AY330" s="18" t="s">
        <v>239</v>
      </c>
      <c r="BE330" s="160">
        <f>IF(N330="základná",J330,0)</f>
        <v>0</v>
      </c>
      <c r="BF330" s="160">
        <f>IF(N330="znížená",J330,0)</f>
        <v>0</v>
      </c>
      <c r="BG330" s="160">
        <f>IF(N330="zákl. prenesená",J330,0)</f>
        <v>0</v>
      </c>
      <c r="BH330" s="160">
        <f>IF(N330="zníž. prenesená",J330,0)</f>
        <v>0</v>
      </c>
      <c r="BI330" s="160">
        <f>IF(N330="nulová",J330,0)</f>
        <v>0</v>
      </c>
      <c r="BJ330" s="18" t="s">
        <v>140</v>
      </c>
      <c r="BK330" s="161">
        <f>ROUND(I330*H330,3)</f>
        <v>0</v>
      </c>
      <c r="BL330" s="18" t="s">
        <v>246</v>
      </c>
      <c r="BM330" s="159" t="s">
        <v>276</v>
      </c>
    </row>
    <row r="331" spans="1:65" s="2" customFormat="1" ht="78.55">
      <c r="A331" s="34"/>
      <c r="B331" s="35"/>
      <c r="C331" s="34"/>
      <c r="D331" s="163" t="s">
        <v>316</v>
      </c>
      <c r="E331" s="34"/>
      <c r="F331" s="186" t="s">
        <v>5065</v>
      </c>
      <c r="G331" s="34"/>
      <c r="H331" s="34"/>
      <c r="I331" s="187"/>
      <c r="J331" s="34"/>
      <c r="K331" s="34"/>
      <c r="L331" s="35"/>
      <c r="M331" s="188"/>
      <c r="N331" s="189"/>
      <c r="O331" s="60"/>
      <c r="P331" s="60"/>
      <c r="Q331" s="60"/>
      <c r="R331" s="60"/>
      <c r="S331" s="60"/>
      <c r="T331" s="61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T331" s="18" t="s">
        <v>316</v>
      </c>
      <c r="AU331" s="18" t="s">
        <v>140</v>
      </c>
    </row>
    <row r="332" spans="1:65" s="2" customFormat="1" ht="14.4" customHeight="1">
      <c r="A332" s="34"/>
      <c r="B332" s="147"/>
      <c r="C332" s="148" t="s">
        <v>80</v>
      </c>
      <c r="D332" s="148" t="s">
        <v>242</v>
      </c>
      <c r="E332" s="149" t="s">
        <v>5117</v>
      </c>
      <c r="F332" s="150" t="s">
        <v>5118</v>
      </c>
      <c r="G332" s="151" t="s">
        <v>388</v>
      </c>
      <c r="H332" s="152">
        <v>1</v>
      </c>
      <c r="I332" s="153"/>
      <c r="J332" s="152">
        <f>ROUND(I332*H332,3)</f>
        <v>0</v>
      </c>
      <c r="K332" s="154"/>
      <c r="L332" s="35"/>
      <c r="M332" s="155" t="s">
        <v>1</v>
      </c>
      <c r="N332" s="156" t="s">
        <v>46</v>
      </c>
      <c r="O332" s="60"/>
      <c r="P332" s="157">
        <f>O332*H332</f>
        <v>0</v>
      </c>
      <c r="Q332" s="157">
        <v>0</v>
      </c>
      <c r="R332" s="157">
        <f>Q332*H332</f>
        <v>0</v>
      </c>
      <c r="S332" s="157">
        <v>0</v>
      </c>
      <c r="T332" s="158">
        <f>S332*H332</f>
        <v>0</v>
      </c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R332" s="159" t="s">
        <v>246</v>
      </c>
      <c r="AT332" s="159" t="s">
        <v>242</v>
      </c>
      <c r="AU332" s="159" t="s">
        <v>140</v>
      </c>
      <c r="AY332" s="18" t="s">
        <v>239</v>
      </c>
      <c r="BE332" s="160">
        <f>IF(N332="základná",J332,0)</f>
        <v>0</v>
      </c>
      <c r="BF332" s="160">
        <f>IF(N332="znížená",J332,0)</f>
        <v>0</v>
      </c>
      <c r="BG332" s="160">
        <f>IF(N332="zákl. prenesená",J332,0)</f>
        <v>0</v>
      </c>
      <c r="BH332" s="160">
        <f>IF(N332="zníž. prenesená",J332,0)</f>
        <v>0</v>
      </c>
      <c r="BI332" s="160">
        <f>IF(N332="nulová",J332,0)</f>
        <v>0</v>
      </c>
      <c r="BJ332" s="18" t="s">
        <v>140</v>
      </c>
      <c r="BK332" s="161">
        <f>ROUND(I332*H332,3)</f>
        <v>0</v>
      </c>
      <c r="BL332" s="18" t="s">
        <v>246</v>
      </c>
      <c r="BM332" s="159" t="s">
        <v>1551</v>
      </c>
    </row>
    <row r="333" spans="1:65" s="2" customFormat="1" ht="19.649999999999999">
      <c r="A333" s="34"/>
      <c r="B333" s="35"/>
      <c r="C333" s="34"/>
      <c r="D333" s="163" t="s">
        <v>316</v>
      </c>
      <c r="E333" s="34"/>
      <c r="F333" s="186" t="s">
        <v>5206</v>
      </c>
      <c r="G333" s="34"/>
      <c r="H333" s="34"/>
      <c r="I333" s="187"/>
      <c r="J333" s="34"/>
      <c r="K333" s="34"/>
      <c r="L333" s="35"/>
      <c r="M333" s="188"/>
      <c r="N333" s="189"/>
      <c r="O333" s="60"/>
      <c r="P333" s="60"/>
      <c r="Q333" s="60"/>
      <c r="R333" s="60"/>
      <c r="S333" s="60"/>
      <c r="T333" s="61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T333" s="18" t="s">
        <v>316</v>
      </c>
      <c r="AU333" s="18" t="s">
        <v>140</v>
      </c>
    </row>
    <row r="334" spans="1:65" s="12" customFormat="1" ht="22.75" customHeight="1">
      <c r="B334" s="134"/>
      <c r="D334" s="135" t="s">
        <v>79</v>
      </c>
      <c r="E334" s="145" t="s">
        <v>5207</v>
      </c>
      <c r="F334" s="145" t="s">
        <v>5208</v>
      </c>
      <c r="I334" s="137"/>
      <c r="J334" s="146">
        <f>BK334</f>
        <v>0</v>
      </c>
      <c r="L334" s="134"/>
      <c r="M334" s="139"/>
      <c r="N334" s="140"/>
      <c r="O334" s="140"/>
      <c r="P334" s="141">
        <f>SUM(P335:P344)</f>
        <v>0</v>
      </c>
      <c r="Q334" s="140"/>
      <c r="R334" s="141">
        <f>SUM(R335:R344)</f>
        <v>0</v>
      </c>
      <c r="S334" s="140"/>
      <c r="T334" s="142">
        <f>SUM(T335:T344)</f>
        <v>0</v>
      </c>
      <c r="AR334" s="135" t="s">
        <v>88</v>
      </c>
      <c r="AT334" s="143" t="s">
        <v>79</v>
      </c>
      <c r="AU334" s="143" t="s">
        <v>88</v>
      </c>
      <c r="AY334" s="135" t="s">
        <v>239</v>
      </c>
      <c r="BK334" s="144">
        <f>SUM(BK335:BK344)</f>
        <v>0</v>
      </c>
    </row>
    <row r="335" spans="1:65" s="2" customFormat="1" ht="14.4" customHeight="1">
      <c r="A335" s="34"/>
      <c r="B335" s="147"/>
      <c r="C335" s="148" t="s">
        <v>80</v>
      </c>
      <c r="D335" s="148" t="s">
        <v>242</v>
      </c>
      <c r="E335" s="149" t="s">
        <v>5040</v>
      </c>
      <c r="F335" s="150" t="s">
        <v>5041</v>
      </c>
      <c r="G335" s="151" t="s">
        <v>388</v>
      </c>
      <c r="H335" s="152">
        <v>1</v>
      </c>
      <c r="I335" s="153"/>
      <c r="J335" s="152">
        <f>ROUND(I335*H335,3)</f>
        <v>0</v>
      </c>
      <c r="K335" s="154"/>
      <c r="L335" s="35"/>
      <c r="M335" s="155" t="s">
        <v>1</v>
      </c>
      <c r="N335" s="156" t="s">
        <v>46</v>
      </c>
      <c r="O335" s="60"/>
      <c r="P335" s="157">
        <f>O335*H335</f>
        <v>0</v>
      </c>
      <c r="Q335" s="157">
        <v>0</v>
      </c>
      <c r="R335" s="157">
        <f>Q335*H335</f>
        <v>0</v>
      </c>
      <c r="S335" s="157">
        <v>0</v>
      </c>
      <c r="T335" s="158">
        <f>S335*H335</f>
        <v>0</v>
      </c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R335" s="159" t="s">
        <v>246</v>
      </c>
      <c r="AT335" s="159" t="s">
        <v>242</v>
      </c>
      <c r="AU335" s="159" t="s">
        <v>140</v>
      </c>
      <c r="AY335" s="18" t="s">
        <v>239</v>
      </c>
      <c r="BE335" s="160">
        <f>IF(N335="základná",J335,0)</f>
        <v>0</v>
      </c>
      <c r="BF335" s="160">
        <f>IF(N335="znížená",J335,0)</f>
        <v>0</v>
      </c>
      <c r="BG335" s="160">
        <f>IF(N335="zákl. prenesená",J335,0)</f>
        <v>0</v>
      </c>
      <c r="BH335" s="160">
        <f>IF(N335="zníž. prenesená",J335,0)</f>
        <v>0</v>
      </c>
      <c r="BI335" s="160">
        <f>IF(N335="nulová",J335,0)</f>
        <v>0</v>
      </c>
      <c r="BJ335" s="18" t="s">
        <v>140</v>
      </c>
      <c r="BK335" s="161">
        <f>ROUND(I335*H335,3)</f>
        <v>0</v>
      </c>
      <c r="BL335" s="18" t="s">
        <v>246</v>
      </c>
      <c r="BM335" s="159" t="s">
        <v>660</v>
      </c>
    </row>
    <row r="336" spans="1:65" s="2" customFormat="1" ht="29.45">
      <c r="A336" s="34"/>
      <c r="B336" s="35"/>
      <c r="C336" s="34"/>
      <c r="D336" s="163" t="s">
        <v>316</v>
      </c>
      <c r="E336" s="34"/>
      <c r="F336" s="186" t="s">
        <v>5209</v>
      </c>
      <c r="G336" s="34"/>
      <c r="H336" s="34"/>
      <c r="I336" s="187"/>
      <c r="J336" s="34"/>
      <c r="K336" s="34"/>
      <c r="L336" s="35"/>
      <c r="M336" s="188"/>
      <c r="N336" s="189"/>
      <c r="O336" s="60"/>
      <c r="P336" s="60"/>
      <c r="Q336" s="60"/>
      <c r="R336" s="60"/>
      <c r="S336" s="60"/>
      <c r="T336" s="61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T336" s="18" t="s">
        <v>316</v>
      </c>
      <c r="AU336" s="18" t="s">
        <v>140</v>
      </c>
    </row>
    <row r="337" spans="1:65" s="2" customFormat="1" ht="14.4" customHeight="1">
      <c r="A337" s="34"/>
      <c r="B337" s="147"/>
      <c r="C337" s="148" t="s">
        <v>80</v>
      </c>
      <c r="D337" s="148" t="s">
        <v>242</v>
      </c>
      <c r="E337" s="149" t="s">
        <v>5043</v>
      </c>
      <c r="F337" s="150" t="s">
        <v>5044</v>
      </c>
      <c r="G337" s="151" t="s">
        <v>388</v>
      </c>
      <c r="H337" s="152">
        <v>1</v>
      </c>
      <c r="I337" s="153"/>
      <c r="J337" s="152">
        <f>ROUND(I337*H337,3)</f>
        <v>0</v>
      </c>
      <c r="K337" s="154"/>
      <c r="L337" s="35"/>
      <c r="M337" s="155" t="s">
        <v>1</v>
      </c>
      <c r="N337" s="156" t="s">
        <v>46</v>
      </c>
      <c r="O337" s="60"/>
      <c r="P337" s="157">
        <f>O337*H337</f>
        <v>0</v>
      </c>
      <c r="Q337" s="157">
        <v>0</v>
      </c>
      <c r="R337" s="157">
        <f>Q337*H337</f>
        <v>0</v>
      </c>
      <c r="S337" s="157">
        <v>0</v>
      </c>
      <c r="T337" s="158">
        <f>S337*H337</f>
        <v>0</v>
      </c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R337" s="159" t="s">
        <v>246</v>
      </c>
      <c r="AT337" s="159" t="s">
        <v>242</v>
      </c>
      <c r="AU337" s="159" t="s">
        <v>140</v>
      </c>
      <c r="AY337" s="18" t="s">
        <v>239</v>
      </c>
      <c r="BE337" s="160">
        <f>IF(N337="základná",J337,0)</f>
        <v>0</v>
      </c>
      <c r="BF337" s="160">
        <f>IF(N337="znížená",J337,0)</f>
        <v>0</v>
      </c>
      <c r="BG337" s="160">
        <f>IF(N337="zákl. prenesená",J337,0)</f>
        <v>0</v>
      </c>
      <c r="BH337" s="160">
        <f>IF(N337="zníž. prenesená",J337,0)</f>
        <v>0</v>
      </c>
      <c r="BI337" s="160">
        <f>IF(N337="nulová",J337,0)</f>
        <v>0</v>
      </c>
      <c r="BJ337" s="18" t="s">
        <v>140</v>
      </c>
      <c r="BK337" s="161">
        <f>ROUND(I337*H337,3)</f>
        <v>0</v>
      </c>
      <c r="BL337" s="18" t="s">
        <v>246</v>
      </c>
      <c r="BM337" s="159" t="s">
        <v>1071</v>
      </c>
    </row>
    <row r="338" spans="1:65" s="2" customFormat="1" ht="49.1">
      <c r="A338" s="34"/>
      <c r="B338" s="35"/>
      <c r="C338" s="34"/>
      <c r="D338" s="163" t="s">
        <v>316</v>
      </c>
      <c r="E338" s="34"/>
      <c r="F338" s="186" t="s">
        <v>5045</v>
      </c>
      <c r="G338" s="34"/>
      <c r="H338" s="34"/>
      <c r="I338" s="187"/>
      <c r="J338" s="34"/>
      <c r="K338" s="34"/>
      <c r="L338" s="35"/>
      <c r="M338" s="188"/>
      <c r="N338" s="189"/>
      <c r="O338" s="60"/>
      <c r="P338" s="60"/>
      <c r="Q338" s="60"/>
      <c r="R338" s="60"/>
      <c r="S338" s="60"/>
      <c r="T338" s="61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T338" s="18" t="s">
        <v>316</v>
      </c>
      <c r="AU338" s="18" t="s">
        <v>140</v>
      </c>
    </row>
    <row r="339" spans="1:65" s="2" customFormat="1" ht="14.4" customHeight="1">
      <c r="A339" s="34"/>
      <c r="B339" s="147"/>
      <c r="C339" s="148" t="s">
        <v>80</v>
      </c>
      <c r="D339" s="148" t="s">
        <v>242</v>
      </c>
      <c r="E339" s="149" t="s">
        <v>5046</v>
      </c>
      <c r="F339" s="150" t="s">
        <v>5047</v>
      </c>
      <c r="G339" s="151" t="s">
        <v>388</v>
      </c>
      <c r="H339" s="152">
        <v>1</v>
      </c>
      <c r="I339" s="153"/>
      <c r="J339" s="152">
        <f>ROUND(I339*H339,3)</f>
        <v>0</v>
      </c>
      <c r="K339" s="154"/>
      <c r="L339" s="35"/>
      <c r="M339" s="155" t="s">
        <v>1</v>
      </c>
      <c r="N339" s="156" t="s">
        <v>46</v>
      </c>
      <c r="O339" s="60"/>
      <c r="P339" s="157">
        <f>O339*H339</f>
        <v>0</v>
      </c>
      <c r="Q339" s="157">
        <v>0</v>
      </c>
      <c r="R339" s="157">
        <f>Q339*H339</f>
        <v>0</v>
      </c>
      <c r="S339" s="157">
        <v>0</v>
      </c>
      <c r="T339" s="158">
        <f>S339*H339</f>
        <v>0</v>
      </c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R339" s="159" t="s">
        <v>246</v>
      </c>
      <c r="AT339" s="159" t="s">
        <v>242</v>
      </c>
      <c r="AU339" s="159" t="s">
        <v>140</v>
      </c>
      <c r="AY339" s="18" t="s">
        <v>239</v>
      </c>
      <c r="BE339" s="160">
        <f>IF(N339="základná",J339,0)</f>
        <v>0</v>
      </c>
      <c r="BF339" s="160">
        <f>IF(N339="znížená",J339,0)</f>
        <v>0</v>
      </c>
      <c r="BG339" s="160">
        <f>IF(N339="zákl. prenesená",J339,0)</f>
        <v>0</v>
      </c>
      <c r="BH339" s="160">
        <f>IF(N339="zníž. prenesená",J339,0)</f>
        <v>0</v>
      </c>
      <c r="BI339" s="160">
        <f>IF(N339="nulová",J339,0)</f>
        <v>0</v>
      </c>
      <c r="BJ339" s="18" t="s">
        <v>140</v>
      </c>
      <c r="BK339" s="161">
        <f>ROUND(I339*H339,3)</f>
        <v>0</v>
      </c>
      <c r="BL339" s="18" t="s">
        <v>246</v>
      </c>
      <c r="BM339" s="159" t="s">
        <v>1080</v>
      </c>
    </row>
    <row r="340" spans="1:65" s="2" customFormat="1" ht="29.45">
      <c r="A340" s="34"/>
      <c r="B340" s="35"/>
      <c r="C340" s="34"/>
      <c r="D340" s="163" t="s">
        <v>316</v>
      </c>
      <c r="E340" s="34"/>
      <c r="F340" s="186" t="s">
        <v>5048</v>
      </c>
      <c r="G340" s="34"/>
      <c r="H340" s="34"/>
      <c r="I340" s="187"/>
      <c r="J340" s="34"/>
      <c r="K340" s="34"/>
      <c r="L340" s="35"/>
      <c r="M340" s="188"/>
      <c r="N340" s="189"/>
      <c r="O340" s="60"/>
      <c r="P340" s="60"/>
      <c r="Q340" s="60"/>
      <c r="R340" s="60"/>
      <c r="S340" s="60"/>
      <c r="T340" s="61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T340" s="18" t="s">
        <v>316</v>
      </c>
      <c r="AU340" s="18" t="s">
        <v>140</v>
      </c>
    </row>
    <row r="341" spans="1:65" s="2" customFormat="1" ht="14.4" customHeight="1">
      <c r="A341" s="34"/>
      <c r="B341" s="147"/>
      <c r="C341" s="148" t="s">
        <v>80</v>
      </c>
      <c r="D341" s="148" t="s">
        <v>242</v>
      </c>
      <c r="E341" s="149" t="s">
        <v>5102</v>
      </c>
      <c r="F341" s="150" t="s">
        <v>5103</v>
      </c>
      <c r="G341" s="151" t="s">
        <v>388</v>
      </c>
      <c r="H341" s="152">
        <v>1</v>
      </c>
      <c r="I341" s="153"/>
      <c r="J341" s="152">
        <f>ROUND(I341*H341,3)</f>
        <v>0</v>
      </c>
      <c r="K341" s="154"/>
      <c r="L341" s="35"/>
      <c r="M341" s="155" t="s">
        <v>1</v>
      </c>
      <c r="N341" s="156" t="s">
        <v>46</v>
      </c>
      <c r="O341" s="60"/>
      <c r="P341" s="157">
        <f>O341*H341</f>
        <v>0</v>
      </c>
      <c r="Q341" s="157">
        <v>0</v>
      </c>
      <c r="R341" s="157">
        <f>Q341*H341</f>
        <v>0</v>
      </c>
      <c r="S341" s="157">
        <v>0</v>
      </c>
      <c r="T341" s="158">
        <f>S341*H341</f>
        <v>0</v>
      </c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R341" s="159" t="s">
        <v>246</v>
      </c>
      <c r="AT341" s="159" t="s">
        <v>242</v>
      </c>
      <c r="AU341" s="159" t="s">
        <v>140</v>
      </c>
      <c r="AY341" s="18" t="s">
        <v>239</v>
      </c>
      <c r="BE341" s="160">
        <f>IF(N341="základná",J341,0)</f>
        <v>0</v>
      </c>
      <c r="BF341" s="160">
        <f>IF(N341="znížená",J341,0)</f>
        <v>0</v>
      </c>
      <c r="BG341" s="160">
        <f>IF(N341="zákl. prenesená",J341,0)</f>
        <v>0</v>
      </c>
      <c r="BH341" s="160">
        <f>IF(N341="zníž. prenesená",J341,0)</f>
        <v>0</v>
      </c>
      <c r="BI341" s="160">
        <f>IF(N341="nulová",J341,0)</f>
        <v>0</v>
      </c>
      <c r="BJ341" s="18" t="s">
        <v>140</v>
      </c>
      <c r="BK341" s="161">
        <f>ROUND(I341*H341,3)</f>
        <v>0</v>
      </c>
      <c r="BL341" s="18" t="s">
        <v>246</v>
      </c>
      <c r="BM341" s="159" t="s">
        <v>642</v>
      </c>
    </row>
    <row r="342" spans="1:65" s="2" customFormat="1" ht="19.649999999999999">
      <c r="A342" s="34"/>
      <c r="B342" s="35"/>
      <c r="C342" s="34"/>
      <c r="D342" s="163" t="s">
        <v>316</v>
      </c>
      <c r="E342" s="34"/>
      <c r="F342" s="186" t="s">
        <v>5187</v>
      </c>
      <c r="G342" s="34"/>
      <c r="H342" s="34"/>
      <c r="I342" s="187"/>
      <c r="J342" s="34"/>
      <c r="K342" s="34"/>
      <c r="L342" s="35"/>
      <c r="M342" s="188"/>
      <c r="N342" s="189"/>
      <c r="O342" s="60"/>
      <c r="P342" s="60"/>
      <c r="Q342" s="60"/>
      <c r="R342" s="60"/>
      <c r="S342" s="60"/>
      <c r="T342" s="61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T342" s="18" t="s">
        <v>316</v>
      </c>
      <c r="AU342" s="18" t="s">
        <v>140</v>
      </c>
    </row>
    <row r="343" spans="1:65" s="2" customFormat="1" ht="24.25" customHeight="1">
      <c r="A343" s="34"/>
      <c r="B343" s="147"/>
      <c r="C343" s="148" t="s">
        <v>80</v>
      </c>
      <c r="D343" s="148" t="s">
        <v>242</v>
      </c>
      <c r="E343" s="149" t="s">
        <v>5210</v>
      </c>
      <c r="F343" s="150" t="s">
        <v>5211</v>
      </c>
      <c r="G343" s="151" t="s">
        <v>388</v>
      </c>
      <c r="H343" s="152">
        <v>1</v>
      </c>
      <c r="I343" s="153"/>
      <c r="J343" s="152">
        <f>ROUND(I343*H343,3)</f>
        <v>0</v>
      </c>
      <c r="K343" s="154"/>
      <c r="L343" s="35"/>
      <c r="M343" s="155" t="s">
        <v>1</v>
      </c>
      <c r="N343" s="156" t="s">
        <v>46</v>
      </c>
      <c r="O343" s="60"/>
      <c r="P343" s="157">
        <f>O343*H343</f>
        <v>0</v>
      </c>
      <c r="Q343" s="157">
        <v>0</v>
      </c>
      <c r="R343" s="157">
        <f>Q343*H343</f>
        <v>0</v>
      </c>
      <c r="S343" s="157">
        <v>0</v>
      </c>
      <c r="T343" s="158">
        <f>S343*H343</f>
        <v>0</v>
      </c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R343" s="159" t="s">
        <v>246</v>
      </c>
      <c r="AT343" s="159" t="s">
        <v>242</v>
      </c>
      <c r="AU343" s="159" t="s">
        <v>140</v>
      </c>
      <c r="AY343" s="18" t="s">
        <v>239</v>
      </c>
      <c r="BE343" s="160">
        <f>IF(N343="základná",J343,0)</f>
        <v>0</v>
      </c>
      <c r="BF343" s="160">
        <f>IF(N343="znížená",J343,0)</f>
        <v>0</v>
      </c>
      <c r="BG343" s="160">
        <f>IF(N343="zákl. prenesená",J343,0)</f>
        <v>0</v>
      </c>
      <c r="BH343" s="160">
        <f>IF(N343="zníž. prenesená",J343,0)</f>
        <v>0</v>
      </c>
      <c r="BI343" s="160">
        <f>IF(N343="nulová",J343,0)</f>
        <v>0</v>
      </c>
      <c r="BJ343" s="18" t="s">
        <v>140</v>
      </c>
      <c r="BK343" s="161">
        <f>ROUND(I343*H343,3)</f>
        <v>0</v>
      </c>
      <c r="BL343" s="18" t="s">
        <v>246</v>
      </c>
      <c r="BM343" s="159" t="s">
        <v>989</v>
      </c>
    </row>
    <row r="344" spans="1:65" s="2" customFormat="1" ht="39.299999999999997">
      <c r="A344" s="34"/>
      <c r="B344" s="35"/>
      <c r="C344" s="34"/>
      <c r="D344" s="163" t="s">
        <v>316</v>
      </c>
      <c r="E344" s="34"/>
      <c r="F344" s="186" t="s">
        <v>5212</v>
      </c>
      <c r="G344" s="34"/>
      <c r="H344" s="34"/>
      <c r="I344" s="187"/>
      <c r="J344" s="34"/>
      <c r="K344" s="34"/>
      <c r="L344" s="35"/>
      <c r="M344" s="188"/>
      <c r="N344" s="189"/>
      <c r="O344" s="60"/>
      <c r="P344" s="60"/>
      <c r="Q344" s="60"/>
      <c r="R344" s="60"/>
      <c r="S344" s="60"/>
      <c r="T344" s="61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T344" s="18" t="s">
        <v>316</v>
      </c>
      <c r="AU344" s="18" t="s">
        <v>140</v>
      </c>
    </row>
    <row r="345" spans="1:65" s="12" customFormat="1" ht="22.75" customHeight="1">
      <c r="B345" s="134"/>
      <c r="D345" s="135" t="s">
        <v>79</v>
      </c>
      <c r="E345" s="145" t="s">
        <v>5213</v>
      </c>
      <c r="F345" s="145" t="s">
        <v>5214</v>
      </c>
      <c r="I345" s="137"/>
      <c r="J345" s="146">
        <f>BK345</f>
        <v>0</v>
      </c>
      <c r="L345" s="134"/>
      <c r="M345" s="139"/>
      <c r="N345" s="140"/>
      <c r="O345" s="140"/>
      <c r="P345" s="141">
        <f>SUM(P346:P403)</f>
        <v>0</v>
      </c>
      <c r="Q345" s="140"/>
      <c r="R345" s="141">
        <f>SUM(R346:R403)</f>
        <v>0</v>
      </c>
      <c r="S345" s="140"/>
      <c r="T345" s="142">
        <f>SUM(T346:T403)</f>
        <v>0</v>
      </c>
      <c r="AR345" s="135" t="s">
        <v>88</v>
      </c>
      <c r="AT345" s="143" t="s">
        <v>79</v>
      </c>
      <c r="AU345" s="143" t="s">
        <v>88</v>
      </c>
      <c r="AY345" s="135" t="s">
        <v>239</v>
      </c>
      <c r="BK345" s="144">
        <f>SUM(BK346:BK403)</f>
        <v>0</v>
      </c>
    </row>
    <row r="346" spans="1:65" s="2" customFormat="1" ht="29.3" customHeight="1">
      <c r="A346" s="34"/>
      <c r="B346" s="147"/>
      <c r="C346" s="254" t="s">
        <v>80</v>
      </c>
      <c r="D346" s="254" t="s">
        <v>242</v>
      </c>
      <c r="E346" s="255" t="s">
        <v>5215</v>
      </c>
      <c r="F346" s="256" t="s">
        <v>5563</v>
      </c>
      <c r="G346" s="257" t="s">
        <v>388</v>
      </c>
      <c r="H346" s="258">
        <v>1</v>
      </c>
      <c r="I346" s="258"/>
      <c r="J346" s="258">
        <f>ROUND(I346*H346,3)</f>
        <v>0</v>
      </c>
      <c r="K346" s="154"/>
      <c r="L346" s="35"/>
      <c r="M346" s="155" t="s">
        <v>1</v>
      </c>
      <c r="N346" s="156" t="s">
        <v>46</v>
      </c>
      <c r="O346" s="60"/>
      <c r="P346" s="157">
        <f>O346*H346</f>
        <v>0</v>
      </c>
      <c r="Q346" s="157">
        <v>0</v>
      </c>
      <c r="R346" s="157">
        <f>Q346*H346</f>
        <v>0</v>
      </c>
      <c r="S346" s="157">
        <v>0</v>
      </c>
      <c r="T346" s="158">
        <f>S346*H346</f>
        <v>0</v>
      </c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R346" s="159" t="s">
        <v>246</v>
      </c>
      <c r="AT346" s="159" t="s">
        <v>242</v>
      </c>
      <c r="AU346" s="159" t="s">
        <v>140</v>
      </c>
      <c r="AY346" s="18" t="s">
        <v>239</v>
      </c>
      <c r="BE346" s="160">
        <f>IF(N346="základná",J346,0)</f>
        <v>0</v>
      </c>
      <c r="BF346" s="160">
        <f>IF(N346="znížená",J346,0)</f>
        <v>0</v>
      </c>
      <c r="BG346" s="160">
        <f>IF(N346="zákl. prenesená",J346,0)</f>
        <v>0</v>
      </c>
      <c r="BH346" s="160">
        <f>IF(N346="zníž. prenesená",J346,0)</f>
        <v>0</v>
      </c>
      <c r="BI346" s="160">
        <f>IF(N346="nulová",J346,0)</f>
        <v>0</v>
      </c>
      <c r="BJ346" s="18" t="s">
        <v>140</v>
      </c>
      <c r="BK346" s="161">
        <f>ROUND(I346*H346,3)</f>
        <v>0</v>
      </c>
      <c r="BL346" s="18" t="s">
        <v>246</v>
      </c>
      <c r="BM346" s="159" t="s">
        <v>998</v>
      </c>
    </row>
    <row r="347" spans="1:65" s="2" customFormat="1" ht="409.6">
      <c r="A347" s="34"/>
      <c r="B347" s="35"/>
      <c r="C347" s="34"/>
      <c r="D347" s="163" t="s">
        <v>316</v>
      </c>
      <c r="E347" s="34"/>
      <c r="F347" s="186" t="s">
        <v>5216</v>
      </c>
      <c r="G347" s="34"/>
      <c r="H347" s="34"/>
      <c r="I347" s="187"/>
      <c r="J347" s="34"/>
      <c r="K347" s="34"/>
      <c r="L347" s="35"/>
      <c r="M347" s="188"/>
      <c r="N347" s="189"/>
      <c r="O347" s="60"/>
      <c r="P347" s="60"/>
      <c r="Q347" s="60"/>
      <c r="R347" s="60"/>
      <c r="S347" s="60"/>
      <c r="T347" s="61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T347" s="18" t="s">
        <v>316</v>
      </c>
      <c r="AU347" s="18" t="s">
        <v>140</v>
      </c>
    </row>
    <row r="348" spans="1:65" s="2" customFormat="1" ht="14.4" customHeight="1">
      <c r="A348" s="34"/>
      <c r="B348" s="147"/>
      <c r="C348" s="148" t="s">
        <v>80</v>
      </c>
      <c r="D348" s="148" t="s">
        <v>242</v>
      </c>
      <c r="E348" s="149" t="s">
        <v>5217</v>
      </c>
      <c r="F348" s="150" t="s">
        <v>5218</v>
      </c>
      <c r="G348" s="151" t="s">
        <v>388</v>
      </c>
      <c r="H348" s="152">
        <v>1</v>
      </c>
      <c r="I348" s="153"/>
      <c r="J348" s="152">
        <f>ROUND(I348*H348,3)</f>
        <v>0</v>
      </c>
      <c r="K348" s="154"/>
      <c r="L348" s="35"/>
      <c r="M348" s="155" t="s">
        <v>1</v>
      </c>
      <c r="N348" s="156" t="s">
        <v>46</v>
      </c>
      <c r="O348" s="60"/>
      <c r="P348" s="157">
        <f>O348*H348</f>
        <v>0</v>
      </c>
      <c r="Q348" s="157">
        <v>0</v>
      </c>
      <c r="R348" s="157">
        <f>Q348*H348</f>
        <v>0</v>
      </c>
      <c r="S348" s="157">
        <v>0</v>
      </c>
      <c r="T348" s="158">
        <f>S348*H348</f>
        <v>0</v>
      </c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R348" s="159" t="s">
        <v>246</v>
      </c>
      <c r="AT348" s="159" t="s">
        <v>242</v>
      </c>
      <c r="AU348" s="159" t="s">
        <v>140</v>
      </c>
      <c r="AY348" s="18" t="s">
        <v>239</v>
      </c>
      <c r="BE348" s="160">
        <f>IF(N348="základná",J348,0)</f>
        <v>0</v>
      </c>
      <c r="BF348" s="160">
        <f>IF(N348="znížená",J348,0)</f>
        <v>0</v>
      </c>
      <c r="BG348" s="160">
        <f>IF(N348="zákl. prenesená",J348,0)</f>
        <v>0</v>
      </c>
      <c r="BH348" s="160">
        <f>IF(N348="zníž. prenesená",J348,0)</f>
        <v>0</v>
      </c>
      <c r="BI348" s="160">
        <f>IF(N348="nulová",J348,0)</f>
        <v>0</v>
      </c>
      <c r="BJ348" s="18" t="s">
        <v>140</v>
      </c>
      <c r="BK348" s="161">
        <f>ROUND(I348*H348,3)</f>
        <v>0</v>
      </c>
      <c r="BL348" s="18" t="s">
        <v>246</v>
      </c>
      <c r="BM348" s="159" t="s">
        <v>1166</v>
      </c>
    </row>
    <row r="349" spans="1:65" s="2" customFormat="1" ht="19.649999999999999">
      <c r="A349" s="34"/>
      <c r="B349" s="35"/>
      <c r="C349" s="34"/>
      <c r="D349" s="163" t="s">
        <v>316</v>
      </c>
      <c r="E349" s="34"/>
      <c r="F349" s="186" t="s">
        <v>5219</v>
      </c>
      <c r="G349" s="34"/>
      <c r="H349" s="34"/>
      <c r="I349" s="187"/>
      <c r="J349" s="34"/>
      <c r="K349" s="34"/>
      <c r="L349" s="35"/>
      <c r="M349" s="188"/>
      <c r="N349" s="189"/>
      <c r="O349" s="60"/>
      <c r="P349" s="60"/>
      <c r="Q349" s="60"/>
      <c r="R349" s="60"/>
      <c r="S349" s="60"/>
      <c r="T349" s="61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T349" s="18" t="s">
        <v>316</v>
      </c>
      <c r="AU349" s="18" t="s">
        <v>140</v>
      </c>
    </row>
    <row r="350" spans="1:65" s="2" customFormat="1" ht="24.25" customHeight="1">
      <c r="A350" s="34"/>
      <c r="B350" s="147"/>
      <c r="C350" s="148" t="s">
        <v>80</v>
      </c>
      <c r="D350" s="148" t="s">
        <v>242</v>
      </c>
      <c r="E350" s="149" t="s">
        <v>5220</v>
      </c>
      <c r="F350" s="150" t="s">
        <v>5221</v>
      </c>
      <c r="G350" s="151" t="s">
        <v>388</v>
      </c>
      <c r="H350" s="152">
        <v>1</v>
      </c>
      <c r="I350" s="153"/>
      <c r="J350" s="152">
        <f>ROUND(I350*H350,3)</f>
        <v>0</v>
      </c>
      <c r="K350" s="154"/>
      <c r="L350" s="35"/>
      <c r="M350" s="155" t="s">
        <v>1</v>
      </c>
      <c r="N350" s="156" t="s">
        <v>46</v>
      </c>
      <c r="O350" s="60"/>
      <c r="P350" s="157">
        <f>O350*H350</f>
        <v>0</v>
      </c>
      <c r="Q350" s="157">
        <v>0</v>
      </c>
      <c r="R350" s="157">
        <f>Q350*H350</f>
        <v>0</v>
      </c>
      <c r="S350" s="157">
        <v>0</v>
      </c>
      <c r="T350" s="158">
        <f>S350*H350</f>
        <v>0</v>
      </c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R350" s="159" t="s">
        <v>246</v>
      </c>
      <c r="AT350" s="159" t="s">
        <v>242</v>
      </c>
      <c r="AU350" s="159" t="s">
        <v>140</v>
      </c>
      <c r="AY350" s="18" t="s">
        <v>239</v>
      </c>
      <c r="BE350" s="160">
        <f>IF(N350="základná",J350,0)</f>
        <v>0</v>
      </c>
      <c r="BF350" s="160">
        <f>IF(N350="znížená",J350,0)</f>
        <v>0</v>
      </c>
      <c r="BG350" s="160">
        <f>IF(N350="zákl. prenesená",J350,0)</f>
        <v>0</v>
      </c>
      <c r="BH350" s="160">
        <f>IF(N350="zníž. prenesená",J350,0)</f>
        <v>0</v>
      </c>
      <c r="BI350" s="160">
        <f>IF(N350="nulová",J350,0)</f>
        <v>0</v>
      </c>
      <c r="BJ350" s="18" t="s">
        <v>140</v>
      </c>
      <c r="BK350" s="161">
        <f>ROUND(I350*H350,3)</f>
        <v>0</v>
      </c>
      <c r="BL350" s="18" t="s">
        <v>246</v>
      </c>
      <c r="BM350" s="159" t="s">
        <v>1127</v>
      </c>
    </row>
    <row r="351" spans="1:65" s="2" customFormat="1" ht="19.649999999999999">
      <c r="A351" s="34"/>
      <c r="B351" s="35"/>
      <c r="C351" s="34"/>
      <c r="D351" s="163" t="s">
        <v>316</v>
      </c>
      <c r="E351" s="34"/>
      <c r="F351" s="186" t="s">
        <v>5222</v>
      </c>
      <c r="G351" s="34"/>
      <c r="H351" s="34"/>
      <c r="I351" s="187"/>
      <c r="J351" s="34"/>
      <c r="K351" s="34"/>
      <c r="L351" s="35"/>
      <c r="M351" s="188"/>
      <c r="N351" s="189"/>
      <c r="O351" s="60"/>
      <c r="P351" s="60"/>
      <c r="Q351" s="60"/>
      <c r="R351" s="60"/>
      <c r="S351" s="60"/>
      <c r="T351" s="61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T351" s="18" t="s">
        <v>316</v>
      </c>
      <c r="AU351" s="18" t="s">
        <v>140</v>
      </c>
    </row>
    <row r="352" spans="1:65" s="2" customFormat="1" ht="24.25" customHeight="1">
      <c r="A352" s="34"/>
      <c r="B352" s="147"/>
      <c r="C352" s="148" t="s">
        <v>80</v>
      </c>
      <c r="D352" s="148" t="s">
        <v>242</v>
      </c>
      <c r="E352" s="149" t="s">
        <v>5223</v>
      </c>
      <c r="F352" s="150" t="s">
        <v>5224</v>
      </c>
      <c r="G352" s="151" t="s">
        <v>388</v>
      </c>
      <c r="H352" s="152">
        <v>1</v>
      </c>
      <c r="I352" s="153"/>
      <c r="J352" s="152">
        <f>ROUND(I352*H352,3)</f>
        <v>0</v>
      </c>
      <c r="K352" s="154"/>
      <c r="L352" s="35"/>
      <c r="M352" s="155" t="s">
        <v>1</v>
      </c>
      <c r="N352" s="156" t="s">
        <v>46</v>
      </c>
      <c r="O352" s="60"/>
      <c r="P352" s="157">
        <f>O352*H352</f>
        <v>0</v>
      </c>
      <c r="Q352" s="157">
        <v>0</v>
      </c>
      <c r="R352" s="157">
        <f>Q352*H352</f>
        <v>0</v>
      </c>
      <c r="S352" s="157">
        <v>0</v>
      </c>
      <c r="T352" s="158">
        <f>S352*H352</f>
        <v>0</v>
      </c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R352" s="159" t="s">
        <v>246</v>
      </c>
      <c r="AT352" s="159" t="s">
        <v>242</v>
      </c>
      <c r="AU352" s="159" t="s">
        <v>140</v>
      </c>
      <c r="AY352" s="18" t="s">
        <v>239</v>
      </c>
      <c r="BE352" s="160">
        <f>IF(N352="základná",J352,0)</f>
        <v>0</v>
      </c>
      <c r="BF352" s="160">
        <f>IF(N352="znížená",J352,0)</f>
        <v>0</v>
      </c>
      <c r="BG352" s="160">
        <f>IF(N352="zákl. prenesená",J352,0)</f>
        <v>0</v>
      </c>
      <c r="BH352" s="160">
        <f>IF(N352="zníž. prenesená",J352,0)</f>
        <v>0</v>
      </c>
      <c r="BI352" s="160">
        <f>IF(N352="nulová",J352,0)</f>
        <v>0</v>
      </c>
      <c r="BJ352" s="18" t="s">
        <v>140</v>
      </c>
      <c r="BK352" s="161">
        <f>ROUND(I352*H352,3)</f>
        <v>0</v>
      </c>
      <c r="BL352" s="18" t="s">
        <v>246</v>
      </c>
      <c r="BM352" s="159" t="s">
        <v>1309</v>
      </c>
    </row>
    <row r="353" spans="1:65" s="2" customFormat="1" ht="14.4" customHeight="1">
      <c r="A353" s="34"/>
      <c r="B353" s="147"/>
      <c r="C353" s="148" t="s">
        <v>80</v>
      </c>
      <c r="D353" s="148" t="s">
        <v>242</v>
      </c>
      <c r="E353" s="149" t="s">
        <v>5225</v>
      </c>
      <c r="F353" s="150" t="s">
        <v>5226</v>
      </c>
      <c r="G353" s="151" t="s">
        <v>388</v>
      </c>
      <c r="H353" s="152">
        <v>1</v>
      </c>
      <c r="I353" s="153"/>
      <c r="J353" s="152">
        <f>ROUND(I353*H353,3)</f>
        <v>0</v>
      </c>
      <c r="K353" s="154"/>
      <c r="L353" s="35"/>
      <c r="M353" s="155" t="s">
        <v>1</v>
      </c>
      <c r="N353" s="156" t="s">
        <v>46</v>
      </c>
      <c r="O353" s="60"/>
      <c r="P353" s="157">
        <f>O353*H353</f>
        <v>0</v>
      </c>
      <c r="Q353" s="157">
        <v>0</v>
      </c>
      <c r="R353" s="157">
        <f>Q353*H353</f>
        <v>0</v>
      </c>
      <c r="S353" s="157">
        <v>0</v>
      </c>
      <c r="T353" s="158">
        <f>S353*H353</f>
        <v>0</v>
      </c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R353" s="159" t="s">
        <v>246</v>
      </c>
      <c r="AT353" s="159" t="s">
        <v>242</v>
      </c>
      <c r="AU353" s="159" t="s">
        <v>140</v>
      </c>
      <c r="AY353" s="18" t="s">
        <v>239</v>
      </c>
      <c r="BE353" s="160">
        <f>IF(N353="základná",J353,0)</f>
        <v>0</v>
      </c>
      <c r="BF353" s="160">
        <f>IF(N353="znížená",J353,0)</f>
        <v>0</v>
      </c>
      <c r="BG353" s="160">
        <f>IF(N353="zákl. prenesená",J353,0)</f>
        <v>0</v>
      </c>
      <c r="BH353" s="160">
        <f>IF(N353="zníž. prenesená",J353,0)</f>
        <v>0</v>
      </c>
      <c r="BI353" s="160">
        <f>IF(N353="nulová",J353,0)</f>
        <v>0</v>
      </c>
      <c r="BJ353" s="18" t="s">
        <v>140</v>
      </c>
      <c r="BK353" s="161">
        <f>ROUND(I353*H353,3)</f>
        <v>0</v>
      </c>
      <c r="BL353" s="18" t="s">
        <v>246</v>
      </c>
      <c r="BM353" s="159" t="s">
        <v>540</v>
      </c>
    </row>
    <row r="354" spans="1:65" s="2" customFormat="1" ht="19.649999999999999">
      <c r="A354" s="34"/>
      <c r="B354" s="35"/>
      <c r="C354" s="34"/>
      <c r="D354" s="163" t="s">
        <v>316</v>
      </c>
      <c r="E354" s="34"/>
      <c r="F354" s="186" t="s">
        <v>5227</v>
      </c>
      <c r="G354" s="34"/>
      <c r="H354" s="34"/>
      <c r="I354" s="187"/>
      <c r="J354" s="34"/>
      <c r="K354" s="34"/>
      <c r="L354" s="35"/>
      <c r="M354" s="188"/>
      <c r="N354" s="189"/>
      <c r="O354" s="60"/>
      <c r="P354" s="60"/>
      <c r="Q354" s="60"/>
      <c r="R354" s="60"/>
      <c r="S354" s="60"/>
      <c r="T354" s="61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T354" s="18" t="s">
        <v>316</v>
      </c>
      <c r="AU354" s="18" t="s">
        <v>140</v>
      </c>
    </row>
    <row r="355" spans="1:65" s="2" customFormat="1" ht="14.4" customHeight="1">
      <c r="A355" s="34"/>
      <c r="B355" s="147"/>
      <c r="C355" s="148" t="s">
        <v>80</v>
      </c>
      <c r="D355" s="148" t="s">
        <v>242</v>
      </c>
      <c r="E355" s="149" t="s">
        <v>5228</v>
      </c>
      <c r="F355" s="150" t="s">
        <v>5229</v>
      </c>
      <c r="G355" s="151" t="s">
        <v>388</v>
      </c>
      <c r="H355" s="152">
        <v>1</v>
      </c>
      <c r="I355" s="153"/>
      <c r="J355" s="152">
        <f>ROUND(I355*H355,3)</f>
        <v>0</v>
      </c>
      <c r="K355" s="154"/>
      <c r="L355" s="35"/>
      <c r="M355" s="155" t="s">
        <v>1</v>
      </c>
      <c r="N355" s="156" t="s">
        <v>46</v>
      </c>
      <c r="O355" s="60"/>
      <c r="P355" s="157">
        <f>O355*H355</f>
        <v>0</v>
      </c>
      <c r="Q355" s="157">
        <v>0</v>
      </c>
      <c r="R355" s="157">
        <f>Q355*H355</f>
        <v>0</v>
      </c>
      <c r="S355" s="157">
        <v>0</v>
      </c>
      <c r="T355" s="158">
        <f>S355*H355</f>
        <v>0</v>
      </c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R355" s="159" t="s">
        <v>246</v>
      </c>
      <c r="AT355" s="159" t="s">
        <v>242</v>
      </c>
      <c r="AU355" s="159" t="s">
        <v>140</v>
      </c>
      <c r="AY355" s="18" t="s">
        <v>239</v>
      </c>
      <c r="BE355" s="160">
        <f>IF(N355="základná",J355,0)</f>
        <v>0</v>
      </c>
      <c r="BF355" s="160">
        <f>IF(N355="znížená",J355,0)</f>
        <v>0</v>
      </c>
      <c r="BG355" s="160">
        <f>IF(N355="zákl. prenesená",J355,0)</f>
        <v>0</v>
      </c>
      <c r="BH355" s="160">
        <f>IF(N355="zníž. prenesená",J355,0)</f>
        <v>0</v>
      </c>
      <c r="BI355" s="160">
        <f>IF(N355="nulová",J355,0)</f>
        <v>0</v>
      </c>
      <c r="BJ355" s="18" t="s">
        <v>140</v>
      </c>
      <c r="BK355" s="161">
        <f>ROUND(I355*H355,3)</f>
        <v>0</v>
      </c>
      <c r="BL355" s="18" t="s">
        <v>246</v>
      </c>
      <c r="BM355" s="159" t="s">
        <v>1588</v>
      </c>
    </row>
    <row r="356" spans="1:65" s="2" customFormat="1" ht="29.45">
      <c r="A356" s="34"/>
      <c r="B356" s="35"/>
      <c r="C356" s="34"/>
      <c r="D356" s="163" t="s">
        <v>316</v>
      </c>
      <c r="E356" s="34"/>
      <c r="F356" s="186" t="s">
        <v>5230</v>
      </c>
      <c r="G356" s="34"/>
      <c r="H356" s="34"/>
      <c r="I356" s="187"/>
      <c r="J356" s="34"/>
      <c r="K356" s="34"/>
      <c r="L356" s="35"/>
      <c r="M356" s="188"/>
      <c r="N356" s="189"/>
      <c r="O356" s="60"/>
      <c r="P356" s="60"/>
      <c r="Q356" s="60"/>
      <c r="R356" s="60"/>
      <c r="S356" s="60"/>
      <c r="T356" s="61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T356" s="18" t="s">
        <v>316</v>
      </c>
      <c r="AU356" s="18" t="s">
        <v>140</v>
      </c>
    </row>
    <row r="357" spans="1:65" s="2" customFormat="1" ht="14.4" customHeight="1">
      <c r="A357" s="34"/>
      <c r="B357" s="147"/>
      <c r="C357" s="148" t="s">
        <v>80</v>
      </c>
      <c r="D357" s="148" t="s">
        <v>242</v>
      </c>
      <c r="E357" s="149" t="s">
        <v>5231</v>
      </c>
      <c r="F357" s="150" t="s">
        <v>5232</v>
      </c>
      <c r="G357" s="151" t="s">
        <v>388</v>
      </c>
      <c r="H357" s="152">
        <v>1</v>
      </c>
      <c r="I357" s="153"/>
      <c r="J357" s="152">
        <f>ROUND(I357*H357,3)</f>
        <v>0</v>
      </c>
      <c r="K357" s="154"/>
      <c r="L357" s="35"/>
      <c r="M357" s="155" t="s">
        <v>1</v>
      </c>
      <c r="N357" s="156" t="s">
        <v>46</v>
      </c>
      <c r="O357" s="60"/>
      <c r="P357" s="157">
        <f>O357*H357</f>
        <v>0</v>
      </c>
      <c r="Q357" s="157">
        <v>0</v>
      </c>
      <c r="R357" s="157">
        <f>Q357*H357</f>
        <v>0</v>
      </c>
      <c r="S357" s="157">
        <v>0</v>
      </c>
      <c r="T357" s="158">
        <f>S357*H357</f>
        <v>0</v>
      </c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R357" s="159" t="s">
        <v>246</v>
      </c>
      <c r="AT357" s="159" t="s">
        <v>242</v>
      </c>
      <c r="AU357" s="159" t="s">
        <v>140</v>
      </c>
      <c r="AY357" s="18" t="s">
        <v>239</v>
      </c>
      <c r="BE357" s="160">
        <f>IF(N357="základná",J357,0)</f>
        <v>0</v>
      </c>
      <c r="BF357" s="160">
        <f>IF(N357="znížená",J357,0)</f>
        <v>0</v>
      </c>
      <c r="BG357" s="160">
        <f>IF(N357="zákl. prenesená",J357,0)</f>
        <v>0</v>
      </c>
      <c r="BH357" s="160">
        <f>IF(N357="zníž. prenesená",J357,0)</f>
        <v>0</v>
      </c>
      <c r="BI357" s="160">
        <f>IF(N357="nulová",J357,0)</f>
        <v>0</v>
      </c>
      <c r="BJ357" s="18" t="s">
        <v>140</v>
      </c>
      <c r="BK357" s="161">
        <f>ROUND(I357*H357,3)</f>
        <v>0</v>
      </c>
      <c r="BL357" s="18" t="s">
        <v>246</v>
      </c>
      <c r="BM357" s="159" t="s">
        <v>804</v>
      </c>
    </row>
    <row r="358" spans="1:65" s="2" customFormat="1" ht="58.95">
      <c r="A358" s="34"/>
      <c r="B358" s="35"/>
      <c r="C358" s="34"/>
      <c r="D358" s="163" t="s">
        <v>316</v>
      </c>
      <c r="E358" s="34"/>
      <c r="F358" s="186" t="s">
        <v>5233</v>
      </c>
      <c r="G358" s="34"/>
      <c r="H358" s="34"/>
      <c r="I358" s="187"/>
      <c r="J358" s="34"/>
      <c r="K358" s="34"/>
      <c r="L358" s="35"/>
      <c r="M358" s="188"/>
      <c r="N358" s="189"/>
      <c r="O358" s="60"/>
      <c r="P358" s="60"/>
      <c r="Q358" s="60"/>
      <c r="R358" s="60"/>
      <c r="S358" s="60"/>
      <c r="T358" s="61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T358" s="18" t="s">
        <v>316</v>
      </c>
      <c r="AU358" s="18" t="s">
        <v>140</v>
      </c>
    </row>
    <row r="359" spans="1:65" s="2" customFormat="1" ht="14.4" customHeight="1">
      <c r="A359" s="34"/>
      <c r="B359" s="147"/>
      <c r="C359" s="148" t="s">
        <v>80</v>
      </c>
      <c r="D359" s="148" t="s">
        <v>242</v>
      </c>
      <c r="E359" s="149" t="s">
        <v>5225</v>
      </c>
      <c r="F359" s="150" t="s">
        <v>5226</v>
      </c>
      <c r="G359" s="151" t="s">
        <v>388</v>
      </c>
      <c r="H359" s="152">
        <v>1</v>
      </c>
      <c r="I359" s="153"/>
      <c r="J359" s="152">
        <f>ROUND(I359*H359,3)</f>
        <v>0</v>
      </c>
      <c r="K359" s="154"/>
      <c r="L359" s="35"/>
      <c r="M359" s="155" t="s">
        <v>1</v>
      </c>
      <c r="N359" s="156" t="s">
        <v>46</v>
      </c>
      <c r="O359" s="60"/>
      <c r="P359" s="157">
        <f>O359*H359</f>
        <v>0</v>
      </c>
      <c r="Q359" s="157">
        <v>0</v>
      </c>
      <c r="R359" s="157">
        <f>Q359*H359</f>
        <v>0</v>
      </c>
      <c r="S359" s="157">
        <v>0</v>
      </c>
      <c r="T359" s="158">
        <f>S359*H359</f>
        <v>0</v>
      </c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R359" s="159" t="s">
        <v>246</v>
      </c>
      <c r="AT359" s="159" t="s">
        <v>242</v>
      </c>
      <c r="AU359" s="159" t="s">
        <v>140</v>
      </c>
      <c r="AY359" s="18" t="s">
        <v>239</v>
      </c>
      <c r="BE359" s="160">
        <f>IF(N359="základná",J359,0)</f>
        <v>0</v>
      </c>
      <c r="BF359" s="160">
        <f>IF(N359="znížená",J359,0)</f>
        <v>0</v>
      </c>
      <c r="BG359" s="160">
        <f>IF(N359="zákl. prenesená",J359,0)</f>
        <v>0</v>
      </c>
      <c r="BH359" s="160">
        <f>IF(N359="zníž. prenesená",J359,0)</f>
        <v>0</v>
      </c>
      <c r="BI359" s="160">
        <f>IF(N359="nulová",J359,0)</f>
        <v>0</v>
      </c>
      <c r="BJ359" s="18" t="s">
        <v>140</v>
      </c>
      <c r="BK359" s="161">
        <f>ROUND(I359*H359,3)</f>
        <v>0</v>
      </c>
      <c r="BL359" s="18" t="s">
        <v>246</v>
      </c>
      <c r="BM359" s="159" t="s">
        <v>1230</v>
      </c>
    </row>
    <row r="360" spans="1:65" s="2" customFormat="1" ht="19.649999999999999">
      <c r="A360" s="34"/>
      <c r="B360" s="35"/>
      <c r="C360" s="34"/>
      <c r="D360" s="163" t="s">
        <v>316</v>
      </c>
      <c r="E360" s="34"/>
      <c r="F360" s="186" t="s">
        <v>5234</v>
      </c>
      <c r="G360" s="34"/>
      <c r="H360" s="34"/>
      <c r="I360" s="187"/>
      <c r="J360" s="34"/>
      <c r="K360" s="34"/>
      <c r="L360" s="35"/>
      <c r="M360" s="188"/>
      <c r="N360" s="189"/>
      <c r="O360" s="60"/>
      <c r="P360" s="60"/>
      <c r="Q360" s="60"/>
      <c r="R360" s="60"/>
      <c r="S360" s="60"/>
      <c r="T360" s="61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T360" s="18" t="s">
        <v>316</v>
      </c>
      <c r="AU360" s="18" t="s">
        <v>140</v>
      </c>
    </row>
    <row r="361" spans="1:65" s="2" customFormat="1" ht="14.4" customHeight="1">
      <c r="A361" s="34"/>
      <c r="B361" s="147"/>
      <c r="C361" s="148" t="s">
        <v>80</v>
      </c>
      <c r="D361" s="148" t="s">
        <v>242</v>
      </c>
      <c r="E361" s="149" t="s">
        <v>5235</v>
      </c>
      <c r="F361" s="150" t="s">
        <v>5236</v>
      </c>
      <c r="G361" s="151" t="s">
        <v>388</v>
      </c>
      <c r="H361" s="152">
        <v>2</v>
      </c>
      <c r="I361" s="153"/>
      <c r="J361" s="152">
        <f>ROUND(I361*H361,3)</f>
        <v>0</v>
      </c>
      <c r="K361" s="154"/>
      <c r="L361" s="35"/>
      <c r="M361" s="155" t="s">
        <v>1</v>
      </c>
      <c r="N361" s="156" t="s">
        <v>46</v>
      </c>
      <c r="O361" s="60"/>
      <c r="P361" s="157">
        <f>O361*H361</f>
        <v>0</v>
      </c>
      <c r="Q361" s="157">
        <v>0</v>
      </c>
      <c r="R361" s="157">
        <f>Q361*H361</f>
        <v>0</v>
      </c>
      <c r="S361" s="157">
        <v>0</v>
      </c>
      <c r="T361" s="158">
        <f>S361*H361</f>
        <v>0</v>
      </c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R361" s="159" t="s">
        <v>246</v>
      </c>
      <c r="AT361" s="159" t="s">
        <v>242</v>
      </c>
      <c r="AU361" s="159" t="s">
        <v>140</v>
      </c>
      <c r="AY361" s="18" t="s">
        <v>239</v>
      </c>
      <c r="BE361" s="160">
        <f>IF(N361="základná",J361,0)</f>
        <v>0</v>
      </c>
      <c r="BF361" s="160">
        <f>IF(N361="znížená",J361,0)</f>
        <v>0</v>
      </c>
      <c r="BG361" s="160">
        <f>IF(N361="zákl. prenesená",J361,0)</f>
        <v>0</v>
      </c>
      <c r="BH361" s="160">
        <f>IF(N361="zníž. prenesená",J361,0)</f>
        <v>0</v>
      </c>
      <c r="BI361" s="160">
        <f>IF(N361="nulová",J361,0)</f>
        <v>0</v>
      </c>
      <c r="BJ361" s="18" t="s">
        <v>140</v>
      </c>
      <c r="BK361" s="161">
        <f>ROUND(I361*H361,3)</f>
        <v>0</v>
      </c>
      <c r="BL361" s="18" t="s">
        <v>246</v>
      </c>
      <c r="BM361" s="159" t="s">
        <v>1133</v>
      </c>
    </row>
    <row r="362" spans="1:65" s="2" customFormat="1" ht="14.4" customHeight="1">
      <c r="A362" s="34"/>
      <c r="B362" s="147"/>
      <c r="C362" s="148" t="s">
        <v>80</v>
      </c>
      <c r="D362" s="148" t="s">
        <v>242</v>
      </c>
      <c r="E362" s="149" t="s">
        <v>5237</v>
      </c>
      <c r="F362" s="150" t="s">
        <v>5238</v>
      </c>
      <c r="G362" s="151" t="s">
        <v>388</v>
      </c>
      <c r="H362" s="152">
        <v>1</v>
      </c>
      <c r="I362" s="153"/>
      <c r="J362" s="152">
        <f>ROUND(I362*H362,3)</f>
        <v>0</v>
      </c>
      <c r="K362" s="154"/>
      <c r="L362" s="35"/>
      <c r="M362" s="155" t="s">
        <v>1</v>
      </c>
      <c r="N362" s="156" t="s">
        <v>46</v>
      </c>
      <c r="O362" s="60"/>
      <c r="P362" s="157">
        <f>O362*H362</f>
        <v>0</v>
      </c>
      <c r="Q362" s="157">
        <v>0</v>
      </c>
      <c r="R362" s="157">
        <f>Q362*H362</f>
        <v>0</v>
      </c>
      <c r="S362" s="157">
        <v>0</v>
      </c>
      <c r="T362" s="158">
        <f>S362*H362</f>
        <v>0</v>
      </c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R362" s="159" t="s">
        <v>246</v>
      </c>
      <c r="AT362" s="159" t="s">
        <v>242</v>
      </c>
      <c r="AU362" s="159" t="s">
        <v>140</v>
      </c>
      <c r="AY362" s="18" t="s">
        <v>239</v>
      </c>
      <c r="BE362" s="160">
        <f>IF(N362="základná",J362,0)</f>
        <v>0</v>
      </c>
      <c r="BF362" s="160">
        <f>IF(N362="znížená",J362,0)</f>
        <v>0</v>
      </c>
      <c r="BG362" s="160">
        <f>IF(N362="zákl. prenesená",J362,0)</f>
        <v>0</v>
      </c>
      <c r="BH362" s="160">
        <f>IF(N362="zníž. prenesená",J362,0)</f>
        <v>0</v>
      </c>
      <c r="BI362" s="160">
        <f>IF(N362="nulová",J362,0)</f>
        <v>0</v>
      </c>
      <c r="BJ362" s="18" t="s">
        <v>140</v>
      </c>
      <c r="BK362" s="161">
        <f>ROUND(I362*H362,3)</f>
        <v>0</v>
      </c>
      <c r="BL362" s="18" t="s">
        <v>246</v>
      </c>
      <c r="BM362" s="159" t="s">
        <v>1261</v>
      </c>
    </row>
    <row r="363" spans="1:65" s="2" customFormat="1" ht="19.649999999999999">
      <c r="A363" s="34"/>
      <c r="B363" s="35"/>
      <c r="C363" s="34"/>
      <c r="D363" s="163" t="s">
        <v>316</v>
      </c>
      <c r="E363" s="34"/>
      <c r="F363" s="186" t="s">
        <v>5239</v>
      </c>
      <c r="G363" s="34"/>
      <c r="H363" s="34"/>
      <c r="I363" s="187"/>
      <c r="J363" s="34"/>
      <c r="K363" s="34"/>
      <c r="L363" s="35"/>
      <c r="M363" s="188"/>
      <c r="N363" s="189"/>
      <c r="O363" s="60"/>
      <c r="P363" s="60"/>
      <c r="Q363" s="60"/>
      <c r="R363" s="60"/>
      <c r="S363" s="60"/>
      <c r="T363" s="61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T363" s="18" t="s">
        <v>316</v>
      </c>
      <c r="AU363" s="18" t="s">
        <v>140</v>
      </c>
    </row>
    <row r="364" spans="1:65" s="2" customFormat="1" ht="14.4" customHeight="1">
      <c r="A364" s="34"/>
      <c r="B364" s="147"/>
      <c r="C364" s="148" t="s">
        <v>80</v>
      </c>
      <c r="D364" s="148" t="s">
        <v>242</v>
      </c>
      <c r="E364" s="149" t="s">
        <v>5240</v>
      </c>
      <c r="F364" s="150" t="s">
        <v>5241</v>
      </c>
      <c r="G364" s="151" t="s">
        <v>388</v>
      </c>
      <c r="H364" s="152">
        <v>1</v>
      </c>
      <c r="I364" s="153"/>
      <c r="J364" s="152">
        <f>ROUND(I364*H364,3)</f>
        <v>0</v>
      </c>
      <c r="K364" s="154"/>
      <c r="L364" s="35"/>
      <c r="M364" s="155" t="s">
        <v>1</v>
      </c>
      <c r="N364" s="156" t="s">
        <v>46</v>
      </c>
      <c r="O364" s="60"/>
      <c r="P364" s="157">
        <f>O364*H364</f>
        <v>0</v>
      </c>
      <c r="Q364" s="157">
        <v>0</v>
      </c>
      <c r="R364" s="157">
        <f>Q364*H364</f>
        <v>0</v>
      </c>
      <c r="S364" s="157">
        <v>0</v>
      </c>
      <c r="T364" s="158">
        <f>S364*H364</f>
        <v>0</v>
      </c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R364" s="159" t="s">
        <v>246</v>
      </c>
      <c r="AT364" s="159" t="s">
        <v>242</v>
      </c>
      <c r="AU364" s="159" t="s">
        <v>140</v>
      </c>
      <c r="AY364" s="18" t="s">
        <v>239</v>
      </c>
      <c r="BE364" s="160">
        <f>IF(N364="základná",J364,0)</f>
        <v>0</v>
      </c>
      <c r="BF364" s="160">
        <f>IF(N364="znížená",J364,0)</f>
        <v>0</v>
      </c>
      <c r="BG364" s="160">
        <f>IF(N364="zákl. prenesená",J364,0)</f>
        <v>0</v>
      </c>
      <c r="BH364" s="160">
        <f>IF(N364="zníž. prenesená",J364,0)</f>
        <v>0</v>
      </c>
      <c r="BI364" s="160">
        <f>IF(N364="nulová",J364,0)</f>
        <v>0</v>
      </c>
      <c r="BJ364" s="18" t="s">
        <v>140</v>
      </c>
      <c r="BK364" s="161">
        <f>ROUND(I364*H364,3)</f>
        <v>0</v>
      </c>
      <c r="BL364" s="18" t="s">
        <v>246</v>
      </c>
      <c r="BM364" s="159" t="s">
        <v>1320</v>
      </c>
    </row>
    <row r="365" spans="1:65" s="2" customFormat="1" ht="49.1">
      <c r="A365" s="34"/>
      <c r="B365" s="35"/>
      <c r="C365" s="34"/>
      <c r="D365" s="163" t="s">
        <v>316</v>
      </c>
      <c r="E365" s="34"/>
      <c r="F365" s="186" t="s">
        <v>5242</v>
      </c>
      <c r="G365" s="34"/>
      <c r="H365" s="34"/>
      <c r="I365" s="187"/>
      <c r="J365" s="34"/>
      <c r="K365" s="34"/>
      <c r="L365" s="35"/>
      <c r="M365" s="188"/>
      <c r="N365" s="189"/>
      <c r="O365" s="60"/>
      <c r="P365" s="60"/>
      <c r="Q365" s="60"/>
      <c r="R365" s="60"/>
      <c r="S365" s="60"/>
      <c r="T365" s="61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T365" s="18" t="s">
        <v>316</v>
      </c>
      <c r="AU365" s="18" t="s">
        <v>140</v>
      </c>
    </row>
    <row r="366" spans="1:65" s="2" customFormat="1" ht="14.4" customHeight="1">
      <c r="A366" s="34"/>
      <c r="B366" s="147"/>
      <c r="C366" s="148" t="s">
        <v>80</v>
      </c>
      <c r="D366" s="148" t="s">
        <v>242</v>
      </c>
      <c r="E366" s="149" t="s">
        <v>5243</v>
      </c>
      <c r="F366" s="150" t="s">
        <v>5560</v>
      </c>
      <c r="G366" s="151" t="s">
        <v>388</v>
      </c>
      <c r="H366" s="152">
        <v>0</v>
      </c>
      <c r="I366" s="153"/>
      <c r="J366" s="152">
        <f>ROUND(I366*H366,3)</f>
        <v>0</v>
      </c>
      <c r="K366" s="154"/>
      <c r="L366" s="35"/>
      <c r="M366" s="155" t="s">
        <v>1</v>
      </c>
      <c r="N366" s="156" t="s">
        <v>46</v>
      </c>
      <c r="O366" s="60"/>
      <c r="P366" s="157">
        <f>O366*H366</f>
        <v>0</v>
      </c>
      <c r="Q366" s="157">
        <v>0</v>
      </c>
      <c r="R366" s="157">
        <f>Q366*H366</f>
        <v>0</v>
      </c>
      <c r="S366" s="157">
        <v>0</v>
      </c>
      <c r="T366" s="158">
        <f>S366*H366</f>
        <v>0</v>
      </c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R366" s="159" t="s">
        <v>246</v>
      </c>
      <c r="AT366" s="159" t="s">
        <v>242</v>
      </c>
      <c r="AU366" s="159" t="s">
        <v>140</v>
      </c>
      <c r="AY366" s="18" t="s">
        <v>239</v>
      </c>
      <c r="BE366" s="160">
        <f>IF(N366="základná",J366,0)</f>
        <v>0</v>
      </c>
      <c r="BF366" s="160">
        <f>IF(N366="znížená",J366,0)</f>
        <v>0</v>
      </c>
      <c r="BG366" s="160">
        <f>IF(N366="zákl. prenesená",J366,0)</f>
        <v>0</v>
      </c>
      <c r="BH366" s="160">
        <f>IF(N366="zníž. prenesená",J366,0)</f>
        <v>0</v>
      </c>
      <c r="BI366" s="160">
        <f>IF(N366="nulová",J366,0)</f>
        <v>0</v>
      </c>
      <c r="BJ366" s="18" t="s">
        <v>140</v>
      </c>
      <c r="BK366" s="161">
        <f>ROUND(I366*H366,3)</f>
        <v>0</v>
      </c>
      <c r="BL366" s="18" t="s">
        <v>246</v>
      </c>
      <c r="BM366" s="159" t="s">
        <v>1137</v>
      </c>
    </row>
    <row r="367" spans="1:65" s="2" customFormat="1" ht="14.4" customHeight="1">
      <c r="A367" s="34"/>
      <c r="B367" s="147"/>
      <c r="C367" s="148" t="s">
        <v>80</v>
      </c>
      <c r="D367" s="148" t="s">
        <v>242</v>
      </c>
      <c r="E367" s="149" t="s">
        <v>5244</v>
      </c>
      <c r="F367" s="150" t="s">
        <v>5245</v>
      </c>
      <c r="G367" s="151" t="s">
        <v>388</v>
      </c>
      <c r="H367" s="152">
        <v>1</v>
      </c>
      <c r="I367" s="153"/>
      <c r="J367" s="152">
        <f>ROUND(I367*H367,3)</f>
        <v>0</v>
      </c>
      <c r="K367" s="154"/>
      <c r="L367" s="35"/>
      <c r="M367" s="155" t="s">
        <v>1</v>
      </c>
      <c r="N367" s="156" t="s">
        <v>46</v>
      </c>
      <c r="O367" s="60"/>
      <c r="P367" s="157">
        <f>O367*H367</f>
        <v>0</v>
      </c>
      <c r="Q367" s="157">
        <v>0</v>
      </c>
      <c r="R367" s="157">
        <f>Q367*H367</f>
        <v>0</v>
      </c>
      <c r="S367" s="157">
        <v>0</v>
      </c>
      <c r="T367" s="158">
        <f>S367*H367</f>
        <v>0</v>
      </c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R367" s="159" t="s">
        <v>246</v>
      </c>
      <c r="AT367" s="159" t="s">
        <v>242</v>
      </c>
      <c r="AU367" s="159" t="s">
        <v>140</v>
      </c>
      <c r="AY367" s="18" t="s">
        <v>239</v>
      </c>
      <c r="BE367" s="160">
        <f>IF(N367="základná",J367,0)</f>
        <v>0</v>
      </c>
      <c r="BF367" s="160">
        <f>IF(N367="znížená",J367,0)</f>
        <v>0</v>
      </c>
      <c r="BG367" s="160">
        <f>IF(N367="zákl. prenesená",J367,0)</f>
        <v>0</v>
      </c>
      <c r="BH367" s="160">
        <f>IF(N367="zníž. prenesená",J367,0)</f>
        <v>0</v>
      </c>
      <c r="BI367" s="160">
        <f>IF(N367="nulová",J367,0)</f>
        <v>0</v>
      </c>
      <c r="BJ367" s="18" t="s">
        <v>140</v>
      </c>
      <c r="BK367" s="161">
        <f>ROUND(I367*H367,3)</f>
        <v>0</v>
      </c>
      <c r="BL367" s="18" t="s">
        <v>246</v>
      </c>
      <c r="BM367" s="159" t="s">
        <v>814</v>
      </c>
    </row>
    <row r="368" spans="1:65" s="2" customFormat="1" ht="58.95">
      <c r="A368" s="34"/>
      <c r="B368" s="35"/>
      <c r="C368" s="34"/>
      <c r="D368" s="163" t="s">
        <v>316</v>
      </c>
      <c r="E368" s="34"/>
      <c r="F368" s="186" t="s">
        <v>5246</v>
      </c>
      <c r="G368" s="34"/>
      <c r="H368" s="34"/>
      <c r="I368" s="187"/>
      <c r="J368" s="34"/>
      <c r="K368" s="34"/>
      <c r="L368" s="35"/>
      <c r="M368" s="188"/>
      <c r="N368" s="189"/>
      <c r="O368" s="60"/>
      <c r="P368" s="60"/>
      <c r="Q368" s="60"/>
      <c r="R368" s="60"/>
      <c r="S368" s="60"/>
      <c r="T368" s="61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T368" s="18" t="s">
        <v>316</v>
      </c>
      <c r="AU368" s="18" t="s">
        <v>140</v>
      </c>
    </row>
    <row r="369" spans="1:65" s="2" customFormat="1" ht="14.4" customHeight="1">
      <c r="A369" s="34"/>
      <c r="B369" s="147"/>
      <c r="C369" s="148" t="s">
        <v>80</v>
      </c>
      <c r="D369" s="148" t="s">
        <v>242</v>
      </c>
      <c r="E369" s="149" t="s">
        <v>5063</v>
      </c>
      <c r="F369" s="150" t="s">
        <v>5064</v>
      </c>
      <c r="G369" s="151" t="s">
        <v>388</v>
      </c>
      <c r="H369" s="152">
        <v>1</v>
      </c>
      <c r="I369" s="153"/>
      <c r="J369" s="152">
        <f>ROUND(I369*H369,3)</f>
        <v>0</v>
      </c>
      <c r="K369" s="154"/>
      <c r="L369" s="35"/>
      <c r="M369" s="155" t="s">
        <v>1</v>
      </c>
      <c r="N369" s="156" t="s">
        <v>46</v>
      </c>
      <c r="O369" s="60"/>
      <c r="P369" s="157">
        <f>O369*H369</f>
        <v>0</v>
      </c>
      <c r="Q369" s="157">
        <v>0</v>
      </c>
      <c r="R369" s="157">
        <f>Q369*H369</f>
        <v>0</v>
      </c>
      <c r="S369" s="157">
        <v>0</v>
      </c>
      <c r="T369" s="158">
        <f>S369*H369</f>
        <v>0</v>
      </c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R369" s="159" t="s">
        <v>246</v>
      </c>
      <c r="AT369" s="159" t="s">
        <v>242</v>
      </c>
      <c r="AU369" s="159" t="s">
        <v>140</v>
      </c>
      <c r="AY369" s="18" t="s">
        <v>239</v>
      </c>
      <c r="BE369" s="160">
        <f>IF(N369="základná",J369,0)</f>
        <v>0</v>
      </c>
      <c r="BF369" s="160">
        <f>IF(N369="znížená",J369,0)</f>
        <v>0</v>
      </c>
      <c r="BG369" s="160">
        <f>IF(N369="zákl. prenesená",J369,0)</f>
        <v>0</v>
      </c>
      <c r="BH369" s="160">
        <f>IF(N369="zníž. prenesená",J369,0)</f>
        <v>0</v>
      </c>
      <c r="BI369" s="160">
        <f>IF(N369="nulová",J369,0)</f>
        <v>0</v>
      </c>
      <c r="BJ369" s="18" t="s">
        <v>140</v>
      </c>
      <c r="BK369" s="161">
        <f>ROUND(I369*H369,3)</f>
        <v>0</v>
      </c>
      <c r="BL369" s="18" t="s">
        <v>246</v>
      </c>
      <c r="BM369" s="159" t="s">
        <v>510</v>
      </c>
    </row>
    <row r="370" spans="1:65" s="2" customFormat="1" ht="49.1">
      <c r="A370" s="34"/>
      <c r="B370" s="35"/>
      <c r="C370" s="34"/>
      <c r="D370" s="163" t="s">
        <v>316</v>
      </c>
      <c r="E370" s="34"/>
      <c r="F370" s="186" t="s">
        <v>5247</v>
      </c>
      <c r="G370" s="34"/>
      <c r="H370" s="34"/>
      <c r="I370" s="187"/>
      <c r="J370" s="34"/>
      <c r="K370" s="34"/>
      <c r="L370" s="35"/>
      <c r="M370" s="188"/>
      <c r="N370" s="189"/>
      <c r="O370" s="60"/>
      <c r="P370" s="60"/>
      <c r="Q370" s="60"/>
      <c r="R370" s="60"/>
      <c r="S370" s="60"/>
      <c r="T370" s="61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T370" s="18" t="s">
        <v>316</v>
      </c>
      <c r="AU370" s="18" t="s">
        <v>140</v>
      </c>
    </row>
    <row r="371" spans="1:65" s="2" customFormat="1" ht="14.4" customHeight="1">
      <c r="A371" s="34"/>
      <c r="B371" s="147"/>
      <c r="C371" s="148" t="s">
        <v>80</v>
      </c>
      <c r="D371" s="148" t="s">
        <v>242</v>
      </c>
      <c r="E371" s="149" t="s">
        <v>5225</v>
      </c>
      <c r="F371" s="150" t="s">
        <v>5226</v>
      </c>
      <c r="G371" s="151" t="s">
        <v>388</v>
      </c>
      <c r="H371" s="152">
        <v>1</v>
      </c>
      <c r="I371" s="153"/>
      <c r="J371" s="152">
        <f>ROUND(I371*H371,3)</f>
        <v>0</v>
      </c>
      <c r="K371" s="154"/>
      <c r="L371" s="35"/>
      <c r="M371" s="155" t="s">
        <v>1</v>
      </c>
      <c r="N371" s="156" t="s">
        <v>46</v>
      </c>
      <c r="O371" s="60"/>
      <c r="P371" s="157">
        <f>O371*H371</f>
        <v>0</v>
      </c>
      <c r="Q371" s="157">
        <v>0</v>
      </c>
      <c r="R371" s="157">
        <f>Q371*H371</f>
        <v>0</v>
      </c>
      <c r="S371" s="157">
        <v>0</v>
      </c>
      <c r="T371" s="158">
        <f>S371*H371</f>
        <v>0</v>
      </c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R371" s="159" t="s">
        <v>246</v>
      </c>
      <c r="AT371" s="159" t="s">
        <v>242</v>
      </c>
      <c r="AU371" s="159" t="s">
        <v>140</v>
      </c>
      <c r="AY371" s="18" t="s">
        <v>239</v>
      </c>
      <c r="BE371" s="160">
        <f>IF(N371="základná",J371,0)</f>
        <v>0</v>
      </c>
      <c r="BF371" s="160">
        <f>IF(N371="znížená",J371,0)</f>
        <v>0</v>
      </c>
      <c r="BG371" s="160">
        <f>IF(N371="zákl. prenesená",J371,0)</f>
        <v>0</v>
      </c>
      <c r="BH371" s="160">
        <f>IF(N371="zníž. prenesená",J371,0)</f>
        <v>0</v>
      </c>
      <c r="BI371" s="160">
        <f>IF(N371="nulová",J371,0)</f>
        <v>0</v>
      </c>
      <c r="BJ371" s="18" t="s">
        <v>140</v>
      </c>
      <c r="BK371" s="161">
        <f>ROUND(I371*H371,3)</f>
        <v>0</v>
      </c>
      <c r="BL371" s="18" t="s">
        <v>246</v>
      </c>
      <c r="BM371" s="159" t="s">
        <v>616</v>
      </c>
    </row>
    <row r="372" spans="1:65" s="2" customFormat="1" ht="19.649999999999999">
      <c r="A372" s="34"/>
      <c r="B372" s="35"/>
      <c r="C372" s="34"/>
      <c r="D372" s="163" t="s">
        <v>316</v>
      </c>
      <c r="E372" s="34"/>
      <c r="F372" s="186" t="s">
        <v>5227</v>
      </c>
      <c r="G372" s="34"/>
      <c r="H372" s="34"/>
      <c r="I372" s="187"/>
      <c r="J372" s="34"/>
      <c r="K372" s="34"/>
      <c r="L372" s="35"/>
      <c r="M372" s="188"/>
      <c r="N372" s="189"/>
      <c r="O372" s="60"/>
      <c r="P372" s="60"/>
      <c r="Q372" s="60"/>
      <c r="R372" s="60"/>
      <c r="S372" s="60"/>
      <c r="T372" s="61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T372" s="18" t="s">
        <v>316</v>
      </c>
      <c r="AU372" s="18" t="s">
        <v>140</v>
      </c>
    </row>
    <row r="373" spans="1:65" s="2" customFormat="1" ht="14.4" customHeight="1">
      <c r="A373" s="34"/>
      <c r="B373" s="147"/>
      <c r="C373" s="148" t="s">
        <v>80</v>
      </c>
      <c r="D373" s="148" t="s">
        <v>242</v>
      </c>
      <c r="E373" s="149" t="s">
        <v>5228</v>
      </c>
      <c r="F373" s="150" t="s">
        <v>5229</v>
      </c>
      <c r="G373" s="151" t="s">
        <v>388</v>
      </c>
      <c r="H373" s="152">
        <v>1</v>
      </c>
      <c r="I373" s="153"/>
      <c r="J373" s="152">
        <f>ROUND(I373*H373,3)</f>
        <v>0</v>
      </c>
      <c r="K373" s="154"/>
      <c r="L373" s="35"/>
      <c r="M373" s="155" t="s">
        <v>1</v>
      </c>
      <c r="N373" s="156" t="s">
        <v>46</v>
      </c>
      <c r="O373" s="60"/>
      <c r="P373" s="157">
        <f>O373*H373</f>
        <v>0</v>
      </c>
      <c r="Q373" s="157">
        <v>0</v>
      </c>
      <c r="R373" s="157">
        <f>Q373*H373</f>
        <v>0</v>
      </c>
      <c r="S373" s="157">
        <v>0</v>
      </c>
      <c r="T373" s="158">
        <f>S373*H373</f>
        <v>0</v>
      </c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R373" s="159" t="s">
        <v>246</v>
      </c>
      <c r="AT373" s="159" t="s">
        <v>242</v>
      </c>
      <c r="AU373" s="159" t="s">
        <v>140</v>
      </c>
      <c r="AY373" s="18" t="s">
        <v>239</v>
      </c>
      <c r="BE373" s="160">
        <f>IF(N373="základná",J373,0)</f>
        <v>0</v>
      </c>
      <c r="BF373" s="160">
        <f>IF(N373="znížená",J373,0)</f>
        <v>0</v>
      </c>
      <c r="BG373" s="160">
        <f>IF(N373="zákl. prenesená",J373,0)</f>
        <v>0</v>
      </c>
      <c r="BH373" s="160">
        <f>IF(N373="zníž. prenesená",J373,0)</f>
        <v>0</v>
      </c>
      <c r="BI373" s="160">
        <f>IF(N373="nulová",J373,0)</f>
        <v>0</v>
      </c>
      <c r="BJ373" s="18" t="s">
        <v>140</v>
      </c>
      <c r="BK373" s="161">
        <f>ROUND(I373*H373,3)</f>
        <v>0</v>
      </c>
      <c r="BL373" s="18" t="s">
        <v>246</v>
      </c>
      <c r="BM373" s="159" t="s">
        <v>1265</v>
      </c>
    </row>
    <row r="374" spans="1:65" s="2" customFormat="1" ht="29.45">
      <c r="A374" s="34"/>
      <c r="B374" s="35"/>
      <c r="C374" s="34"/>
      <c r="D374" s="163" t="s">
        <v>316</v>
      </c>
      <c r="E374" s="34"/>
      <c r="F374" s="186" t="s">
        <v>5230</v>
      </c>
      <c r="G374" s="34"/>
      <c r="H374" s="34"/>
      <c r="I374" s="187"/>
      <c r="J374" s="34"/>
      <c r="K374" s="34"/>
      <c r="L374" s="35"/>
      <c r="M374" s="188"/>
      <c r="N374" s="189"/>
      <c r="O374" s="60"/>
      <c r="P374" s="60"/>
      <c r="Q374" s="60"/>
      <c r="R374" s="60"/>
      <c r="S374" s="60"/>
      <c r="T374" s="61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T374" s="18" t="s">
        <v>316</v>
      </c>
      <c r="AU374" s="18" t="s">
        <v>140</v>
      </c>
    </row>
    <row r="375" spans="1:65" s="2" customFormat="1" ht="14.4" customHeight="1">
      <c r="A375" s="34"/>
      <c r="B375" s="147"/>
      <c r="C375" s="254" t="s">
        <v>80</v>
      </c>
      <c r="D375" s="254" t="s">
        <v>242</v>
      </c>
      <c r="E375" s="255" t="s">
        <v>5248</v>
      </c>
      <c r="F375" s="256" t="s">
        <v>5249</v>
      </c>
      <c r="G375" s="257" t="s">
        <v>388</v>
      </c>
      <c r="H375" s="258">
        <v>1</v>
      </c>
      <c r="I375" s="258"/>
      <c r="J375" s="258">
        <f>ROUND(I375*H375,3)</f>
        <v>0</v>
      </c>
      <c r="K375" s="154"/>
      <c r="L375" s="35"/>
      <c r="M375" s="155" t="s">
        <v>1</v>
      </c>
      <c r="N375" s="156" t="s">
        <v>46</v>
      </c>
      <c r="O375" s="60"/>
      <c r="P375" s="157">
        <f>O375*H375</f>
        <v>0</v>
      </c>
      <c r="Q375" s="157">
        <v>0</v>
      </c>
      <c r="R375" s="157">
        <f>Q375*H375</f>
        <v>0</v>
      </c>
      <c r="S375" s="157">
        <v>0</v>
      </c>
      <c r="T375" s="158">
        <f>S375*H375</f>
        <v>0</v>
      </c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R375" s="159" t="s">
        <v>246</v>
      </c>
      <c r="AT375" s="159" t="s">
        <v>242</v>
      </c>
      <c r="AU375" s="159" t="s">
        <v>140</v>
      </c>
      <c r="AY375" s="18" t="s">
        <v>239</v>
      </c>
      <c r="BE375" s="160">
        <f>IF(N375="základná",J375,0)</f>
        <v>0</v>
      </c>
      <c r="BF375" s="160">
        <f>IF(N375="znížená",J375,0)</f>
        <v>0</v>
      </c>
      <c r="BG375" s="160">
        <f>IF(N375="zákl. prenesená",J375,0)</f>
        <v>0</v>
      </c>
      <c r="BH375" s="160">
        <f>IF(N375="zníž. prenesená",J375,0)</f>
        <v>0</v>
      </c>
      <c r="BI375" s="160">
        <f>IF(N375="nulová",J375,0)</f>
        <v>0</v>
      </c>
      <c r="BJ375" s="18" t="s">
        <v>140</v>
      </c>
      <c r="BK375" s="161">
        <f>ROUND(I375*H375,3)</f>
        <v>0</v>
      </c>
      <c r="BL375" s="18" t="s">
        <v>246</v>
      </c>
      <c r="BM375" s="159" t="s">
        <v>1687</v>
      </c>
    </row>
    <row r="376" spans="1:65" s="2" customFormat="1" ht="98.2">
      <c r="A376" s="34"/>
      <c r="B376" s="35"/>
      <c r="C376" s="34"/>
      <c r="D376" s="163" t="s">
        <v>316</v>
      </c>
      <c r="E376" s="34"/>
      <c r="F376" s="186" t="s">
        <v>5250</v>
      </c>
      <c r="G376" s="34"/>
      <c r="H376" s="34"/>
      <c r="I376" s="187"/>
      <c r="J376" s="34"/>
      <c r="K376" s="34"/>
      <c r="L376" s="35"/>
      <c r="M376" s="188"/>
      <c r="N376" s="189"/>
      <c r="O376" s="60"/>
      <c r="P376" s="60"/>
      <c r="Q376" s="60"/>
      <c r="R376" s="60"/>
      <c r="S376" s="60"/>
      <c r="T376" s="61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T376" s="18" t="s">
        <v>316</v>
      </c>
      <c r="AU376" s="18" t="s">
        <v>140</v>
      </c>
    </row>
    <row r="377" spans="1:65" s="2" customFormat="1" ht="14.4" customHeight="1">
      <c r="A377" s="34"/>
      <c r="B377" s="147"/>
      <c r="C377" s="254" t="s">
        <v>80</v>
      </c>
      <c r="D377" s="254" t="s">
        <v>242</v>
      </c>
      <c r="E377" s="255" t="s">
        <v>5251</v>
      </c>
      <c r="F377" s="256" t="s">
        <v>5252</v>
      </c>
      <c r="G377" s="257" t="s">
        <v>388</v>
      </c>
      <c r="H377" s="258">
        <v>1</v>
      </c>
      <c r="I377" s="258"/>
      <c r="J377" s="258">
        <f>ROUND(I377*H377,3)</f>
        <v>0</v>
      </c>
      <c r="K377" s="154"/>
      <c r="L377" s="35"/>
      <c r="M377" s="155" t="s">
        <v>1</v>
      </c>
      <c r="N377" s="156" t="s">
        <v>46</v>
      </c>
      <c r="O377" s="60"/>
      <c r="P377" s="157">
        <f>O377*H377</f>
        <v>0</v>
      </c>
      <c r="Q377" s="157">
        <v>0</v>
      </c>
      <c r="R377" s="157">
        <f>Q377*H377</f>
        <v>0</v>
      </c>
      <c r="S377" s="157">
        <v>0</v>
      </c>
      <c r="T377" s="158">
        <f>S377*H377</f>
        <v>0</v>
      </c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R377" s="159" t="s">
        <v>246</v>
      </c>
      <c r="AT377" s="159" t="s">
        <v>242</v>
      </c>
      <c r="AU377" s="159" t="s">
        <v>140</v>
      </c>
      <c r="AY377" s="18" t="s">
        <v>239</v>
      </c>
      <c r="BE377" s="160">
        <f>IF(N377="základná",J377,0)</f>
        <v>0</v>
      </c>
      <c r="BF377" s="160">
        <f>IF(N377="znížená",J377,0)</f>
        <v>0</v>
      </c>
      <c r="BG377" s="160">
        <f>IF(N377="zákl. prenesená",J377,0)</f>
        <v>0</v>
      </c>
      <c r="BH377" s="160">
        <f>IF(N377="zníž. prenesená",J377,0)</f>
        <v>0</v>
      </c>
      <c r="BI377" s="160">
        <f>IF(N377="nulová",J377,0)</f>
        <v>0</v>
      </c>
      <c r="BJ377" s="18" t="s">
        <v>140</v>
      </c>
      <c r="BK377" s="161">
        <f>ROUND(I377*H377,3)</f>
        <v>0</v>
      </c>
      <c r="BL377" s="18" t="s">
        <v>246</v>
      </c>
      <c r="BM377" s="159" t="s">
        <v>1648</v>
      </c>
    </row>
    <row r="378" spans="1:65" s="2" customFormat="1" ht="68.75">
      <c r="A378" s="34"/>
      <c r="B378" s="35"/>
      <c r="C378" s="34"/>
      <c r="D378" s="163" t="s">
        <v>316</v>
      </c>
      <c r="E378" s="34"/>
      <c r="F378" s="186" t="s">
        <v>5253</v>
      </c>
      <c r="G378" s="34"/>
      <c r="H378" s="34"/>
      <c r="I378" s="187"/>
      <c r="J378" s="34"/>
      <c r="K378" s="34"/>
      <c r="L378" s="35"/>
      <c r="M378" s="188"/>
      <c r="N378" s="189"/>
      <c r="O378" s="60"/>
      <c r="P378" s="60"/>
      <c r="Q378" s="60"/>
      <c r="R378" s="60"/>
      <c r="S378" s="60"/>
      <c r="T378" s="61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T378" s="18" t="s">
        <v>316</v>
      </c>
      <c r="AU378" s="18" t="s">
        <v>140</v>
      </c>
    </row>
    <row r="379" spans="1:65" s="2" customFormat="1" ht="24.25" customHeight="1">
      <c r="A379" s="34"/>
      <c r="B379" s="147"/>
      <c r="C379" s="148" t="s">
        <v>80</v>
      </c>
      <c r="D379" s="148" t="s">
        <v>242</v>
      </c>
      <c r="E379" s="149" t="s">
        <v>5254</v>
      </c>
      <c r="F379" s="150" t="s">
        <v>5255</v>
      </c>
      <c r="G379" s="151" t="s">
        <v>388</v>
      </c>
      <c r="H379" s="152">
        <v>2</v>
      </c>
      <c r="I379" s="153"/>
      <c r="J379" s="152">
        <f>ROUND(I379*H379,3)</f>
        <v>0</v>
      </c>
      <c r="K379" s="154"/>
      <c r="L379" s="35"/>
      <c r="M379" s="155" t="s">
        <v>1</v>
      </c>
      <c r="N379" s="156" t="s">
        <v>46</v>
      </c>
      <c r="O379" s="60"/>
      <c r="P379" s="157">
        <f>O379*H379</f>
        <v>0</v>
      </c>
      <c r="Q379" s="157">
        <v>0</v>
      </c>
      <c r="R379" s="157">
        <f>Q379*H379</f>
        <v>0</v>
      </c>
      <c r="S379" s="157">
        <v>0</v>
      </c>
      <c r="T379" s="158">
        <f>S379*H379</f>
        <v>0</v>
      </c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R379" s="159" t="s">
        <v>246</v>
      </c>
      <c r="AT379" s="159" t="s">
        <v>242</v>
      </c>
      <c r="AU379" s="159" t="s">
        <v>140</v>
      </c>
      <c r="AY379" s="18" t="s">
        <v>239</v>
      </c>
      <c r="BE379" s="160">
        <f>IF(N379="základná",J379,0)</f>
        <v>0</v>
      </c>
      <c r="BF379" s="160">
        <f>IF(N379="znížená",J379,0)</f>
        <v>0</v>
      </c>
      <c r="BG379" s="160">
        <f>IF(N379="zákl. prenesená",J379,0)</f>
        <v>0</v>
      </c>
      <c r="BH379" s="160">
        <f>IF(N379="zníž. prenesená",J379,0)</f>
        <v>0</v>
      </c>
      <c r="BI379" s="160">
        <f>IF(N379="nulová",J379,0)</f>
        <v>0</v>
      </c>
      <c r="BJ379" s="18" t="s">
        <v>140</v>
      </c>
      <c r="BK379" s="161">
        <f>ROUND(I379*H379,3)</f>
        <v>0</v>
      </c>
      <c r="BL379" s="18" t="s">
        <v>246</v>
      </c>
      <c r="BM379" s="159" t="s">
        <v>1878</v>
      </c>
    </row>
    <row r="380" spans="1:65" s="2" customFormat="1" ht="14.4" customHeight="1">
      <c r="A380" s="34"/>
      <c r="B380" s="147"/>
      <c r="C380" s="148" t="s">
        <v>80</v>
      </c>
      <c r="D380" s="148" t="s">
        <v>242</v>
      </c>
      <c r="E380" s="149" t="s">
        <v>5089</v>
      </c>
      <c r="F380" s="150" t="s">
        <v>5090</v>
      </c>
      <c r="G380" s="151" t="s">
        <v>388</v>
      </c>
      <c r="H380" s="152">
        <v>1</v>
      </c>
      <c r="I380" s="153"/>
      <c r="J380" s="152">
        <f>ROUND(I380*H380,3)</f>
        <v>0</v>
      </c>
      <c r="K380" s="154"/>
      <c r="L380" s="35"/>
      <c r="M380" s="155" t="s">
        <v>1</v>
      </c>
      <c r="N380" s="156" t="s">
        <v>46</v>
      </c>
      <c r="O380" s="60"/>
      <c r="P380" s="157">
        <f>O380*H380</f>
        <v>0</v>
      </c>
      <c r="Q380" s="157">
        <v>0</v>
      </c>
      <c r="R380" s="157">
        <f>Q380*H380</f>
        <v>0</v>
      </c>
      <c r="S380" s="157">
        <v>0</v>
      </c>
      <c r="T380" s="158">
        <f>S380*H380</f>
        <v>0</v>
      </c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R380" s="159" t="s">
        <v>246</v>
      </c>
      <c r="AT380" s="159" t="s">
        <v>242</v>
      </c>
      <c r="AU380" s="159" t="s">
        <v>140</v>
      </c>
      <c r="AY380" s="18" t="s">
        <v>239</v>
      </c>
      <c r="BE380" s="160">
        <f>IF(N380="základná",J380,0)</f>
        <v>0</v>
      </c>
      <c r="BF380" s="160">
        <f>IF(N380="znížená",J380,0)</f>
        <v>0</v>
      </c>
      <c r="BG380" s="160">
        <f>IF(N380="zákl. prenesená",J380,0)</f>
        <v>0</v>
      </c>
      <c r="BH380" s="160">
        <f>IF(N380="zníž. prenesená",J380,0)</f>
        <v>0</v>
      </c>
      <c r="BI380" s="160">
        <f>IF(N380="nulová",J380,0)</f>
        <v>0</v>
      </c>
      <c r="BJ380" s="18" t="s">
        <v>140</v>
      </c>
      <c r="BK380" s="161">
        <f>ROUND(I380*H380,3)</f>
        <v>0</v>
      </c>
      <c r="BL380" s="18" t="s">
        <v>246</v>
      </c>
      <c r="BM380" s="159" t="s">
        <v>1888</v>
      </c>
    </row>
    <row r="381" spans="1:65" s="2" customFormat="1" ht="39.299999999999997">
      <c r="A381" s="34"/>
      <c r="B381" s="35"/>
      <c r="C381" s="34"/>
      <c r="D381" s="163" t="s">
        <v>316</v>
      </c>
      <c r="E381" s="34"/>
      <c r="F381" s="186" t="s">
        <v>5256</v>
      </c>
      <c r="G381" s="34"/>
      <c r="H381" s="34"/>
      <c r="I381" s="187"/>
      <c r="J381" s="34"/>
      <c r="K381" s="34"/>
      <c r="L381" s="35"/>
      <c r="M381" s="188"/>
      <c r="N381" s="189"/>
      <c r="O381" s="60"/>
      <c r="P381" s="60"/>
      <c r="Q381" s="60"/>
      <c r="R381" s="60"/>
      <c r="S381" s="60"/>
      <c r="T381" s="61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T381" s="18" t="s">
        <v>316</v>
      </c>
      <c r="AU381" s="18" t="s">
        <v>140</v>
      </c>
    </row>
    <row r="382" spans="1:65" s="2" customFormat="1" ht="14.4" customHeight="1">
      <c r="A382" s="34"/>
      <c r="B382" s="147"/>
      <c r="C382" s="148" t="s">
        <v>80</v>
      </c>
      <c r="D382" s="148" t="s">
        <v>242</v>
      </c>
      <c r="E382" s="149" t="s">
        <v>5257</v>
      </c>
      <c r="F382" s="150" t="s">
        <v>5258</v>
      </c>
      <c r="G382" s="151" t="s">
        <v>388</v>
      </c>
      <c r="H382" s="152">
        <v>1</v>
      </c>
      <c r="I382" s="153"/>
      <c r="J382" s="152">
        <f>ROUND(I382*H382,3)</f>
        <v>0</v>
      </c>
      <c r="K382" s="154"/>
      <c r="L382" s="35"/>
      <c r="M382" s="155" t="s">
        <v>1</v>
      </c>
      <c r="N382" s="156" t="s">
        <v>46</v>
      </c>
      <c r="O382" s="60"/>
      <c r="P382" s="157">
        <f>O382*H382</f>
        <v>0</v>
      </c>
      <c r="Q382" s="157">
        <v>0</v>
      </c>
      <c r="R382" s="157">
        <f>Q382*H382</f>
        <v>0</v>
      </c>
      <c r="S382" s="157">
        <v>0</v>
      </c>
      <c r="T382" s="158">
        <f>S382*H382</f>
        <v>0</v>
      </c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R382" s="159" t="s">
        <v>246</v>
      </c>
      <c r="AT382" s="159" t="s">
        <v>242</v>
      </c>
      <c r="AU382" s="159" t="s">
        <v>140</v>
      </c>
      <c r="AY382" s="18" t="s">
        <v>239</v>
      </c>
      <c r="BE382" s="160">
        <f>IF(N382="základná",J382,0)</f>
        <v>0</v>
      </c>
      <c r="BF382" s="160">
        <f>IF(N382="znížená",J382,0)</f>
        <v>0</v>
      </c>
      <c r="BG382" s="160">
        <f>IF(N382="zákl. prenesená",J382,0)</f>
        <v>0</v>
      </c>
      <c r="BH382" s="160">
        <f>IF(N382="zníž. prenesená",J382,0)</f>
        <v>0</v>
      </c>
      <c r="BI382" s="160">
        <f>IF(N382="nulová",J382,0)</f>
        <v>0</v>
      </c>
      <c r="BJ382" s="18" t="s">
        <v>140</v>
      </c>
      <c r="BK382" s="161">
        <f>ROUND(I382*H382,3)</f>
        <v>0</v>
      </c>
      <c r="BL382" s="18" t="s">
        <v>246</v>
      </c>
      <c r="BM382" s="159" t="s">
        <v>1693</v>
      </c>
    </row>
    <row r="383" spans="1:65" s="2" customFormat="1" ht="39.299999999999997">
      <c r="A383" s="34"/>
      <c r="B383" s="35"/>
      <c r="C383" s="34"/>
      <c r="D383" s="163" t="s">
        <v>316</v>
      </c>
      <c r="E383" s="34"/>
      <c r="F383" s="186" t="s">
        <v>5259</v>
      </c>
      <c r="G383" s="34"/>
      <c r="H383" s="34"/>
      <c r="I383" s="187"/>
      <c r="J383" s="34"/>
      <c r="K383" s="34"/>
      <c r="L383" s="35"/>
      <c r="M383" s="188"/>
      <c r="N383" s="189"/>
      <c r="O383" s="60"/>
      <c r="P383" s="60"/>
      <c r="Q383" s="60"/>
      <c r="R383" s="60"/>
      <c r="S383" s="60"/>
      <c r="T383" s="61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T383" s="18" t="s">
        <v>316</v>
      </c>
      <c r="AU383" s="18" t="s">
        <v>140</v>
      </c>
    </row>
    <row r="384" spans="1:65" s="2" customFormat="1" ht="14.4" customHeight="1">
      <c r="A384" s="34"/>
      <c r="B384" s="147"/>
      <c r="C384" s="148" t="s">
        <v>80</v>
      </c>
      <c r="D384" s="148" t="s">
        <v>242</v>
      </c>
      <c r="E384" s="149" t="s">
        <v>5260</v>
      </c>
      <c r="F384" s="150" t="s">
        <v>5261</v>
      </c>
      <c r="G384" s="151" t="s">
        <v>388</v>
      </c>
      <c r="H384" s="152">
        <v>2</v>
      </c>
      <c r="I384" s="153"/>
      <c r="J384" s="152">
        <f>ROUND(I384*H384,3)</f>
        <v>0</v>
      </c>
      <c r="K384" s="154"/>
      <c r="L384" s="35"/>
      <c r="M384" s="155" t="s">
        <v>1</v>
      </c>
      <c r="N384" s="156" t="s">
        <v>46</v>
      </c>
      <c r="O384" s="60"/>
      <c r="P384" s="157">
        <f>O384*H384</f>
        <v>0</v>
      </c>
      <c r="Q384" s="157">
        <v>0</v>
      </c>
      <c r="R384" s="157">
        <f>Q384*H384</f>
        <v>0</v>
      </c>
      <c r="S384" s="157">
        <v>0</v>
      </c>
      <c r="T384" s="158">
        <f>S384*H384</f>
        <v>0</v>
      </c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R384" s="159" t="s">
        <v>246</v>
      </c>
      <c r="AT384" s="159" t="s">
        <v>242</v>
      </c>
      <c r="AU384" s="159" t="s">
        <v>140</v>
      </c>
      <c r="AY384" s="18" t="s">
        <v>239</v>
      </c>
      <c r="BE384" s="160">
        <f>IF(N384="základná",J384,0)</f>
        <v>0</v>
      </c>
      <c r="BF384" s="160">
        <f>IF(N384="znížená",J384,0)</f>
        <v>0</v>
      </c>
      <c r="BG384" s="160">
        <f>IF(N384="zákl. prenesená",J384,0)</f>
        <v>0</v>
      </c>
      <c r="BH384" s="160">
        <f>IF(N384="zníž. prenesená",J384,0)</f>
        <v>0</v>
      </c>
      <c r="BI384" s="160">
        <f>IF(N384="nulová",J384,0)</f>
        <v>0</v>
      </c>
      <c r="BJ384" s="18" t="s">
        <v>140</v>
      </c>
      <c r="BK384" s="161">
        <f>ROUND(I384*H384,3)</f>
        <v>0</v>
      </c>
      <c r="BL384" s="18" t="s">
        <v>246</v>
      </c>
      <c r="BM384" s="159" t="s">
        <v>1714</v>
      </c>
    </row>
    <row r="385" spans="1:65" s="2" customFormat="1" ht="29.45">
      <c r="A385" s="34"/>
      <c r="B385" s="35"/>
      <c r="C385" s="34"/>
      <c r="D385" s="163" t="s">
        <v>316</v>
      </c>
      <c r="E385" s="34"/>
      <c r="F385" s="186" t="s">
        <v>5262</v>
      </c>
      <c r="G385" s="34"/>
      <c r="H385" s="34"/>
      <c r="I385" s="187"/>
      <c r="J385" s="34"/>
      <c r="K385" s="34"/>
      <c r="L385" s="35"/>
      <c r="M385" s="188"/>
      <c r="N385" s="189"/>
      <c r="O385" s="60"/>
      <c r="P385" s="60"/>
      <c r="Q385" s="60"/>
      <c r="R385" s="60"/>
      <c r="S385" s="60"/>
      <c r="T385" s="61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T385" s="18" t="s">
        <v>316</v>
      </c>
      <c r="AU385" s="18" t="s">
        <v>140</v>
      </c>
    </row>
    <row r="386" spans="1:65" s="2" customFormat="1" ht="14.4" customHeight="1">
      <c r="A386" s="34"/>
      <c r="B386" s="147"/>
      <c r="C386" s="148" t="s">
        <v>80</v>
      </c>
      <c r="D386" s="148" t="s">
        <v>242</v>
      </c>
      <c r="E386" s="149" t="s">
        <v>5263</v>
      </c>
      <c r="F386" s="150" t="s">
        <v>5264</v>
      </c>
      <c r="G386" s="151" t="s">
        <v>388</v>
      </c>
      <c r="H386" s="152">
        <v>2</v>
      </c>
      <c r="I386" s="153"/>
      <c r="J386" s="152">
        <f>ROUND(I386*H386,3)</f>
        <v>0</v>
      </c>
      <c r="K386" s="154"/>
      <c r="L386" s="35"/>
      <c r="M386" s="155" t="s">
        <v>1</v>
      </c>
      <c r="N386" s="156" t="s">
        <v>46</v>
      </c>
      <c r="O386" s="60"/>
      <c r="P386" s="157">
        <f>O386*H386</f>
        <v>0</v>
      </c>
      <c r="Q386" s="157">
        <v>0</v>
      </c>
      <c r="R386" s="157">
        <f>Q386*H386</f>
        <v>0</v>
      </c>
      <c r="S386" s="157">
        <v>0</v>
      </c>
      <c r="T386" s="158">
        <f>S386*H386</f>
        <v>0</v>
      </c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R386" s="159" t="s">
        <v>246</v>
      </c>
      <c r="AT386" s="159" t="s">
        <v>242</v>
      </c>
      <c r="AU386" s="159" t="s">
        <v>140</v>
      </c>
      <c r="AY386" s="18" t="s">
        <v>239</v>
      </c>
      <c r="BE386" s="160">
        <f>IF(N386="základná",J386,0)</f>
        <v>0</v>
      </c>
      <c r="BF386" s="160">
        <f>IF(N386="znížená",J386,0)</f>
        <v>0</v>
      </c>
      <c r="BG386" s="160">
        <f>IF(N386="zákl. prenesená",J386,0)</f>
        <v>0</v>
      </c>
      <c r="BH386" s="160">
        <f>IF(N386="zníž. prenesená",J386,0)</f>
        <v>0</v>
      </c>
      <c r="BI386" s="160">
        <f>IF(N386="nulová",J386,0)</f>
        <v>0</v>
      </c>
      <c r="BJ386" s="18" t="s">
        <v>140</v>
      </c>
      <c r="BK386" s="161">
        <f>ROUND(I386*H386,3)</f>
        <v>0</v>
      </c>
      <c r="BL386" s="18" t="s">
        <v>246</v>
      </c>
      <c r="BM386" s="159" t="s">
        <v>1757</v>
      </c>
    </row>
    <row r="387" spans="1:65" s="2" customFormat="1" ht="29.45">
      <c r="A387" s="34"/>
      <c r="B387" s="35"/>
      <c r="C387" s="34"/>
      <c r="D387" s="163" t="s">
        <v>316</v>
      </c>
      <c r="E387" s="34"/>
      <c r="F387" s="186" t="s">
        <v>5265</v>
      </c>
      <c r="G387" s="34"/>
      <c r="H387" s="34"/>
      <c r="I387" s="187"/>
      <c r="J387" s="34"/>
      <c r="K387" s="34"/>
      <c r="L387" s="35"/>
      <c r="M387" s="188"/>
      <c r="N387" s="189"/>
      <c r="O387" s="60"/>
      <c r="P387" s="60"/>
      <c r="Q387" s="60"/>
      <c r="R387" s="60"/>
      <c r="S387" s="60"/>
      <c r="T387" s="61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T387" s="18" t="s">
        <v>316</v>
      </c>
      <c r="AU387" s="18" t="s">
        <v>140</v>
      </c>
    </row>
    <row r="388" spans="1:65" s="2" customFormat="1" ht="14.4" customHeight="1">
      <c r="A388" s="34"/>
      <c r="B388" s="147"/>
      <c r="C388" s="148" t="s">
        <v>80</v>
      </c>
      <c r="D388" s="148" t="s">
        <v>242</v>
      </c>
      <c r="E388" s="149" t="s">
        <v>5266</v>
      </c>
      <c r="F388" s="150" t="s">
        <v>5267</v>
      </c>
      <c r="G388" s="151" t="s">
        <v>388</v>
      </c>
      <c r="H388" s="152">
        <v>4</v>
      </c>
      <c r="I388" s="153"/>
      <c r="J388" s="152">
        <f>ROUND(I388*H388,3)</f>
        <v>0</v>
      </c>
      <c r="K388" s="154"/>
      <c r="L388" s="35"/>
      <c r="M388" s="155" t="s">
        <v>1</v>
      </c>
      <c r="N388" s="156" t="s">
        <v>46</v>
      </c>
      <c r="O388" s="60"/>
      <c r="P388" s="157">
        <f>O388*H388</f>
        <v>0</v>
      </c>
      <c r="Q388" s="157">
        <v>0</v>
      </c>
      <c r="R388" s="157">
        <f>Q388*H388</f>
        <v>0</v>
      </c>
      <c r="S388" s="157">
        <v>0</v>
      </c>
      <c r="T388" s="158">
        <f>S388*H388</f>
        <v>0</v>
      </c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R388" s="159" t="s">
        <v>246</v>
      </c>
      <c r="AT388" s="159" t="s">
        <v>242</v>
      </c>
      <c r="AU388" s="159" t="s">
        <v>140</v>
      </c>
      <c r="AY388" s="18" t="s">
        <v>239</v>
      </c>
      <c r="BE388" s="160">
        <f>IF(N388="základná",J388,0)</f>
        <v>0</v>
      </c>
      <c r="BF388" s="160">
        <f>IF(N388="znížená",J388,0)</f>
        <v>0</v>
      </c>
      <c r="BG388" s="160">
        <f>IF(N388="zákl. prenesená",J388,0)</f>
        <v>0</v>
      </c>
      <c r="BH388" s="160">
        <f>IF(N388="zníž. prenesená",J388,0)</f>
        <v>0</v>
      </c>
      <c r="BI388" s="160">
        <f>IF(N388="nulová",J388,0)</f>
        <v>0</v>
      </c>
      <c r="BJ388" s="18" t="s">
        <v>140</v>
      </c>
      <c r="BK388" s="161">
        <f>ROUND(I388*H388,3)</f>
        <v>0</v>
      </c>
      <c r="BL388" s="18" t="s">
        <v>246</v>
      </c>
      <c r="BM388" s="159" t="s">
        <v>1812</v>
      </c>
    </row>
    <row r="389" spans="1:65" s="2" customFormat="1" ht="39.299999999999997">
      <c r="A389" s="34"/>
      <c r="B389" s="35"/>
      <c r="C389" s="34"/>
      <c r="D389" s="163" t="s">
        <v>316</v>
      </c>
      <c r="E389" s="34"/>
      <c r="F389" s="186" t="s">
        <v>5268</v>
      </c>
      <c r="G389" s="34"/>
      <c r="H389" s="34"/>
      <c r="I389" s="187"/>
      <c r="J389" s="34"/>
      <c r="K389" s="34"/>
      <c r="L389" s="35"/>
      <c r="M389" s="188"/>
      <c r="N389" s="189"/>
      <c r="O389" s="60"/>
      <c r="P389" s="60"/>
      <c r="Q389" s="60"/>
      <c r="R389" s="60"/>
      <c r="S389" s="60"/>
      <c r="T389" s="61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T389" s="18" t="s">
        <v>316</v>
      </c>
      <c r="AU389" s="18" t="s">
        <v>140</v>
      </c>
    </row>
    <row r="390" spans="1:65" s="2" customFormat="1" ht="14.4" customHeight="1">
      <c r="A390" s="34"/>
      <c r="B390" s="147"/>
      <c r="C390" s="148" t="s">
        <v>80</v>
      </c>
      <c r="D390" s="148" t="s">
        <v>242</v>
      </c>
      <c r="E390" s="149" t="s">
        <v>5269</v>
      </c>
      <c r="F390" s="150" t="s">
        <v>5270</v>
      </c>
      <c r="G390" s="151" t="s">
        <v>388</v>
      </c>
      <c r="H390" s="152">
        <v>5</v>
      </c>
      <c r="I390" s="153"/>
      <c r="J390" s="152">
        <f>ROUND(I390*H390,3)</f>
        <v>0</v>
      </c>
      <c r="K390" s="154"/>
      <c r="L390" s="35"/>
      <c r="M390" s="155" t="s">
        <v>1</v>
      </c>
      <c r="N390" s="156" t="s">
        <v>46</v>
      </c>
      <c r="O390" s="60"/>
      <c r="P390" s="157">
        <f>O390*H390</f>
        <v>0</v>
      </c>
      <c r="Q390" s="157">
        <v>0</v>
      </c>
      <c r="R390" s="157">
        <f>Q390*H390</f>
        <v>0</v>
      </c>
      <c r="S390" s="157">
        <v>0</v>
      </c>
      <c r="T390" s="158">
        <f>S390*H390</f>
        <v>0</v>
      </c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R390" s="159" t="s">
        <v>246</v>
      </c>
      <c r="AT390" s="159" t="s">
        <v>242</v>
      </c>
      <c r="AU390" s="159" t="s">
        <v>140</v>
      </c>
      <c r="AY390" s="18" t="s">
        <v>239</v>
      </c>
      <c r="BE390" s="160">
        <f>IF(N390="základná",J390,0)</f>
        <v>0</v>
      </c>
      <c r="BF390" s="160">
        <f>IF(N390="znížená",J390,0)</f>
        <v>0</v>
      </c>
      <c r="BG390" s="160">
        <f>IF(N390="zákl. prenesená",J390,0)</f>
        <v>0</v>
      </c>
      <c r="BH390" s="160">
        <f>IF(N390="zníž. prenesená",J390,0)</f>
        <v>0</v>
      </c>
      <c r="BI390" s="160">
        <f>IF(N390="nulová",J390,0)</f>
        <v>0</v>
      </c>
      <c r="BJ390" s="18" t="s">
        <v>140</v>
      </c>
      <c r="BK390" s="161">
        <f>ROUND(I390*H390,3)</f>
        <v>0</v>
      </c>
      <c r="BL390" s="18" t="s">
        <v>246</v>
      </c>
      <c r="BM390" s="159" t="s">
        <v>1844</v>
      </c>
    </row>
    <row r="391" spans="1:65" s="2" customFormat="1" ht="29.45">
      <c r="A391" s="34"/>
      <c r="B391" s="35"/>
      <c r="C391" s="34"/>
      <c r="D391" s="163" t="s">
        <v>316</v>
      </c>
      <c r="E391" s="34"/>
      <c r="F391" s="186" t="s">
        <v>5271</v>
      </c>
      <c r="G391" s="34"/>
      <c r="H391" s="34"/>
      <c r="I391" s="187"/>
      <c r="J391" s="34"/>
      <c r="K391" s="34"/>
      <c r="L391" s="35"/>
      <c r="M391" s="188"/>
      <c r="N391" s="189"/>
      <c r="O391" s="60"/>
      <c r="P391" s="60"/>
      <c r="Q391" s="60"/>
      <c r="R391" s="60"/>
      <c r="S391" s="60"/>
      <c r="T391" s="61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T391" s="18" t="s">
        <v>316</v>
      </c>
      <c r="AU391" s="18" t="s">
        <v>140</v>
      </c>
    </row>
    <row r="392" spans="1:65" s="2" customFormat="1" ht="14.4" customHeight="1">
      <c r="A392" s="34"/>
      <c r="B392" s="147"/>
      <c r="C392" s="148" t="s">
        <v>80</v>
      </c>
      <c r="D392" s="148" t="s">
        <v>242</v>
      </c>
      <c r="E392" s="149" t="s">
        <v>5272</v>
      </c>
      <c r="F392" s="150" t="s">
        <v>5273</v>
      </c>
      <c r="G392" s="151" t="s">
        <v>388</v>
      </c>
      <c r="H392" s="152">
        <v>5</v>
      </c>
      <c r="I392" s="153"/>
      <c r="J392" s="152">
        <f>ROUND(I392*H392,3)</f>
        <v>0</v>
      </c>
      <c r="K392" s="154"/>
      <c r="L392" s="35"/>
      <c r="M392" s="155" t="s">
        <v>1</v>
      </c>
      <c r="N392" s="156" t="s">
        <v>46</v>
      </c>
      <c r="O392" s="60"/>
      <c r="P392" s="157">
        <f>O392*H392</f>
        <v>0</v>
      </c>
      <c r="Q392" s="157">
        <v>0</v>
      </c>
      <c r="R392" s="157">
        <f>Q392*H392</f>
        <v>0</v>
      </c>
      <c r="S392" s="157">
        <v>0</v>
      </c>
      <c r="T392" s="158">
        <f>S392*H392</f>
        <v>0</v>
      </c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R392" s="159" t="s">
        <v>246</v>
      </c>
      <c r="AT392" s="159" t="s">
        <v>242</v>
      </c>
      <c r="AU392" s="159" t="s">
        <v>140</v>
      </c>
      <c r="AY392" s="18" t="s">
        <v>239</v>
      </c>
      <c r="BE392" s="160">
        <f>IF(N392="základná",J392,0)</f>
        <v>0</v>
      </c>
      <c r="BF392" s="160">
        <f>IF(N392="znížená",J392,0)</f>
        <v>0</v>
      </c>
      <c r="BG392" s="160">
        <f>IF(N392="zákl. prenesená",J392,0)</f>
        <v>0</v>
      </c>
      <c r="BH392" s="160">
        <f>IF(N392="zníž. prenesená",J392,0)</f>
        <v>0</v>
      </c>
      <c r="BI392" s="160">
        <f>IF(N392="nulová",J392,0)</f>
        <v>0</v>
      </c>
      <c r="BJ392" s="18" t="s">
        <v>140</v>
      </c>
      <c r="BK392" s="161">
        <f>ROUND(I392*H392,3)</f>
        <v>0</v>
      </c>
      <c r="BL392" s="18" t="s">
        <v>246</v>
      </c>
      <c r="BM392" s="159" t="s">
        <v>1897</v>
      </c>
    </row>
    <row r="393" spans="1:65" s="2" customFormat="1" ht="39.299999999999997">
      <c r="A393" s="34"/>
      <c r="B393" s="35"/>
      <c r="C393" s="34"/>
      <c r="D393" s="163" t="s">
        <v>316</v>
      </c>
      <c r="E393" s="34"/>
      <c r="F393" s="186" t="s">
        <v>5274</v>
      </c>
      <c r="G393" s="34"/>
      <c r="H393" s="34"/>
      <c r="I393" s="187"/>
      <c r="J393" s="34"/>
      <c r="K393" s="34"/>
      <c r="L393" s="35"/>
      <c r="M393" s="188"/>
      <c r="N393" s="189"/>
      <c r="O393" s="60"/>
      <c r="P393" s="60"/>
      <c r="Q393" s="60"/>
      <c r="R393" s="60"/>
      <c r="S393" s="60"/>
      <c r="T393" s="61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T393" s="18" t="s">
        <v>316</v>
      </c>
      <c r="AU393" s="18" t="s">
        <v>140</v>
      </c>
    </row>
    <row r="394" spans="1:65" s="2" customFormat="1" ht="14.4" customHeight="1">
      <c r="A394" s="34"/>
      <c r="B394" s="147"/>
      <c r="C394" s="148" t="s">
        <v>80</v>
      </c>
      <c r="D394" s="148" t="s">
        <v>242</v>
      </c>
      <c r="E394" s="149" t="s">
        <v>5275</v>
      </c>
      <c r="F394" s="150" t="s">
        <v>5276</v>
      </c>
      <c r="G394" s="151" t="s">
        <v>388</v>
      </c>
      <c r="H394" s="152">
        <v>5</v>
      </c>
      <c r="I394" s="153"/>
      <c r="J394" s="152">
        <f>ROUND(I394*H394,3)</f>
        <v>0</v>
      </c>
      <c r="K394" s="154"/>
      <c r="L394" s="35"/>
      <c r="M394" s="155" t="s">
        <v>1</v>
      </c>
      <c r="N394" s="156" t="s">
        <v>46</v>
      </c>
      <c r="O394" s="60"/>
      <c r="P394" s="157">
        <f>O394*H394</f>
        <v>0</v>
      </c>
      <c r="Q394" s="157">
        <v>0</v>
      </c>
      <c r="R394" s="157">
        <f>Q394*H394</f>
        <v>0</v>
      </c>
      <c r="S394" s="157">
        <v>0</v>
      </c>
      <c r="T394" s="158">
        <f>S394*H394</f>
        <v>0</v>
      </c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R394" s="159" t="s">
        <v>246</v>
      </c>
      <c r="AT394" s="159" t="s">
        <v>242</v>
      </c>
      <c r="AU394" s="159" t="s">
        <v>140</v>
      </c>
      <c r="AY394" s="18" t="s">
        <v>239</v>
      </c>
      <c r="BE394" s="160">
        <f>IF(N394="základná",J394,0)</f>
        <v>0</v>
      </c>
      <c r="BF394" s="160">
        <f>IF(N394="znížená",J394,0)</f>
        <v>0</v>
      </c>
      <c r="BG394" s="160">
        <f>IF(N394="zákl. prenesená",J394,0)</f>
        <v>0</v>
      </c>
      <c r="BH394" s="160">
        <f>IF(N394="zníž. prenesená",J394,0)</f>
        <v>0</v>
      </c>
      <c r="BI394" s="160">
        <f>IF(N394="nulová",J394,0)</f>
        <v>0</v>
      </c>
      <c r="BJ394" s="18" t="s">
        <v>140</v>
      </c>
      <c r="BK394" s="161">
        <f>ROUND(I394*H394,3)</f>
        <v>0</v>
      </c>
      <c r="BL394" s="18" t="s">
        <v>246</v>
      </c>
      <c r="BM394" s="159" t="s">
        <v>1901</v>
      </c>
    </row>
    <row r="395" spans="1:65" s="2" customFormat="1" ht="39.299999999999997">
      <c r="A395" s="34"/>
      <c r="B395" s="35"/>
      <c r="C395" s="34"/>
      <c r="D395" s="163" t="s">
        <v>316</v>
      </c>
      <c r="E395" s="34"/>
      <c r="F395" s="186" t="s">
        <v>5277</v>
      </c>
      <c r="G395" s="34"/>
      <c r="H395" s="34"/>
      <c r="I395" s="187"/>
      <c r="J395" s="34"/>
      <c r="K395" s="34"/>
      <c r="L395" s="35"/>
      <c r="M395" s="188"/>
      <c r="N395" s="189"/>
      <c r="O395" s="60"/>
      <c r="P395" s="60"/>
      <c r="Q395" s="60"/>
      <c r="R395" s="60"/>
      <c r="S395" s="60"/>
      <c r="T395" s="61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T395" s="18" t="s">
        <v>316</v>
      </c>
      <c r="AU395" s="18" t="s">
        <v>140</v>
      </c>
    </row>
    <row r="396" spans="1:65" s="2" customFormat="1" ht="14.4" customHeight="1">
      <c r="A396" s="34"/>
      <c r="B396" s="147"/>
      <c r="C396" s="148" t="s">
        <v>80</v>
      </c>
      <c r="D396" s="148" t="s">
        <v>242</v>
      </c>
      <c r="E396" s="149" t="s">
        <v>5278</v>
      </c>
      <c r="F396" s="150" t="s">
        <v>5279</v>
      </c>
      <c r="G396" s="151" t="s">
        <v>388</v>
      </c>
      <c r="H396" s="152">
        <v>5</v>
      </c>
      <c r="I396" s="153"/>
      <c r="J396" s="152">
        <f>ROUND(I396*H396,3)</f>
        <v>0</v>
      </c>
      <c r="K396" s="154"/>
      <c r="L396" s="35"/>
      <c r="M396" s="155" t="s">
        <v>1</v>
      </c>
      <c r="N396" s="156" t="s">
        <v>46</v>
      </c>
      <c r="O396" s="60"/>
      <c r="P396" s="157">
        <f>O396*H396</f>
        <v>0</v>
      </c>
      <c r="Q396" s="157">
        <v>0</v>
      </c>
      <c r="R396" s="157">
        <f>Q396*H396</f>
        <v>0</v>
      </c>
      <c r="S396" s="157">
        <v>0</v>
      </c>
      <c r="T396" s="158">
        <f>S396*H396</f>
        <v>0</v>
      </c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R396" s="159" t="s">
        <v>246</v>
      </c>
      <c r="AT396" s="159" t="s">
        <v>242</v>
      </c>
      <c r="AU396" s="159" t="s">
        <v>140</v>
      </c>
      <c r="AY396" s="18" t="s">
        <v>239</v>
      </c>
      <c r="BE396" s="160">
        <f>IF(N396="základná",J396,0)</f>
        <v>0</v>
      </c>
      <c r="BF396" s="160">
        <f>IF(N396="znížená",J396,0)</f>
        <v>0</v>
      </c>
      <c r="BG396" s="160">
        <f>IF(N396="zákl. prenesená",J396,0)</f>
        <v>0</v>
      </c>
      <c r="BH396" s="160">
        <f>IF(N396="zníž. prenesená",J396,0)</f>
        <v>0</v>
      </c>
      <c r="BI396" s="160">
        <f>IF(N396="nulová",J396,0)</f>
        <v>0</v>
      </c>
      <c r="BJ396" s="18" t="s">
        <v>140</v>
      </c>
      <c r="BK396" s="161">
        <f>ROUND(I396*H396,3)</f>
        <v>0</v>
      </c>
      <c r="BL396" s="18" t="s">
        <v>246</v>
      </c>
      <c r="BM396" s="159" t="s">
        <v>3647</v>
      </c>
    </row>
    <row r="397" spans="1:65" s="2" customFormat="1" ht="29.45">
      <c r="A397" s="34"/>
      <c r="B397" s="35"/>
      <c r="C397" s="34"/>
      <c r="D397" s="163" t="s">
        <v>316</v>
      </c>
      <c r="E397" s="34"/>
      <c r="F397" s="186" t="s">
        <v>5280</v>
      </c>
      <c r="G397" s="34"/>
      <c r="H397" s="34"/>
      <c r="I397" s="187"/>
      <c r="J397" s="34"/>
      <c r="K397" s="34"/>
      <c r="L397" s="35"/>
      <c r="M397" s="188"/>
      <c r="N397" s="189"/>
      <c r="O397" s="60"/>
      <c r="P397" s="60"/>
      <c r="Q397" s="60"/>
      <c r="R397" s="60"/>
      <c r="S397" s="60"/>
      <c r="T397" s="61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T397" s="18" t="s">
        <v>316</v>
      </c>
      <c r="AU397" s="18" t="s">
        <v>140</v>
      </c>
    </row>
    <row r="398" spans="1:65" s="2" customFormat="1" ht="14.4" customHeight="1">
      <c r="A398" s="34"/>
      <c r="B398" s="147"/>
      <c r="C398" s="148" t="s">
        <v>80</v>
      </c>
      <c r="D398" s="148" t="s">
        <v>242</v>
      </c>
      <c r="E398" s="149" t="s">
        <v>5281</v>
      </c>
      <c r="F398" s="150" t="s">
        <v>5282</v>
      </c>
      <c r="G398" s="151" t="s">
        <v>388</v>
      </c>
      <c r="H398" s="152">
        <v>5</v>
      </c>
      <c r="I398" s="153"/>
      <c r="J398" s="152">
        <f>ROUND(I398*H398,3)</f>
        <v>0</v>
      </c>
      <c r="K398" s="154"/>
      <c r="L398" s="35"/>
      <c r="M398" s="155" t="s">
        <v>1</v>
      </c>
      <c r="N398" s="156" t="s">
        <v>46</v>
      </c>
      <c r="O398" s="60"/>
      <c r="P398" s="157">
        <f>O398*H398</f>
        <v>0</v>
      </c>
      <c r="Q398" s="157">
        <v>0</v>
      </c>
      <c r="R398" s="157">
        <f>Q398*H398</f>
        <v>0</v>
      </c>
      <c r="S398" s="157">
        <v>0</v>
      </c>
      <c r="T398" s="158">
        <f>S398*H398</f>
        <v>0</v>
      </c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R398" s="159" t="s">
        <v>246</v>
      </c>
      <c r="AT398" s="159" t="s">
        <v>242</v>
      </c>
      <c r="AU398" s="159" t="s">
        <v>140</v>
      </c>
      <c r="AY398" s="18" t="s">
        <v>239</v>
      </c>
      <c r="BE398" s="160">
        <f>IF(N398="základná",J398,0)</f>
        <v>0</v>
      </c>
      <c r="BF398" s="160">
        <f>IF(N398="znížená",J398,0)</f>
        <v>0</v>
      </c>
      <c r="BG398" s="160">
        <f>IF(N398="zákl. prenesená",J398,0)</f>
        <v>0</v>
      </c>
      <c r="BH398" s="160">
        <f>IF(N398="zníž. prenesená",J398,0)</f>
        <v>0</v>
      </c>
      <c r="BI398" s="160">
        <f>IF(N398="nulová",J398,0)</f>
        <v>0</v>
      </c>
      <c r="BJ398" s="18" t="s">
        <v>140</v>
      </c>
      <c r="BK398" s="161">
        <f>ROUND(I398*H398,3)</f>
        <v>0</v>
      </c>
      <c r="BL398" s="18" t="s">
        <v>246</v>
      </c>
      <c r="BM398" s="159" t="s">
        <v>3650</v>
      </c>
    </row>
    <row r="399" spans="1:65" s="2" customFormat="1" ht="29.45">
      <c r="A399" s="34"/>
      <c r="B399" s="35"/>
      <c r="C399" s="34"/>
      <c r="D399" s="163" t="s">
        <v>316</v>
      </c>
      <c r="E399" s="34"/>
      <c r="F399" s="186" t="s">
        <v>5283</v>
      </c>
      <c r="G399" s="34"/>
      <c r="H399" s="34"/>
      <c r="I399" s="187"/>
      <c r="J399" s="34"/>
      <c r="K399" s="34"/>
      <c r="L399" s="35"/>
      <c r="M399" s="188"/>
      <c r="N399" s="189"/>
      <c r="O399" s="60"/>
      <c r="P399" s="60"/>
      <c r="Q399" s="60"/>
      <c r="R399" s="60"/>
      <c r="S399" s="60"/>
      <c r="T399" s="61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T399" s="18" t="s">
        <v>316</v>
      </c>
      <c r="AU399" s="18" t="s">
        <v>140</v>
      </c>
    </row>
    <row r="400" spans="1:65" s="2" customFormat="1" ht="14.4" customHeight="1">
      <c r="A400" s="34"/>
      <c r="B400" s="147"/>
      <c r="C400" s="148" t="s">
        <v>80</v>
      </c>
      <c r="D400" s="148" t="s">
        <v>242</v>
      </c>
      <c r="E400" s="149" t="s">
        <v>5284</v>
      </c>
      <c r="F400" s="150" t="s">
        <v>5285</v>
      </c>
      <c r="G400" s="151" t="s">
        <v>388</v>
      </c>
      <c r="H400" s="152">
        <v>5</v>
      </c>
      <c r="I400" s="153"/>
      <c r="J400" s="152">
        <f>ROUND(I400*H400,3)</f>
        <v>0</v>
      </c>
      <c r="K400" s="154"/>
      <c r="L400" s="35"/>
      <c r="M400" s="155" t="s">
        <v>1</v>
      </c>
      <c r="N400" s="156" t="s">
        <v>46</v>
      </c>
      <c r="O400" s="60"/>
      <c r="P400" s="157">
        <f>O400*H400</f>
        <v>0</v>
      </c>
      <c r="Q400" s="157">
        <v>0</v>
      </c>
      <c r="R400" s="157">
        <f>Q400*H400</f>
        <v>0</v>
      </c>
      <c r="S400" s="157">
        <v>0</v>
      </c>
      <c r="T400" s="158">
        <f>S400*H400</f>
        <v>0</v>
      </c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R400" s="159" t="s">
        <v>246</v>
      </c>
      <c r="AT400" s="159" t="s">
        <v>242</v>
      </c>
      <c r="AU400" s="159" t="s">
        <v>140</v>
      </c>
      <c r="AY400" s="18" t="s">
        <v>239</v>
      </c>
      <c r="BE400" s="160">
        <f>IF(N400="základná",J400,0)</f>
        <v>0</v>
      </c>
      <c r="BF400" s="160">
        <f>IF(N400="znížená",J400,0)</f>
        <v>0</v>
      </c>
      <c r="BG400" s="160">
        <f>IF(N400="zákl. prenesená",J400,0)</f>
        <v>0</v>
      </c>
      <c r="BH400" s="160">
        <f>IF(N400="zníž. prenesená",J400,0)</f>
        <v>0</v>
      </c>
      <c r="BI400" s="160">
        <f>IF(N400="nulová",J400,0)</f>
        <v>0</v>
      </c>
      <c r="BJ400" s="18" t="s">
        <v>140</v>
      </c>
      <c r="BK400" s="161">
        <f>ROUND(I400*H400,3)</f>
        <v>0</v>
      </c>
      <c r="BL400" s="18" t="s">
        <v>246</v>
      </c>
      <c r="BM400" s="159" t="s">
        <v>3653</v>
      </c>
    </row>
    <row r="401" spans="1:65" s="2" customFormat="1" ht="19.649999999999999">
      <c r="A401" s="34"/>
      <c r="B401" s="35"/>
      <c r="C401" s="34"/>
      <c r="D401" s="163" t="s">
        <v>316</v>
      </c>
      <c r="E401" s="34"/>
      <c r="F401" s="186" t="s">
        <v>5286</v>
      </c>
      <c r="G401" s="34"/>
      <c r="H401" s="34"/>
      <c r="I401" s="187"/>
      <c r="J401" s="34"/>
      <c r="K401" s="34"/>
      <c r="L401" s="35"/>
      <c r="M401" s="188"/>
      <c r="N401" s="189"/>
      <c r="O401" s="60"/>
      <c r="P401" s="60"/>
      <c r="Q401" s="60"/>
      <c r="R401" s="60"/>
      <c r="S401" s="60"/>
      <c r="T401" s="61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T401" s="18" t="s">
        <v>316</v>
      </c>
      <c r="AU401" s="18" t="s">
        <v>140</v>
      </c>
    </row>
    <row r="402" spans="1:65" s="2" customFormat="1" ht="14.4" customHeight="1">
      <c r="A402" s="34"/>
      <c r="B402" s="147"/>
      <c r="C402" s="148" t="s">
        <v>80</v>
      </c>
      <c r="D402" s="148" t="s">
        <v>242</v>
      </c>
      <c r="E402" s="149" t="s">
        <v>5287</v>
      </c>
      <c r="F402" s="150" t="s">
        <v>5288</v>
      </c>
      <c r="G402" s="151" t="s">
        <v>388</v>
      </c>
      <c r="H402" s="152">
        <v>1</v>
      </c>
      <c r="I402" s="153"/>
      <c r="J402" s="152">
        <f>ROUND(I402*H402,3)</f>
        <v>0</v>
      </c>
      <c r="K402" s="154"/>
      <c r="L402" s="35"/>
      <c r="M402" s="155" t="s">
        <v>1</v>
      </c>
      <c r="N402" s="156" t="s">
        <v>46</v>
      </c>
      <c r="O402" s="60"/>
      <c r="P402" s="157">
        <f>O402*H402</f>
        <v>0</v>
      </c>
      <c r="Q402" s="157">
        <v>0</v>
      </c>
      <c r="R402" s="157">
        <f>Q402*H402</f>
        <v>0</v>
      </c>
      <c r="S402" s="157">
        <v>0</v>
      </c>
      <c r="T402" s="158">
        <f>S402*H402</f>
        <v>0</v>
      </c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R402" s="159" t="s">
        <v>246</v>
      </c>
      <c r="AT402" s="159" t="s">
        <v>242</v>
      </c>
      <c r="AU402" s="159" t="s">
        <v>140</v>
      </c>
      <c r="AY402" s="18" t="s">
        <v>239</v>
      </c>
      <c r="BE402" s="160">
        <f>IF(N402="základná",J402,0)</f>
        <v>0</v>
      </c>
      <c r="BF402" s="160">
        <f>IF(N402="znížená",J402,0)</f>
        <v>0</v>
      </c>
      <c r="BG402" s="160">
        <f>IF(N402="zákl. prenesená",J402,0)</f>
        <v>0</v>
      </c>
      <c r="BH402" s="160">
        <f>IF(N402="zníž. prenesená",J402,0)</f>
        <v>0</v>
      </c>
      <c r="BI402" s="160">
        <f>IF(N402="nulová",J402,0)</f>
        <v>0</v>
      </c>
      <c r="BJ402" s="18" t="s">
        <v>140</v>
      </c>
      <c r="BK402" s="161">
        <f>ROUND(I402*H402,3)</f>
        <v>0</v>
      </c>
      <c r="BL402" s="18" t="s">
        <v>246</v>
      </c>
      <c r="BM402" s="159" t="s">
        <v>3656</v>
      </c>
    </row>
    <row r="403" spans="1:65" s="2" customFormat="1" ht="19.649999999999999">
      <c r="A403" s="34"/>
      <c r="B403" s="35"/>
      <c r="C403" s="34"/>
      <c r="D403" s="163" t="s">
        <v>316</v>
      </c>
      <c r="E403" s="34"/>
      <c r="F403" s="186" t="s">
        <v>5289</v>
      </c>
      <c r="G403" s="34"/>
      <c r="H403" s="34"/>
      <c r="I403" s="187"/>
      <c r="J403" s="34"/>
      <c r="K403" s="34"/>
      <c r="L403" s="35"/>
      <c r="M403" s="211"/>
      <c r="N403" s="212"/>
      <c r="O403" s="213"/>
      <c r="P403" s="213"/>
      <c r="Q403" s="213"/>
      <c r="R403" s="213"/>
      <c r="S403" s="213"/>
      <c r="T403" s="21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T403" s="18" t="s">
        <v>316</v>
      </c>
      <c r="AU403" s="18" t="s">
        <v>140</v>
      </c>
    </row>
    <row r="404" spans="1:65" s="2" customFormat="1" ht="6.9" customHeight="1">
      <c r="A404" s="34"/>
      <c r="B404" s="49"/>
      <c r="C404" s="50"/>
      <c r="D404" s="50"/>
      <c r="E404" s="50"/>
      <c r="F404" s="50"/>
      <c r="G404" s="50"/>
      <c r="H404" s="50"/>
      <c r="I404" s="50"/>
      <c r="J404" s="50"/>
      <c r="K404" s="50"/>
      <c r="L404" s="35"/>
      <c r="M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</row>
  </sheetData>
  <autoFilter ref="C135:K403" xr:uid="{00000000-0009-0000-0000-00000F000000}"/>
  <mergeCells count="9">
    <mergeCell ref="E87:H87"/>
    <mergeCell ref="E126:H126"/>
    <mergeCell ref="E128:H128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170"/>
  <sheetViews>
    <sheetView showGridLines="0" topLeftCell="A110" workbookViewId="0">
      <selection activeCell="K122" sqref="K122"/>
    </sheetView>
  </sheetViews>
  <sheetFormatPr defaultRowHeight="10.5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1.42578125" style="1" customWidth="1"/>
    <col min="9" max="10" width="20.140625" style="1" customWidth="1"/>
    <col min="11" max="11" width="17.710937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7" customHeight="1">
      <c r="L2" s="278" t="s">
        <v>6</v>
      </c>
      <c r="M2" s="279"/>
      <c r="N2" s="279"/>
      <c r="O2" s="279"/>
      <c r="P2" s="279"/>
      <c r="Q2" s="279"/>
      <c r="R2" s="279"/>
      <c r="S2" s="279"/>
      <c r="T2" s="279"/>
      <c r="U2" s="279"/>
      <c r="V2" s="279"/>
      <c r="AT2" s="18" t="s">
        <v>135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1:46" s="1" customFormat="1" ht="24.9" customHeight="1">
      <c r="B4" s="21"/>
      <c r="D4" s="22" t="s">
        <v>141</v>
      </c>
      <c r="L4" s="21"/>
      <c r="M4" s="96" t="s">
        <v>10</v>
      </c>
      <c r="AT4" s="18" t="s">
        <v>4</v>
      </c>
    </row>
    <row r="5" spans="1:46" s="1" customFormat="1" ht="6.9" customHeight="1">
      <c r="B5" s="21"/>
      <c r="L5" s="21"/>
    </row>
    <row r="6" spans="1:46" s="1" customFormat="1" ht="11.95" customHeight="1">
      <c r="B6" s="21"/>
      <c r="D6" s="28" t="s">
        <v>15</v>
      </c>
      <c r="L6" s="21"/>
    </row>
    <row r="7" spans="1:46" s="1" customFormat="1" ht="16.55" customHeight="1">
      <c r="B7" s="21"/>
      <c r="E7" s="304" t="str">
        <f>'Rekapitulácia stavby'!K6</f>
        <v>MŠ Spojná 6 - rekonštrukcia objektu</v>
      </c>
      <c r="F7" s="305"/>
      <c r="G7" s="305"/>
      <c r="H7" s="305"/>
      <c r="L7" s="21"/>
    </row>
    <row r="8" spans="1:46" s="2" customFormat="1" ht="11.95" customHeight="1">
      <c r="A8" s="34"/>
      <c r="B8" s="35"/>
      <c r="C8" s="34"/>
      <c r="D8" s="28" t="s">
        <v>142</v>
      </c>
      <c r="E8" s="34"/>
      <c r="F8" s="34"/>
      <c r="G8" s="34"/>
      <c r="H8" s="34"/>
      <c r="I8" s="34"/>
      <c r="J8" s="34"/>
      <c r="K8" s="34"/>
      <c r="L8" s="4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5" customHeight="1">
      <c r="A9" s="34"/>
      <c r="B9" s="35"/>
      <c r="C9" s="34"/>
      <c r="D9" s="34"/>
      <c r="E9" s="300" t="s">
        <v>5290</v>
      </c>
      <c r="F9" s="303"/>
      <c r="G9" s="303"/>
      <c r="H9" s="303"/>
      <c r="I9" s="34"/>
      <c r="J9" s="34"/>
      <c r="K9" s="34"/>
      <c r="L9" s="4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>
      <c r="A10" s="34"/>
      <c r="B10" s="35"/>
      <c r="C10" s="34"/>
      <c r="D10" s="34"/>
      <c r="E10" s="34"/>
      <c r="F10" s="34"/>
      <c r="G10" s="34"/>
      <c r="H10" s="34"/>
      <c r="I10" s="34"/>
      <c r="J10" s="34"/>
      <c r="K10" s="34"/>
      <c r="L10" s="4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1.95" customHeight="1">
      <c r="A11" s="34"/>
      <c r="B11" s="35"/>
      <c r="C11" s="34"/>
      <c r="D11" s="28" t="s">
        <v>17</v>
      </c>
      <c r="E11" s="34"/>
      <c r="F11" s="26" t="s">
        <v>1</v>
      </c>
      <c r="G11" s="34"/>
      <c r="H11" s="34"/>
      <c r="I11" s="28" t="s">
        <v>19</v>
      </c>
      <c r="J11" s="26" t="s">
        <v>1</v>
      </c>
      <c r="K11" s="34"/>
      <c r="L11" s="4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95" customHeight="1">
      <c r="A12" s="34"/>
      <c r="B12" s="35"/>
      <c r="C12" s="34"/>
      <c r="D12" s="28" t="s">
        <v>21</v>
      </c>
      <c r="E12" s="34"/>
      <c r="F12" s="26" t="s">
        <v>22</v>
      </c>
      <c r="G12" s="34"/>
      <c r="H12" s="34"/>
      <c r="I12" s="28" t="s">
        <v>23</v>
      </c>
      <c r="J12" s="57">
        <f>'Rekapitulácia stavby'!AN8</f>
        <v>44274</v>
      </c>
      <c r="K12" s="34"/>
      <c r="L12" s="4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1" customHeight="1">
      <c r="A13" s="34"/>
      <c r="B13" s="35"/>
      <c r="C13" s="34"/>
      <c r="D13" s="34"/>
      <c r="E13" s="34"/>
      <c r="F13" s="34"/>
      <c r="G13" s="34"/>
      <c r="H13" s="34"/>
      <c r="I13" s="34"/>
      <c r="J13" s="34"/>
      <c r="K13" s="34"/>
      <c r="L13" s="4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1.95" customHeight="1">
      <c r="A14" s="34"/>
      <c r="B14" s="35"/>
      <c r="C14" s="34"/>
      <c r="D14" s="28" t="s">
        <v>28</v>
      </c>
      <c r="E14" s="34"/>
      <c r="F14" s="34"/>
      <c r="G14" s="34"/>
      <c r="H14" s="34"/>
      <c r="I14" s="28" t="s">
        <v>29</v>
      </c>
      <c r="J14" s="26" t="str">
        <f>IF('Rekapitulácia stavby'!AN10="","",'Rekapitulácia stavby'!AN10)</f>
        <v/>
      </c>
      <c r="K14" s="34"/>
      <c r="L14" s="4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5"/>
      <c r="C15" s="34"/>
      <c r="D15" s="34"/>
      <c r="E15" s="26" t="str">
        <f>IF('Rekapitulácia stavby'!E11="","",'Rekapitulácia stavby'!E11)</f>
        <v xml:space="preserve"> </v>
      </c>
      <c r="F15" s="34"/>
      <c r="G15" s="34"/>
      <c r="H15" s="34"/>
      <c r="I15" s="28" t="s">
        <v>31</v>
      </c>
      <c r="J15" s="26" t="str">
        <f>IF('Rekapitulácia stavby'!AN11="","",'Rekapitulácia stavby'!AN11)</f>
        <v/>
      </c>
      <c r="K15" s="34"/>
      <c r="L15" s="4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" customHeight="1">
      <c r="A16" s="34"/>
      <c r="B16" s="35"/>
      <c r="C16" s="34"/>
      <c r="D16" s="34"/>
      <c r="E16" s="34"/>
      <c r="F16" s="34"/>
      <c r="G16" s="34"/>
      <c r="H16" s="34"/>
      <c r="I16" s="34"/>
      <c r="J16" s="34"/>
      <c r="K16" s="34"/>
      <c r="L16" s="4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1.95" customHeight="1">
      <c r="A17" s="34"/>
      <c r="B17" s="35"/>
      <c r="C17" s="34"/>
      <c r="D17" s="28" t="s">
        <v>32</v>
      </c>
      <c r="E17" s="34"/>
      <c r="F17" s="34"/>
      <c r="G17" s="34"/>
      <c r="H17" s="34"/>
      <c r="I17" s="28" t="s">
        <v>29</v>
      </c>
      <c r="J17" s="29" t="str">
        <f>'Rekapitulácia stavby'!AN13</f>
        <v>Vyplň údaj</v>
      </c>
      <c r="K17" s="34"/>
      <c r="L17" s="4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5"/>
      <c r="C18" s="34"/>
      <c r="D18" s="34"/>
      <c r="E18" s="306" t="str">
        <f>'Rekapitulácia stavby'!E14</f>
        <v>Vyplň údaj</v>
      </c>
      <c r="F18" s="292"/>
      <c r="G18" s="292"/>
      <c r="H18" s="292"/>
      <c r="I18" s="28" t="s">
        <v>31</v>
      </c>
      <c r="J18" s="29" t="str">
        <f>'Rekapitulácia stavby'!AN14</f>
        <v>Vyplň údaj</v>
      </c>
      <c r="K18" s="34"/>
      <c r="L18" s="4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" customHeight="1">
      <c r="A19" s="34"/>
      <c r="B19" s="35"/>
      <c r="C19" s="34"/>
      <c r="D19" s="34"/>
      <c r="E19" s="34"/>
      <c r="F19" s="34"/>
      <c r="G19" s="34"/>
      <c r="H19" s="34"/>
      <c r="I19" s="34"/>
      <c r="J19" s="34"/>
      <c r="K19" s="34"/>
      <c r="L19" s="4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1.95" customHeight="1">
      <c r="A20" s="34"/>
      <c r="B20" s="35"/>
      <c r="C20" s="34"/>
      <c r="D20" s="28" t="s">
        <v>34</v>
      </c>
      <c r="E20" s="34"/>
      <c r="F20" s="34"/>
      <c r="G20" s="34"/>
      <c r="H20" s="34"/>
      <c r="I20" s="28" t="s">
        <v>29</v>
      </c>
      <c r="J20" s="26" t="s">
        <v>1</v>
      </c>
      <c r="K20" s="34"/>
      <c r="L20" s="4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5"/>
      <c r="C21" s="34"/>
      <c r="D21" s="34"/>
      <c r="E21" s="26" t="s">
        <v>35</v>
      </c>
      <c r="F21" s="34"/>
      <c r="G21" s="34"/>
      <c r="H21" s="34"/>
      <c r="I21" s="28" t="s">
        <v>31</v>
      </c>
      <c r="J21" s="26" t="s">
        <v>1</v>
      </c>
      <c r="K21" s="34"/>
      <c r="L21" s="4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" customHeight="1">
      <c r="A22" s="34"/>
      <c r="B22" s="35"/>
      <c r="C22" s="34"/>
      <c r="D22" s="34"/>
      <c r="E22" s="34"/>
      <c r="F22" s="34"/>
      <c r="G22" s="34"/>
      <c r="H22" s="34"/>
      <c r="I22" s="34"/>
      <c r="J22" s="34"/>
      <c r="K22" s="34"/>
      <c r="L22" s="4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1.95" customHeight="1">
      <c r="A23" s="34"/>
      <c r="B23" s="35"/>
      <c r="C23" s="34"/>
      <c r="D23" s="28" t="s">
        <v>37</v>
      </c>
      <c r="E23" s="34"/>
      <c r="F23" s="34"/>
      <c r="G23" s="34"/>
      <c r="H23" s="34"/>
      <c r="I23" s="28" t="s">
        <v>29</v>
      </c>
      <c r="J23" s="26" t="str">
        <f>IF('Rekapitulácia stavby'!AN19="","",'Rekapitulácia stavby'!AN19)</f>
        <v/>
      </c>
      <c r="K23" s="34"/>
      <c r="L23" s="4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5"/>
      <c r="C24" s="34"/>
      <c r="D24" s="34"/>
      <c r="E24" s="26" t="str">
        <f>IF('Rekapitulácia stavby'!E20="","",'Rekapitulácia stavby'!E20)</f>
        <v>Ing. Erich Kreutz</v>
      </c>
      <c r="F24" s="34"/>
      <c r="G24" s="34"/>
      <c r="H24" s="34"/>
      <c r="I24" s="28" t="s">
        <v>31</v>
      </c>
      <c r="J24" s="26" t="str">
        <f>IF('Rekapitulácia stavby'!AN20="","",'Rekapitulácia stavby'!AN20)</f>
        <v/>
      </c>
      <c r="K24" s="34"/>
      <c r="L24" s="4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" customHeight="1">
      <c r="A25" s="34"/>
      <c r="B25" s="35"/>
      <c r="C25" s="34"/>
      <c r="D25" s="34"/>
      <c r="E25" s="34"/>
      <c r="F25" s="34"/>
      <c r="G25" s="34"/>
      <c r="H25" s="34"/>
      <c r="I25" s="34"/>
      <c r="J25" s="34"/>
      <c r="K25" s="34"/>
      <c r="L25" s="4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1.95" customHeight="1">
      <c r="A26" s="34"/>
      <c r="B26" s="35"/>
      <c r="C26" s="34"/>
      <c r="D26" s="28" t="s">
        <v>39</v>
      </c>
      <c r="E26" s="34"/>
      <c r="F26" s="34"/>
      <c r="G26" s="34"/>
      <c r="H26" s="34"/>
      <c r="I26" s="34"/>
      <c r="J26" s="34"/>
      <c r="K26" s="34"/>
      <c r="L26" s="4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5" customHeight="1">
      <c r="A27" s="97"/>
      <c r="B27" s="98"/>
      <c r="C27" s="97"/>
      <c r="D27" s="97"/>
      <c r="E27" s="296" t="s">
        <v>1</v>
      </c>
      <c r="F27" s="296"/>
      <c r="G27" s="296"/>
      <c r="H27" s="29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" customHeight="1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4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" customHeight="1">
      <c r="A29" s="34"/>
      <c r="B29" s="35"/>
      <c r="C29" s="34"/>
      <c r="D29" s="68"/>
      <c r="E29" s="68"/>
      <c r="F29" s="68"/>
      <c r="G29" s="68"/>
      <c r="H29" s="68"/>
      <c r="I29" s="68"/>
      <c r="J29" s="68"/>
      <c r="K29" s="68"/>
      <c r="L29" s="4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4" customHeight="1">
      <c r="A30" s="34"/>
      <c r="B30" s="35"/>
      <c r="C30" s="34"/>
      <c r="D30" s="100" t="s">
        <v>40</v>
      </c>
      <c r="E30" s="34"/>
      <c r="F30" s="34"/>
      <c r="G30" s="34"/>
      <c r="H30" s="34"/>
      <c r="I30" s="34"/>
      <c r="J30" s="73">
        <f>ROUND(J123, 2)</f>
        <v>0</v>
      </c>
      <c r="K30" s="34"/>
      <c r="L30" s="4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" customHeight="1">
      <c r="A31" s="34"/>
      <c r="B31" s="35"/>
      <c r="C31" s="34"/>
      <c r="D31" s="68"/>
      <c r="E31" s="68"/>
      <c r="F31" s="68"/>
      <c r="G31" s="68"/>
      <c r="H31" s="68"/>
      <c r="I31" s="68"/>
      <c r="J31" s="68"/>
      <c r="K31" s="68"/>
      <c r="L31" s="4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" customHeight="1">
      <c r="A32" s="34"/>
      <c r="B32" s="35"/>
      <c r="C32" s="34"/>
      <c r="D32" s="34"/>
      <c r="E32" s="34"/>
      <c r="F32" s="38" t="s">
        <v>42</v>
      </c>
      <c r="G32" s="34"/>
      <c r="H32" s="34"/>
      <c r="I32" s="38" t="s">
        <v>41</v>
      </c>
      <c r="J32" s="38" t="s">
        <v>43</v>
      </c>
      <c r="K32" s="34"/>
      <c r="L32" s="4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" customHeight="1">
      <c r="A33" s="34"/>
      <c r="B33" s="35"/>
      <c r="C33" s="34"/>
      <c r="D33" s="101" t="s">
        <v>44</v>
      </c>
      <c r="E33" s="28" t="s">
        <v>45</v>
      </c>
      <c r="F33" s="102">
        <f>ROUND((SUM(BE123:BE169)),  2)</f>
        <v>0</v>
      </c>
      <c r="G33" s="34"/>
      <c r="H33" s="34"/>
      <c r="I33" s="103">
        <v>0.2</v>
      </c>
      <c r="J33" s="102">
        <f>ROUND(((SUM(BE123:BE169))*I33),  2)</f>
        <v>0</v>
      </c>
      <c r="K33" s="34"/>
      <c r="L33" s="4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" customHeight="1">
      <c r="A34" s="34"/>
      <c r="B34" s="35"/>
      <c r="C34" s="34"/>
      <c r="D34" s="34"/>
      <c r="E34" s="28" t="s">
        <v>46</v>
      </c>
      <c r="F34" s="102">
        <f>ROUND((SUM(BF123:BF169)),  2)</f>
        <v>0</v>
      </c>
      <c r="G34" s="34"/>
      <c r="H34" s="34"/>
      <c r="I34" s="103">
        <v>0.2</v>
      </c>
      <c r="J34" s="102">
        <f>ROUND(((SUM(BF123:BF169))*I34),  2)</f>
        <v>0</v>
      </c>
      <c r="K34" s="34"/>
      <c r="L34" s="4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" hidden="1" customHeight="1">
      <c r="A35" s="34"/>
      <c r="B35" s="35"/>
      <c r="C35" s="34"/>
      <c r="D35" s="34"/>
      <c r="E35" s="28" t="s">
        <v>47</v>
      </c>
      <c r="F35" s="102">
        <f>ROUND((SUM(BG123:BG169)),  2)</f>
        <v>0</v>
      </c>
      <c r="G35" s="34"/>
      <c r="H35" s="34"/>
      <c r="I35" s="103">
        <v>0.2</v>
      </c>
      <c r="J35" s="102">
        <f>0</f>
        <v>0</v>
      </c>
      <c r="K35" s="34"/>
      <c r="L35" s="4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" hidden="1" customHeight="1">
      <c r="A36" s="34"/>
      <c r="B36" s="35"/>
      <c r="C36" s="34"/>
      <c r="D36" s="34"/>
      <c r="E36" s="28" t="s">
        <v>48</v>
      </c>
      <c r="F36" s="102">
        <f>ROUND((SUM(BH123:BH169)),  2)</f>
        <v>0</v>
      </c>
      <c r="G36" s="34"/>
      <c r="H36" s="34"/>
      <c r="I36" s="103">
        <v>0.2</v>
      </c>
      <c r="J36" s="102">
        <f>0</f>
        <v>0</v>
      </c>
      <c r="K36" s="34"/>
      <c r="L36" s="4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" hidden="1" customHeight="1">
      <c r="A37" s="34"/>
      <c r="B37" s="35"/>
      <c r="C37" s="34"/>
      <c r="D37" s="34"/>
      <c r="E37" s="28" t="s">
        <v>49</v>
      </c>
      <c r="F37" s="102">
        <f>ROUND((SUM(BI123:BI169)),  2)</f>
        <v>0</v>
      </c>
      <c r="G37" s="34"/>
      <c r="H37" s="34"/>
      <c r="I37" s="103">
        <v>0</v>
      </c>
      <c r="J37" s="102">
        <f>0</f>
        <v>0</v>
      </c>
      <c r="K37" s="34"/>
      <c r="L37" s="4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" customHeight="1">
      <c r="A38" s="34"/>
      <c r="B38" s="35"/>
      <c r="C38" s="34"/>
      <c r="D38" s="34"/>
      <c r="E38" s="34"/>
      <c r="F38" s="34"/>
      <c r="G38" s="34"/>
      <c r="H38" s="34"/>
      <c r="I38" s="34"/>
      <c r="J38" s="34"/>
      <c r="K38" s="34"/>
      <c r="L38" s="4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4" customHeight="1">
      <c r="A39" s="34"/>
      <c r="B39" s="35"/>
      <c r="C39" s="104"/>
      <c r="D39" s="105" t="s">
        <v>50</v>
      </c>
      <c r="E39" s="62"/>
      <c r="F39" s="62"/>
      <c r="G39" s="106" t="s">
        <v>51</v>
      </c>
      <c r="H39" s="107" t="s">
        <v>52</v>
      </c>
      <c r="I39" s="62"/>
      <c r="J39" s="108">
        <f>SUM(J30:J37)</f>
        <v>0</v>
      </c>
      <c r="K39" s="109"/>
      <c r="L39" s="4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" customHeight="1">
      <c r="A40" s="34"/>
      <c r="B40" s="35"/>
      <c r="C40" s="34"/>
      <c r="D40" s="34"/>
      <c r="E40" s="34"/>
      <c r="F40" s="34"/>
      <c r="G40" s="34"/>
      <c r="H40" s="34"/>
      <c r="I40" s="34"/>
      <c r="J40" s="34"/>
      <c r="K40" s="34"/>
      <c r="L40" s="4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" customHeight="1">
      <c r="B41" s="21"/>
      <c r="L41" s="21"/>
    </row>
    <row r="42" spans="1:31" s="1" customFormat="1" ht="14.4" customHeight="1">
      <c r="B42" s="21"/>
      <c r="L42" s="21"/>
    </row>
    <row r="43" spans="1:31" s="1" customFormat="1" ht="14.4" customHeight="1">
      <c r="B43" s="21"/>
      <c r="L43" s="21"/>
    </row>
    <row r="44" spans="1:31" s="1" customFormat="1" ht="14.4" customHeight="1">
      <c r="B44" s="21"/>
      <c r="L44" s="21"/>
    </row>
    <row r="45" spans="1:31" s="1" customFormat="1" ht="14.4" customHeight="1">
      <c r="B45" s="21"/>
      <c r="L45" s="21"/>
    </row>
    <row r="46" spans="1:31" s="1" customFormat="1" ht="14.4" customHeight="1">
      <c r="B46" s="21"/>
      <c r="L46" s="21"/>
    </row>
    <row r="47" spans="1:31" s="1" customFormat="1" ht="14.4" customHeight="1">
      <c r="B47" s="21"/>
      <c r="L47" s="21"/>
    </row>
    <row r="48" spans="1:31" s="1" customFormat="1" ht="14.4" customHeight="1">
      <c r="B48" s="21"/>
      <c r="L48" s="21"/>
    </row>
    <row r="49" spans="1:31" s="1" customFormat="1" ht="14.4" customHeight="1">
      <c r="B49" s="21"/>
      <c r="L49" s="21"/>
    </row>
    <row r="50" spans="1:31" s="2" customFormat="1" ht="14.4" customHeight="1">
      <c r="B50" s="44"/>
      <c r="D50" s="45" t="s">
        <v>53</v>
      </c>
      <c r="E50" s="46"/>
      <c r="F50" s="46"/>
      <c r="G50" s="45" t="s">
        <v>54</v>
      </c>
      <c r="H50" s="46"/>
      <c r="I50" s="46"/>
      <c r="J50" s="46"/>
      <c r="K50" s="46"/>
      <c r="L50" s="44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45">
      <c r="A61" s="34"/>
      <c r="B61" s="35"/>
      <c r="C61" s="34"/>
      <c r="D61" s="47" t="s">
        <v>55</v>
      </c>
      <c r="E61" s="37"/>
      <c r="F61" s="110" t="s">
        <v>56</v>
      </c>
      <c r="G61" s="47" t="s">
        <v>55</v>
      </c>
      <c r="H61" s="37"/>
      <c r="I61" s="37"/>
      <c r="J61" s="111" t="s">
        <v>56</v>
      </c>
      <c r="K61" s="37"/>
      <c r="L61" s="4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3.1">
      <c r="A65" s="34"/>
      <c r="B65" s="35"/>
      <c r="C65" s="34"/>
      <c r="D65" s="45" t="s">
        <v>57</v>
      </c>
      <c r="E65" s="48"/>
      <c r="F65" s="48"/>
      <c r="G65" s="45" t="s">
        <v>58</v>
      </c>
      <c r="H65" s="48"/>
      <c r="I65" s="48"/>
      <c r="J65" s="48"/>
      <c r="K65" s="48"/>
      <c r="L65" s="4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45">
      <c r="A76" s="34"/>
      <c r="B76" s="35"/>
      <c r="C76" s="34"/>
      <c r="D76" s="47" t="s">
        <v>55</v>
      </c>
      <c r="E76" s="37"/>
      <c r="F76" s="110" t="s">
        <v>56</v>
      </c>
      <c r="G76" s="47" t="s">
        <v>55</v>
      </c>
      <c r="H76" s="37"/>
      <c r="I76" s="37"/>
      <c r="J76" s="111" t="s">
        <v>56</v>
      </c>
      <c r="K76" s="37"/>
      <c r="L76" s="4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" customHeight="1">
      <c r="A77" s="34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" customHeight="1">
      <c r="A81" s="34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" customHeight="1">
      <c r="A82" s="34"/>
      <c r="B82" s="35"/>
      <c r="C82" s="22" t="s">
        <v>146</v>
      </c>
      <c r="D82" s="34"/>
      <c r="E82" s="34"/>
      <c r="F82" s="34"/>
      <c r="G82" s="34"/>
      <c r="H82" s="34"/>
      <c r="I82" s="34"/>
      <c r="J82" s="34"/>
      <c r="K82" s="34"/>
      <c r="L82" s="4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" customHeight="1">
      <c r="A83" s="34"/>
      <c r="B83" s="35"/>
      <c r="C83" s="34"/>
      <c r="D83" s="34"/>
      <c r="E83" s="34"/>
      <c r="F83" s="34"/>
      <c r="G83" s="34"/>
      <c r="H83" s="34"/>
      <c r="I83" s="34"/>
      <c r="J83" s="34"/>
      <c r="K83" s="34"/>
      <c r="L83" s="4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1.95" customHeight="1">
      <c r="A84" s="34"/>
      <c r="B84" s="35"/>
      <c r="C84" s="28" t="s">
        <v>15</v>
      </c>
      <c r="D84" s="34"/>
      <c r="E84" s="34"/>
      <c r="F84" s="34"/>
      <c r="G84" s="34"/>
      <c r="H84" s="34"/>
      <c r="I84" s="34"/>
      <c r="J84" s="34"/>
      <c r="K84" s="34"/>
      <c r="L84" s="4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6.55" customHeight="1">
      <c r="A85" s="34"/>
      <c r="B85" s="35"/>
      <c r="C85" s="34"/>
      <c r="D85" s="34"/>
      <c r="E85" s="304" t="str">
        <f>E7</f>
        <v>MŠ Spojná 6 - rekonštrukcia objektu</v>
      </c>
      <c r="F85" s="305"/>
      <c r="G85" s="305"/>
      <c r="H85" s="305"/>
      <c r="I85" s="34"/>
      <c r="J85" s="34"/>
      <c r="K85" s="34"/>
      <c r="L85" s="4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1.95" customHeight="1">
      <c r="A86" s="34"/>
      <c r="B86" s="35"/>
      <c r="C86" s="28" t="s">
        <v>142</v>
      </c>
      <c r="D86" s="34"/>
      <c r="E86" s="34"/>
      <c r="F86" s="34"/>
      <c r="G86" s="34"/>
      <c r="H86" s="34"/>
      <c r="I86" s="34"/>
      <c r="J86" s="34"/>
      <c r="K86" s="34"/>
      <c r="L86" s="4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5" customHeight="1">
      <c r="A87" s="34"/>
      <c r="B87" s="35"/>
      <c r="C87" s="34"/>
      <c r="D87" s="34"/>
      <c r="E87" s="300" t="str">
        <f>E9</f>
        <v>P16 - HACCP</v>
      </c>
      <c r="F87" s="303"/>
      <c r="G87" s="303"/>
      <c r="H87" s="303"/>
      <c r="I87" s="34"/>
      <c r="J87" s="34"/>
      <c r="K87" s="34"/>
      <c r="L87" s="4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" customHeight="1">
      <c r="A88" s="34"/>
      <c r="B88" s="35"/>
      <c r="C88" s="34"/>
      <c r="D88" s="34"/>
      <c r="E88" s="34"/>
      <c r="F88" s="34"/>
      <c r="G88" s="34"/>
      <c r="H88" s="34"/>
      <c r="I88" s="34"/>
      <c r="J88" s="34"/>
      <c r="K88" s="34"/>
      <c r="L88" s="4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1.95" customHeight="1">
      <c r="A89" s="34"/>
      <c r="B89" s="35"/>
      <c r="C89" s="28" t="s">
        <v>21</v>
      </c>
      <c r="D89" s="34"/>
      <c r="E89" s="34"/>
      <c r="F89" s="26" t="str">
        <f>F12</f>
        <v>Spojná 6, 917 01 Trnava</v>
      </c>
      <c r="G89" s="34"/>
      <c r="H89" s="34"/>
      <c r="I89" s="28" t="s">
        <v>23</v>
      </c>
      <c r="J89" s="57">
        <f>IF(J12="","",J12)</f>
        <v>44274</v>
      </c>
      <c r="K89" s="34"/>
      <c r="L89" s="4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" customHeight="1">
      <c r="A90" s="34"/>
      <c r="B90" s="35"/>
      <c r="C90" s="34"/>
      <c r="D90" s="34"/>
      <c r="E90" s="34"/>
      <c r="F90" s="34"/>
      <c r="G90" s="34"/>
      <c r="H90" s="34"/>
      <c r="I90" s="34"/>
      <c r="J90" s="34"/>
      <c r="K90" s="34"/>
      <c r="L90" s="4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5" customHeight="1">
      <c r="A91" s="34"/>
      <c r="B91" s="35"/>
      <c r="C91" s="28" t="s">
        <v>28</v>
      </c>
      <c r="D91" s="34"/>
      <c r="E91" s="34"/>
      <c r="F91" s="26" t="str">
        <f>E15</f>
        <v xml:space="preserve"> </v>
      </c>
      <c r="G91" s="34"/>
      <c r="H91" s="34"/>
      <c r="I91" s="28" t="s">
        <v>34</v>
      </c>
      <c r="J91" s="32" t="str">
        <f>E21</f>
        <v>RENAK, s.r.o.</v>
      </c>
      <c r="K91" s="34"/>
      <c r="L91" s="4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5" customHeight="1">
      <c r="A92" s="34"/>
      <c r="B92" s="35"/>
      <c r="C92" s="28" t="s">
        <v>32</v>
      </c>
      <c r="D92" s="34"/>
      <c r="E92" s="34"/>
      <c r="F92" s="26" t="str">
        <f>IF(E18="","",E18)</f>
        <v>Vyplň údaj</v>
      </c>
      <c r="G92" s="34"/>
      <c r="H92" s="34"/>
      <c r="I92" s="28" t="s">
        <v>37</v>
      </c>
      <c r="J92" s="32" t="str">
        <f>E24</f>
        <v>Ing. Erich Kreutz</v>
      </c>
      <c r="K92" s="34"/>
      <c r="L92" s="4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4"/>
      <c r="D93" s="34"/>
      <c r="E93" s="34"/>
      <c r="F93" s="34"/>
      <c r="G93" s="34"/>
      <c r="H93" s="34"/>
      <c r="I93" s="34"/>
      <c r="J93" s="34"/>
      <c r="K93" s="34"/>
      <c r="L93" s="4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3" customHeight="1">
      <c r="A94" s="34"/>
      <c r="B94" s="35"/>
      <c r="C94" s="112" t="s">
        <v>147</v>
      </c>
      <c r="D94" s="104"/>
      <c r="E94" s="104"/>
      <c r="F94" s="104"/>
      <c r="G94" s="104"/>
      <c r="H94" s="104"/>
      <c r="I94" s="104"/>
      <c r="J94" s="113" t="s">
        <v>148</v>
      </c>
      <c r="K94" s="104"/>
      <c r="L94" s="4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4"/>
      <c r="D95" s="34"/>
      <c r="E95" s="34"/>
      <c r="F95" s="34"/>
      <c r="G95" s="34"/>
      <c r="H95" s="34"/>
      <c r="I95" s="34"/>
      <c r="J95" s="34"/>
      <c r="K95" s="34"/>
      <c r="L95" s="4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75" customHeight="1">
      <c r="A96" s="34"/>
      <c r="B96" s="35"/>
      <c r="C96" s="114" t="s">
        <v>149</v>
      </c>
      <c r="D96" s="34"/>
      <c r="E96" s="34"/>
      <c r="F96" s="34"/>
      <c r="G96" s="34"/>
      <c r="H96" s="34"/>
      <c r="I96" s="34"/>
      <c r="J96" s="73">
        <f>J123</f>
        <v>0</v>
      </c>
      <c r="K96" s="34"/>
      <c r="L96" s="4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8" t="s">
        <v>150</v>
      </c>
    </row>
    <row r="97" spans="1:31" s="9" customFormat="1" ht="24.9" customHeight="1">
      <c r="B97" s="115"/>
      <c r="D97" s="116" t="s">
        <v>5291</v>
      </c>
      <c r="E97" s="117"/>
      <c r="F97" s="117"/>
      <c r="G97" s="117"/>
      <c r="H97" s="117"/>
      <c r="I97" s="117"/>
      <c r="J97" s="118">
        <f>J124</f>
        <v>0</v>
      </c>
      <c r="L97" s="115"/>
    </row>
    <row r="98" spans="1:31" s="9" customFormat="1" ht="24.9" customHeight="1">
      <c r="B98" s="115"/>
      <c r="D98" s="116" t="s">
        <v>5292</v>
      </c>
      <c r="E98" s="117"/>
      <c r="F98" s="117"/>
      <c r="G98" s="117"/>
      <c r="H98" s="117"/>
      <c r="I98" s="117"/>
      <c r="J98" s="118">
        <f>J133</f>
        <v>0</v>
      </c>
      <c r="L98" s="115"/>
    </row>
    <row r="99" spans="1:31" s="9" customFormat="1" ht="24.9" customHeight="1">
      <c r="B99" s="115"/>
      <c r="D99" s="116" t="s">
        <v>5293</v>
      </c>
      <c r="E99" s="117"/>
      <c r="F99" s="117"/>
      <c r="G99" s="117"/>
      <c r="H99" s="117"/>
      <c r="I99" s="117"/>
      <c r="J99" s="118">
        <f>J145</f>
        <v>0</v>
      </c>
      <c r="L99" s="115"/>
    </row>
    <row r="100" spans="1:31" s="9" customFormat="1" ht="24.9" customHeight="1">
      <c r="B100" s="115"/>
      <c r="D100" s="116" t="s">
        <v>5294</v>
      </c>
      <c r="E100" s="117"/>
      <c r="F100" s="117"/>
      <c r="G100" s="117"/>
      <c r="H100" s="117"/>
      <c r="I100" s="117"/>
      <c r="J100" s="118">
        <f>J155</f>
        <v>0</v>
      </c>
      <c r="L100" s="115"/>
    </row>
    <row r="101" spans="1:31" s="9" customFormat="1" ht="24.9" customHeight="1">
      <c r="B101" s="115"/>
      <c r="D101" s="116" t="s">
        <v>5295</v>
      </c>
      <c r="E101" s="117"/>
      <c r="F101" s="117"/>
      <c r="G101" s="117"/>
      <c r="H101" s="117"/>
      <c r="I101" s="117"/>
      <c r="J101" s="118">
        <f>J162</f>
        <v>0</v>
      </c>
      <c r="L101" s="115"/>
    </row>
    <row r="102" spans="1:31" s="9" customFormat="1" ht="24.9" customHeight="1">
      <c r="B102" s="115"/>
      <c r="D102" s="116" t="s">
        <v>5296</v>
      </c>
      <c r="E102" s="117"/>
      <c r="F102" s="117"/>
      <c r="G102" s="117"/>
      <c r="H102" s="117"/>
      <c r="I102" s="117"/>
      <c r="J102" s="118">
        <f>J164</f>
        <v>0</v>
      </c>
      <c r="L102" s="115"/>
    </row>
    <row r="103" spans="1:31" s="9" customFormat="1" ht="24.9" customHeight="1">
      <c r="B103" s="115"/>
      <c r="D103" s="116" t="s">
        <v>5297</v>
      </c>
      <c r="E103" s="117"/>
      <c r="F103" s="117"/>
      <c r="G103" s="117"/>
      <c r="H103" s="117"/>
      <c r="I103" s="117"/>
      <c r="J103" s="118">
        <f>J167</f>
        <v>0</v>
      </c>
      <c r="L103" s="115"/>
    </row>
    <row r="104" spans="1:31" s="2" customFormat="1" ht="21.8" customHeight="1">
      <c r="A104" s="34"/>
      <c r="B104" s="35"/>
      <c r="C104" s="34"/>
      <c r="D104" s="34"/>
      <c r="E104" s="34"/>
      <c r="F104" s="34"/>
      <c r="G104" s="34"/>
      <c r="H104" s="34"/>
      <c r="I104" s="34"/>
      <c r="J104" s="34"/>
      <c r="K104" s="34"/>
      <c r="L104" s="4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</row>
    <row r="105" spans="1:31" s="2" customFormat="1" ht="6.9" customHeight="1">
      <c r="A105" s="34"/>
      <c r="B105" s="49"/>
      <c r="C105" s="50"/>
      <c r="D105" s="50"/>
      <c r="E105" s="50"/>
      <c r="F105" s="50"/>
      <c r="G105" s="50"/>
      <c r="H105" s="50"/>
      <c r="I105" s="50"/>
      <c r="J105" s="50"/>
      <c r="K105" s="50"/>
      <c r="L105" s="4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9" spans="1:31" s="2" customFormat="1" ht="6.9" customHeight="1">
      <c r="A109" s="34"/>
      <c r="B109" s="51"/>
      <c r="C109" s="52"/>
      <c r="D109" s="52"/>
      <c r="E109" s="52"/>
      <c r="F109" s="52"/>
      <c r="G109" s="52"/>
      <c r="H109" s="52"/>
      <c r="I109" s="52"/>
      <c r="J109" s="52"/>
      <c r="K109" s="52"/>
      <c r="L109" s="4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31" s="2" customFormat="1" ht="24.9" customHeight="1">
      <c r="A110" s="34"/>
      <c r="B110" s="35"/>
      <c r="C110" s="22" t="s">
        <v>226</v>
      </c>
      <c r="D110" s="34"/>
      <c r="E110" s="34"/>
      <c r="F110" s="34"/>
      <c r="G110" s="34"/>
      <c r="H110" s="34"/>
      <c r="I110" s="34"/>
      <c r="J110" s="34"/>
      <c r="K110" s="34"/>
      <c r="L110" s="4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31" s="2" customFormat="1" ht="6.9" customHeight="1">
      <c r="A111" s="34"/>
      <c r="B111" s="35"/>
      <c r="C111" s="34"/>
      <c r="D111" s="34"/>
      <c r="E111" s="34"/>
      <c r="F111" s="34"/>
      <c r="G111" s="34"/>
      <c r="H111" s="34"/>
      <c r="I111" s="34"/>
      <c r="J111" s="34"/>
      <c r="K111" s="34"/>
      <c r="L111" s="4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31" s="2" customFormat="1" ht="11.95" customHeight="1">
      <c r="A112" s="34"/>
      <c r="B112" s="35"/>
      <c r="C112" s="28" t="s">
        <v>15</v>
      </c>
      <c r="D112" s="34"/>
      <c r="E112" s="34"/>
      <c r="F112" s="34"/>
      <c r="G112" s="34"/>
      <c r="H112" s="34"/>
      <c r="I112" s="34"/>
      <c r="J112" s="34"/>
      <c r="K112" s="34"/>
      <c r="L112" s="4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16.55" customHeight="1">
      <c r="A113" s="34"/>
      <c r="B113" s="35"/>
      <c r="C113" s="34"/>
      <c r="D113" s="34"/>
      <c r="E113" s="304" t="str">
        <f>E7</f>
        <v>MŠ Spojná 6 - rekonštrukcia objektu</v>
      </c>
      <c r="F113" s="305"/>
      <c r="G113" s="305"/>
      <c r="H113" s="305"/>
      <c r="I113" s="34"/>
      <c r="J113" s="34"/>
      <c r="K113" s="34"/>
      <c r="L113" s="4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2" customFormat="1" ht="11.95" customHeight="1">
      <c r="A114" s="34"/>
      <c r="B114" s="35"/>
      <c r="C114" s="28" t="s">
        <v>142</v>
      </c>
      <c r="D114" s="34"/>
      <c r="E114" s="34"/>
      <c r="F114" s="34"/>
      <c r="G114" s="34"/>
      <c r="H114" s="34"/>
      <c r="I114" s="34"/>
      <c r="J114" s="34"/>
      <c r="K114" s="34"/>
      <c r="L114" s="4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5" spans="1:65" s="2" customFormat="1" ht="16.55" customHeight="1">
      <c r="A115" s="34"/>
      <c r="B115" s="35"/>
      <c r="C115" s="34"/>
      <c r="D115" s="34"/>
      <c r="E115" s="300" t="str">
        <f>E9</f>
        <v>P16 - HACCP</v>
      </c>
      <c r="F115" s="303"/>
      <c r="G115" s="303"/>
      <c r="H115" s="303"/>
      <c r="I115" s="34"/>
      <c r="J115" s="34"/>
      <c r="K115" s="34"/>
      <c r="L115" s="4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6.9" customHeight="1">
      <c r="A116" s="34"/>
      <c r="B116" s="35"/>
      <c r="C116" s="34"/>
      <c r="D116" s="34"/>
      <c r="E116" s="34"/>
      <c r="F116" s="34"/>
      <c r="G116" s="34"/>
      <c r="H116" s="34"/>
      <c r="I116" s="34"/>
      <c r="J116" s="34"/>
      <c r="K116" s="34"/>
      <c r="L116" s="4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11.95" customHeight="1">
      <c r="A117" s="34"/>
      <c r="B117" s="35"/>
      <c r="C117" s="28" t="s">
        <v>21</v>
      </c>
      <c r="D117" s="34"/>
      <c r="E117" s="34"/>
      <c r="F117" s="26" t="str">
        <f>F12</f>
        <v>Spojná 6, 917 01 Trnava</v>
      </c>
      <c r="G117" s="34"/>
      <c r="H117" s="34"/>
      <c r="I117" s="28" t="s">
        <v>23</v>
      </c>
      <c r="J117" s="57">
        <f>IF(J12="","",J12)</f>
        <v>44274</v>
      </c>
      <c r="K117" s="34"/>
      <c r="L117" s="4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2" customFormat="1" ht="6.9" customHeight="1">
      <c r="A118" s="34"/>
      <c r="B118" s="35"/>
      <c r="C118" s="34"/>
      <c r="D118" s="34"/>
      <c r="E118" s="34"/>
      <c r="F118" s="34"/>
      <c r="G118" s="34"/>
      <c r="H118" s="34"/>
      <c r="I118" s="34"/>
      <c r="J118" s="34"/>
      <c r="K118" s="34"/>
      <c r="L118" s="4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5" s="2" customFormat="1" ht="15.25" customHeight="1">
      <c r="A119" s="34"/>
      <c r="B119" s="35"/>
      <c r="C119" s="28" t="s">
        <v>28</v>
      </c>
      <c r="D119" s="34"/>
      <c r="E119" s="34"/>
      <c r="F119" s="26" t="str">
        <f>E15</f>
        <v xml:space="preserve"> </v>
      </c>
      <c r="G119" s="34"/>
      <c r="H119" s="34"/>
      <c r="I119" s="28" t="s">
        <v>34</v>
      </c>
      <c r="J119" s="32" t="str">
        <f>E21</f>
        <v>RENAK, s.r.o.</v>
      </c>
      <c r="K119" s="34"/>
      <c r="L119" s="4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5" s="2" customFormat="1" ht="15.25" customHeight="1">
      <c r="A120" s="34"/>
      <c r="B120" s="35"/>
      <c r="C120" s="28" t="s">
        <v>32</v>
      </c>
      <c r="D120" s="34"/>
      <c r="E120" s="34"/>
      <c r="F120" s="26" t="str">
        <f>IF(E18="","",E18)</f>
        <v>Vyplň údaj</v>
      </c>
      <c r="G120" s="34"/>
      <c r="H120" s="34"/>
      <c r="I120" s="28" t="s">
        <v>37</v>
      </c>
      <c r="J120" s="32" t="str">
        <f>E24</f>
        <v>Ing. Erich Kreutz</v>
      </c>
      <c r="K120" s="34"/>
      <c r="L120" s="4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5" s="2" customFormat="1" ht="10.35" customHeight="1">
      <c r="A121" s="34"/>
      <c r="B121" s="35"/>
      <c r="C121" s="34"/>
      <c r="D121" s="34"/>
      <c r="E121" s="34"/>
      <c r="F121" s="34"/>
      <c r="G121" s="34"/>
      <c r="H121" s="34"/>
      <c r="I121" s="34"/>
      <c r="J121" s="34"/>
      <c r="K121" s="34"/>
      <c r="L121" s="4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5" s="11" customFormat="1" ht="29.3" customHeight="1">
      <c r="A122" s="123"/>
      <c r="B122" s="124"/>
      <c r="C122" s="125" t="s">
        <v>227</v>
      </c>
      <c r="D122" s="126" t="s">
        <v>65</v>
      </c>
      <c r="E122" s="126" t="s">
        <v>61</v>
      </c>
      <c r="F122" s="126" t="s">
        <v>62</v>
      </c>
      <c r="G122" s="126" t="s">
        <v>228</v>
      </c>
      <c r="H122" s="126" t="s">
        <v>229</v>
      </c>
      <c r="I122" s="126" t="s">
        <v>230</v>
      </c>
      <c r="J122" s="127" t="s">
        <v>148</v>
      </c>
      <c r="K122" s="128" t="s">
        <v>5564</v>
      </c>
      <c r="L122" s="129"/>
      <c r="M122" s="64" t="s">
        <v>1</v>
      </c>
      <c r="N122" s="65" t="s">
        <v>44</v>
      </c>
      <c r="O122" s="65" t="s">
        <v>231</v>
      </c>
      <c r="P122" s="65" t="s">
        <v>232</v>
      </c>
      <c r="Q122" s="65" t="s">
        <v>233</v>
      </c>
      <c r="R122" s="65" t="s">
        <v>234</v>
      </c>
      <c r="S122" s="65" t="s">
        <v>235</v>
      </c>
      <c r="T122" s="66" t="s">
        <v>236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</row>
    <row r="123" spans="1:65" s="2" customFormat="1" ht="22.75" customHeight="1">
      <c r="A123" s="34"/>
      <c r="B123" s="35"/>
      <c r="C123" s="71" t="s">
        <v>149</v>
      </c>
      <c r="D123" s="34"/>
      <c r="E123" s="34"/>
      <c r="F123" s="34"/>
      <c r="G123" s="34"/>
      <c r="H123" s="34"/>
      <c r="I123" s="34"/>
      <c r="J123" s="130">
        <f>BK123</f>
        <v>0</v>
      </c>
      <c r="K123" s="34"/>
      <c r="L123" s="35"/>
      <c r="M123" s="67"/>
      <c r="N123" s="58"/>
      <c r="O123" s="68"/>
      <c r="P123" s="131">
        <f>P124+P133+P145+P155+P162+P164+P167</f>
        <v>0</v>
      </c>
      <c r="Q123" s="68"/>
      <c r="R123" s="131">
        <f>R124+R133+R145+R155+R162+R164+R167</f>
        <v>0</v>
      </c>
      <c r="S123" s="68"/>
      <c r="T123" s="132">
        <f>T124+T133+T145+T155+T162+T164+T167</f>
        <v>0</v>
      </c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T123" s="18" t="s">
        <v>79</v>
      </c>
      <c r="AU123" s="18" t="s">
        <v>150</v>
      </c>
      <c r="BK123" s="133">
        <f>BK124+BK133+BK145+BK155+BK162+BK164+BK167</f>
        <v>0</v>
      </c>
    </row>
    <row r="124" spans="1:65" s="12" customFormat="1" ht="25.85" customHeight="1">
      <c r="B124" s="134"/>
      <c r="D124" s="135" t="s">
        <v>79</v>
      </c>
      <c r="E124" s="136" t="s">
        <v>3245</v>
      </c>
      <c r="F124" s="136" t="s">
        <v>5298</v>
      </c>
      <c r="I124" s="137"/>
      <c r="J124" s="138">
        <f>BK124</f>
        <v>0</v>
      </c>
      <c r="L124" s="134"/>
      <c r="M124" s="139"/>
      <c r="N124" s="140"/>
      <c r="O124" s="140"/>
      <c r="P124" s="141">
        <f>SUM(P125:P132)</f>
        <v>0</v>
      </c>
      <c r="Q124" s="140"/>
      <c r="R124" s="141">
        <f>SUM(R125:R132)</f>
        <v>0</v>
      </c>
      <c r="S124" s="140"/>
      <c r="T124" s="142">
        <f>SUM(T125:T132)</f>
        <v>0</v>
      </c>
      <c r="AR124" s="135" t="s">
        <v>88</v>
      </c>
      <c r="AT124" s="143" t="s">
        <v>79</v>
      </c>
      <c r="AU124" s="143" t="s">
        <v>80</v>
      </c>
      <c r="AY124" s="135" t="s">
        <v>239</v>
      </c>
      <c r="BK124" s="144">
        <f>SUM(BK125:BK132)</f>
        <v>0</v>
      </c>
    </row>
    <row r="125" spans="1:65" s="2" customFormat="1" ht="14.4" customHeight="1">
      <c r="A125" s="34"/>
      <c r="B125" s="147"/>
      <c r="C125" s="148" t="s">
        <v>88</v>
      </c>
      <c r="D125" s="148" t="s">
        <v>242</v>
      </c>
      <c r="E125" s="149" t="s">
        <v>5299</v>
      </c>
      <c r="F125" s="150" t="s">
        <v>5300</v>
      </c>
      <c r="G125" s="151" t="s">
        <v>1</v>
      </c>
      <c r="H125" s="152">
        <v>1</v>
      </c>
      <c r="I125" s="153"/>
      <c r="J125" s="152">
        <f t="shared" ref="J125:J132" si="0">ROUND(I125*H125,3)</f>
        <v>0</v>
      </c>
      <c r="K125" s="154"/>
      <c r="L125" s="35"/>
      <c r="M125" s="155" t="s">
        <v>1</v>
      </c>
      <c r="N125" s="156" t="s">
        <v>46</v>
      </c>
      <c r="O125" s="60"/>
      <c r="P125" s="157">
        <f t="shared" ref="P125:P132" si="1">O125*H125</f>
        <v>0</v>
      </c>
      <c r="Q125" s="157">
        <v>0</v>
      </c>
      <c r="R125" s="157">
        <f t="shared" ref="R125:R132" si="2">Q125*H125</f>
        <v>0</v>
      </c>
      <c r="S125" s="157">
        <v>0</v>
      </c>
      <c r="T125" s="158">
        <f t="shared" ref="T125:T132" si="3">S125*H125</f>
        <v>0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R125" s="159" t="s">
        <v>246</v>
      </c>
      <c r="AT125" s="159" t="s">
        <v>242</v>
      </c>
      <c r="AU125" s="159" t="s">
        <v>88</v>
      </c>
      <c r="AY125" s="18" t="s">
        <v>239</v>
      </c>
      <c r="BE125" s="160">
        <f t="shared" ref="BE125:BE132" si="4">IF(N125="základná",J125,0)</f>
        <v>0</v>
      </c>
      <c r="BF125" s="160">
        <f t="shared" ref="BF125:BF132" si="5">IF(N125="znížená",J125,0)</f>
        <v>0</v>
      </c>
      <c r="BG125" s="160">
        <f t="shared" ref="BG125:BG132" si="6">IF(N125="zákl. prenesená",J125,0)</f>
        <v>0</v>
      </c>
      <c r="BH125" s="160">
        <f t="shared" ref="BH125:BH132" si="7">IF(N125="zníž. prenesená",J125,0)</f>
        <v>0</v>
      </c>
      <c r="BI125" s="160">
        <f t="shared" ref="BI125:BI132" si="8">IF(N125="nulová",J125,0)</f>
        <v>0</v>
      </c>
      <c r="BJ125" s="18" t="s">
        <v>140</v>
      </c>
      <c r="BK125" s="161">
        <f t="shared" ref="BK125:BK132" si="9">ROUND(I125*H125,3)</f>
        <v>0</v>
      </c>
      <c r="BL125" s="18" t="s">
        <v>246</v>
      </c>
      <c r="BM125" s="159" t="s">
        <v>140</v>
      </c>
    </row>
    <row r="126" spans="1:65" s="2" customFormat="1" ht="24.25" customHeight="1">
      <c r="A126" s="34"/>
      <c r="B126" s="147"/>
      <c r="C126" s="148" t="s">
        <v>140</v>
      </c>
      <c r="D126" s="148" t="s">
        <v>242</v>
      </c>
      <c r="E126" s="149" t="s">
        <v>5301</v>
      </c>
      <c r="F126" s="150" t="s">
        <v>5302</v>
      </c>
      <c r="G126" s="151" t="s">
        <v>1</v>
      </c>
      <c r="H126" s="152">
        <v>1</v>
      </c>
      <c r="I126" s="153"/>
      <c r="J126" s="152">
        <f t="shared" si="0"/>
        <v>0</v>
      </c>
      <c r="K126" s="154"/>
      <c r="L126" s="35"/>
      <c r="M126" s="155" t="s">
        <v>1</v>
      </c>
      <c r="N126" s="156" t="s">
        <v>46</v>
      </c>
      <c r="O126" s="60"/>
      <c r="P126" s="157">
        <f t="shared" si="1"/>
        <v>0</v>
      </c>
      <c r="Q126" s="157">
        <v>0</v>
      </c>
      <c r="R126" s="157">
        <f t="shared" si="2"/>
        <v>0</v>
      </c>
      <c r="S126" s="157">
        <v>0</v>
      </c>
      <c r="T126" s="158">
        <f t="shared" si="3"/>
        <v>0</v>
      </c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R126" s="159" t="s">
        <v>246</v>
      </c>
      <c r="AT126" s="159" t="s">
        <v>242</v>
      </c>
      <c r="AU126" s="159" t="s">
        <v>88</v>
      </c>
      <c r="AY126" s="18" t="s">
        <v>239</v>
      </c>
      <c r="BE126" s="160">
        <f t="shared" si="4"/>
        <v>0</v>
      </c>
      <c r="BF126" s="160">
        <f t="shared" si="5"/>
        <v>0</v>
      </c>
      <c r="BG126" s="160">
        <f t="shared" si="6"/>
        <v>0</v>
      </c>
      <c r="BH126" s="160">
        <f t="shared" si="7"/>
        <v>0</v>
      </c>
      <c r="BI126" s="160">
        <f t="shared" si="8"/>
        <v>0</v>
      </c>
      <c r="BJ126" s="18" t="s">
        <v>140</v>
      </c>
      <c r="BK126" s="161">
        <f t="shared" si="9"/>
        <v>0</v>
      </c>
      <c r="BL126" s="18" t="s">
        <v>246</v>
      </c>
      <c r="BM126" s="159" t="s">
        <v>246</v>
      </c>
    </row>
    <row r="127" spans="1:65" s="2" customFormat="1" ht="14.4" customHeight="1">
      <c r="A127" s="34"/>
      <c r="B127" s="147"/>
      <c r="C127" s="148" t="s">
        <v>337</v>
      </c>
      <c r="D127" s="148" t="s">
        <v>242</v>
      </c>
      <c r="E127" s="149" t="s">
        <v>5303</v>
      </c>
      <c r="F127" s="150" t="s">
        <v>5304</v>
      </c>
      <c r="G127" s="151" t="s">
        <v>1</v>
      </c>
      <c r="H127" s="152">
        <v>1</v>
      </c>
      <c r="I127" s="153"/>
      <c r="J127" s="152">
        <f t="shared" si="0"/>
        <v>0</v>
      </c>
      <c r="K127" s="154"/>
      <c r="L127" s="35"/>
      <c r="M127" s="155" t="s">
        <v>1</v>
      </c>
      <c r="N127" s="156" t="s">
        <v>46</v>
      </c>
      <c r="O127" s="60"/>
      <c r="P127" s="157">
        <f t="shared" si="1"/>
        <v>0</v>
      </c>
      <c r="Q127" s="157">
        <v>0</v>
      </c>
      <c r="R127" s="157">
        <f t="shared" si="2"/>
        <v>0</v>
      </c>
      <c r="S127" s="157">
        <v>0</v>
      </c>
      <c r="T127" s="158">
        <f t="shared" si="3"/>
        <v>0</v>
      </c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R127" s="159" t="s">
        <v>246</v>
      </c>
      <c r="AT127" s="159" t="s">
        <v>242</v>
      </c>
      <c r="AU127" s="159" t="s">
        <v>88</v>
      </c>
      <c r="AY127" s="18" t="s">
        <v>239</v>
      </c>
      <c r="BE127" s="160">
        <f t="shared" si="4"/>
        <v>0</v>
      </c>
      <c r="BF127" s="160">
        <f t="shared" si="5"/>
        <v>0</v>
      </c>
      <c r="BG127" s="160">
        <f t="shared" si="6"/>
        <v>0</v>
      </c>
      <c r="BH127" s="160">
        <f t="shared" si="7"/>
        <v>0</v>
      </c>
      <c r="BI127" s="160">
        <f t="shared" si="8"/>
        <v>0</v>
      </c>
      <c r="BJ127" s="18" t="s">
        <v>140</v>
      </c>
      <c r="BK127" s="161">
        <f t="shared" si="9"/>
        <v>0</v>
      </c>
      <c r="BL127" s="18" t="s">
        <v>246</v>
      </c>
      <c r="BM127" s="159" t="s">
        <v>5305</v>
      </c>
    </row>
    <row r="128" spans="1:65" s="2" customFormat="1" ht="14.4" customHeight="1">
      <c r="A128" s="34"/>
      <c r="B128" s="147"/>
      <c r="C128" s="148" t="s">
        <v>342</v>
      </c>
      <c r="D128" s="148" t="s">
        <v>242</v>
      </c>
      <c r="E128" s="149" t="s">
        <v>5306</v>
      </c>
      <c r="F128" s="150" t="s">
        <v>5307</v>
      </c>
      <c r="G128" s="151" t="s">
        <v>1</v>
      </c>
      <c r="H128" s="152">
        <v>3</v>
      </c>
      <c r="I128" s="153"/>
      <c r="J128" s="152">
        <f t="shared" si="0"/>
        <v>0</v>
      </c>
      <c r="K128" s="154"/>
      <c r="L128" s="35"/>
      <c r="M128" s="155" t="s">
        <v>1</v>
      </c>
      <c r="N128" s="156" t="s">
        <v>46</v>
      </c>
      <c r="O128" s="60"/>
      <c r="P128" s="157">
        <f t="shared" si="1"/>
        <v>0</v>
      </c>
      <c r="Q128" s="157">
        <v>0</v>
      </c>
      <c r="R128" s="157">
        <f t="shared" si="2"/>
        <v>0</v>
      </c>
      <c r="S128" s="157">
        <v>0</v>
      </c>
      <c r="T128" s="158">
        <f t="shared" si="3"/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159" t="s">
        <v>246</v>
      </c>
      <c r="AT128" s="159" t="s">
        <v>242</v>
      </c>
      <c r="AU128" s="159" t="s">
        <v>88</v>
      </c>
      <c r="AY128" s="18" t="s">
        <v>239</v>
      </c>
      <c r="BE128" s="160">
        <f t="shared" si="4"/>
        <v>0</v>
      </c>
      <c r="BF128" s="160">
        <f t="shared" si="5"/>
        <v>0</v>
      </c>
      <c r="BG128" s="160">
        <f t="shared" si="6"/>
        <v>0</v>
      </c>
      <c r="BH128" s="160">
        <f t="shared" si="7"/>
        <v>0</v>
      </c>
      <c r="BI128" s="160">
        <f t="shared" si="8"/>
        <v>0</v>
      </c>
      <c r="BJ128" s="18" t="s">
        <v>140</v>
      </c>
      <c r="BK128" s="161">
        <f t="shared" si="9"/>
        <v>0</v>
      </c>
      <c r="BL128" s="18" t="s">
        <v>246</v>
      </c>
      <c r="BM128" s="159" t="s">
        <v>5308</v>
      </c>
    </row>
    <row r="129" spans="1:65" s="2" customFormat="1" ht="14.4" customHeight="1">
      <c r="A129" s="34"/>
      <c r="B129" s="147"/>
      <c r="C129" s="148" t="s">
        <v>347</v>
      </c>
      <c r="D129" s="148" t="s">
        <v>242</v>
      </c>
      <c r="E129" s="149" t="s">
        <v>5309</v>
      </c>
      <c r="F129" s="150" t="s">
        <v>5310</v>
      </c>
      <c r="G129" s="151" t="s">
        <v>1</v>
      </c>
      <c r="H129" s="152">
        <v>1</v>
      </c>
      <c r="I129" s="153"/>
      <c r="J129" s="152">
        <f t="shared" si="0"/>
        <v>0</v>
      </c>
      <c r="K129" s="154"/>
      <c r="L129" s="35"/>
      <c r="M129" s="155" t="s">
        <v>1</v>
      </c>
      <c r="N129" s="156" t="s">
        <v>46</v>
      </c>
      <c r="O129" s="60"/>
      <c r="P129" s="157">
        <f t="shared" si="1"/>
        <v>0</v>
      </c>
      <c r="Q129" s="157">
        <v>0</v>
      </c>
      <c r="R129" s="157">
        <f t="shared" si="2"/>
        <v>0</v>
      </c>
      <c r="S129" s="157">
        <v>0</v>
      </c>
      <c r="T129" s="158">
        <f t="shared" si="3"/>
        <v>0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R129" s="159" t="s">
        <v>246</v>
      </c>
      <c r="AT129" s="159" t="s">
        <v>242</v>
      </c>
      <c r="AU129" s="159" t="s">
        <v>88</v>
      </c>
      <c r="AY129" s="18" t="s">
        <v>239</v>
      </c>
      <c r="BE129" s="160">
        <f t="shared" si="4"/>
        <v>0</v>
      </c>
      <c r="BF129" s="160">
        <f t="shared" si="5"/>
        <v>0</v>
      </c>
      <c r="BG129" s="160">
        <f t="shared" si="6"/>
        <v>0</v>
      </c>
      <c r="BH129" s="160">
        <f t="shared" si="7"/>
        <v>0</v>
      </c>
      <c r="BI129" s="160">
        <f t="shared" si="8"/>
        <v>0</v>
      </c>
      <c r="BJ129" s="18" t="s">
        <v>140</v>
      </c>
      <c r="BK129" s="161">
        <f t="shared" si="9"/>
        <v>0</v>
      </c>
      <c r="BL129" s="18" t="s">
        <v>246</v>
      </c>
      <c r="BM129" s="159" t="s">
        <v>5311</v>
      </c>
    </row>
    <row r="130" spans="1:65" s="2" customFormat="1" ht="24.25" customHeight="1">
      <c r="A130" s="34"/>
      <c r="B130" s="147"/>
      <c r="C130" s="148" t="s">
        <v>252</v>
      </c>
      <c r="D130" s="148" t="s">
        <v>242</v>
      </c>
      <c r="E130" s="149" t="s">
        <v>134</v>
      </c>
      <c r="F130" s="150" t="s">
        <v>5312</v>
      </c>
      <c r="G130" s="151" t="s">
        <v>1</v>
      </c>
      <c r="H130" s="152">
        <v>1</v>
      </c>
      <c r="I130" s="153"/>
      <c r="J130" s="152">
        <f t="shared" si="0"/>
        <v>0</v>
      </c>
      <c r="K130" s="154"/>
      <c r="L130" s="35"/>
      <c r="M130" s="155" t="s">
        <v>1</v>
      </c>
      <c r="N130" s="156" t="s">
        <v>46</v>
      </c>
      <c r="O130" s="60"/>
      <c r="P130" s="157">
        <f t="shared" si="1"/>
        <v>0</v>
      </c>
      <c r="Q130" s="157">
        <v>0</v>
      </c>
      <c r="R130" s="157">
        <f t="shared" si="2"/>
        <v>0</v>
      </c>
      <c r="S130" s="157">
        <v>0</v>
      </c>
      <c r="T130" s="158">
        <f t="shared" si="3"/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159" t="s">
        <v>246</v>
      </c>
      <c r="AT130" s="159" t="s">
        <v>242</v>
      </c>
      <c r="AU130" s="159" t="s">
        <v>88</v>
      </c>
      <c r="AY130" s="18" t="s">
        <v>239</v>
      </c>
      <c r="BE130" s="160">
        <f t="shared" si="4"/>
        <v>0</v>
      </c>
      <c r="BF130" s="160">
        <f t="shared" si="5"/>
        <v>0</v>
      </c>
      <c r="BG130" s="160">
        <f t="shared" si="6"/>
        <v>0</v>
      </c>
      <c r="BH130" s="160">
        <f t="shared" si="7"/>
        <v>0</v>
      </c>
      <c r="BI130" s="160">
        <f t="shared" si="8"/>
        <v>0</v>
      </c>
      <c r="BJ130" s="18" t="s">
        <v>140</v>
      </c>
      <c r="BK130" s="161">
        <f t="shared" si="9"/>
        <v>0</v>
      </c>
      <c r="BL130" s="18" t="s">
        <v>246</v>
      </c>
      <c r="BM130" s="159" t="s">
        <v>270</v>
      </c>
    </row>
    <row r="131" spans="1:65" s="2" customFormat="1" ht="14.4" customHeight="1">
      <c r="A131" s="34"/>
      <c r="B131" s="147"/>
      <c r="C131" s="148" t="s">
        <v>246</v>
      </c>
      <c r="D131" s="148" t="s">
        <v>242</v>
      </c>
      <c r="E131" s="149" t="s">
        <v>5313</v>
      </c>
      <c r="F131" s="150" t="s">
        <v>5314</v>
      </c>
      <c r="G131" s="151" t="s">
        <v>1</v>
      </c>
      <c r="H131" s="152">
        <v>1</v>
      </c>
      <c r="I131" s="153"/>
      <c r="J131" s="152">
        <f t="shared" si="0"/>
        <v>0</v>
      </c>
      <c r="K131" s="154"/>
      <c r="L131" s="35"/>
      <c r="M131" s="155" t="s">
        <v>1</v>
      </c>
      <c r="N131" s="156" t="s">
        <v>46</v>
      </c>
      <c r="O131" s="60"/>
      <c r="P131" s="157">
        <f t="shared" si="1"/>
        <v>0</v>
      </c>
      <c r="Q131" s="157">
        <v>0</v>
      </c>
      <c r="R131" s="157">
        <f t="shared" si="2"/>
        <v>0</v>
      </c>
      <c r="S131" s="157">
        <v>0</v>
      </c>
      <c r="T131" s="158">
        <f t="shared" si="3"/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159" t="s">
        <v>246</v>
      </c>
      <c r="AT131" s="159" t="s">
        <v>242</v>
      </c>
      <c r="AU131" s="159" t="s">
        <v>88</v>
      </c>
      <c r="AY131" s="18" t="s">
        <v>239</v>
      </c>
      <c r="BE131" s="160">
        <f t="shared" si="4"/>
        <v>0</v>
      </c>
      <c r="BF131" s="160">
        <f t="shared" si="5"/>
        <v>0</v>
      </c>
      <c r="BG131" s="160">
        <f t="shared" si="6"/>
        <v>0</v>
      </c>
      <c r="BH131" s="160">
        <f t="shared" si="7"/>
        <v>0</v>
      </c>
      <c r="BI131" s="160">
        <f t="shared" si="8"/>
        <v>0</v>
      </c>
      <c r="BJ131" s="18" t="s">
        <v>140</v>
      </c>
      <c r="BK131" s="161">
        <f t="shared" si="9"/>
        <v>0</v>
      </c>
      <c r="BL131" s="18" t="s">
        <v>246</v>
      </c>
      <c r="BM131" s="159" t="s">
        <v>291</v>
      </c>
    </row>
    <row r="132" spans="1:65" s="2" customFormat="1" ht="24.25" customHeight="1">
      <c r="A132" s="34"/>
      <c r="B132" s="147"/>
      <c r="C132" s="148" t="s">
        <v>265</v>
      </c>
      <c r="D132" s="148" t="s">
        <v>242</v>
      </c>
      <c r="E132" s="149" t="s">
        <v>5315</v>
      </c>
      <c r="F132" s="150" t="s">
        <v>5316</v>
      </c>
      <c r="G132" s="151" t="s">
        <v>1</v>
      </c>
      <c r="H132" s="152">
        <v>1</v>
      </c>
      <c r="I132" s="153"/>
      <c r="J132" s="152">
        <f t="shared" si="0"/>
        <v>0</v>
      </c>
      <c r="K132" s="154"/>
      <c r="L132" s="35"/>
      <c r="M132" s="155" t="s">
        <v>1</v>
      </c>
      <c r="N132" s="156" t="s">
        <v>46</v>
      </c>
      <c r="O132" s="60"/>
      <c r="P132" s="157">
        <f t="shared" si="1"/>
        <v>0</v>
      </c>
      <c r="Q132" s="157">
        <v>0</v>
      </c>
      <c r="R132" s="157">
        <f t="shared" si="2"/>
        <v>0</v>
      </c>
      <c r="S132" s="157">
        <v>0</v>
      </c>
      <c r="T132" s="158">
        <f t="shared" si="3"/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159" t="s">
        <v>246</v>
      </c>
      <c r="AT132" s="159" t="s">
        <v>242</v>
      </c>
      <c r="AU132" s="159" t="s">
        <v>88</v>
      </c>
      <c r="AY132" s="18" t="s">
        <v>239</v>
      </c>
      <c r="BE132" s="160">
        <f t="shared" si="4"/>
        <v>0</v>
      </c>
      <c r="BF132" s="160">
        <f t="shared" si="5"/>
        <v>0</v>
      </c>
      <c r="BG132" s="160">
        <f t="shared" si="6"/>
        <v>0</v>
      </c>
      <c r="BH132" s="160">
        <f t="shared" si="7"/>
        <v>0</v>
      </c>
      <c r="BI132" s="160">
        <f t="shared" si="8"/>
        <v>0</v>
      </c>
      <c r="BJ132" s="18" t="s">
        <v>140</v>
      </c>
      <c r="BK132" s="161">
        <f t="shared" si="9"/>
        <v>0</v>
      </c>
      <c r="BL132" s="18" t="s">
        <v>246</v>
      </c>
      <c r="BM132" s="159" t="s">
        <v>312</v>
      </c>
    </row>
    <row r="133" spans="1:65" s="12" customFormat="1" ht="25.85" customHeight="1">
      <c r="B133" s="134"/>
      <c r="D133" s="135" t="s">
        <v>79</v>
      </c>
      <c r="E133" s="136" t="s">
        <v>3284</v>
      </c>
      <c r="F133" s="136" t="s">
        <v>5317</v>
      </c>
      <c r="I133" s="137"/>
      <c r="J133" s="138">
        <f>BK133</f>
        <v>0</v>
      </c>
      <c r="L133" s="134"/>
      <c r="M133" s="139"/>
      <c r="N133" s="140"/>
      <c r="O133" s="140"/>
      <c r="P133" s="141">
        <f>SUM(P134:P144)</f>
        <v>0</v>
      </c>
      <c r="Q133" s="140"/>
      <c r="R133" s="141">
        <f>SUM(R134:R144)</f>
        <v>0</v>
      </c>
      <c r="S133" s="140"/>
      <c r="T133" s="142">
        <f>SUM(T134:T144)</f>
        <v>0</v>
      </c>
      <c r="AR133" s="135" t="s">
        <v>88</v>
      </c>
      <c r="AT133" s="143" t="s">
        <v>79</v>
      </c>
      <c r="AU133" s="143" t="s">
        <v>80</v>
      </c>
      <c r="AY133" s="135" t="s">
        <v>239</v>
      </c>
      <c r="BK133" s="144">
        <f>SUM(BK134:BK144)</f>
        <v>0</v>
      </c>
    </row>
    <row r="134" spans="1:65" s="2" customFormat="1" ht="14.4" customHeight="1">
      <c r="A134" s="34"/>
      <c r="B134" s="147"/>
      <c r="C134" s="148" t="s">
        <v>286</v>
      </c>
      <c r="D134" s="148" t="s">
        <v>242</v>
      </c>
      <c r="E134" s="149" t="s">
        <v>5318</v>
      </c>
      <c r="F134" s="150" t="s">
        <v>5319</v>
      </c>
      <c r="G134" s="151" t="s">
        <v>1</v>
      </c>
      <c r="H134" s="152">
        <v>11</v>
      </c>
      <c r="I134" s="153"/>
      <c r="J134" s="152">
        <f t="shared" ref="J134:J144" si="10">ROUND(I134*H134,3)</f>
        <v>0</v>
      </c>
      <c r="K134" s="154"/>
      <c r="L134" s="35"/>
      <c r="M134" s="155" t="s">
        <v>1</v>
      </c>
      <c r="N134" s="156" t="s">
        <v>46</v>
      </c>
      <c r="O134" s="60"/>
      <c r="P134" s="157">
        <f t="shared" ref="P134:P144" si="11">O134*H134</f>
        <v>0</v>
      </c>
      <c r="Q134" s="157">
        <v>0</v>
      </c>
      <c r="R134" s="157">
        <f t="shared" ref="R134:R144" si="12">Q134*H134</f>
        <v>0</v>
      </c>
      <c r="S134" s="157">
        <v>0</v>
      </c>
      <c r="T134" s="158">
        <f t="shared" ref="T134:T144" si="13">S134*H134</f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159" t="s">
        <v>246</v>
      </c>
      <c r="AT134" s="159" t="s">
        <v>242</v>
      </c>
      <c r="AU134" s="159" t="s">
        <v>88</v>
      </c>
      <c r="AY134" s="18" t="s">
        <v>239</v>
      </c>
      <c r="BE134" s="160">
        <f t="shared" ref="BE134:BE144" si="14">IF(N134="základná",J134,0)</f>
        <v>0</v>
      </c>
      <c r="BF134" s="160">
        <f t="shared" ref="BF134:BF144" si="15">IF(N134="znížená",J134,0)</f>
        <v>0</v>
      </c>
      <c r="BG134" s="160">
        <f t="shared" ref="BG134:BG144" si="16">IF(N134="zákl. prenesená",J134,0)</f>
        <v>0</v>
      </c>
      <c r="BH134" s="160">
        <f t="shared" ref="BH134:BH144" si="17">IF(N134="zníž. prenesená",J134,0)</f>
        <v>0</v>
      </c>
      <c r="BI134" s="160">
        <f t="shared" ref="BI134:BI144" si="18">IF(N134="nulová",J134,0)</f>
        <v>0</v>
      </c>
      <c r="BJ134" s="18" t="s">
        <v>140</v>
      </c>
      <c r="BK134" s="161">
        <f t="shared" ref="BK134:BK144" si="19">ROUND(I134*H134,3)</f>
        <v>0</v>
      </c>
      <c r="BL134" s="18" t="s">
        <v>246</v>
      </c>
      <c r="BM134" s="159" t="s">
        <v>327</v>
      </c>
    </row>
    <row r="135" spans="1:65" s="2" customFormat="1" ht="24.25" customHeight="1">
      <c r="A135" s="34"/>
      <c r="B135" s="147"/>
      <c r="C135" s="148" t="s">
        <v>291</v>
      </c>
      <c r="D135" s="148" t="s">
        <v>242</v>
      </c>
      <c r="E135" s="149" t="s">
        <v>5320</v>
      </c>
      <c r="F135" s="150" t="s">
        <v>5321</v>
      </c>
      <c r="G135" s="151" t="s">
        <v>1</v>
      </c>
      <c r="H135" s="152">
        <v>1</v>
      </c>
      <c r="I135" s="153"/>
      <c r="J135" s="152">
        <f t="shared" si="10"/>
        <v>0</v>
      </c>
      <c r="K135" s="154"/>
      <c r="L135" s="35"/>
      <c r="M135" s="155" t="s">
        <v>1</v>
      </c>
      <c r="N135" s="156" t="s">
        <v>46</v>
      </c>
      <c r="O135" s="60"/>
      <c r="P135" s="157">
        <f t="shared" si="11"/>
        <v>0</v>
      </c>
      <c r="Q135" s="157">
        <v>0</v>
      </c>
      <c r="R135" s="157">
        <f t="shared" si="12"/>
        <v>0</v>
      </c>
      <c r="S135" s="157">
        <v>0</v>
      </c>
      <c r="T135" s="158">
        <f t="shared" si="13"/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159" t="s">
        <v>246</v>
      </c>
      <c r="AT135" s="159" t="s">
        <v>242</v>
      </c>
      <c r="AU135" s="159" t="s">
        <v>88</v>
      </c>
      <c r="AY135" s="18" t="s">
        <v>239</v>
      </c>
      <c r="BE135" s="160">
        <f t="shared" si="14"/>
        <v>0</v>
      </c>
      <c r="BF135" s="160">
        <f t="shared" si="15"/>
        <v>0</v>
      </c>
      <c r="BG135" s="160">
        <f t="shared" si="16"/>
        <v>0</v>
      </c>
      <c r="BH135" s="160">
        <f t="shared" si="17"/>
        <v>0</v>
      </c>
      <c r="BI135" s="160">
        <f t="shared" si="18"/>
        <v>0</v>
      </c>
      <c r="BJ135" s="18" t="s">
        <v>140</v>
      </c>
      <c r="BK135" s="161">
        <f t="shared" si="19"/>
        <v>0</v>
      </c>
      <c r="BL135" s="18" t="s">
        <v>246</v>
      </c>
      <c r="BM135" s="159" t="s">
        <v>339</v>
      </c>
    </row>
    <row r="136" spans="1:65" s="2" customFormat="1" ht="14.4" customHeight="1">
      <c r="A136" s="34"/>
      <c r="B136" s="147"/>
      <c r="C136" s="148" t="s">
        <v>304</v>
      </c>
      <c r="D136" s="148" t="s">
        <v>242</v>
      </c>
      <c r="E136" s="149" t="s">
        <v>5322</v>
      </c>
      <c r="F136" s="150" t="s">
        <v>5323</v>
      </c>
      <c r="G136" s="151" t="s">
        <v>1</v>
      </c>
      <c r="H136" s="152">
        <v>3</v>
      </c>
      <c r="I136" s="153"/>
      <c r="J136" s="152">
        <f t="shared" si="10"/>
        <v>0</v>
      </c>
      <c r="K136" s="154"/>
      <c r="L136" s="35"/>
      <c r="M136" s="155" t="s">
        <v>1</v>
      </c>
      <c r="N136" s="156" t="s">
        <v>46</v>
      </c>
      <c r="O136" s="60"/>
      <c r="P136" s="157">
        <f t="shared" si="11"/>
        <v>0</v>
      </c>
      <c r="Q136" s="157">
        <v>0</v>
      </c>
      <c r="R136" s="157">
        <f t="shared" si="12"/>
        <v>0</v>
      </c>
      <c r="S136" s="157">
        <v>0</v>
      </c>
      <c r="T136" s="158">
        <f t="shared" si="13"/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159" t="s">
        <v>246</v>
      </c>
      <c r="AT136" s="159" t="s">
        <v>242</v>
      </c>
      <c r="AU136" s="159" t="s">
        <v>88</v>
      </c>
      <c r="AY136" s="18" t="s">
        <v>239</v>
      </c>
      <c r="BE136" s="160">
        <f t="shared" si="14"/>
        <v>0</v>
      </c>
      <c r="BF136" s="160">
        <f t="shared" si="15"/>
        <v>0</v>
      </c>
      <c r="BG136" s="160">
        <f t="shared" si="16"/>
        <v>0</v>
      </c>
      <c r="BH136" s="160">
        <f t="shared" si="17"/>
        <v>0</v>
      </c>
      <c r="BI136" s="160">
        <f t="shared" si="18"/>
        <v>0</v>
      </c>
      <c r="BJ136" s="18" t="s">
        <v>140</v>
      </c>
      <c r="BK136" s="161">
        <f t="shared" si="19"/>
        <v>0</v>
      </c>
      <c r="BL136" s="18" t="s">
        <v>246</v>
      </c>
      <c r="BM136" s="159" t="s">
        <v>307</v>
      </c>
    </row>
    <row r="137" spans="1:65" s="2" customFormat="1" ht="14.4" customHeight="1">
      <c r="A137" s="34"/>
      <c r="B137" s="147"/>
      <c r="C137" s="148" t="s">
        <v>312</v>
      </c>
      <c r="D137" s="148" t="s">
        <v>242</v>
      </c>
      <c r="E137" s="149" t="s">
        <v>5324</v>
      </c>
      <c r="F137" s="150" t="s">
        <v>5325</v>
      </c>
      <c r="G137" s="151" t="s">
        <v>1</v>
      </c>
      <c r="H137" s="152">
        <v>2</v>
      </c>
      <c r="I137" s="153"/>
      <c r="J137" s="152">
        <f t="shared" si="10"/>
        <v>0</v>
      </c>
      <c r="K137" s="154"/>
      <c r="L137" s="35"/>
      <c r="M137" s="155" t="s">
        <v>1</v>
      </c>
      <c r="N137" s="156" t="s">
        <v>46</v>
      </c>
      <c r="O137" s="60"/>
      <c r="P137" s="157">
        <f t="shared" si="11"/>
        <v>0</v>
      </c>
      <c r="Q137" s="157">
        <v>0</v>
      </c>
      <c r="R137" s="157">
        <f t="shared" si="12"/>
        <v>0</v>
      </c>
      <c r="S137" s="157">
        <v>0</v>
      </c>
      <c r="T137" s="158">
        <f t="shared" si="13"/>
        <v>0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159" t="s">
        <v>246</v>
      </c>
      <c r="AT137" s="159" t="s">
        <v>242</v>
      </c>
      <c r="AU137" s="159" t="s">
        <v>88</v>
      </c>
      <c r="AY137" s="18" t="s">
        <v>239</v>
      </c>
      <c r="BE137" s="160">
        <f t="shared" si="14"/>
        <v>0</v>
      </c>
      <c r="BF137" s="160">
        <f t="shared" si="15"/>
        <v>0</v>
      </c>
      <c r="BG137" s="160">
        <f t="shared" si="16"/>
        <v>0</v>
      </c>
      <c r="BH137" s="160">
        <f t="shared" si="17"/>
        <v>0</v>
      </c>
      <c r="BI137" s="160">
        <f t="shared" si="18"/>
        <v>0</v>
      </c>
      <c r="BJ137" s="18" t="s">
        <v>140</v>
      </c>
      <c r="BK137" s="161">
        <f t="shared" si="19"/>
        <v>0</v>
      </c>
      <c r="BL137" s="18" t="s">
        <v>246</v>
      </c>
      <c r="BM137" s="159" t="s">
        <v>761</v>
      </c>
    </row>
    <row r="138" spans="1:65" s="2" customFormat="1" ht="24.25" customHeight="1">
      <c r="A138" s="34"/>
      <c r="B138" s="147"/>
      <c r="C138" s="148" t="s">
        <v>320</v>
      </c>
      <c r="D138" s="148" t="s">
        <v>242</v>
      </c>
      <c r="E138" s="149" t="s">
        <v>5326</v>
      </c>
      <c r="F138" s="150" t="s">
        <v>5327</v>
      </c>
      <c r="G138" s="151" t="s">
        <v>1</v>
      </c>
      <c r="H138" s="152">
        <v>1</v>
      </c>
      <c r="I138" s="153"/>
      <c r="J138" s="152">
        <f t="shared" si="10"/>
        <v>0</v>
      </c>
      <c r="K138" s="154"/>
      <c r="L138" s="35"/>
      <c r="M138" s="155" t="s">
        <v>1</v>
      </c>
      <c r="N138" s="156" t="s">
        <v>46</v>
      </c>
      <c r="O138" s="60"/>
      <c r="P138" s="157">
        <f t="shared" si="11"/>
        <v>0</v>
      </c>
      <c r="Q138" s="157">
        <v>0</v>
      </c>
      <c r="R138" s="157">
        <f t="shared" si="12"/>
        <v>0</v>
      </c>
      <c r="S138" s="157">
        <v>0</v>
      </c>
      <c r="T138" s="158">
        <f t="shared" si="13"/>
        <v>0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159" t="s">
        <v>246</v>
      </c>
      <c r="AT138" s="159" t="s">
        <v>242</v>
      </c>
      <c r="AU138" s="159" t="s">
        <v>88</v>
      </c>
      <c r="AY138" s="18" t="s">
        <v>239</v>
      </c>
      <c r="BE138" s="160">
        <f t="shared" si="14"/>
        <v>0</v>
      </c>
      <c r="BF138" s="160">
        <f t="shared" si="15"/>
        <v>0</v>
      </c>
      <c r="BG138" s="160">
        <f t="shared" si="16"/>
        <v>0</v>
      </c>
      <c r="BH138" s="160">
        <f t="shared" si="17"/>
        <v>0</v>
      </c>
      <c r="BI138" s="160">
        <f t="shared" si="18"/>
        <v>0</v>
      </c>
      <c r="BJ138" s="18" t="s">
        <v>140</v>
      </c>
      <c r="BK138" s="161">
        <f t="shared" si="19"/>
        <v>0</v>
      </c>
      <c r="BL138" s="18" t="s">
        <v>246</v>
      </c>
      <c r="BM138" s="159" t="s">
        <v>8</v>
      </c>
    </row>
    <row r="139" spans="1:65" s="2" customFormat="1" ht="14.4" customHeight="1">
      <c r="A139" s="34"/>
      <c r="B139" s="147"/>
      <c r="C139" s="148" t="s">
        <v>327</v>
      </c>
      <c r="D139" s="148" t="s">
        <v>242</v>
      </c>
      <c r="E139" s="149" t="s">
        <v>5328</v>
      </c>
      <c r="F139" s="150" t="s">
        <v>5329</v>
      </c>
      <c r="G139" s="151" t="s">
        <v>1</v>
      </c>
      <c r="H139" s="152">
        <v>2</v>
      </c>
      <c r="I139" s="153"/>
      <c r="J139" s="152">
        <f t="shared" si="10"/>
        <v>0</v>
      </c>
      <c r="K139" s="154"/>
      <c r="L139" s="35"/>
      <c r="M139" s="155" t="s">
        <v>1</v>
      </c>
      <c r="N139" s="156" t="s">
        <v>46</v>
      </c>
      <c r="O139" s="60"/>
      <c r="P139" s="157">
        <f t="shared" si="11"/>
        <v>0</v>
      </c>
      <c r="Q139" s="157">
        <v>0</v>
      </c>
      <c r="R139" s="157">
        <f t="shared" si="12"/>
        <v>0</v>
      </c>
      <c r="S139" s="157">
        <v>0</v>
      </c>
      <c r="T139" s="158">
        <f t="shared" si="13"/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159" t="s">
        <v>246</v>
      </c>
      <c r="AT139" s="159" t="s">
        <v>242</v>
      </c>
      <c r="AU139" s="159" t="s">
        <v>88</v>
      </c>
      <c r="AY139" s="18" t="s">
        <v>239</v>
      </c>
      <c r="BE139" s="160">
        <f t="shared" si="14"/>
        <v>0</v>
      </c>
      <c r="BF139" s="160">
        <f t="shared" si="15"/>
        <v>0</v>
      </c>
      <c r="BG139" s="160">
        <f t="shared" si="16"/>
        <v>0</v>
      </c>
      <c r="BH139" s="160">
        <f t="shared" si="17"/>
        <v>0</v>
      </c>
      <c r="BI139" s="160">
        <f t="shared" si="18"/>
        <v>0</v>
      </c>
      <c r="BJ139" s="18" t="s">
        <v>140</v>
      </c>
      <c r="BK139" s="161">
        <f t="shared" si="19"/>
        <v>0</v>
      </c>
      <c r="BL139" s="18" t="s">
        <v>246</v>
      </c>
      <c r="BM139" s="159" t="s">
        <v>380</v>
      </c>
    </row>
    <row r="140" spans="1:65" s="2" customFormat="1" ht="14.4" customHeight="1">
      <c r="A140" s="34"/>
      <c r="B140" s="147"/>
      <c r="C140" s="148" t="s">
        <v>334</v>
      </c>
      <c r="D140" s="148" t="s">
        <v>242</v>
      </c>
      <c r="E140" s="149" t="s">
        <v>5330</v>
      </c>
      <c r="F140" s="150" t="s">
        <v>5331</v>
      </c>
      <c r="G140" s="151" t="s">
        <v>1</v>
      </c>
      <c r="H140" s="152">
        <v>1</v>
      </c>
      <c r="I140" s="153"/>
      <c r="J140" s="152">
        <f t="shared" si="10"/>
        <v>0</v>
      </c>
      <c r="K140" s="154"/>
      <c r="L140" s="35"/>
      <c r="M140" s="155" t="s">
        <v>1</v>
      </c>
      <c r="N140" s="156" t="s">
        <v>46</v>
      </c>
      <c r="O140" s="60"/>
      <c r="P140" s="157">
        <f t="shared" si="11"/>
        <v>0</v>
      </c>
      <c r="Q140" s="157">
        <v>0</v>
      </c>
      <c r="R140" s="157">
        <f t="shared" si="12"/>
        <v>0</v>
      </c>
      <c r="S140" s="157">
        <v>0</v>
      </c>
      <c r="T140" s="158">
        <f t="shared" si="13"/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159" t="s">
        <v>246</v>
      </c>
      <c r="AT140" s="159" t="s">
        <v>242</v>
      </c>
      <c r="AU140" s="159" t="s">
        <v>88</v>
      </c>
      <c r="AY140" s="18" t="s">
        <v>239</v>
      </c>
      <c r="BE140" s="160">
        <f t="shared" si="14"/>
        <v>0</v>
      </c>
      <c r="BF140" s="160">
        <f t="shared" si="15"/>
        <v>0</v>
      </c>
      <c r="BG140" s="160">
        <f t="shared" si="16"/>
        <v>0</v>
      </c>
      <c r="BH140" s="160">
        <f t="shared" si="17"/>
        <v>0</v>
      </c>
      <c r="BI140" s="160">
        <f t="shared" si="18"/>
        <v>0</v>
      </c>
      <c r="BJ140" s="18" t="s">
        <v>140</v>
      </c>
      <c r="BK140" s="161">
        <f t="shared" si="19"/>
        <v>0</v>
      </c>
      <c r="BL140" s="18" t="s">
        <v>246</v>
      </c>
      <c r="BM140" s="159" t="s">
        <v>393</v>
      </c>
    </row>
    <row r="141" spans="1:65" s="2" customFormat="1" ht="14.4" customHeight="1">
      <c r="A141" s="34"/>
      <c r="B141" s="147"/>
      <c r="C141" s="148" t="s">
        <v>339</v>
      </c>
      <c r="D141" s="148" t="s">
        <v>242</v>
      </c>
      <c r="E141" s="149" t="s">
        <v>5332</v>
      </c>
      <c r="F141" s="150" t="s">
        <v>5333</v>
      </c>
      <c r="G141" s="151" t="s">
        <v>1</v>
      </c>
      <c r="H141" s="152">
        <v>1</v>
      </c>
      <c r="I141" s="153"/>
      <c r="J141" s="152">
        <f t="shared" si="10"/>
        <v>0</v>
      </c>
      <c r="K141" s="154"/>
      <c r="L141" s="35"/>
      <c r="M141" s="155" t="s">
        <v>1</v>
      </c>
      <c r="N141" s="156" t="s">
        <v>46</v>
      </c>
      <c r="O141" s="60"/>
      <c r="P141" s="157">
        <f t="shared" si="11"/>
        <v>0</v>
      </c>
      <c r="Q141" s="157">
        <v>0</v>
      </c>
      <c r="R141" s="157">
        <f t="shared" si="12"/>
        <v>0</v>
      </c>
      <c r="S141" s="157">
        <v>0</v>
      </c>
      <c r="T141" s="158">
        <f t="shared" si="13"/>
        <v>0</v>
      </c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R141" s="159" t="s">
        <v>246</v>
      </c>
      <c r="AT141" s="159" t="s">
        <v>242</v>
      </c>
      <c r="AU141" s="159" t="s">
        <v>88</v>
      </c>
      <c r="AY141" s="18" t="s">
        <v>239</v>
      </c>
      <c r="BE141" s="160">
        <f t="shared" si="14"/>
        <v>0</v>
      </c>
      <c r="BF141" s="160">
        <f t="shared" si="15"/>
        <v>0</v>
      </c>
      <c r="BG141" s="160">
        <f t="shared" si="16"/>
        <v>0</v>
      </c>
      <c r="BH141" s="160">
        <f t="shared" si="17"/>
        <v>0</v>
      </c>
      <c r="BI141" s="160">
        <f t="shared" si="18"/>
        <v>0</v>
      </c>
      <c r="BJ141" s="18" t="s">
        <v>140</v>
      </c>
      <c r="BK141" s="161">
        <f t="shared" si="19"/>
        <v>0</v>
      </c>
      <c r="BL141" s="18" t="s">
        <v>246</v>
      </c>
      <c r="BM141" s="159" t="s">
        <v>406</v>
      </c>
    </row>
    <row r="142" spans="1:65" s="2" customFormat="1" ht="14.4" customHeight="1">
      <c r="A142" s="34"/>
      <c r="B142" s="147"/>
      <c r="C142" s="148" t="s">
        <v>344</v>
      </c>
      <c r="D142" s="148" t="s">
        <v>242</v>
      </c>
      <c r="E142" s="149" t="s">
        <v>5334</v>
      </c>
      <c r="F142" s="150" t="s">
        <v>5335</v>
      </c>
      <c r="G142" s="151" t="s">
        <v>1</v>
      </c>
      <c r="H142" s="152">
        <v>1</v>
      </c>
      <c r="I142" s="153"/>
      <c r="J142" s="152">
        <f t="shared" si="10"/>
        <v>0</v>
      </c>
      <c r="K142" s="154"/>
      <c r="L142" s="35"/>
      <c r="M142" s="155" t="s">
        <v>1</v>
      </c>
      <c r="N142" s="156" t="s">
        <v>46</v>
      </c>
      <c r="O142" s="60"/>
      <c r="P142" s="157">
        <f t="shared" si="11"/>
        <v>0</v>
      </c>
      <c r="Q142" s="157">
        <v>0</v>
      </c>
      <c r="R142" s="157">
        <f t="shared" si="12"/>
        <v>0</v>
      </c>
      <c r="S142" s="157">
        <v>0</v>
      </c>
      <c r="T142" s="158">
        <f t="shared" si="13"/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159" t="s">
        <v>246</v>
      </c>
      <c r="AT142" s="159" t="s">
        <v>242</v>
      </c>
      <c r="AU142" s="159" t="s">
        <v>88</v>
      </c>
      <c r="AY142" s="18" t="s">
        <v>239</v>
      </c>
      <c r="BE142" s="160">
        <f t="shared" si="14"/>
        <v>0</v>
      </c>
      <c r="BF142" s="160">
        <f t="shared" si="15"/>
        <v>0</v>
      </c>
      <c r="BG142" s="160">
        <f t="shared" si="16"/>
        <v>0</v>
      </c>
      <c r="BH142" s="160">
        <f t="shared" si="17"/>
        <v>0</v>
      </c>
      <c r="BI142" s="160">
        <f t="shared" si="18"/>
        <v>0</v>
      </c>
      <c r="BJ142" s="18" t="s">
        <v>140</v>
      </c>
      <c r="BK142" s="161">
        <f t="shared" si="19"/>
        <v>0</v>
      </c>
      <c r="BL142" s="18" t="s">
        <v>246</v>
      </c>
      <c r="BM142" s="159" t="s">
        <v>268</v>
      </c>
    </row>
    <row r="143" spans="1:65" s="2" customFormat="1" ht="24.25" customHeight="1">
      <c r="A143" s="34"/>
      <c r="B143" s="147"/>
      <c r="C143" s="148" t="s">
        <v>307</v>
      </c>
      <c r="D143" s="148" t="s">
        <v>242</v>
      </c>
      <c r="E143" s="149" t="s">
        <v>5336</v>
      </c>
      <c r="F143" s="150" t="s">
        <v>5337</v>
      </c>
      <c r="G143" s="151" t="s">
        <v>1</v>
      </c>
      <c r="H143" s="152">
        <v>2</v>
      </c>
      <c r="I143" s="153"/>
      <c r="J143" s="152">
        <f t="shared" si="10"/>
        <v>0</v>
      </c>
      <c r="K143" s="154"/>
      <c r="L143" s="35"/>
      <c r="M143" s="155" t="s">
        <v>1</v>
      </c>
      <c r="N143" s="156" t="s">
        <v>46</v>
      </c>
      <c r="O143" s="60"/>
      <c r="P143" s="157">
        <f t="shared" si="11"/>
        <v>0</v>
      </c>
      <c r="Q143" s="157">
        <v>0</v>
      </c>
      <c r="R143" s="157">
        <f t="shared" si="12"/>
        <v>0</v>
      </c>
      <c r="S143" s="157">
        <v>0</v>
      </c>
      <c r="T143" s="158">
        <f t="shared" si="13"/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159" t="s">
        <v>246</v>
      </c>
      <c r="AT143" s="159" t="s">
        <v>242</v>
      </c>
      <c r="AU143" s="159" t="s">
        <v>88</v>
      </c>
      <c r="AY143" s="18" t="s">
        <v>239</v>
      </c>
      <c r="BE143" s="160">
        <f t="shared" si="14"/>
        <v>0</v>
      </c>
      <c r="BF143" s="160">
        <f t="shared" si="15"/>
        <v>0</v>
      </c>
      <c r="BG143" s="160">
        <f t="shared" si="16"/>
        <v>0</v>
      </c>
      <c r="BH143" s="160">
        <f t="shared" si="17"/>
        <v>0</v>
      </c>
      <c r="BI143" s="160">
        <f t="shared" si="18"/>
        <v>0</v>
      </c>
      <c r="BJ143" s="18" t="s">
        <v>140</v>
      </c>
      <c r="BK143" s="161">
        <f t="shared" si="19"/>
        <v>0</v>
      </c>
      <c r="BL143" s="18" t="s">
        <v>246</v>
      </c>
      <c r="BM143" s="159" t="s">
        <v>289</v>
      </c>
    </row>
    <row r="144" spans="1:65" s="2" customFormat="1" ht="14.4" customHeight="1">
      <c r="A144" s="34"/>
      <c r="B144" s="147"/>
      <c r="C144" s="148" t="s">
        <v>355</v>
      </c>
      <c r="D144" s="148" t="s">
        <v>242</v>
      </c>
      <c r="E144" s="149" t="s">
        <v>5338</v>
      </c>
      <c r="F144" s="150" t="s">
        <v>5339</v>
      </c>
      <c r="G144" s="151" t="s">
        <v>1</v>
      </c>
      <c r="H144" s="152">
        <v>1</v>
      </c>
      <c r="I144" s="153"/>
      <c r="J144" s="152">
        <f t="shared" si="10"/>
        <v>0</v>
      </c>
      <c r="K144" s="154"/>
      <c r="L144" s="35"/>
      <c r="M144" s="155" t="s">
        <v>1</v>
      </c>
      <c r="N144" s="156" t="s">
        <v>46</v>
      </c>
      <c r="O144" s="60"/>
      <c r="P144" s="157">
        <f t="shared" si="11"/>
        <v>0</v>
      </c>
      <c r="Q144" s="157">
        <v>0</v>
      </c>
      <c r="R144" s="157">
        <f t="shared" si="12"/>
        <v>0</v>
      </c>
      <c r="S144" s="157">
        <v>0</v>
      </c>
      <c r="T144" s="158">
        <f t="shared" si="13"/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159" t="s">
        <v>246</v>
      </c>
      <c r="AT144" s="159" t="s">
        <v>242</v>
      </c>
      <c r="AU144" s="159" t="s">
        <v>88</v>
      </c>
      <c r="AY144" s="18" t="s">
        <v>239</v>
      </c>
      <c r="BE144" s="160">
        <f t="shared" si="14"/>
        <v>0</v>
      </c>
      <c r="BF144" s="160">
        <f t="shared" si="15"/>
        <v>0</v>
      </c>
      <c r="BG144" s="160">
        <f t="shared" si="16"/>
        <v>0</v>
      </c>
      <c r="BH144" s="160">
        <f t="shared" si="17"/>
        <v>0</v>
      </c>
      <c r="BI144" s="160">
        <f t="shared" si="18"/>
        <v>0</v>
      </c>
      <c r="BJ144" s="18" t="s">
        <v>140</v>
      </c>
      <c r="BK144" s="161">
        <f t="shared" si="19"/>
        <v>0</v>
      </c>
      <c r="BL144" s="18" t="s">
        <v>246</v>
      </c>
      <c r="BM144" s="159" t="s">
        <v>323</v>
      </c>
    </row>
    <row r="145" spans="1:65" s="12" customFormat="1" ht="25.85" customHeight="1">
      <c r="B145" s="134"/>
      <c r="D145" s="135" t="s">
        <v>79</v>
      </c>
      <c r="E145" s="136" t="s">
        <v>3288</v>
      </c>
      <c r="F145" s="136" t="s">
        <v>5340</v>
      </c>
      <c r="I145" s="137"/>
      <c r="J145" s="138">
        <f>BK145</f>
        <v>0</v>
      </c>
      <c r="L145" s="134"/>
      <c r="M145" s="139"/>
      <c r="N145" s="140"/>
      <c r="O145" s="140"/>
      <c r="P145" s="141">
        <f>SUM(P146:P154)</f>
        <v>0</v>
      </c>
      <c r="Q145" s="140"/>
      <c r="R145" s="141">
        <f>SUM(R146:R154)</f>
        <v>0</v>
      </c>
      <c r="S145" s="140"/>
      <c r="T145" s="142">
        <f>SUM(T146:T154)</f>
        <v>0</v>
      </c>
      <c r="AR145" s="135" t="s">
        <v>88</v>
      </c>
      <c r="AT145" s="143" t="s">
        <v>79</v>
      </c>
      <c r="AU145" s="143" t="s">
        <v>80</v>
      </c>
      <c r="AY145" s="135" t="s">
        <v>239</v>
      </c>
      <c r="BK145" s="144">
        <f>SUM(BK146:BK154)</f>
        <v>0</v>
      </c>
    </row>
    <row r="146" spans="1:65" s="2" customFormat="1" ht="14.4" customHeight="1">
      <c r="A146" s="34"/>
      <c r="B146" s="147"/>
      <c r="C146" s="148" t="s">
        <v>761</v>
      </c>
      <c r="D146" s="148" t="s">
        <v>242</v>
      </c>
      <c r="E146" s="149" t="s">
        <v>5341</v>
      </c>
      <c r="F146" s="150" t="s">
        <v>5342</v>
      </c>
      <c r="G146" s="151" t="s">
        <v>1</v>
      </c>
      <c r="H146" s="152">
        <v>11</v>
      </c>
      <c r="I146" s="153"/>
      <c r="J146" s="152">
        <f t="shared" ref="J146:J154" si="20">ROUND(I146*H146,3)</f>
        <v>0</v>
      </c>
      <c r="K146" s="154"/>
      <c r="L146" s="35"/>
      <c r="M146" s="155" t="s">
        <v>1</v>
      </c>
      <c r="N146" s="156" t="s">
        <v>46</v>
      </c>
      <c r="O146" s="60"/>
      <c r="P146" s="157">
        <f t="shared" ref="P146:P154" si="21">O146*H146</f>
        <v>0</v>
      </c>
      <c r="Q146" s="157">
        <v>0</v>
      </c>
      <c r="R146" s="157">
        <f t="shared" ref="R146:R154" si="22">Q146*H146</f>
        <v>0</v>
      </c>
      <c r="S146" s="157">
        <v>0</v>
      </c>
      <c r="T146" s="158">
        <f t="shared" ref="T146:T154" si="23">S146*H146</f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159" t="s">
        <v>246</v>
      </c>
      <c r="AT146" s="159" t="s">
        <v>242</v>
      </c>
      <c r="AU146" s="159" t="s">
        <v>88</v>
      </c>
      <c r="AY146" s="18" t="s">
        <v>239</v>
      </c>
      <c r="BE146" s="160">
        <f t="shared" ref="BE146:BE154" si="24">IF(N146="základná",J146,0)</f>
        <v>0</v>
      </c>
      <c r="BF146" s="160">
        <f t="shared" ref="BF146:BF154" si="25">IF(N146="znížená",J146,0)</f>
        <v>0</v>
      </c>
      <c r="BG146" s="160">
        <f t="shared" ref="BG146:BG154" si="26">IF(N146="zákl. prenesená",J146,0)</f>
        <v>0</v>
      </c>
      <c r="BH146" s="160">
        <f t="shared" ref="BH146:BH154" si="27">IF(N146="zníž. prenesená",J146,0)</f>
        <v>0</v>
      </c>
      <c r="BI146" s="160">
        <f t="shared" ref="BI146:BI154" si="28">IF(N146="nulová",J146,0)</f>
        <v>0</v>
      </c>
      <c r="BJ146" s="18" t="s">
        <v>140</v>
      </c>
      <c r="BK146" s="161">
        <f t="shared" ref="BK146:BK154" si="29">ROUND(I146*H146,3)</f>
        <v>0</v>
      </c>
      <c r="BL146" s="18" t="s">
        <v>246</v>
      </c>
      <c r="BM146" s="159" t="s">
        <v>389</v>
      </c>
    </row>
    <row r="147" spans="1:65" s="2" customFormat="1" ht="14.4" customHeight="1">
      <c r="A147" s="34"/>
      <c r="B147" s="147"/>
      <c r="C147" s="148" t="s">
        <v>362</v>
      </c>
      <c r="D147" s="148" t="s">
        <v>242</v>
      </c>
      <c r="E147" s="149" t="s">
        <v>5343</v>
      </c>
      <c r="F147" s="150" t="s">
        <v>5344</v>
      </c>
      <c r="G147" s="151" t="s">
        <v>1</v>
      </c>
      <c r="H147" s="152">
        <v>1</v>
      </c>
      <c r="I147" s="153"/>
      <c r="J147" s="152">
        <f t="shared" si="20"/>
        <v>0</v>
      </c>
      <c r="K147" s="154"/>
      <c r="L147" s="35"/>
      <c r="M147" s="155" t="s">
        <v>1</v>
      </c>
      <c r="N147" s="156" t="s">
        <v>46</v>
      </c>
      <c r="O147" s="60"/>
      <c r="P147" s="157">
        <f t="shared" si="21"/>
        <v>0</v>
      </c>
      <c r="Q147" s="157">
        <v>0</v>
      </c>
      <c r="R147" s="157">
        <f t="shared" si="22"/>
        <v>0</v>
      </c>
      <c r="S147" s="157">
        <v>0</v>
      </c>
      <c r="T147" s="158">
        <f t="shared" si="23"/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159" t="s">
        <v>246</v>
      </c>
      <c r="AT147" s="159" t="s">
        <v>242</v>
      </c>
      <c r="AU147" s="159" t="s">
        <v>88</v>
      </c>
      <c r="AY147" s="18" t="s">
        <v>239</v>
      </c>
      <c r="BE147" s="160">
        <f t="shared" si="24"/>
        <v>0</v>
      </c>
      <c r="BF147" s="160">
        <f t="shared" si="25"/>
        <v>0</v>
      </c>
      <c r="BG147" s="160">
        <f t="shared" si="26"/>
        <v>0</v>
      </c>
      <c r="BH147" s="160">
        <f t="shared" si="27"/>
        <v>0</v>
      </c>
      <c r="BI147" s="160">
        <f t="shared" si="28"/>
        <v>0</v>
      </c>
      <c r="BJ147" s="18" t="s">
        <v>140</v>
      </c>
      <c r="BK147" s="161">
        <f t="shared" si="29"/>
        <v>0</v>
      </c>
      <c r="BL147" s="18" t="s">
        <v>246</v>
      </c>
      <c r="BM147" s="159" t="s">
        <v>451</v>
      </c>
    </row>
    <row r="148" spans="1:65" s="2" customFormat="1" ht="14.4" customHeight="1">
      <c r="A148" s="34"/>
      <c r="B148" s="147"/>
      <c r="C148" s="148" t="s">
        <v>8</v>
      </c>
      <c r="D148" s="148" t="s">
        <v>242</v>
      </c>
      <c r="E148" s="149" t="s">
        <v>5345</v>
      </c>
      <c r="F148" s="150" t="s">
        <v>5346</v>
      </c>
      <c r="G148" s="151" t="s">
        <v>1</v>
      </c>
      <c r="H148" s="152">
        <v>3</v>
      </c>
      <c r="I148" s="153"/>
      <c r="J148" s="152">
        <f t="shared" si="20"/>
        <v>0</v>
      </c>
      <c r="K148" s="154"/>
      <c r="L148" s="35"/>
      <c r="M148" s="155" t="s">
        <v>1</v>
      </c>
      <c r="N148" s="156" t="s">
        <v>46</v>
      </c>
      <c r="O148" s="60"/>
      <c r="P148" s="157">
        <f t="shared" si="21"/>
        <v>0</v>
      </c>
      <c r="Q148" s="157">
        <v>0</v>
      </c>
      <c r="R148" s="157">
        <f t="shared" si="22"/>
        <v>0</v>
      </c>
      <c r="S148" s="157">
        <v>0</v>
      </c>
      <c r="T148" s="158">
        <f t="shared" si="23"/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159" t="s">
        <v>246</v>
      </c>
      <c r="AT148" s="159" t="s">
        <v>242</v>
      </c>
      <c r="AU148" s="159" t="s">
        <v>88</v>
      </c>
      <c r="AY148" s="18" t="s">
        <v>239</v>
      </c>
      <c r="BE148" s="160">
        <f t="shared" si="24"/>
        <v>0</v>
      </c>
      <c r="BF148" s="160">
        <f t="shared" si="25"/>
        <v>0</v>
      </c>
      <c r="BG148" s="160">
        <f t="shared" si="26"/>
        <v>0</v>
      </c>
      <c r="BH148" s="160">
        <f t="shared" si="27"/>
        <v>0</v>
      </c>
      <c r="BI148" s="160">
        <f t="shared" si="28"/>
        <v>0</v>
      </c>
      <c r="BJ148" s="18" t="s">
        <v>140</v>
      </c>
      <c r="BK148" s="161">
        <f t="shared" si="29"/>
        <v>0</v>
      </c>
      <c r="BL148" s="18" t="s">
        <v>246</v>
      </c>
      <c r="BM148" s="159" t="s">
        <v>447</v>
      </c>
    </row>
    <row r="149" spans="1:65" s="2" customFormat="1" ht="14.4" customHeight="1">
      <c r="A149" s="34"/>
      <c r="B149" s="147"/>
      <c r="C149" s="148" t="s">
        <v>375</v>
      </c>
      <c r="D149" s="148" t="s">
        <v>242</v>
      </c>
      <c r="E149" s="149" t="s">
        <v>5347</v>
      </c>
      <c r="F149" s="150" t="s">
        <v>5348</v>
      </c>
      <c r="G149" s="151" t="s">
        <v>1</v>
      </c>
      <c r="H149" s="152">
        <v>3</v>
      </c>
      <c r="I149" s="153"/>
      <c r="J149" s="152">
        <f t="shared" si="20"/>
        <v>0</v>
      </c>
      <c r="K149" s="154"/>
      <c r="L149" s="35"/>
      <c r="M149" s="155" t="s">
        <v>1</v>
      </c>
      <c r="N149" s="156" t="s">
        <v>46</v>
      </c>
      <c r="O149" s="60"/>
      <c r="P149" s="157">
        <f t="shared" si="21"/>
        <v>0</v>
      </c>
      <c r="Q149" s="157">
        <v>0</v>
      </c>
      <c r="R149" s="157">
        <f t="shared" si="22"/>
        <v>0</v>
      </c>
      <c r="S149" s="157">
        <v>0</v>
      </c>
      <c r="T149" s="158">
        <f t="shared" si="23"/>
        <v>0</v>
      </c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R149" s="159" t="s">
        <v>246</v>
      </c>
      <c r="AT149" s="159" t="s">
        <v>242</v>
      </c>
      <c r="AU149" s="159" t="s">
        <v>88</v>
      </c>
      <c r="AY149" s="18" t="s">
        <v>239</v>
      </c>
      <c r="BE149" s="160">
        <f t="shared" si="24"/>
        <v>0</v>
      </c>
      <c r="BF149" s="160">
        <f t="shared" si="25"/>
        <v>0</v>
      </c>
      <c r="BG149" s="160">
        <f t="shared" si="26"/>
        <v>0</v>
      </c>
      <c r="BH149" s="160">
        <f t="shared" si="27"/>
        <v>0</v>
      </c>
      <c r="BI149" s="160">
        <f t="shared" si="28"/>
        <v>0</v>
      </c>
      <c r="BJ149" s="18" t="s">
        <v>140</v>
      </c>
      <c r="BK149" s="161">
        <f t="shared" si="29"/>
        <v>0</v>
      </c>
      <c r="BL149" s="18" t="s">
        <v>246</v>
      </c>
      <c r="BM149" s="159" t="s">
        <v>342</v>
      </c>
    </row>
    <row r="150" spans="1:65" s="2" customFormat="1" ht="14.4" customHeight="1">
      <c r="A150" s="34"/>
      <c r="B150" s="147"/>
      <c r="C150" s="148" t="s">
        <v>380</v>
      </c>
      <c r="D150" s="148" t="s">
        <v>242</v>
      </c>
      <c r="E150" s="149" t="s">
        <v>5349</v>
      </c>
      <c r="F150" s="150" t="s">
        <v>5350</v>
      </c>
      <c r="G150" s="151" t="s">
        <v>1</v>
      </c>
      <c r="H150" s="152">
        <v>2</v>
      </c>
      <c r="I150" s="153"/>
      <c r="J150" s="152">
        <f t="shared" si="20"/>
        <v>0</v>
      </c>
      <c r="K150" s="154"/>
      <c r="L150" s="35"/>
      <c r="M150" s="155" t="s">
        <v>1</v>
      </c>
      <c r="N150" s="156" t="s">
        <v>46</v>
      </c>
      <c r="O150" s="60"/>
      <c r="P150" s="157">
        <f t="shared" si="21"/>
        <v>0</v>
      </c>
      <c r="Q150" s="157">
        <v>0</v>
      </c>
      <c r="R150" s="157">
        <f t="shared" si="22"/>
        <v>0</v>
      </c>
      <c r="S150" s="157">
        <v>0</v>
      </c>
      <c r="T150" s="158">
        <f t="shared" si="23"/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159" t="s">
        <v>246</v>
      </c>
      <c r="AT150" s="159" t="s">
        <v>242</v>
      </c>
      <c r="AU150" s="159" t="s">
        <v>88</v>
      </c>
      <c r="AY150" s="18" t="s">
        <v>239</v>
      </c>
      <c r="BE150" s="160">
        <f t="shared" si="24"/>
        <v>0</v>
      </c>
      <c r="BF150" s="160">
        <f t="shared" si="25"/>
        <v>0</v>
      </c>
      <c r="BG150" s="160">
        <f t="shared" si="26"/>
        <v>0</v>
      </c>
      <c r="BH150" s="160">
        <f t="shared" si="27"/>
        <v>0</v>
      </c>
      <c r="BI150" s="160">
        <f t="shared" si="28"/>
        <v>0</v>
      </c>
      <c r="BJ150" s="18" t="s">
        <v>140</v>
      </c>
      <c r="BK150" s="161">
        <f t="shared" si="29"/>
        <v>0</v>
      </c>
      <c r="BL150" s="18" t="s">
        <v>246</v>
      </c>
      <c r="BM150" s="159" t="s">
        <v>351</v>
      </c>
    </row>
    <row r="151" spans="1:65" s="2" customFormat="1" ht="14.4" customHeight="1">
      <c r="A151" s="34"/>
      <c r="B151" s="147"/>
      <c r="C151" s="148" t="s">
        <v>385</v>
      </c>
      <c r="D151" s="148" t="s">
        <v>242</v>
      </c>
      <c r="E151" s="149" t="s">
        <v>5351</v>
      </c>
      <c r="F151" s="150" t="s">
        <v>5352</v>
      </c>
      <c r="G151" s="151" t="s">
        <v>1</v>
      </c>
      <c r="H151" s="152">
        <v>1</v>
      </c>
      <c r="I151" s="153"/>
      <c r="J151" s="152">
        <f t="shared" si="20"/>
        <v>0</v>
      </c>
      <c r="K151" s="154"/>
      <c r="L151" s="35"/>
      <c r="M151" s="155" t="s">
        <v>1</v>
      </c>
      <c r="N151" s="156" t="s">
        <v>46</v>
      </c>
      <c r="O151" s="60"/>
      <c r="P151" s="157">
        <f t="shared" si="21"/>
        <v>0</v>
      </c>
      <c r="Q151" s="157">
        <v>0</v>
      </c>
      <c r="R151" s="157">
        <f t="shared" si="22"/>
        <v>0</v>
      </c>
      <c r="S151" s="157">
        <v>0</v>
      </c>
      <c r="T151" s="158">
        <f t="shared" si="23"/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159" t="s">
        <v>246</v>
      </c>
      <c r="AT151" s="159" t="s">
        <v>242</v>
      </c>
      <c r="AU151" s="159" t="s">
        <v>88</v>
      </c>
      <c r="AY151" s="18" t="s">
        <v>239</v>
      </c>
      <c r="BE151" s="160">
        <f t="shared" si="24"/>
        <v>0</v>
      </c>
      <c r="BF151" s="160">
        <f t="shared" si="25"/>
        <v>0</v>
      </c>
      <c r="BG151" s="160">
        <f t="shared" si="26"/>
        <v>0</v>
      </c>
      <c r="BH151" s="160">
        <f t="shared" si="27"/>
        <v>0</v>
      </c>
      <c r="BI151" s="160">
        <f t="shared" si="28"/>
        <v>0</v>
      </c>
      <c r="BJ151" s="18" t="s">
        <v>140</v>
      </c>
      <c r="BK151" s="161">
        <f t="shared" si="29"/>
        <v>0</v>
      </c>
      <c r="BL151" s="18" t="s">
        <v>246</v>
      </c>
      <c r="BM151" s="159" t="s">
        <v>462</v>
      </c>
    </row>
    <row r="152" spans="1:65" s="2" customFormat="1" ht="14.4" customHeight="1">
      <c r="A152" s="34"/>
      <c r="B152" s="147"/>
      <c r="C152" s="148" t="s">
        <v>393</v>
      </c>
      <c r="D152" s="148" t="s">
        <v>242</v>
      </c>
      <c r="E152" s="149" t="s">
        <v>5353</v>
      </c>
      <c r="F152" s="150" t="s">
        <v>5354</v>
      </c>
      <c r="G152" s="151" t="s">
        <v>1</v>
      </c>
      <c r="H152" s="152">
        <v>1</v>
      </c>
      <c r="I152" s="153"/>
      <c r="J152" s="152">
        <f t="shared" si="20"/>
        <v>0</v>
      </c>
      <c r="K152" s="154"/>
      <c r="L152" s="35"/>
      <c r="M152" s="155" t="s">
        <v>1</v>
      </c>
      <c r="N152" s="156" t="s">
        <v>46</v>
      </c>
      <c r="O152" s="60"/>
      <c r="P152" s="157">
        <f t="shared" si="21"/>
        <v>0</v>
      </c>
      <c r="Q152" s="157">
        <v>0</v>
      </c>
      <c r="R152" s="157">
        <f t="shared" si="22"/>
        <v>0</v>
      </c>
      <c r="S152" s="157">
        <v>0</v>
      </c>
      <c r="T152" s="158">
        <f t="shared" si="23"/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159" t="s">
        <v>246</v>
      </c>
      <c r="AT152" s="159" t="s">
        <v>242</v>
      </c>
      <c r="AU152" s="159" t="s">
        <v>88</v>
      </c>
      <c r="AY152" s="18" t="s">
        <v>239</v>
      </c>
      <c r="BE152" s="160">
        <f t="shared" si="24"/>
        <v>0</v>
      </c>
      <c r="BF152" s="160">
        <f t="shared" si="25"/>
        <v>0</v>
      </c>
      <c r="BG152" s="160">
        <f t="shared" si="26"/>
        <v>0</v>
      </c>
      <c r="BH152" s="160">
        <f t="shared" si="27"/>
        <v>0</v>
      </c>
      <c r="BI152" s="160">
        <f t="shared" si="28"/>
        <v>0</v>
      </c>
      <c r="BJ152" s="18" t="s">
        <v>140</v>
      </c>
      <c r="BK152" s="161">
        <f t="shared" si="29"/>
        <v>0</v>
      </c>
      <c r="BL152" s="18" t="s">
        <v>246</v>
      </c>
      <c r="BM152" s="159" t="s">
        <v>469</v>
      </c>
    </row>
    <row r="153" spans="1:65" s="2" customFormat="1" ht="14.4" customHeight="1">
      <c r="A153" s="34"/>
      <c r="B153" s="147"/>
      <c r="C153" s="148" t="s">
        <v>400</v>
      </c>
      <c r="D153" s="148" t="s">
        <v>242</v>
      </c>
      <c r="E153" s="149" t="s">
        <v>5355</v>
      </c>
      <c r="F153" s="150" t="s">
        <v>5356</v>
      </c>
      <c r="G153" s="151" t="s">
        <v>1</v>
      </c>
      <c r="H153" s="152">
        <v>2</v>
      </c>
      <c r="I153" s="153"/>
      <c r="J153" s="152">
        <f t="shared" si="20"/>
        <v>0</v>
      </c>
      <c r="K153" s="154"/>
      <c r="L153" s="35"/>
      <c r="M153" s="155" t="s">
        <v>1</v>
      </c>
      <c r="N153" s="156" t="s">
        <v>46</v>
      </c>
      <c r="O153" s="60"/>
      <c r="P153" s="157">
        <f t="shared" si="21"/>
        <v>0</v>
      </c>
      <c r="Q153" s="157">
        <v>0</v>
      </c>
      <c r="R153" s="157">
        <f t="shared" si="22"/>
        <v>0</v>
      </c>
      <c r="S153" s="157">
        <v>0</v>
      </c>
      <c r="T153" s="158">
        <f t="shared" si="23"/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159" t="s">
        <v>246</v>
      </c>
      <c r="AT153" s="159" t="s">
        <v>242</v>
      </c>
      <c r="AU153" s="159" t="s">
        <v>88</v>
      </c>
      <c r="AY153" s="18" t="s">
        <v>239</v>
      </c>
      <c r="BE153" s="160">
        <f t="shared" si="24"/>
        <v>0</v>
      </c>
      <c r="BF153" s="160">
        <f t="shared" si="25"/>
        <v>0</v>
      </c>
      <c r="BG153" s="160">
        <f t="shared" si="26"/>
        <v>0</v>
      </c>
      <c r="BH153" s="160">
        <f t="shared" si="27"/>
        <v>0</v>
      </c>
      <c r="BI153" s="160">
        <f t="shared" si="28"/>
        <v>0</v>
      </c>
      <c r="BJ153" s="18" t="s">
        <v>140</v>
      </c>
      <c r="BK153" s="161">
        <f t="shared" si="29"/>
        <v>0</v>
      </c>
      <c r="BL153" s="18" t="s">
        <v>246</v>
      </c>
      <c r="BM153" s="159" t="s">
        <v>476</v>
      </c>
    </row>
    <row r="154" spans="1:65" s="2" customFormat="1" ht="14.4" customHeight="1">
      <c r="A154" s="34"/>
      <c r="B154" s="147"/>
      <c r="C154" s="148" t="s">
        <v>406</v>
      </c>
      <c r="D154" s="148" t="s">
        <v>242</v>
      </c>
      <c r="E154" s="149" t="s">
        <v>5357</v>
      </c>
      <c r="F154" s="150" t="s">
        <v>5358</v>
      </c>
      <c r="G154" s="151" t="s">
        <v>1</v>
      </c>
      <c r="H154" s="152">
        <v>1</v>
      </c>
      <c r="I154" s="153"/>
      <c r="J154" s="152">
        <f t="shared" si="20"/>
        <v>0</v>
      </c>
      <c r="K154" s="154"/>
      <c r="L154" s="35"/>
      <c r="M154" s="155" t="s">
        <v>1</v>
      </c>
      <c r="N154" s="156" t="s">
        <v>46</v>
      </c>
      <c r="O154" s="60"/>
      <c r="P154" s="157">
        <f t="shared" si="21"/>
        <v>0</v>
      </c>
      <c r="Q154" s="157">
        <v>0</v>
      </c>
      <c r="R154" s="157">
        <f t="shared" si="22"/>
        <v>0</v>
      </c>
      <c r="S154" s="157">
        <v>0</v>
      </c>
      <c r="T154" s="158">
        <f t="shared" si="23"/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159" t="s">
        <v>246</v>
      </c>
      <c r="AT154" s="159" t="s">
        <v>242</v>
      </c>
      <c r="AU154" s="159" t="s">
        <v>88</v>
      </c>
      <c r="AY154" s="18" t="s">
        <v>239</v>
      </c>
      <c r="BE154" s="160">
        <f t="shared" si="24"/>
        <v>0</v>
      </c>
      <c r="BF154" s="160">
        <f t="shared" si="25"/>
        <v>0</v>
      </c>
      <c r="BG154" s="160">
        <f t="shared" si="26"/>
        <v>0</v>
      </c>
      <c r="BH154" s="160">
        <f t="shared" si="27"/>
        <v>0</v>
      </c>
      <c r="BI154" s="160">
        <f t="shared" si="28"/>
        <v>0</v>
      </c>
      <c r="BJ154" s="18" t="s">
        <v>140</v>
      </c>
      <c r="BK154" s="161">
        <f t="shared" si="29"/>
        <v>0</v>
      </c>
      <c r="BL154" s="18" t="s">
        <v>246</v>
      </c>
      <c r="BM154" s="159" t="s">
        <v>666</v>
      </c>
    </row>
    <row r="155" spans="1:65" s="12" customFormat="1" ht="25.85" customHeight="1">
      <c r="B155" s="134"/>
      <c r="D155" s="135" t="s">
        <v>79</v>
      </c>
      <c r="E155" s="136" t="s">
        <v>3301</v>
      </c>
      <c r="F155" s="136" t="s">
        <v>5359</v>
      </c>
      <c r="I155" s="137"/>
      <c r="J155" s="138">
        <f>BK155</f>
        <v>0</v>
      </c>
      <c r="L155" s="134"/>
      <c r="M155" s="139"/>
      <c r="N155" s="140"/>
      <c r="O155" s="140"/>
      <c r="P155" s="141">
        <f>SUM(P156:P161)</f>
        <v>0</v>
      </c>
      <c r="Q155" s="140"/>
      <c r="R155" s="141">
        <f>SUM(R156:R161)</f>
        <v>0</v>
      </c>
      <c r="S155" s="140"/>
      <c r="T155" s="142">
        <f>SUM(T156:T161)</f>
        <v>0</v>
      </c>
      <c r="AR155" s="135" t="s">
        <v>88</v>
      </c>
      <c r="AT155" s="143" t="s">
        <v>79</v>
      </c>
      <c r="AU155" s="143" t="s">
        <v>80</v>
      </c>
      <c r="AY155" s="135" t="s">
        <v>239</v>
      </c>
      <c r="BK155" s="144">
        <f>SUM(BK156:BK161)</f>
        <v>0</v>
      </c>
    </row>
    <row r="156" spans="1:65" s="2" customFormat="1" ht="23.6">
      <c r="A156" s="34"/>
      <c r="B156" s="147"/>
      <c r="C156" s="148" t="s">
        <v>262</v>
      </c>
      <c r="D156" s="148" t="s">
        <v>242</v>
      </c>
      <c r="E156" s="149" t="s">
        <v>5360</v>
      </c>
      <c r="F156" s="150" t="s">
        <v>5562</v>
      </c>
      <c r="G156" s="151" t="s">
        <v>1</v>
      </c>
      <c r="H156" s="152">
        <v>1</v>
      </c>
      <c r="I156" s="153"/>
      <c r="J156" s="152">
        <f t="shared" ref="J156:J161" si="30">ROUND(I156*H156,3)</f>
        <v>0</v>
      </c>
      <c r="K156" s="154"/>
      <c r="L156" s="35"/>
      <c r="M156" s="155" t="s">
        <v>1</v>
      </c>
      <c r="N156" s="156" t="s">
        <v>46</v>
      </c>
      <c r="O156" s="60"/>
      <c r="P156" s="157">
        <f t="shared" ref="P156:P161" si="31">O156*H156</f>
        <v>0</v>
      </c>
      <c r="Q156" s="157">
        <v>0</v>
      </c>
      <c r="R156" s="157">
        <f t="shared" ref="R156:R161" si="32">Q156*H156</f>
        <v>0</v>
      </c>
      <c r="S156" s="157">
        <v>0</v>
      </c>
      <c r="T156" s="158">
        <f t="shared" ref="T156:T161" si="33">S156*H156</f>
        <v>0</v>
      </c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159" t="s">
        <v>246</v>
      </c>
      <c r="AT156" s="159" t="s">
        <v>242</v>
      </c>
      <c r="AU156" s="159" t="s">
        <v>88</v>
      </c>
      <c r="AY156" s="18" t="s">
        <v>239</v>
      </c>
      <c r="BE156" s="160">
        <f t="shared" ref="BE156:BE161" si="34">IF(N156="základná",J156,0)</f>
        <v>0</v>
      </c>
      <c r="BF156" s="160">
        <f t="shared" ref="BF156:BF161" si="35">IF(N156="znížená",J156,0)</f>
        <v>0</v>
      </c>
      <c r="BG156" s="160">
        <f t="shared" ref="BG156:BG161" si="36">IF(N156="zákl. prenesená",J156,0)</f>
        <v>0</v>
      </c>
      <c r="BH156" s="160">
        <f t="shared" ref="BH156:BH161" si="37">IF(N156="zníž. prenesená",J156,0)</f>
        <v>0</v>
      </c>
      <c r="BI156" s="160">
        <f t="shared" ref="BI156:BI161" si="38">IF(N156="nulová",J156,0)</f>
        <v>0</v>
      </c>
      <c r="BJ156" s="18" t="s">
        <v>140</v>
      </c>
      <c r="BK156" s="161">
        <f t="shared" ref="BK156:BK161" si="39">ROUND(I156*H156,3)</f>
        <v>0</v>
      </c>
      <c r="BL156" s="18" t="s">
        <v>246</v>
      </c>
      <c r="BM156" s="159" t="s">
        <v>586</v>
      </c>
    </row>
    <row r="157" spans="1:65" s="2" customFormat="1" ht="14.4" customHeight="1">
      <c r="A157" s="34"/>
      <c r="B157" s="147"/>
      <c r="C157" s="148" t="s">
        <v>268</v>
      </c>
      <c r="D157" s="148" t="s">
        <v>242</v>
      </c>
      <c r="E157" s="149" t="s">
        <v>5361</v>
      </c>
      <c r="F157" s="150" t="s">
        <v>5561</v>
      </c>
      <c r="G157" s="151" t="s">
        <v>1</v>
      </c>
      <c r="H157" s="152">
        <v>1</v>
      </c>
      <c r="I157" s="153"/>
      <c r="J157" s="152">
        <f t="shared" si="30"/>
        <v>0</v>
      </c>
      <c r="K157" s="154"/>
      <c r="L157" s="35"/>
      <c r="M157" s="155" t="s">
        <v>1</v>
      </c>
      <c r="N157" s="156" t="s">
        <v>46</v>
      </c>
      <c r="O157" s="60"/>
      <c r="P157" s="157">
        <f t="shared" si="31"/>
        <v>0</v>
      </c>
      <c r="Q157" s="157">
        <v>0</v>
      </c>
      <c r="R157" s="157">
        <f t="shared" si="32"/>
        <v>0</v>
      </c>
      <c r="S157" s="157">
        <v>0</v>
      </c>
      <c r="T157" s="158">
        <f t="shared" si="33"/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159" t="s">
        <v>246</v>
      </c>
      <c r="AT157" s="159" t="s">
        <v>242</v>
      </c>
      <c r="AU157" s="159" t="s">
        <v>88</v>
      </c>
      <c r="AY157" s="18" t="s">
        <v>239</v>
      </c>
      <c r="BE157" s="160">
        <f t="shared" si="34"/>
        <v>0</v>
      </c>
      <c r="BF157" s="160">
        <f t="shared" si="35"/>
        <v>0</v>
      </c>
      <c r="BG157" s="160">
        <f t="shared" si="36"/>
        <v>0</v>
      </c>
      <c r="BH157" s="160">
        <f t="shared" si="37"/>
        <v>0</v>
      </c>
      <c r="BI157" s="160">
        <f t="shared" si="38"/>
        <v>0</v>
      </c>
      <c r="BJ157" s="18" t="s">
        <v>140</v>
      </c>
      <c r="BK157" s="161">
        <f t="shared" si="39"/>
        <v>0</v>
      </c>
      <c r="BL157" s="18" t="s">
        <v>246</v>
      </c>
      <c r="BM157" s="159" t="s">
        <v>601</v>
      </c>
    </row>
    <row r="158" spans="1:65" s="2" customFormat="1" ht="14.4" customHeight="1">
      <c r="A158" s="34"/>
      <c r="B158" s="147"/>
      <c r="C158" s="148" t="s">
        <v>273</v>
      </c>
      <c r="D158" s="148" t="s">
        <v>242</v>
      </c>
      <c r="E158" s="149" t="s">
        <v>5362</v>
      </c>
      <c r="F158" s="150" t="s">
        <v>5363</v>
      </c>
      <c r="G158" s="151" t="s">
        <v>1</v>
      </c>
      <c r="H158" s="152">
        <v>27</v>
      </c>
      <c r="I158" s="153"/>
      <c r="J158" s="152">
        <f t="shared" si="30"/>
        <v>0</v>
      </c>
      <c r="K158" s="154"/>
      <c r="L158" s="35"/>
      <c r="M158" s="155" t="s">
        <v>1</v>
      </c>
      <c r="N158" s="156" t="s">
        <v>46</v>
      </c>
      <c r="O158" s="60"/>
      <c r="P158" s="157">
        <f t="shared" si="31"/>
        <v>0</v>
      </c>
      <c r="Q158" s="157">
        <v>0</v>
      </c>
      <c r="R158" s="157">
        <f t="shared" si="32"/>
        <v>0</v>
      </c>
      <c r="S158" s="157">
        <v>0</v>
      </c>
      <c r="T158" s="158">
        <f t="shared" si="33"/>
        <v>0</v>
      </c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R158" s="159" t="s">
        <v>246</v>
      </c>
      <c r="AT158" s="159" t="s">
        <v>242</v>
      </c>
      <c r="AU158" s="159" t="s">
        <v>88</v>
      </c>
      <c r="AY158" s="18" t="s">
        <v>239</v>
      </c>
      <c r="BE158" s="160">
        <f t="shared" si="34"/>
        <v>0</v>
      </c>
      <c r="BF158" s="160">
        <f t="shared" si="35"/>
        <v>0</v>
      </c>
      <c r="BG158" s="160">
        <f t="shared" si="36"/>
        <v>0</v>
      </c>
      <c r="BH158" s="160">
        <f t="shared" si="37"/>
        <v>0</v>
      </c>
      <c r="BI158" s="160">
        <f t="shared" si="38"/>
        <v>0</v>
      </c>
      <c r="BJ158" s="18" t="s">
        <v>140</v>
      </c>
      <c r="BK158" s="161">
        <f t="shared" si="39"/>
        <v>0</v>
      </c>
      <c r="BL158" s="18" t="s">
        <v>246</v>
      </c>
      <c r="BM158" s="159" t="s">
        <v>607</v>
      </c>
    </row>
    <row r="159" spans="1:65" s="2" customFormat="1" ht="14.4" customHeight="1">
      <c r="A159" s="34"/>
      <c r="B159" s="147"/>
      <c r="C159" s="148" t="s">
        <v>289</v>
      </c>
      <c r="D159" s="148" t="s">
        <v>242</v>
      </c>
      <c r="E159" s="149" t="s">
        <v>5364</v>
      </c>
      <c r="F159" s="150" t="s">
        <v>5365</v>
      </c>
      <c r="G159" s="151" t="s">
        <v>1</v>
      </c>
      <c r="H159" s="152">
        <v>1</v>
      </c>
      <c r="I159" s="153"/>
      <c r="J159" s="152">
        <f t="shared" si="30"/>
        <v>0</v>
      </c>
      <c r="K159" s="154"/>
      <c r="L159" s="35"/>
      <c r="M159" s="155" t="s">
        <v>1</v>
      </c>
      <c r="N159" s="156" t="s">
        <v>46</v>
      </c>
      <c r="O159" s="60"/>
      <c r="P159" s="157">
        <f t="shared" si="31"/>
        <v>0</v>
      </c>
      <c r="Q159" s="157">
        <v>0</v>
      </c>
      <c r="R159" s="157">
        <f t="shared" si="32"/>
        <v>0</v>
      </c>
      <c r="S159" s="157">
        <v>0</v>
      </c>
      <c r="T159" s="158">
        <f t="shared" si="33"/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159" t="s">
        <v>246</v>
      </c>
      <c r="AT159" s="159" t="s">
        <v>242</v>
      </c>
      <c r="AU159" s="159" t="s">
        <v>88</v>
      </c>
      <c r="AY159" s="18" t="s">
        <v>239</v>
      </c>
      <c r="BE159" s="160">
        <f t="shared" si="34"/>
        <v>0</v>
      </c>
      <c r="BF159" s="160">
        <f t="shared" si="35"/>
        <v>0</v>
      </c>
      <c r="BG159" s="160">
        <f t="shared" si="36"/>
        <v>0</v>
      </c>
      <c r="BH159" s="160">
        <f t="shared" si="37"/>
        <v>0</v>
      </c>
      <c r="BI159" s="160">
        <f t="shared" si="38"/>
        <v>0</v>
      </c>
      <c r="BJ159" s="18" t="s">
        <v>140</v>
      </c>
      <c r="BK159" s="161">
        <f t="shared" si="39"/>
        <v>0</v>
      </c>
      <c r="BL159" s="18" t="s">
        <v>246</v>
      </c>
      <c r="BM159" s="159" t="s">
        <v>630</v>
      </c>
    </row>
    <row r="160" spans="1:65" s="2" customFormat="1" ht="14.4" customHeight="1">
      <c r="A160" s="34"/>
      <c r="B160" s="147"/>
      <c r="C160" s="148" t="s">
        <v>294</v>
      </c>
      <c r="D160" s="148" t="s">
        <v>242</v>
      </c>
      <c r="E160" s="149" t="s">
        <v>5366</v>
      </c>
      <c r="F160" s="150" t="s">
        <v>5367</v>
      </c>
      <c r="G160" s="151" t="s">
        <v>1</v>
      </c>
      <c r="H160" s="152">
        <v>2</v>
      </c>
      <c r="I160" s="153"/>
      <c r="J160" s="152">
        <f t="shared" si="30"/>
        <v>0</v>
      </c>
      <c r="K160" s="154"/>
      <c r="L160" s="35"/>
      <c r="M160" s="155" t="s">
        <v>1</v>
      </c>
      <c r="N160" s="156" t="s">
        <v>46</v>
      </c>
      <c r="O160" s="60"/>
      <c r="P160" s="157">
        <f t="shared" si="31"/>
        <v>0</v>
      </c>
      <c r="Q160" s="157">
        <v>0</v>
      </c>
      <c r="R160" s="157">
        <f t="shared" si="32"/>
        <v>0</v>
      </c>
      <c r="S160" s="157">
        <v>0</v>
      </c>
      <c r="T160" s="158">
        <f t="shared" si="33"/>
        <v>0</v>
      </c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R160" s="159" t="s">
        <v>246</v>
      </c>
      <c r="AT160" s="159" t="s">
        <v>242</v>
      </c>
      <c r="AU160" s="159" t="s">
        <v>88</v>
      </c>
      <c r="AY160" s="18" t="s">
        <v>239</v>
      </c>
      <c r="BE160" s="160">
        <f t="shared" si="34"/>
        <v>0</v>
      </c>
      <c r="BF160" s="160">
        <f t="shared" si="35"/>
        <v>0</v>
      </c>
      <c r="BG160" s="160">
        <f t="shared" si="36"/>
        <v>0</v>
      </c>
      <c r="BH160" s="160">
        <f t="shared" si="37"/>
        <v>0</v>
      </c>
      <c r="BI160" s="160">
        <f t="shared" si="38"/>
        <v>0</v>
      </c>
      <c r="BJ160" s="18" t="s">
        <v>140</v>
      </c>
      <c r="BK160" s="161">
        <f t="shared" si="39"/>
        <v>0</v>
      </c>
      <c r="BL160" s="18" t="s">
        <v>246</v>
      </c>
      <c r="BM160" s="159" t="s">
        <v>668</v>
      </c>
    </row>
    <row r="161" spans="1:65" s="2" customFormat="1" ht="14.4" customHeight="1">
      <c r="A161" s="34"/>
      <c r="B161" s="147"/>
      <c r="C161" s="148" t="s">
        <v>323</v>
      </c>
      <c r="D161" s="148" t="s">
        <v>242</v>
      </c>
      <c r="E161" s="149" t="s">
        <v>5368</v>
      </c>
      <c r="F161" s="150" t="s">
        <v>5369</v>
      </c>
      <c r="G161" s="151" t="s">
        <v>1</v>
      </c>
      <c r="H161" s="152">
        <v>29</v>
      </c>
      <c r="I161" s="153"/>
      <c r="J161" s="152">
        <f t="shared" si="30"/>
        <v>0</v>
      </c>
      <c r="K161" s="154"/>
      <c r="L161" s="35"/>
      <c r="M161" s="155" t="s">
        <v>1</v>
      </c>
      <c r="N161" s="156" t="s">
        <v>46</v>
      </c>
      <c r="O161" s="60"/>
      <c r="P161" s="157">
        <f t="shared" si="31"/>
        <v>0</v>
      </c>
      <c r="Q161" s="157">
        <v>0</v>
      </c>
      <c r="R161" s="157">
        <f t="shared" si="32"/>
        <v>0</v>
      </c>
      <c r="S161" s="157">
        <v>0</v>
      </c>
      <c r="T161" s="158">
        <f t="shared" si="33"/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159" t="s">
        <v>246</v>
      </c>
      <c r="AT161" s="159" t="s">
        <v>242</v>
      </c>
      <c r="AU161" s="159" t="s">
        <v>88</v>
      </c>
      <c r="AY161" s="18" t="s">
        <v>239</v>
      </c>
      <c r="BE161" s="160">
        <f t="shared" si="34"/>
        <v>0</v>
      </c>
      <c r="BF161" s="160">
        <f t="shared" si="35"/>
        <v>0</v>
      </c>
      <c r="BG161" s="160">
        <f t="shared" si="36"/>
        <v>0</v>
      </c>
      <c r="BH161" s="160">
        <f t="shared" si="37"/>
        <v>0</v>
      </c>
      <c r="BI161" s="160">
        <f t="shared" si="38"/>
        <v>0</v>
      </c>
      <c r="BJ161" s="18" t="s">
        <v>140</v>
      </c>
      <c r="BK161" s="161">
        <f t="shared" si="39"/>
        <v>0</v>
      </c>
      <c r="BL161" s="18" t="s">
        <v>246</v>
      </c>
      <c r="BM161" s="159" t="s">
        <v>678</v>
      </c>
    </row>
    <row r="162" spans="1:65" s="12" customFormat="1" ht="25.85" customHeight="1">
      <c r="B162" s="134"/>
      <c r="D162" s="135" t="s">
        <v>79</v>
      </c>
      <c r="E162" s="136" t="s">
        <v>3318</v>
      </c>
      <c r="F162" s="136" t="s">
        <v>5370</v>
      </c>
      <c r="I162" s="137"/>
      <c r="J162" s="138">
        <f>BK162</f>
        <v>0</v>
      </c>
      <c r="L162" s="134"/>
      <c r="M162" s="139"/>
      <c r="N162" s="140"/>
      <c r="O162" s="140"/>
      <c r="P162" s="141">
        <f>P163</f>
        <v>0</v>
      </c>
      <c r="Q162" s="140"/>
      <c r="R162" s="141">
        <f>R163</f>
        <v>0</v>
      </c>
      <c r="S162" s="140"/>
      <c r="T162" s="142">
        <f>T163</f>
        <v>0</v>
      </c>
      <c r="AR162" s="135" t="s">
        <v>88</v>
      </c>
      <c r="AT162" s="143" t="s">
        <v>79</v>
      </c>
      <c r="AU162" s="143" t="s">
        <v>80</v>
      </c>
      <c r="AY162" s="135" t="s">
        <v>239</v>
      </c>
      <c r="BK162" s="144">
        <f>BK163</f>
        <v>0</v>
      </c>
    </row>
    <row r="163" spans="1:65" s="2" customFormat="1" ht="14.4" customHeight="1">
      <c r="A163" s="34"/>
      <c r="B163" s="147"/>
      <c r="C163" s="148" t="s">
        <v>383</v>
      </c>
      <c r="D163" s="148" t="s">
        <v>242</v>
      </c>
      <c r="E163" s="149" t="s">
        <v>5371</v>
      </c>
      <c r="F163" s="150" t="s">
        <v>5370</v>
      </c>
      <c r="G163" s="151" t="s">
        <v>1</v>
      </c>
      <c r="H163" s="152">
        <v>1</v>
      </c>
      <c r="I163" s="153"/>
      <c r="J163" s="152">
        <f>ROUND(I163*H163,3)</f>
        <v>0</v>
      </c>
      <c r="K163" s="154"/>
      <c r="L163" s="35"/>
      <c r="M163" s="155" t="s">
        <v>1</v>
      </c>
      <c r="N163" s="156" t="s">
        <v>46</v>
      </c>
      <c r="O163" s="60"/>
      <c r="P163" s="157">
        <f>O163*H163</f>
        <v>0</v>
      </c>
      <c r="Q163" s="157">
        <v>0</v>
      </c>
      <c r="R163" s="157">
        <f>Q163*H163</f>
        <v>0</v>
      </c>
      <c r="S163" s="157">
        <v>0</v>
      </c>
      <c r="T163" s="158">
        <f>S163*H163</f>
        <v>0</v>
      </c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R163" s="159" t="s">
        <v>246</v>
      </c>
      <c r="AT163" s="159" t="s">
        <v>242</v>
      </c>
      <c r="AU163" s="159" t="s">
        <v>88</v>
      </c>
      <c r="AY163" s="18" t="s">
        <v>239</v>
      </c>
      <c r="BE163" s="160">
        <f>IF(N163="základná",J163,0)</f>
        <v>0</v>
      </c>
      <c r="BF163" s="160">
        <f>IF(N163="znížená",J163,0)</f>
        <v>0</v>
      </c>
      <c r="BG163" s="160">
        <f>IF(N163="zákl. prenesená",J163,0)</f>
        <v>0</v>
      </c>
      <c r="BH163" s="160">
        <f>IF(N163="zníž. prenesená",J163,0)</f>
        <v>0</v>
      </c>
      <c r="BI163" s="160">
        <f>IF(N163="nulová",J163,0)</f>
        <v>0</v>
      </c>
      <c r="BJ163" s="18" t="s">
        <v>140</v>
      </c>
      <c r="BK163" s="161">
        <f>ROUND(I163*H163,3)</f>
        <v>0</v>
      </c>
      <c r="BL163" s="18" t="s">
        <v>246</v>
      </c>
      <c r="BM163" s="159" t="s">
        <v>684</v>
      </c>
    </row>
    <row r="164" spans="1:65" s="12" customFormat="1" ht="25.85" customHeight="1">
      <c r="B164" s="134"/>
      <c r="D164" s="135" t="s">
        <v>79</v>
      </c>
      <c r="E164" s="136" t="s">
        <v>3351</v>
      </c>
      <c r="F164" s="136" t="s">
        <v>5372</v>
      </c>
      <c r="I164" s="137"/>
      <c r="J164" s="138">
        <f>BK164</f>
        <v>0</v>
      </c>
      <c r="L164" s="134"/>
      <c r="M164" s="139"/>
      <c r="N164" s="140"/>
      <c r="O164" s="140"/>
      <c r="P164" s="141">
        <f>SUM(P165:P166)</f>
        <v>0</v>
      </c>
      <c r="Q164" s="140"/>
      <c r="R164" s="141">
        <f>SUM(R165:R166)</f>
        <v>0</v>
      </c>
      <c r="S164" s="140"/>
      <c r="T164" s="142">
        <f>SUM(T165:T166)</f>
        <v>0</v>
      </c>
      <c r="AR164" s="135" t="s">
        <v>88</v>
      </c>
      <c r="AT164" s="143" t="s">
        <v>79</v>
      </c>
      <c r="AU164" s="143" t="s">
        <v>80</v>
      </c>
      <c r="AY164" s="135" t="s">
        <v>239</v>
      </c>
      <c r="BK164" s="144">
        <f>SUM(BK165:BK166)</f>
        <v>0</v>
      </c>
    </row>
    <row r="165" spans="1:65" s="2" customFormat="1" ht="14.4" customHeight="1">
      <c r="A165" s="34"/>
      <c r="B165" s="147"/>
      <c r="C165" s="148" t="s">
        <v>409</v>
      </c>
      <c r="D165" s="148" t="s">
        <v>242</v>
      </c>
      <c r="E165" s="149" t="s">
        <v>5373</v>
      </c>
      <c r="F165" s="150" t="s">
        <v>5374</v>
      </c>
      <c r="G165" s="151" t="s">
        <v>1</v>
      </c>
      <c r="H165" s="152">
        <v>2</v>
      </c>
      <c r="I165" s="153"/>
      <c r="J165" s="152">
        <f>ROUND(I165*H165,3)</f>
        <v>0</v>
      </c>
      <c r="K165" s="154"/>
      <c r="L165" s="35"/>
      <c r="M165" s="155" t="s">
        <v>1</v>
      </c>
      <c r="N165" s="156" t="s">
        <v>46</v>
      </c>
      <c r="O165" s="60"/>
      <c r="P165" s="157">
        <f>O165*H165</f>
        <v>0</v>
      </c>
      <c r="Q165" s="157">
        <v>0</v>
      </c>
      <c r="R165" s="157">
        <f>Q165*H165</f>
        <v>0</v>
      </c>
      <c r="S165" s="157">
        <v>0</v>
      </c>
      <c r="T165" s="158">
        <f>S165*H165</f>
        <v>0</v>
      </c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R165" s="159" t="s">
        <v>246</v>
      </c>
      <c r="AT165" s="159" t="s">
        <v>242</v>
      </c>
      <c r="AU165" s="159" t="s">
        <v>88</v>
      </c>
      <c r="AY165" s="18" t="s">
        <v>239</v>
      </c>
      <c r="BE165" s="160">
        <f>IF(N165="základná",J165,0)</f>
        <v>0</v>
      </c>
      <c r="BF165" s="160">
        <f>IF(N165="znížená",J165,0)</f>
        <v>0</v>
      </c>
      <c r="BG165" s="160">
        <f>IF(N165="zákl. prenesená",J165,0)</f>
        <v>0</v>
      </c>
      <c r="BH165" s="160">
        <f>IF(N165="zníž. prenesená",J165,0)</f>
        <v>0</v>
      </c>
      <c r="BI165" s="160">
        <f>IF(N165="nulová",J165,0)</f>
        <v>0</v>
      </c>
      <c r="BJ165" s="18" t="s">
        <v>140</v>
      </c>
      <c r="BK165" s="161">
        <f>ROUND(I165*H165,3)</f>
        <v>0</v>
      </c>
      <c r="BL165" s="18" t="s">
        <v>246</v>
      </c>
      <c r="BM165" s="159" t="s">
        <v>750</v>
      </c>
    </row>
    <row r="166" spans="1:65" s="2" customFormat="1" ht="14.4" customHeight="1">
      <c r="A166" s="34"/>
      <c r="B166" s="147"/>
      <c r="C166" s="148" t="s">
        <v>451</v>
      </c>
      <c r="D166" s="148" t="s">
        <v>242</v>
      </c>
      <c r="E166" s="149" t="s">
        <v>5375</v>
      </c>
      <c r="F166" s="150" t="s">
        <v>5376</v>
      </c>
      <c r="G166" s="151" t="s">
        <v>1</v>
      </c>
      <c r="H166" s="152">
        <v>1</v>
      </c>
      <c r="I166" s="153"/>
      <c r="J166" s="152">
        <f>ROUND(I166*H166,3)</f>
        <v>0</v>
      </c>
      <c r="K166" s="154"/>
      <c r="L166" s="35"/>
      <c r="M166" s="155" t="s">
        <v>1</v>
      </c>
      <c r="N166" s="156" t="s">
        <v>46</v>
      </c>
      <c r="O166" s="60"/>
      <c r="P166" s="157">
        <f>O166*H166</f>
        <v>0</v>
      </c>
      <c r="Q166" s="157">
        <v>0</v>
      </c>
      <c r="R166" s="157">
        <f>Q166*H166</f>
        <v>0</v>
      </c>
      <c r="S166" s="157">
        <v>0</v>
      </c>
      <c r="T166" s="158">
        <f>S166*H166</f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159" t="s">
        <v>246</v>
      </c>
      <c r="AT166" s="159" t="s">
        <v>242</v>
      </c>
      <c r="AU166" s="159" t="s">
        <v>88</v>
      </c>
      <c r="AY166" s="18" t="s">
        <v>239</v>
      </c>
      <c r="BE166" s="160">
        <f>IF(N166="základná",J166,0)</f>
        <v>0</v>
      </c>
      <c r="BF166" s="160">
        <f>IF(N166="znížená",J166,0)</f>
        <v>0</v>
      </c>
      <c r="BG166" s="160">
        <f>IF(N166="zákl. prenesená",J166,0)</f>
        <v>0</v>
      </c>
      <c r="BH166" s="160">
        <f>IF(N166="zníž. prenesená",J166,0)</f>
        <v>0</v>
      </c>
      <c r="BI166" s="160">
        <f>IF(N166="nulová",J166,0)</f>
        <v>0</v>
      </c>
      <c r="BJ166" s="18" t="s">
        <v>140</v>
      </c>
      <c r="BK166" s="161">
        <f>ROUND(I166*H166,3)</f>
        <v>0</v>
      </c>
      <c r="BL166" s="18" t="s">
        <v>246</v>
      </c>
      <c r="BM166" s="159" t="s">
        <v>758</v>
      </c>
    </row>
    <row r="167" spans="1:65" s="12" customFormat="1" ht="25.85" customHeight="1">
      <c r="B167" s="134"/>
      <c r="D167" s="135" t="s">
        <v>79</v>
      </c>
      <c r="E167" s="136" t="s">
        <v>5015</v>
      </c>
      <c r="F167" s="136" t="s">
        <v>5377</v>
      </c>
      <c r="I167" s="137"/>
      <c r="J167" s="138">
        <f>BK167</f>
        <v>0</v>
      </c>
      <c r="L167" s="134"/>
      <c r="M167" s="139"/>
      <c r="N167" s="140"/>
      <c r="O167" s="140"/>
      <c r="P167" s="141">
        <f>SUM(P168:P169)</f>
        <v>0</v>
      </c>
      <c r="Q167" s="140"/>
      <c r="R167" s="141">
        <f>SUM(R168:R169)</f>
        <v>0</v>
      </c>
      <c r="S167" s="140"/>
      <c r="T167" s="142">
        <f>SUM(T168:T169)</f>
        <v>0</v>
      </c>
      <c r="AR167" s="135" t="s">
        <v>88</v>
      </c>
      <c r="AT167" s="143" t="s">
        <v>79</v>
      </c>
      <c r="AU167" s="143" t="s">
        <v>80</v>
      </c>
      <c r="AY167" s="135" t="s">
        <v>239</v>
      </c>
      <c r="BK167" s="144">
        <f>SUM(BK168:BK169)</f>
        <v>0</v>
      </c>
    </row>
    <row r="168" spans="1:65" s="2" customFormat="1" ht="14.4" customHeight="1">
      <c r="A168" s="34"/>
      <c r="B168" s="147"/>
      <c r="C168" s="148" t="s">
        <v>428</v>
      </c>
      <c r="D168" s="148" t="s">
        <v>242</v>
      </c>
      <c r="E168" s="149" t="s">
        <v>5378</v>
      </c>
      <c r="F168" s="150" t="s">
        <v>5379</v>
      </c>
      <c r="G168" s="151" t="s">
        <v>1</v>
      </c>
      <c r="H168" s="152">
        <v>1</v>
      </c>
      <c r="I168" s="153"/>
      <c r="J168" s="152">
        <f>ROUND(I168*H168,3)</f>
        <v>0</v>
      </c>
      <c r="K168" s="154"/>
      <c r="L168" s="35"/>
      <c r="M168" s="155" t="s">
        <v>1</v>
      </c>
      <c r="N168" s="156" t="s">
        <v>46</v>
      </c>
      <c r="O168" s="60"/>
      <c r="P168" s="157">
        <f>O168*H168</f>
        <v>0</v>
      </c>
      <c r="Q168" s="157">
        <v>0</v>
      </c>
      <c r="R168" s="157">
        <f>Q168*H168</f>
        <v>0</v>
      </c>
      <c r="S168" s="157">
        <v>0</v>
      </c>
      <c r="T168" s="158">
        <f>S168*H168</f>
        <v>0</v>
      </c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R168" s="159" t="s">
        <v>246</v>
      </c>
      <c r="AT168" s="159" t="s">
        <v>242</v>
      </c>
      <c r="AU168" s="159" t="s">
        <v>88</v>
      </c>
      <c r="AY168" s="18" t="s">
        <v>239</v>
      </c>
      <c r="BE168" s="160">
        <f>IF(N168="základná",J168,0)</f>
        <v>0</v>
      </c>
      <c r="BF168" s="160">
        <f>IF(N168="znížená",J168,0)</f>
        <v>0</v>
      </c>
      <c r="BG168" s="160">
        <f>IF(N168="zákl. prenesená",J168,0)</f>
        <v>0</v>
      </c>
      <c r="BH168" s="160">
        <f>IF(N168="zníž. prenesená",J168,0)</f>
        <v>0</v>
      </c>
      <c r="BI168" s="160">
        <f>IF(N168="nulová",J168,0)</f>
        <v>0</v>
      </c>
      <c r="BJ168" s="18" t="s">
        <v>140</v>
      </c>
      <c r="BK168" s="161">
        <f>ROUND(I168*H168,3)</f>
        <v>0</v>
      </c>
      <c r="BL168" s="18" t="s">
        <v>246</v>
      </c>
      <c r="BM168" s="159" t="s">
        <v>767</v>
      </c>
    </row>
    <row r="169" spans="1:65" s="2" customFormat="1" ht="14.4" customHeight="1">
      <c r="A169" s="34"/>
      <c r="B169" s="147"/>
      <c r="C169" s="148" t="s">
        <v>447</v>
      </c>
      <c r="D169" s="148" t="s">
        <v>242</v>
      </c>
      <c r="E169" s="149" t="s">
        <v>5380</v>
      </c>
      <c r="F169" s="150" t="s">
        <v>5381</v>
      </c>
      <c r="G169" s="151" t="s">
        <v>1</v>
      </c>
      <c r="H169" s="152">
        <v>1</v>
      </c>
      <c r="I169" s="153"/>
      <c r="J169" s="152">
        <f>ROUND(I169*H169,3)</f>
        <v>0</v>
      </c>
      <c r="K169" s="154"/>
      <c r="L169" s="35"/>
      <c r="M169" s="223" t="s">
        <v>1</v>
      </c>
      <c r="N169" s="224" t="s">
        <v>46</v>
      </c>
      <c r="O169" s="213"/>
      <c r="P169" s="221">
        <f>O169*H169</f>
        <v>0</v>
      </c>
      <c r="Q169" s="221">
        <v>0</v>
      </c>
      <c r="R169" s="221">
        <f>Q169*H169</f>
        <v>0</v>
      </c>
      <c r="S169" s="221">
        <v>0</v>
      </c>
      <c r="T169" s="222">
        <f>S169*H169</f>
        <v>0</v>
      </c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R169" s="159" t="s">
        <v>246</v>
      </c>
      <c r="AT169" s="159" t="s">
        <v>242</v>
      </c>
      <c r="AU169" s="159" t="s">
        <v>88</v>
      </c>
      <c r="AY169" s="18" t="s">
        <v>239</v>
      </c>
      <c r="BE169" s="160">
        <f>IF(N169="základná",J169,0)</f>
        <v>0</v>
      </c>
      <c r="BF169" s="160">
        <f>IF(N169="znížená",J169,0)</f>
        <v>0</v>
      </c>
      <c r="BG169" s="160">
        <f>IF(N169="zákl. prenesená",J169,0)</f>
        <v>0</v>
      </c>
      <c r="BH169" s="160">
        <f>IF(N169="zníž. prenesená",J169,0)</f>
        <v>0</v>
      </c>
      <c r="BI169" s="160">
        <f>IF(N169="nulová",J169,0)</f>
        <v>0</v>
      </c>
      <c r="BJ169" s="18" t="s">
        <v>140</v>
      </c>
      <c r="BK169" s="161">
        <f>ROUND(I169*H169,3)</f>
        <v>0</v>
      </c>
      <c r="BL169" s="18" t="s">
        <v>246</v>
      </c>
      <c r="BM169" s="159" t="s">
        <v>308</v>
      </c>
    </row>
    <row r="170" spans="1:65" s="2" customFormat="1" ht="6.9" customHeight="1">
      <c r="A170" s="34"/>
      <c r="B170" s="49"/>
      <c r="C170" s="50"/>
      <c r="D170" s="50"/>
      <c r="E170" s="50"/>
      <c r="F170" s="50"/>
      <c r="G170" s="50"/>
      <c r="H170" s="50"/>
      <c r="I170" s="50"/>
      <c r="J170" s="50"/>
      <c r="K170" s="50"/>
      <c r="L170" s="35"/>
      <c r="M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</row>
  </sheetData>
  <autoFilter ref="C122:K169" xr:uid="{00000000-0009-0000-0000-000010000000}"/>
  <mergeCells count="9">
    <mergeCell ref="E87:H87"/>
    <mergeCell ref="E113:H113"/>
    <mergeCell ref="E115:H115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H173"/>
  <sheetViews>
    <sheetView showGridLines="0" workbookViewId="0"/>
  </sheetViews>
  <sheetFormatPr defaultRowHeight="10.5"/>
  <cols>
    <col min="1" max="1" width="8.28515625" style="1" customWidth="1"/>
    <col min="2" max="2" width="1.7109375" style="1" customWidth="1"/>
    <col min="3" max="3" width="25" style="1" customWidth="1"/>
    <col min="4" max="4" width="75.85546875" style="1" customWidth="1"/>
    <col min="5" max="5" width="13.28515625" style="1" customWidth="1"/>
    <col min="6" max="6" width="20" style="1" customWidth="1"/>
    <col min="7" max="7" width="1.7109375" style="1" customWidth="1"/>
    <col min="8" max="8" width="8.28515625" style="1" customWidth="1"/>
  </cols>
  <sheetData>
    <row r="1" spans="1:8" s="1" customFormat="1" ht="11.3" customHeight="1"/>
    <row r="2" spans="1:8" s="1" customFormat="1" ht="37" customHeight="1"/>
    <row r="3" spans="1:8" s="1" customFormat="1" ht="6.9" customHeight="1">
      <c r="B3" s="19"/>
      <c r="C3" s="20"/>
      <c r="D3" s="20"/>
      <c r="E3" s="20"/>
      <c r="F3" s="20"/>
      <c r="G3" s="20"/>
      <c r="H3" s="21"/>
    </row>
    <row r="4" spans="1:8" s="1" customFormat="1" ht="24.9" customHeight="1">
      <c r="B4" s="21"/>
      <c r="C4" s="22" t="s">
        <v>5382</v>
      </c>
      <c r="H4" s="21"/>
    </row>
    <row r="5" spans="1:8" s="1" customFormat="1" ht="11.95" customHeight="1">
      <c r="B5" s="21"/>
      <c r="C5" s="25" t="s">
        <v>12</v>
      </c>
      <c r="D5" s="296" t="s">
        <v>13</v>
      </c>
      <c r="E5" s="279"/>
      <c r="F5" s="279"/>
      <c r="H5" s="21"/>
    </row>
    <row r="6" spans="1:8" s="1" customFormat="1" ht="37" customHeight="1">
      <c r="B6" s="21"/>
      <c r="C6" s="27" t="s">
        <v>15</v>
      </c>
      <c r="D6" s="293" t="s">
        <v>16</v>
      </c>
      <c r="E6" s="279"/>
      <c r="F6" s="279"/>
      <c r="H6" s="21"/>
    </row>
    <row r="7" spans="1:8" s="1" customFormat="1" ht="16.55" customHeight="1">
      <c r="B7" s="21"/>
      <c r="C7" s="28" t="s">
        <v>23</v>
      </c>
      <c r="D7" s="57">
        <f>'Rekapitulácia stavby'!AN8</f>
        <v>44274</v>
      </c>
      <c r="H7" s="21"/>
    </row>
    <row r="8" spans="1:8" s="2" customFormat="1" ht="11" customHeight="1">
      <c r="A8" s="34"/>
      <c r="B8" s="35"/>
      <c r="C8" s="34"/>
      <c r="D8" s="34"/>
      <c r="E8" s="34"/>
      <c r="F8" s="34"/>
      <c r="G8" s="34"/>
      <c r="H8" s="35"/>
    </row>
    <row r="9" spans="1:8" s="11" customFormat="1" ht="29.3" customHeight="1">
      <c r="A9" s="123"/>
      <c r="B9" s="124"/>
      <c r="C9" s="125" t="s">
        <v>61</v>
      </c>
      <c r="D9" s="126" t="s">
        <v>62</v>
      </c>
      <c r="E9" s="126" t="s">
        <v>228</v>
      </c>
      <c r="F9" s="127" t="s">
        <v>5383</v>
      </c>
      <c r="G9" s="123"/>
      <c r="H9" s="124"/>
    </row>
    <row r="10" spans="1:8" s="2" customFormat="1" ht="26.55" customHeight="1">
      <c r="A10" s="34"/>
      <c r="B10" s="35"/>
      <c r="C10" s="225" t="s">
        <v>5384</v>
      </c>
      <c r="D10" s="225" t="s">
        <v>86</v>
      </c>
      <c r="E10" s="34"/>
      <c r="F10" s="34"/>
      <c r="G10" s="34"/>
      <c r="H10" s="35"/>
    </row>
    <row r="11" spans="1:8" s="2" customFormat="1" ht="16.850000000000001" customHeight="1">
      <c r="A11" s="34"/>
      <c r="B11" s="35"/>
      <c r="C11" s="226" t="s">
        <v>136</v>
      </c>
      <c r="D11" s="227" t="s">
        <v>137</v>
      </c>
      <c r="E11" s="228" t="s">
        <v>138</v>
      </c>
      <c r="F11" s="229">
        <v>89.26</v>
      </c>
      <c r="G11" s="34"/>
      <c r="H11" s="35"/>
    </row>
    <row r="12" spans="1:8" s="2" customFormat="1" ht="16.850000000000001" customHeight="1">
      <c r="A12" s="34"/>
      <c r="B12" s="35"/>
      <c r="C12" s="230" t="s">
        <v>1</v>
      </c>
      <c r="D12" s="230" t="s">
        <v>740</v>
      </c>
      <c r="E12" s="18" t="s">
        <v>1</v>
      </c>
      <c r="F12" s="161">
        <v>46.3</v>
      </c>
      <c r="G12" s="34"/>
      <c r="H12" s="35"/>
    </row>
    <row r="13" spans="1:8" s="2" customFormat="1" ht="16.850000000000001" customHeight="1">
      <c r="A13" s="34"/>
      <c r="B13" s="35"/>
      <c r="C13" s="230" t="s">
        <v>1</v>
      </c>
      <c r="D13" s="230" t="s">
        <v>741</v>
      </c>
      <c r="E13" s="18" t="s">
        <v>1</v>
      </c>
      <c r="F13" s="161">
        <v>42.96</v>
      </c>
      <c r="G13" s="34"/>
      <c r="H13" s="35"/>
    </row>
    <row r="14" spans="1:8" s="2" customFormat="1" ht="16.850000000000001" customHeight="1">
      <c r="A14" s="34"/>
      <c r="B14" s="35"/>
      <c r="C14" s="230" t="s">
        <v>136</v>
      </c>
      <c r="D14" s="230" t="s">
        <v>742</v>
      </c>
      <c r="E14" s="18" t="s">
        <v>1</v>
      </c>
      <c r="F14" s="161">
        <v>89.26</v>
      </c>
      <c r="G14" s="34"/>
      <c r="H14" s="35"/>
    </row>
    <row r="15" spans="1:8" s="2" customFormat="1" ht="16.850000000000001" customHeight="1">
      <c r="A15" s="34"/>
      <c r="B15" s="35"/>
      <c r="C15" s="231" t="s">
        <v>5385</v>
      </c>
      <c r="D15" s="34"/>
      <c r="E15" s="34"/>
      <c r="F15" s="34"/>
      <c r="G15" s="34"/>
      <c r="H15" s="35"/>
    </row>
    <row r="16" spans="1:8" s="2" customFormat="1" ht="16.850000000000001" customHeight="1">
      <c r="A16" s="34"/>
      <c r="B16" s="35"/>
      <c r="C16" s="230" t="s">
        <v>737</v>
      </c>
      <c r="D16" s="230" t="s">
        <v>738</v>
      </c>
      <c r="E16" s="18" t="s">
        <v>138</v>
      </c>
      <c r="F16" s="161">
        <v>165.31</v>
      </c>
      <c r="G16" s="34"/>
      <c r="H16" s="35"/>
    </row>
    <row r="17" spans="1:8" s="2" customFormat="1" ht="16.850000000000001" customHeight="1">
      <c r="A17" s="34"/>
      <c r="B17" s="35"/>
      <c r="C17" s="230" t="s">
        <v>723</v>
      </c>
      <c r="D17" s="230" t="s">
        <v>724</v>
      </c>
      <c r="E17" s="18" t="s">
        <v>138</v>
      </c>
      <c r="F17" s="161">
        <v>162.36000000000001</v>
      </c>
      <c r="G17" s="34"/>
      <c r="H17" s="35"/>
    </row>
    <row r="18" spans="1:8" s="2" customFormat="1" ht="26.55" customHeight="1">
      <c r="A18" s="34"/>
      <c r="B18" s="35"/>
      <c r="C18" s="225" t="s">
        <v>5386</v>
      </c>
      <c r="D18" s="225" t="s">
        <v>92</v>
      </c>
      <c r="E18" s="34"/>
      <c r="F18" s="34"/>
      <c r="G18" s="34"/>
      <c r="H18" s="35"/>
    </row>
    <row r="19" spans="1:8" s="2" customFormat="1" ht="16.850000000000001" customHeight="1">
      <c r="A19" s="34"/>
      <c r="B19" s="35"/>
      <c r="C19" s="226" t="s">
        <v>136</v>
      </c>
      <c r="D19" s="227" t="s">
        <v>137</v>
      </c>
      <c r="E19" s="228" t="s">
        <v>138</v>
      </c>
      <c r="F19" s="229">
        <v>47</v>
      </c>
      <c r="G19" s="34"/>
      <c r="H19" s="35"/>
    </row>
    <row r="20" spans="1:8" s="2" customFormat="1" ht="16.850000000000001" customHeight="1">
      <c r="A20" s="34"/>
      <c r="B20" s="35"/>
      <c r="C20" s="230" t="s">
        <v>1</v>
      </c>
      <c r="D20" s="230" t="s">
        <v>1436</v>
      </c>
      <c r="E20" s="18" t="s">
        <v>1</v>
      </c>
      <c r="F20" s="161">
        <v>47</v>
      </c>
      <c r="G20" s="34"/>
      <c r="H20" s="35"/>
    </row>
    <row r="21" spans="1:8" s="2" customFormat="1" ht="16.850000000000001" customHeight="1">
      <c r="A21" s="34"/>
      <c r="B21" s="35"/>
      <c r="C21" s="230" t="s">
        <v>136</v>
      </c>
      <c r="D21" s="230" t="s">
        <v>742</v>
      </c>
      <c r="E21" s="18" t="s">
        <v>1</v>
      </c>
      <c r="F21" s="161">
        <v>47</v>
      </c>
      <c r="G21" s="34"/>
      <c r="H21" s="35"/>
    </row>
    <row r="22" spans="1:8" s="2" customFormat="1" ht="16.850000000000001" customHeight="1">
      <c r="A22" s="34"/>
      <c r="B22" s="35"/>
      <c r="C22" s="231" t="s">
        <v>5385</v>
      </c>
      <c r="D22" s="34"/>
      <c r="E22" s="34"/>
      <c r="F22" s="34"/>
      <c r="G22" s="34"/>
      <c r="H22" s="35"/>
    </row>
    <row r="23" spans="1:8" s="2" customFormat="1" ht="16.850000000000001" customHeight="1">
      <c r="A23" s="34"/>
      <c r="B23" s="35"/>
      <c r="C23" s="230" t="s">
        <v>737</v>
      </c>
      <c r="D23" s="230" t="s">
        <v>738</v>
      </c>
      <c r="E23" s="18" t="s">
        <v>138</v>
      </c>
      <c r="F23" s="161">
        <v>72.7</v>
      </c>
      <c r="G23" s="34"/>
      <c r="H23" s="35"/>
    </row>
    <row r="24" spans="1:8" s="2" customFormat="1" ht="16.850000000000001" customHeight="1">
      <c r="A24" s="34"/>
      <c r="B24" s="35"/>
      <c r="C24" s="230" t="s">
        <v>723</v>
      </c>
      <c r="D24" s="230" t="s">
        <v>724</v>
      </c>
      <c r="E24" s="18" t="s">
        <v>138</v>
      </c>
      <c r="F24" s="161">
        <v>85.5</v>
      </c>
      <c r="G24" s="34"/>
      <c r="H24" s="35"/>
    </row>
    <row r="25" spans="1:8" s="2" customFormat="1" ht="26.55" customHeight="1">
      <c r="A25" s="34"/>
      <c r="B25" s="35"/>
      <c r="C25" s="225" t="s">
        <v>5387</v>
      </c>
      <c r="D25" s="225" t="s">
        <v>95</v>
      </c>
      <c r="E25" s="34"/>
      <c r="F25" s="34"/>
      <c r="G25" s="34"/>
      <c r="H25" s="35"/>
    </row>
    <row r="26" spans="1:8" s="2" customFormat="1" ht="16.850000000000001" customHeight="1">
      <c r="A26" s="34"/>
      <c r="B26" s="35"/>
      <c r="C26" s="226" t="s">
        <v>136</v>
      </c>
      <c r="D26" s="227" t="s">
        <v>137</v>
      </c>
      <c r="E26" s="228" t="s">
        <v>138</v>
      </c>
      <c r="F26" s="229">
        <v>98.06</v>
      </c>
      <c r="G26" s="34"/>
      <c r="H26" s="35"/>
    </row>
    <row r="27" spans="1:8" s="2" customFormat="1" ht="16.850000000000001" customHeight="1">
      <c r="A27" s="34"/>
      <c r="B27" s="35"/>
      <c r="C27" s="230" t="s">
        <v>1</v>
      </c>
      <c r="D27" s="230" t="s">
        <v>1737</v>
      </c>
      <c r="E27" s="18" t="s">
        <v>1</v>
      </c>
      <c r="F27" s="161">
        <v>55.1</v>
      </c>
      <c r="G27" s="34"/>
      <c r="H27" s="35"/>
    </row>
    <row r="28" spans="1:8" s="2" customFormat="1" ht="16.850000000000001" customHeight="1">
      <c r="A28" s="34"/>
      <c r="B28" s="35"/>
      <c r="C28" s="230" t="s">
        <v>1</v>
      </c>
      <c r="D28" s="230" t="s">
        <v>741</v>
      </c>
      <c r="E28" s="18" t="s">
        <v>1</v>
      </c>
      <c r="F28" s="161">
        <v>42.96</v>
      </c>
      <c r="G28" s="34"/>
      <c r="H28" s="35"/>
    </row>
    <row r="29" spans="1:8" s="2" customFormat="1" ht="16.850000000000001" customHeight="1">
      <c r="A29" s="34"/>
      <c r="B29" s="35"/>
      <c r="C29" s="230" t="s">
        <v>136</v>
      </c>
      <c r="D29" s="230" t="s">
        <v>742</v>
      </c>
      <c r="E29" s="18" t="s">
        <v>1</v>
      </c>
      <c r="F29" s="161">
        <v>98.06</v>
      </c>
      <c r="G29" s="34"/>
      <c r="H29" s="35"/>
    </row>
    <row r="30" spans="1:8" s="2" customFormat="1" ht="16.850000000000001" customHeight="1">
      <c r="A30" s="34"/>
      <c r="B30" s="35"/>
      <c r="C30" s="231" t="s">
        <v>5385</v>
      </c>
      <c r="D30" s="34"/>
      <c r="E30" s="34"/>
      <c r="F30" s="34"/>
      <c r="G30" s="34"/>
      <c r="H30" s="35"/>
    </row>
    <row r="31" spans="1:8" s="2" customFormat="1" ht="16.850000000000001" customHeight="1">
      <c r="A31" s="34"/>
      <c r="B31" s="35"/>
      <c r="C31" s="230" t="s">
        <v>737</v>
      </c>
      <c r="D31" s="230" t="s">
        <v>738</v>
      </c>
      <c r="E31" s="18" t="s">
        <v>138</v>
      </c>
      <c r="F31" s="161">
        <v>174.11</v>
      </c>
      <c r="G31" s="34"/>
      <c r="H31" s="35"/>
    </row>
    <row r="32" spans="1:8" s="2" customFormat="1" ht="16.850000000000001" customHeight="1">
      <c r="A32" s="34"/>
      <c r="B32" s="35"/>
      <c r="C32" s="230" t="s">
        <v>723</v>
      </c>
      <c r="D32" s="230" t="s">
        <v>724</v>
      </c>
      <c r="E32" s="18" t="s">
        <v>138</v>
      </c>
      <c r="F32" s="161">
        <v>173.12</v>
      </c>
      <c r="G32" s="34"/>
      <c r="H32" s="35"/>
    </row>
    <row r="33" spans="1:8" s="2" customFormat="1" ht="26.55" customHeight="1">
      <c r="A33" s="34"/>
      <c r="B33" s="35"/>
      <c r="C33" s="225" t="s">
        <v>5388</v>
      </c>
      <c r="D33" s="225" t="s">
        <v>98</v>
      </c>
      <c r="E33" s="34"/>
      <c r="F33" s="34"/>
      <c r="G33" s="34"/>
      <c r="H33" s="35"/>
    </row>
    <row r="34" spans="1:8" s="2" customFormat="1" ht="16.850000000000001" customHeight="1">
      <c r="A34" s="34"/>
      <c r="B34" s="35"/>
      <c r="C34" s="226" t="s">
        <v>1907</v>
      </c>
      <c r="D34" s="227" t="s">
        <v>1908</v>
      </c>
      <c r="E34" s="228" t="s">
        <v>138</v>
      </c>
      <c r="F34" s="229">
        <v>38.75</v>
      </c>
      <c r="G34" s="34"/>
      <c r="H34" s="35"/>
    </row>
    <row r="35" spans="1:8" s="2" customFormat="1" ht="16.850000000000001" customHeight="1">
      <c r="A35" s="34"/>
      <c r="B35" s="35"/>
      <c r="C35" s="230" t="s">
        <v>1</v>
      </c>
      <c r="D35" s="230" t="s">
        <v>2280</v>
      </c>
      <c r="E35" s="18" t="s">
        <v>1</v>
      </c>
      <c r="F35" s="161">
        <v>32.4</v>
      </c>
      <c r="G35" s="34"/>
      <c r="H35" s="35"/>
    </row>
    <row r="36" spans="1:8" s="2" customFormat="1" ht="16.850000000000001" customHeight="1">
      <c r="A36" s="34"/>
      <c r="B36" s="35"/>
      <c r="C36" s="230" t="s">
        <v>1</v>
      </c>
      <c r="D36" s="230" t="s">
        <v>2281</v>
      </c>
      <c r="E36" s="18" t="s">
        <v>1</v>
      </c>
      <c r="F36" s="161">
        <v>6.35</v>
      </c>
      <c r="G36" s="34"/>
      <c r="H36" s="35"/>
    </row>
    <row r="37" spans="1:8" s="2" customFormat="1" ht="16.850000000000001" customHeight="1">
      <c r="A37" s="34"/>
      <c r="B37" s="35"/>
      <c r="C37" s="230" t="s">
        <v>1907</v>
      </c>
      <c r="D37" s="230" t="s">
        <v>249</v>
      </c>
      <c r="E37" s="18" t="s">
        <v>1</v>
      </c>
      <c r="F37" s="161">
        <v>38.75</v>
      </c>
      <c r="G37" s="34"/>
      <c r="H37" s="35"/>
    </row>
    <row r="38" spans="1:8" s="2" customFormat="1" ht="16.850000000000001" customHeight="1">
      <c r="A38" s="34"/>
      <c r="B38" s="35"/>
      <c r="C38" s="231" t="s">
        <v>5385</v>
      </c>
      <c r="D38" s="34"/>
      <c r="E38" s="34"/>
      <c r="F38" s="34"/>
      <c r="G38" s="34"/>
      <c r="H38" s="35"/>
    </row>
    <row r="39" spans="1:8" s="2" customFormat="1" ht="16.850000000000001" customHeight="1">
      <c r="A39" s="34"/>
      <c r="B39" s="35"/>
      <c r="C39" s="230" t="s">
        <v>730</v>
      </c>
      <c r="D39" s="230" t="s">
        <v>731</v>
      </c>
      <c r="E39" s="18" t="s">
        <v>138</v>
      </c>
      <c r="F39" s="161">
        <v>38.75</v>
      </c>
      <c r="G39" s="34"/>
      <c r="H39" s="35"/>
    </row>
    <row r="40" spans="1:8" s="2" customFormat="1" ht="16.850000000000001" customHeight="1">
      <c r="A40" s="34"/>
      <c r="B40" s="35"/>
      <c r="C40" s="230" t="s">
        <v>723</v>
      </c>
      <c r="D40" s="230" t="s">
        <v>724</v>
      </c>
      <c r="E40" s="18" t="s">
        <v>138</v>
      </c>
      <c r="F40" s="161">
        <v>168.8</v>
      </c>
      <c r="G40" s="34"/>
      <c r="H40" s="35"/>
    </row>
    <row r="41" spans="1:8" s="2" customFormat="1" ht="16.850000000000001" customHeight="1">
      <c r="A41" s="34"/>
      <c r="B41" s="35"/>
      <c r="C41" s="226" t="s">
        <v>136</v>
      </c>
      <c r="D41" s="227" t="s">
        <v>137</v>
      </c>
      <c r="E41" s="228" t="s">
        <v>138</v>
      </c>
      <c r="F41" s="229">
        <v>91.3</v>
      </c>
      <c r="G41" s="34"/>
      <c r="H41" s="35"/>
    </row>
    <row r="42" spans="1:8" s="2" customFormat="1" ht="16.850000000000001" customHeight="1">
      <c r="A42" s="34"/>
      <c r="B42" s="35"/>
      <c r="C42" s="230" t="s">
        <v>1</v>
      </c>
      <c r="D42" s="230" t="s">
        <v>2283</v>
      </c>
      <c r="E42" s="18" t="s">
        <v>1</v>
      </c>
      <c r="F42" s="161">
        <v>51.2</v>
      </c>
      <c r="G42" s="34"/>
      <c r="H42" s="35"/>
    </row>
    <row r="43" spans="1:8" s="2" customFormat="1" ht="16.850000000000001" customHeight="1">
      <c r="A43" s="34"/>
      <c r="B43" s="35"/>
      <c r="C43" s="230" t="s">
        <v>1</v>
      </c>
      <c r="D43" s="230" t="s">
        <v>2284</v>
      </c>
      <c r="E43" s="18" t="s">
        <v>1</v>
      </c>
      <c r="F43" s="161">
        <v>40.1</v>
      </c>
      <c r="G43" s="34"/>
      <c r="H43" s="35"/>
    </row>
    <row r="44" spans="1:8" s="2" customFormat="1" ht="16.850000000000001" customHeight="1">
      <c r="A44" s="34"/>
      <c r="B44" s="35"/>
      <c r="C44" s="230" t="s">
        <v>136</v>
      </c>
      <c r="D44" s="230" t="s">
        <v>742</v>
      </c>
      <c r="E44" s="18" t="s">
        <v>1</v>
      </c>
      <c r="F44" s="161">
        <v>91.3</v>
      </c>
      <c r="G44" s="34"/>
      <c r="H44" s="35"/>
    </row>
    <row r="45" spans="1:8" s="2" customFormat="1" ht="16.850000000000001" customHeight="1">
      <c r="A45" s="34"/>
      <c r="B45" s="35"/>
      <c r="C45" s="231" t="s">
        <v>5385</v>
      </c>
      <c r="D45" s="34"/>
      <c r="E45" s="34"/>
      <c r="F45" s="34"/>
      <c r="G45" s="34"/>
      <c r="H45" s="35"/>
    </row>
    <row r="46" spans="1:8" s="2" customFormat="1" ht="16.850000000000001" customHeight="1">
      <c r="A46" s="34"/>
      <c r="B46" s="35"/>
      <c r="C46" s="230" t="s">
        <v>737</v>
      </c>
      <c r="D46" s="230" t="s">
        <v>738</v>
      </c>
      <c r="E46" s="18" t="s">
        <v>138</v>
      </c>
      <c r="F46" s="161">
        <v>108.3</v>
      </c>
      <c r="G46" s="34"/>
      <c r="H46" s="35"/>
    </row>
    <row r="47" spans="1:8" s="2" customFormat="1" ht="16.850000000000001" customHeight="1">
      <c r="A47" s="34"/>
      <c r="B47" s="35"/>
      <c r="C47" s="230" t="s">
        <v>723</v>
      </c>
      <c r="D47" s="230" t="s">
        <v>724</v>
      </c>
      <c r="E47" s="18" t="s">
        <v>138</v>
      </c>
      <c r="F47" s="161">
        <v>168.8</v>
      </c>
      <c r="G47" s="34"/>
      <c r="H47" s="35"/>
    </row>
    <row r="48" spans="1:8" s="2" customFormat="1" ht="16.850000000000001" customHeight="1">
      <c r="A48" s="34"/>
      <c r="B48" s="35"/>
      <c r="C48" s="226" t="s">
        <v>1911</v>
      </c>
      <c r="D48" s="227" t="s">
        <v>1912</v>
      </c>
      <c r="E48" s="228" t="s">
        <v>261</v>
      </c>
      <c r="F48" s="229">
        <v>7.3449999999999998</v>
      </c>
      <c r="G48" s="34"/>
      <c r="H48" s="35"/>
    </row>
    <row r="49" spans="1:8" s="2" customFormat="1" ht="16.850000000000001" customHeight="1">
      <c r="A49" s="34"/>
      <c r="B49" s="35"/>
      <c r="C49" s="230" t="s">
        <v>1</v>
      </c>
      <c r="D49" s="230" t="s">
        <v>2174</v>
      </c>
      <c r="E49" s="18" t="s">
        <v>1</v>
      </c>
      <c r="F49" s="161">
        <v>6.28</v>
      </c>
      <c r="G49" s="34"/>
      <c r="H49" s="35"/>
    </row>
    <row r="50" spans="1:8" s="2" customFormat="1" ht="16.850000000000001" customHeight="1">
      <c r="A50" s="34"/>
      <c r="B50" s="35"/>
      <c r="C50" s="230" t="s">
        <v>1</v>
      </c>
      <c r="D50" s="230" t="s">
        <v>2175</v>
      </c>
      <c r="E50" s="18" t="s">
        <v>1</v>
      </c>
      <c r="F50" s="161">
        <v>0.72</v>
      </c>
      <c r="G50" s="34"/>
      <c r="H50" s="35"/>
    </row>
    <row r="51" spans="1:8" s="2" customFormat="1" ht="16.850000000000001" customHeight="1">
      <c r="A51" s="34"/>
      <c r="B51" s="35"/>
      <c r="C51" s="230" t="s">
        <v>1</v>
      </c>
      <c r="D51" s="230" t="s">
        <v>2176</v>
      </c>
      <c r="E51" s="18" t="s">
        <v>1</v>
      </c>
      <c r="F51" s="161">
        <v>0.34499999999999997</v>
      </c>
      <c r="G51" s="34"/>
      <c r="H51" s="35"/>
    </row>
    <row r="52" spans="1:8" s="2" customFormat="1" ht="16.850000000000001" customHeight="1">
      <c r="A52" s="34"/>
      <c r="B52" s="35"/>
      <c r="C52" s="230" t="s">
        <v>1911</v>
      </c>
      <c r="D52" s="230" t="s">
        <v>742</v>
      </c>
      <c r="E52" s="18" t="s">
        <v>1</v>
      </c>
      <c r="F52" s="161">
        <v>7.3449999999999998</v>
      </c>
      <c r="G52" s="34"/>
      <c r="H52" s="35"/>
    </row>
    <row r="53" spans="1:8" s="2" customFormat="1" ht="16.850000000000001" customHeight="1">
      <c r="A53" s="34"/>
      <c r="B53" s="35"/>
      <c r="C53" s="231" t="s">
        <v>5385</v>
      </c>
      <c r="D53" s="34"/>
      <c r="E53" s="34"/>
      <c r="F53" s="34"/>
      <c r="G53" s="34"/>
      <c r="H53" s="35"/>
    </row>
    <row r="54" spans="1:8" s="2" customFormat="1" ht="20.95">
      <c r="A54" s="34"/>
      <c r="B54" s="35"/>
      <c r="C54" s="230" t="s">
        <v>517</v>
      </c>
      <c r="D54" s="230" t="s">
        <v>518</v>
      </c>
      <c r="E54" s="18" t="s">
        <v>245</v>
      </c>
      <c r="F54" s="161">
        <v>9.8569999999999993</v>
      </c>
      <c r="G54" s="34"/>
      <c r="H54" s="35"/>
    </row>
    <row r="55" spans="1:8" s="2" customFormat="1" ht="16.850000000000001" customHeight="1">
      <c r="A55" s="34"/>
      <c r="B55" s="35"/>
      <c r="C55" s="230" t="s">
        <v>587</v>
      </c>
      <c r="D55" s="230" t="s">
        <v>588</v>
      </c>
      <c r="E55" s="18" t="s">
        <v>261</v>
      </c>
      <c r="F55" s="161">
        <v>269.68799999999999</v>
      </c>
      <c r="G55" s="34"/>
      <c r="H55" s="35"/>
    </row>
    <row r="56" spans="1:8" s="2" customFormat="1" ht="16.850000000000001" customHeight="1">
      <c r="A56" s="34"/>
      <c r="B56" s="35"/>
      <c r="C56" s="230" t="s">
        <v>1393</v>
      </c>
      <c r="D56" s="230" t="s">
        <v>1394</v>
      </c>
      <c r="E56" s="18" t="s">
        <v>261</v>
      </c>
      <c r="F56" s="161">
        <v>269.68799999999999</v>
      </c>
      <c r="G56" s="34"/>
      <c r="H56" s="35"/>
    </row>
    <row r="57" spans="1:8" s="2" customFormat="1" ht="16.850000000000001" customHeight="1">
      <c r="A57" s="34"/>
      <c r="B57" s="35"/>
      <c r="C57" s="230" t="s">
        <v>2212</v>
      </c>
      <c r="D57" s="230" t="s">
        <v>2213</v>
      </c>
      <c r="E57" s="18" t="s">
        <v>261</v>
      </c>
      <c r="F57" s="161">
        <v>29.38</v>
      </c>
      <c r="G57" s="34"/>
      <c r="H57" s="35"/>
    </row>
    <row r="58" spans="1:8" s="2" customFormat="1" ht="16.850000000000001" customHeight="1">
      <c r="A58" s="34"/>
      <c r="B58" s="35"/>
      <c r="C58" s="230" t="s">
        <v>1243</v>
      </c>
      <c r="D58" s="230" t="s">
        <v>1244</v>
      </c>
      <c r="E58" s="18" t="s">
        <v>261</v>
      </c>
      <c r="F58" s="161">
        <v>663.13800000000003</v>
      </c>
      <c r="G58" s="34"/>
      <c r="H58" s="35"/>
    </row>
    <row r="59" spans="1:8" s="2" customFormat="1" ht="16.850000000000001" customHeight="1">
      <c r="A59" s="34"/>
      <c r="B59" s="35"/>
      <c r="C59" s="226" t="s">
        <v>1914</v>
      </c>
      <c r="D59" s="227" t="s">
        <v>1915</v>
      </c>
      <c r="E59" s="228" t="s">
        <v>261</v>
      </c>
      <c r="F59" s="229">
        <v>33.222999999999999</v>
      </c>
      <c r="G59" s="34"/>
      <c r="H59" s="35"/>
    </row>
    <row r="60" spans="1:8" s="2" customFormat="1" ht="16.850000000000001" customHeight="1">
      <c r="A60" s="34"/>
      <c r="B60" s="35"/>
      <c r="C60" s="230" t="s">
        <v>1</v>
      </c>
      <c r="D60" s="230" t="s">
        <v>2291</v>
      </c>
      <c r="E60" s="18" t="s">
        <v>1</v>
      </c>
      <c r="F60" s="161">
        <v>40.468000000000004</v>
      </c>
      <c r="G60" s="34"/>
      <c r="H60" s="35"/>
    </row>
    <row r="61" spans="1:8" s="2" customFormat="1" ht="16.850000000000001" customHeight="1">
      <c r="A61" s="34"/>
      <c r="B61" s="35"/>
      <c r="C61" s="230" t="s">
        <v>1</v>
      </c>
      <c r="D61" s="230" t="s">
        <v>2292</v>
      </c>
      <c r="E61" s="18" t="s">
        <v>1</v>
      </c>
      <c r="F61" s="161">
        <v>-7.2450000000000001</v>
      </c>
      <c r="G61" s="34"/>
      <c r="H61" s="35"/>
    </row>
    <row r="62" spans="1:8" s="2" customFormat="1" ht="16.850000000000001" customHeight="1">
      <c r="A62" s="34"/>
      <c r="B62" s="35"/>
      <c r="C62" s="230" t="s">
        <v>1914</v>
      </c>
      <c r="D62" s="230" t="s">
        <v>249</v>
      </c>
      <c r="E62" s="18" t="s">
        <v>1</v>
      </c>
      <c r="F62" s="161">
        <v>33.222999999999999</v>
      </c>
      <c r="G62" s="34"/>
      <c r="H62" s="35"/>
    </row>
    <row r="63" spans="1:8" s="2" customFormat="1" ht="16.850000000000001" customHeight="1">
      <c r="A63" s="34"/>
      <c r="B63" s="35"/>
      <c r="C63" s="231" t="s">
        <v>5385</v>
      </c>
      <c r="D63" s="34"/>
      <c r="E63" s="34"/>
      <c r="F63" s="34"/>
      <c r="G63" s="34"/>
      <c r="H63" s="35"/>
    </row>
    <row r="64" spans="1:8" s="2" customFormat="1" ht="16.850000000000001" customHeight="1">
      <c r="A64" s="34"/>
      <c r="B64" s="35"/>
      <c r="C64" s="230" t="s">
        <v>768</v>
      </c>
      <c r="D64" s="230" t="s">
        <v>769</v>
      </c>
      <c r="E64" s="18" t="s">
        <v>261</v>
      </c>
      <c r="F64" s="161">
        <v>33.222999999999999</v>
      </c>
      <c r="G64" s="34"/>
      <c r="H64" s="35"/>
    </row>
    <row r="65" spans="1:8" s="2" customFormat="1" ht="16.850000000000001" customHeight="1">
      <c r="A65" s="34"/>
      <c r="B65" s="35"/>
      <c r="C65" s="230" t="s">
        <v>2216</v>
      </c>
      <c r="D65" s="230" t="s">
        <v>2217</v>
      </c>
      <c r="E65" s="18" t="s">
        <v>261</v>
      </c>
      <c r="F65" s="161">
        <v>296.81700000000001</v>
      </c>
      <c r="G65" s="34"/>
      <c r="H65" s="35"/>
    </row>
    <row r="66" spans="1:8" s="2" customFormat="1" ht="16.850000000000001" customHeight="1">
      <c r="A66" s="34"/>
      <c r="B66" s="35"/>
      <c r="C66" s="230" t="s">
        <v>605</v>
      </c>
      <c r="D66" s="230" t="s">
        <v>606</v>
      </c>
      <c r="E66" s="18" t="s">
        <v>261</v>
      </c>
      <c r="F66" s="161">
        <v>267.125</v>
      </c>
      <c r="G66" s="34"/>
      <c r="H66" s="35"/>
    </row>
    <row r="67" spans="1:8" s="2" customFormat="1" ht="16.850000000000001" customHeight="1">
      <c r="A67" s="34"/>
      <c r="B67" s="35"/>
      <c r="C67" s="230" t="s">
        <v>608</v>
      </c>
      <c r="D67" s="230" t="s">
        <v>609</v>
      </c>
      <c r="E67" s="18" t="s">
        <v>261</v>
      </c>
      <c r="F67" s="161">
        <v>296.81700000000001</v>
      </c>
      <c r="G67" s="34"/>
      <c r="H67" s="35"/>
    </row>
    <row r="68" spans="1:8" s="2" customFormat="1" ht="16.850000000000001" customHeight="1">
      <c r="A68" s="34"/>
      <c r="B68" s="35"/>
      <c r="C68" s="226" t="s">
        <v>1917</v>
      </c>
      <c r="D68" s="227" t="s">
        <v>1918</v>
      </c>
      <c r="E68" s="228" t="s">
        <v>261</v>
      </c>
      <c r="F68" s="229">
        <v>220.87200000000001</v>
      </c>
      <c r="G68" s="34"/>
      <c r="H68" s="35"/>
    </row>
    <row r="69" spans="1:8" s="2" customFormat="1" ht="16.850000000000001" customHeight="1">
      <c r="A69" s="34"/>
      <c r="B69" s="35"/>
      <c r="C69" s="230" t="s">
        <v>1</v>
      </c>
      <c r="D69" s="230" t="s">
        <v>2293</v>
      </c>
      <c r="E69" s="18" t="s">
        <v>1</v>
      </c>
      <c r="F69" s="161">
        <v>287.52</v>
      </c>
      <c r="G69" s="34"/>
      <c r="H69" s="35"/>
    </row>
    <row r="70" spans="1:8" s="2" customFormat="1" ht="16.850000000000001" customHeight="1">
      <c r="A70" s="34"/>
      <c r="B70" s="35"/>
      <c r="C70" s="230" t="s">
        <v>1</v>
      </c>
      <c r="D70" s="230" t="s">
        <v>2294</v>
      </c>
      <c r="E70" s="18" t="s">
        <v>1</v>
      </c>
      <c r="F70" s="161">
        <v>-66.647999999999996</v>
      </c>
      <c r="G70" s="34"/>
      <c r="H70" s="35"/>
    </row>
    <row r="71" spans="1:8" s="2" customFormat="1" ht="16.850000000000001" customHeight="1">
      <c r="A71" s="34"/>
      <c r="B71" s="35"/>
      <c r="C71" s="230" t="s">
        <v>1917</v>
      </c>
      <c r="D71" s="230" t="s">
        <v>249</v>
      </c>
      <c r="E71" s="18" t="s">
        <v>1</v>
      </c>
      <c r="F71" s="161">
        <v>220.87200000000001</v>
      </c>
      <c r="G71" s="34"/>
      <c r="H71" s="35"/>
    </row>
    <row r="72" spans="1:8" s="2" customFormat="1" ht="16.850000000000001" customHeight="1">
      <c r="A72" s="34"/>
      <c r="B72" s="35"/>
      <c r="C72" s="231" t="s">
        <v>5385</v>
      </c>
      <c r="D72" s="34"/>
      <c r="E72" s="34"/>
      <c r="F72" s="34"/>
      <c r="G72" s="34"/>
      <c r="H72" s="35"/>
    </row>
    <row r="73" spans="1:8" s="2" customFormat="1" ht="16.850000000000001" customHeight="1">
      <c r="A73" s="34"/>
      <c r="B73" s="35"/>
      <c r="C73" s="230" t="s">
        <v>773</v>
      </c>
      <c r="D73" s="230" t="s">
        <v>774</v>
      </c>
      <c r="E73" s="18" t="s">
        <v>261</v>
      </c>
      <c r="F73" s="161">
        <v>220.87200000000001</v>
      </c>
      <c r="G73" s="34"/>
      <c r="H73" s="35"/>
    </row>
    <row r="74" spans="1:8" s="2" customFormat="1" ht="16.850000000000001" customHeight="1">
      <c r="A74" s="34"/>
      <c r="B74" s="35"/>
      <c r="C74" s="230" t="s">
        <v>2216</v>
      </c>
      <c r="D74" s="230" t="s">
        <v>2217</v>
      </c>
      <c r="E74" s="18" t="s">
        <v>261</v>
      </c>
      <c r="F74" s="161">
        <v>296.81700000000001</v>
      </c>
      <c r="G74" s="34"/>
      <c r="H74" s="35"/>
    </row>
    <row r="75" spans="1:8" s="2" customFormat="1" ht="16.850000000000001" customHeight="1">
      <c r="A75" s="34"/>
      <c r="B75" s="35"/>
      <c r="C75" s="230" t="s">
        <v>605</v>
      </c>
      <c r="D75" s="230" t="s">
        <v>606</v>
      </c>
      <c r="E75" s="18" t="s">
        <v>261</v>
      </c>
      <c r="F75" s="161">
        <v>267.125</v>
      </c>
      <c r="G75" s="34"/>
      <c r="H75" s="35"/>
    </row>
    <row r="76" spans="1:8" s="2" customFormat="1" ht="16.850000000000001" customHeight="1">
      <c r="A76" s="34"/>
      <c r="B76" s="35"/>
      <c r="C76" s="230" t="s">
        <v>608</v>
      </c>
      <c r="D76" s="230" t="s">
        <v>609</v>
      </c>
      <c r="E76" s="18" t="s">
        <v>261</v>
      </c>
      <c r="F76" s="161">
        <v>296.81700000000001</v>
      </c>
      <c r="G76" s="34"/>
      <c r="H76" s="35"/>
    </row>
    <row r="77" spans="1:8" s="2" customFormat="1" ht="16.850000000000001" customHeight="1">
      <c r="A77" s="34"/>
      <c r="B77" s="35"/>
      <c r="C77" s="226" t="s">
        <v>1920</v>
      </c>
      <c r="D77" s="227" t="s">
        <v>1921</v>
      </c>
      <c r="E77" s="228" t="s">
        <v>261</v>
      </c>
      <c r="F77" s="229">
        <v>13.03</v>
      </c>
      <c r="G77" s="34"/>
      <c r="H77" s="35"/>
    </row>
    <row r="78" spans="1:8" s="2" customFormat="1" ht="16.850000000000001" customHeight="1">
      <c r="A78" s="34"/>
      <c r="B78" s="35"/>
      <c r="C78" s="230" t="s">
        <v>1</v>
      </c>
      <c r="D78" s="230" t="s">
        <v>2295</v>
      </c>
      <c r="E78" s="18" t="s">
        <v>1</v>
      </c>
      <c r="F78" s="161">
        <v>8.84</v>
      </c>
      <c r="G78" s="34"/>
      <c r="H78" s="35"/>
    </row>
    <row r="79" spans="1:8" s="2" customFormat="1" ht="16.850000000000001" customHeight="1">
      <c r="A79" s="34"/>
      <c r="B79" s="35"/>
      <c r="C79" s="230" t="s">
        <v>1</v>
      </c>
      <c r="D79" s="230" t="s">
        <v>2296</v>
      </c>
      <c r="E79" s="18" t="s">
        <v>1</v>
      </c>
      <c r="F79" s="161">
        <v>4.1900000000000004</v>
      </c>
      <c r="G79" s="34"/>
      <c r="H79" s="35"/>
    </row>
    <row r="80" spans="1:8" s="2" customFormat="1" ht="16.850000000000001" customHeight="1">
      <c r="A80" s="34"/>
      <c r="B80" s="35"/>
      <c r="C80" s="230" t="s">
        <v>1920</v>
      </c>
      <c r="D80" s="230" t="s">
        <v>249</v>
      </c>
      <c r="E80" s="18" t="s">
        <v>1</v>
      </c>
      <c r="F80" s="161">
        <v>13.03</v>
      </c>
      <c r="G80" s="34"/>
      <c r="H80" s="35"/>
    </row>
    <row r="81" spans="1:8" s="2" customFormat="1" ht="16.850000000000001" customHeight="1">
      <c r="A81" s="34"/>
      <c r="B81" s="35"/>
      <c r="C81" s="231" t="s">
        <v>5385</v>
      </c>
      <c r="D81" s="34"/>
      <c r="E81" s="34"/>
      <c r="F81" s="34"/>
      <c r="G81" s="34"/>
      <c r="H81" s="35"/>
    </row>
    <row r="82" spans="1:8" s="2" customFormat="1" ht="16.850000000000001" customHeight="1">
      <c r="A82" s="34"/>
      <c r="B82" s="35"/>
      <c r="C82" s="230" t="s">
        <v>777</v>
      </c>
      <c r="D82" s="230" t="s">
        <v>778</v>
      </c>
      <c r="E82" s="18" t="s">
        <v>261</v>
      </c>
      <c r="F82" s="161">
        <v>13.03</v>
      </c>
      <c r="G82" s="34"/>
      <c r="H82" s="35"/>
    </row>
    <row r="83" spans="1:8" s="2" customFormat="1" ht="16.850000000000001" customHeight="1">
      <c r="A83" s="34"/>
      <c r="B83" s="35"/>
      <c r="C83" s="230" t="s">
        <v>2216</v>
      </c>
      <c r="D83" s="230" t="s">
        <v>2217</v>
      </c>
      <c r="E83" s="18" t="s">
        <v>261</v>
      </c>
      <c r="F83" s="161">
        <v>296.81700000000001</v>
      </c>
      <c r="G83" s="34"/>
      <c r="H83" s="35"/>
    </row>
    <row r="84" spans="1:8" s="2" customFormat="1" ht="16.850000000000001" customHeight="1">
      <c r="A84" s="34"/>
      <c r="B84" s="35"/>
      <c r="C84" s="230" t="s">
        <v>605</v>
      </c>
      <c r="D84" s="230" t="s">
        <v>606</v>
      </c>
      <c r="E84" s="18" t="s">
        <v>261</v>
      </c>
      <c r="F84" s="161">
        <v>267.125</v>
      </c>
      <c r="G84" s="34"/>
      <c r="H84" s="35"/>
    </row>
    <row r="85" spans="1:8" s="2" customFormat="1" ht="16.850000000000001" customHeight="1">
      <c r="A85" s="34"/>
      <c r="B85" s="35"/>
      <c r="C85" s="230" t="s">
        <v>608</v>
      </c>
      <c r="D85" s="230" t="s">
        <v>609</v>
      </c>
      <c r="E85" s="18" t="s">
        <v>261</v>
      </c>
      <c r="F85" s="161">
        <v>296.81700000000001</v>
      </c>
      <c r="G85" s="34"/>
      <c r="H85" s="35"/>
    </row>
    <row r="86" spans="1:8" s="2" customFormat="1" ht="16.850000000000001" customHeight="1">
      <c r="A86" s="34"/>
      <c r="B86" s="35"/>
      <c r="C86" s="226" t="s">
        <v>1923</v>
      </c>
      <c r="D86" s="227" t="s">
        <v>1924</v>
      </c>
      <c r="E86" s="228" t="s">
        <v>261</v>
      </c>
      <c r="F86" s="229">
        <v>29.692</v>
      </c>
      <c r="G86" s="34"/>
      <c r="H86" s="35"/>
    </row>
    <row r="87" spans="1:8" s="2" customFormat="1" ht="16.850000000000001" customHeight="1">
      <c r="A87" s="34"/>
      <c r="B87" s="35"/>
      <c r="C87" s="230" t="s">
        <v>1923</v>
      </c>
      <c r="D87" s="230" t="s">
        <v>2289</v>
      </c>
      <c r="E87" s="18" t="s">
        <v>1</v>
      </c>
      <c r="F87" s="161">
        <v>29.692</v>
      </c>
      <c r="G87" s="34"/>
      <c r="H87" s="35"/>
    </row>
    <row r="88" spans="1:8" s="2" customFormat="1" ht="16.850000000000001" customHeight="1">
      <c r="A88" s="34"/>
      <c r="B88" s="35"/>
      <c r="C88" s="231" t="s">
        <v>5385</v>
      </c>
      <c r="D88" s="34"/>
      <c r="E88" s="34"/>
      <c r="F88" s="34"/>
      <c r="G88" s="34"/>
      <c r="H88" s="35"/>
    </row>
    <row r="89" spans="1:8" s="2" customFormat="1" ht="16.850000000000001" customHeight="1">
      <c r="A89" s="34"/>
      <c r="B89" s="35"/>
      <c r="C89" s="230" t="s">
        <v>759</v>
      </c>
      <c r="D89" s="230" t="s">
        <v>760</v>
      </c>
      <c r="E89" s="18" t="s">
        <v>261</v>
      </c>
      <c r="F89" s="161">
        <v>73.424000000000007</v>
      </c>
      <c r="G89" s="34"/>
      <c r="H89" s="35"/>
    </row>
    <row r="90" spans="1:8" s="2" customFormat="1" ht="16.850000000000001" customHeight="1">
      <c r="A90" s="34"/>
      <c r="B90" s="35"/>
      <c r="C90" s="230" t="s">
        <v>2216</v>
      </c>
      <c r="D90" s="230" t="s">
        <v>2217</v>
      </c>
      <c r="E90" s="18" t="s">
        <v>261</v>
      </c>
      <c r="F90" s="161">
        <v>296.81700000000001</v>
      </c>
      <c r="G90" s="34"/>
      <c r="H90" s="35"/>
    </row>
    <row r="91" spans="1:8" s="2" customFormat="1" ht="16.850000000000001" customHeight="1">
      <c r="A91" s="34"/>
      <c r="B91" s="35"/>
      <c r="C91" s="230" t="s">
        <v>608</v>
      </c>
      <c r="D91" s="230" t="s">
        <v>609</v>
      </c>
      <c r="E91" s="18" t="s">
        <v>261</v>
      </c>
      <c r="F91" s="161">
        <v>296.81700000000001</v>
      </c>
      <c r="G91" s="34"/>
      <c r="H91" s="35"/>
    </row>
    <row r="92" spans="1:8" s="2" customFormat="1" ht="16.850000000000001" customHeight="1">
      <c r="A92" s="34"/>
      <c r="B92" s="35"/>
      <c r="C92" s="226" t="s">
        <v>1927</v>
      </c>
      <c r="D92" s="227" t="s">
        <v>1928</v>
      </c>
      <c r="E92" s="228" t="s">
        <v>261</v>
      </c>
      <c r="F92" s="229">
        <v>140.89500000000001</v>
      </c>
      <c r="G92" s="34"/>
      <c r="H92" s="35"/>
    </row>
    <row r="93" spans="1:8" s="2" customFormat="1" ht="20.95">
      <c r="A93" s="34"/>
      <c r="B93" s="35"/>
      <c r="C93" s="230" t="s">
        <v>1</v>
      </c>
      <c r="D93" s="230" t="s">
        <v>2498</v>
      </c>
      <c r="E93" s="18" t="s">
        <v>1</v>
      </c>
      <c r="F93" s="161">
        <v>175.77</v>
      </c>
      <c r="G93" s="34"/>
      <c r="H93" s="35"/>
    </row>
    <row r="94" spans="1:8" s="2" customFormat="1" ht="16.850000000000001" customHeight="1">
      <c r="A94" s="34"/>
      <c r="B94" s="35"/>
      <c r="C94" s="230" t="s">
        <v>1</v>
      </c>
      <c r="D94" s="230" t="s">
        <v>2499</v>
      </c>
      <c r="E94" s="18" t="s">
        <v>1</v>
      </c>
      <c r="F94" s="161">
        <v>-34.875</v>
      </c>
      <c r="G94" s="34"/>
      <c r="H94" s="35"/>
    </row>
    <row r="95" spans="1:8" s="2" customFormat="1" ht="16.850000000000001" customHeight="1">
      <c r="A95" s="34"/>
      <c r="B95" s="35"/>
      <c r="C95" s="230" t="s">
        <v>1927</v>
      </c>
      <c r="D95" s="230" t="s">
        <v>249</v>
      </c>
      <c r="E95" s="18" t="s">
        <v>1</v>
      </c>
      <c r="F95" s="161">
        <v>140.89500000000001</v>
      </c>
      <c r="G95" s="34"/>
      <c r="H95" s="35"/>
    </row>
    <row r="96" spans="1:8" s="2" customFormat="1" ht="16.850000000000001" customHeight="1">
      <c r="A96" s="34"/>
      <c r="B96" s="35"/>
      <c r="C96" s="231" t="s">
        <v>5385</v>
      </c>
      <c r="D96" s="34"/>
      <c r="E96" s="34"/>
      <c r="F96" s="34"/>
      <c r="G96" s="34"/>
      <c r="H96" s="35"/>
    </row>
    <row r="97" spans="1:8" s="2" customFormat="1" ht="16.850000000000001" customHeight="1">
      <c r="A97" s="34"/>
      <c r="B97" s="35"/>
      <c r="C97" s="230" t="s">
        <v>1216</v>
      </c>
      <c r="D97" s="230" t="s">
        <v>1217</v>
      </c>
      <c r="E97" s="18" t="s">
        <v>261</v>
      </c>
      <c r="F97" s="161">
        <v>140.89500000000001</v>
      </c>
      <c r="G97" s="34"/>
      <c r="H97" s="35"/>
    </row>
    <row r="98" spans="1:8" s="2" customFormat="1" ht="20.95">
      <c r="A98" s="34"/>
      <c r="B98" s="35"/>
      <c r="C98" s="230" t="s">
        <v>1246</v>
      </c>
      <c r="D98" s="230" t="s">
        <v>1247</v>
      </c>
      <c r="E98" s="18" t="s">
        <v>261</v>
      </c>
      <c r="F98" s="161">
        <v>967.84900000000005</v>
      </c>
      <c r="G98" s="34"/>
      <c r="H98" s="35"/>
    </row>
    <row r="99" spans="1:8" s="2" customFormat="1" ht="16.850000000000001" customHeight="1">
      <c r="A99" s="34"/>
      <c r="B99" s="35"/>
      <c r="C99" s="226" t="s">
        <v>1930</v>
      </c>
      <c r="D99" s="227" t="s">
        <v>1931</v>
      </c>
      <c r="E99" s="228" t="s">
        <v>261</v>
      </c>
      <c r="F99" s="229">
        <v>108.298</v>
      </c>
      <c r="G99" s="34"/>
      <c r="H99" s="35"/>
    </row>
    <row r="100" spans="1:8" s="2" customFormat="1" ht="16.850000000000001" customHeight="1">
      <c r="A100" s="34"/>
      <c r="B100" s="35"/>
      <c r="C100" s="230" t="s">
        <v>1</v>
      </c>
      <c r="D100" s="230" t="s">
        <v>2460</v>
      </c>
      <c r="E100" s="18" t="s">
        <v>1</v>
      </c>
      <c r="F100" s="161">
        <v>51.512999999999998</v>
      </c>
      <c r="G100" s="34"/>
      <c r="H100" s="35"/>
    </row>
    <row r="101" spans="1:8" s="2" customFormat="1" ht="16.850000000000001" customHeight="1">
      <c r="A101" s="34"/>
      <c r="B101" s="35"/>
      <c r="C101" s="230" t="s">
        <v>1</v>
      </c>
      <c r="D101" s="230" t="s">
        <v>2461</v>
      </c>
      <c r="E101" s="18" t="s">
        <v>1</v>
      </c>
      <c r="F101" s="161">
        <v>73.709999999999994</v>
      </c>
      <c r="G101" s="34"/>
      <c r="H101" s="35"/>
    </row>
    <row r="102" spans="1:8" s="2" customFormat="1" ht="16.850000000000001" customHeight="1">
      <c r="A102" s="34"/>
      <c r="B102" s="35"/>
      <c r="C102" s="230" t="s">
        <v>1</v>
      </c>
      <c r="D102" s="230" t="s">
        <v>2462</v>
      </c>
      <c r="E102" s="18" t="s">
        <v>1</v>
      </c>
      <c r="F102" s="161">
        <v>-16.925000000000001</v>
      </c>
      <c r="G102" s="34"/>
      <c r="H102" s="35"/>
    </row>
    <row r="103" spans="1:8" s="2" customFormat="1" ht="16.850000000000001" customHeight="1">
      <c r="A103" s="34"/>
      <c r="B103" s="35"/>
      <c r="C103" s="230" t="s">
        <v>1930</v>
      </c>
      <c r="D103" s="230" t="s">
        <v>249</v>
      </c>
      <c r="E103" s="18" t="s">
        <v>1</v>
      </c>
      <c r="F103" s="161">
        <v>108.298</v>
      </c>
      <c r="G103" s="34"/>
      <c r="H103" s="35"/>
    </row>
    <row r="104" spans="1:8" s="2" customFormat="1" ht="16.850000000000001" customHeight="1">
      <c r="A104" s="34"/>
      <c r="B104" s="35"/>
      <c r="C104" s="231" t="s">
        <v>5385</v>
      </c>
      <c r="D104" s="34"/>
      <c r="E104" s="34"/>
      <c r="F104" s="34"/>
      <c r="G104" s="34"/>
      <c r="H104" s="35"/>
    </row>
    <row r="105" spans="1:8" s="2" customFormat="1" ht="16.850000000000001" customHeight="1">
      <c r="A105" s="34"/>
      <c r="B105" s="35"/>
      <c r="C105" s="230" t="s">
        <v>2457</v>
      </c>
      <c r="D105" s="230" t="s">
        <v>2458</v>
      </c>
      <c r="E105" s="18" t="s">
        <v>261</v>
      </c>
      <c r="F105" s="161">
        <v>108.298</v>
      </c>
      <c r="G105" s="34"/>
      <c r="H105" s="35"/>
    </row>
    <row r="106" spans="1:8" s="2" customFormat="1" ht="20.95">
      <c r="A106" s="34"/>
      <c r="B106" s="35"/>
      <c r="C106" s="230" t="s">
        <v>1246</v>
      </c>
      <c r="D106" s="230" t="s">
        <v>1247</v>
      </c>
      <c r="E106" s="18" t="s">
        <v>261</v>
      </c>
      <c r="F106" s="161">
        <v>967.84900000000005</v>
      </c>
      <c r="G106" s="34"/>
      <c r="H106" s="35"/>
    </row>
    <row r="107" spans="1:8" s="2" customFormat="1" ht="16.850000000000001" customHeight="1">
      <c r="A107" s="34"/>
      <c r="B107" s="35"/>
      <c r="C107" s="226" t="s">
        <v>1933</v>
      </c>
      <c r="D107" s="227" t="s">
        <v>1934</v>
      </c>
      <c r="E107" s="228" t="s">
        <v>261</v>
      </c>
      <c r="F107" s="229">
        <v>106.73</v>
      </c>
      <c r="G107" s="34"/>
      <c r="H107" s="35"/>
    </row>
    <row r="108" spans="1:8" s="2" customFormat="1" ht="16.850000000000001" customHeight="1">
      <c r="A108" s="34"/>
      <c r="B108" s="35"/>
      <c r="C108" s="230" t="s">
        <v>1</v>
      </c>
      <c r="D108" s="230" t="s">
        <v>2183</v>
      </c>
      <c r="E108" s="18" t="s">
        <v>1</v>
      </c>
      <c r="F108" s="161">
        <v>98.94</v>
      </c>
      <c r="G108" s="34"/>
      <c r="H108" s="35"/>
    </row>
    <row r="109" spans="1:8" s="2" customFormat="1" ht="16.850000000000001" customHeight="1">
      <c r="A109" s="34"/>
      <c r="B109" s="35"/>
      <c r="C109" s="230" t="s">
        <v>1</v>
      </c>
      <c r="D109" s="230" t="s">
        <v>2184</v>
      </c>
      <c r="E109" s="18" t="s">
        <v>1</v>
      </c>
      <c r="F109" s="161">
        <v>-3.69</v>
      </c>
      <c r="G109" s="34"/>
      <c r="H109" s="35"/>
    </row>
    <row r="110" spans="1:8" s="2" customFormat="1" ht="16.850000000000001" customHeight="1">
      <c r="A110" s="34"/>
      <c r="B110" s="35"/>
      <c r="C110" s="230" t="s">
        <v>1</v>
      </c>
      <c r="D110" s="230" t="s">
        <v>2185</v>
      </c>
      <c r="E110" s="18" t="s">
        <v>1</v>
      </c>
      <c r="F110" s="161">
        <v>11.48</v>
      </c>
      <c r="G110" s="34"/>
      <c r="H110" s="35"/>
    </row>
    <row r="111" spans="1:8" s="2" customFormat="1" ht="16.850000000000001" customHeight="1">
      <c r="A111" s="34"/>
      <c r="B111" s="35"/>
      <c r="C111" s="230" t="s">
        <v>1933</v>
      </c>
      <c r="D111" s="230" t="s">
        <v>249</v>
      </c>
      <c r="E111" s="18" t="s">
        <v>1</v>
      </c>
      <c r="F111" s="161">
        <v>106.73</v>
      </c>
      <c r="G111" s="34"/>
      <c r="H111" s="35"/>
    </row>
    <row r="112" spans="1:8" s="2" customFormat="1" ht="16.850000000000001" customHeight="1">
      <c r="A112" s="34"/>
      <c r="B112" s="35"/>
      <c r="C112" s="231" t="s">
        <v>5385</v>
      </c>
      <c r="D112" s="34"/>
      <c r="E112" s="34"/>
      <c r="F112" s="34"/>
      <c r="G112" s="34"/>
      <c r="H112" s="35"/>
    </row>
    <row r="113" spans="1:8" s="2" customFormat="1" ht="20.95">
      <c r="A113" s="34"/>
      <c r="B113" s="35"/>
      <c r="C113" s="230" t="s">
        <v>524</v>
      </c>
      <c r="D113" s="230" t="s">
        <v>525</v>
      </c>
      <c r="E113" s="18" t="s">
        <v>261</v>
      </c>
      <c r="F113" s="161">
        <v>106.73</v>
      </c>
      <c r="G113" s="34"/>
      <c r="H113" s="35"/>
    </row>
    <row r="114" spans="1:8" s="2" customFormat="1" ht="16.850000000000001" customHeight="1">
      <c r="A114" s="34"/>
      <c r="B114" s="35"/>
      <c r="C114" s="230" t="s">
        <v>587</v>
      </c>
      <c r="D114" s="230" t="s">
        <v>588</v>
      </c>
      <c r="E114" s="18" t="s">
        <v>261</v>
      </c>
      <c r="F114" s="161">
        <v>269.68799999999999</v>
      </c>
      <c r="G114" s="34"/>
      <c r="H114" s="35"/>
    </row>
    <row r="115" spans="1:8" s="2" customFormat="1" ht="16.850000000000001" customHeight="1">
      <c r="A115" s="34"/>
      <c r="B115" s="35"/>
      <c r="C115" s="230" t="s">
        <v>1393</v>
      </c>
      <c r="D115" s="230" t="s">
        <v>1394</v>
      </c>
      <c r="E115" s="18" t="s">
        <v>261</v>
      </c>
      <c r="F115" s="161">
        <v>269.68799999999999</v>
      </c>
      <c r="G115" s="34"/>
      <c r="H115" s="35"/>
    </row>
    <row r="116" spans="1:8" s="2" customFormat="1" ht="16.850000000000001" customHeight="1">
      <c r="A116" s="34"/>
      <c r="B116" s="35"/>
      <c r="C116" s="230" t="s">
        <v>1243</v>
      </c>
      <c r="D116" s="230" t="s">
        <v>1244</v>
      </c>
      <c r="E116" s="18" t="s">
        <v>261</v>
      </c>
      <c r="F116" s="161">
        <v>663.13800000000003</v>
      </c>
      <c r="G116" s="34"/>
      <c r="H116" s="35"/>
    </row>
    <row r="117" spans="1:8" s="2" customFormat="1" ht="16.850000000000001" customHeight="1">
      <c r="A117" s="34"/>
      <c r="B117" s="35"/>
      <c r="C117" s="226" t="s">
        <v>1936</v>
      </c>
      <c r="D117" s="227" t="s">
        <v>1937</v>
      </c>
      <c r="E117" s="228" t="s">
        <v>261</v>
      </c>
      <c r="F117" s="229">
        <v>26.847999999999999</v>
      </c>
      <c r="G117" s="34"/>
      <c r="H117" s="35"/>
    </row>
    <row r="118" spans="1:8" s="2" customFormat="1" ht="16.850000000000001" customHeight="1">
      <c r="A118" s="34"/>
      <c r="B118" s="35"/>
      <c r="C118" s="230" t="s">
        <v>1</v>
      </c>
      <c r="D118" s="230" t="s">
        <v>2186</v>
      </c>
      <c r="E118" s="18" t="s">
        <v>1</v>
      </c>
      <c r="F118" s="161">
        <v>26.847999999999999</v>
      </c>
      <c r="G118" s="34"/>
      <c r="H118" s="35"/>
    </row>
    <row r="119" spans="1:8" s="2" customFormat="1" ht="16.850000000000001" customHeight="1">
      <c r="A119" s="34"/>
      <c r="B119" s="35"/>
      <c r="C119" s="230" t="s">
        <v>1936</v>
      </c>
      <c r="D119" s="230" t="s">
        <v>249</v>
      </c>
      <c r="E119" s="18" t="s">
        <v>1</v>
      </c>
      <c r="F119" s="161">
        <v>26.847999999999999</v>
      </c>
      <c r="G119" s="34"/>
      <c r="H119" s="35"/>
    </row>
    <row r="120" spans="1:8" s="2" customFormat="1" ht="16.850000000000001" customHeight="1">
      <c r="A120" s="34"/>
      <c r="B120" s="35"/>
      <c r="C120" s="231" t="s">
        <v>5385</v>
      </c>
      <c r="D120" s="34"/>
      <c r="E120" s="34"/>
      <c r="F120" s="34"/>
      <c r="G120" s="34"/>
      <c r="H120" s="35"/>
    </row>
    <row r="121" spans="1:8" s="2" customFormat="1" ht="20.95">
      <c r="A121" s="34"/>
      <c r="B121" s="35"/>
      <c r="C121" s="230" t="s">
        <v>529</v>
      </c>
      <c r="D121" s="230" t="s">
        <v>530</v>
      </c>
      <c r="E121" s="18" t="s">
        <v>261</v>
      </c>
      <c r="F121" s="161">
        <v>26.847999999999999</v>
      </c>
      <c r="G121" s="34"/>
      <c r="H121" s="35"/>
    </row>
    <row r="122" spans="1:8" s="2" customFormat="1" ht="16.850000000000001" customHeight="1">
      <c r="A122" s="34"/>
      <c r="B122" s="35"/>
      <c r="C122" s="230" t="s">
        <v>587</v>
      </c>
      <c r="D122" s="230" t="s">
        <v>588</v>
      </c>
      <c r="E122" s="18" t="s">
        <v>261</v>
      </c>
      <c r="F122" s="161">
        <v>269.68799999999999</v>
      </c>
      <c r="G122" s="34"/>
      <c r="H122" s="35"/>
    </row>
    <row r="123" spans="1:8" s="2" customFormat="1" ht="16.850000000000001" customHeight="1">
      <c r="A123" s="34"/>
      <c r="B123" s="35"/>
      <c r="C123" s="230" t="s">
        <v>1393</v>
      </c>
      <c r="D123" s="230" t="s">
        <v>1394</v>
      </c>
      <c r="E123" s="18" t="s">
        <v>261</v>
      </c>
      <c r="F123" s="161">
        <v>269.68799999999999</v>
      </c>
      <c r="G123" s="34"/>
      <c r="H123" s="35"/>
    </row>
    <row r="124" spans="1:8" s="2" customFormat="1" ht="16.850000000000001" customHeight="1">
      <c r="A124" s="34"/>
      <c r="B124" s="35"/>
      <c r="C124" s="230" t="s">
        <v>1243</v>
      </c>
      <c r="D124" s="230" t="s">
        <v>1244</v>
      </c>
      <c r="E124" s="18" t="s">
        <v>261</v>
      </c>
      <c r="F124" s="161">
        <v>663.13800000000003</v>
      </c>
      <c r="G124" s="34"/>
      <c r="H124" s="35"/>
    </row>
    <row r="125" spans="1:8" s="2" customFormat="1" ht="26.55" customHeight="1">
      <c r="A125" s="34"/>
      <c r="B125" s="35"/>
      <c r="C125" s="225" t="s">
        <v>5389</v>
      </c>
      <c r="D125" s="225" t="s">
        <v>101</v>
      </c>
      <c r="E125" s="34"/>
      <c r="F125" s="34"/>
      <c r="G125" s="34"/>
      <c r="H125" s="35"/>
    </row>
    <row r="126" spans="1:8" s="2" customFormat="1" ht="16.850000000000001" customHeight="1">
      <c r="A126" s="34"/>
      <c r="B126" s="35"/>
      <c r="C126" s="226" t="s">
        <v>1917</v>
      </c>
      <c r="D126" s="227" t="s">
        <v>1918</v>
      </c>
      <c r="E126" s="228" t="s">
        <v>261</v>
      </c>
      <c r="F126" s="229">
        <v>220.87200000000001</v>
      </c>
      <c r="G126" s="34"/>
      <c r="H126" s="35"/>
    </row>
    <row r="127" spans="1:8" s="2" customFormat="1" ht="16.850000000000001" customHeight="1">
      <c r="A127" s="34"/>
      <c r="B127" s="35"/>
      <c r="C127" s="226" t="s">
        <v>1920</v>
      </c>
      <c r="D127" s="227" t="s">
        <v>1921</v>
      </c>
      <c r="E127" s="228" t="s">
        <v>261</v>
      </c>
      <c r="F127" s="229">
        <v>13.03</v>
      </c>
      <c r="G127" s="34"/>
      <c r="H127" s="35"/>
    </row>
    <row r="128" spans="1:8" s="2" customFormat="1" ht="16.850000000000001" customHeight="1">
      <c r="A128" s="34"/>
      <c r="B128" s="35"/>
      <c r="C128" s="226" t="s">
        <v>5390</v>
      </c>
      <c r="D128" s="227" t="s">
        <v>1915</v>
      </c>
      <c r="E128" s="228" t="s">
        <v>261</v>
      </c>
      <c r="F128" s="229">
        <v>33.222999999999999</v>
      </c>
      <c r="G128" s="34"/>
      <c r="H128" s="35"/>
    </row>
    <row r="129" spans="1:8" s="2" customFormat="1" ht="16.850000000000001" customHeight="1">
      <c r="A129" s="34"/>
      <c r="B129" s="35"/>
      <c r="C129" s="226" t="s">
        <v>1927</v>
      </c>
      <c r="D129" s="227" t="s">
        <v>1928</v>
      </c>
      <c r="E129" s="228" t="s">
        <v>261</v>
      </c>
      <c r="F129" s="229">
        <v>140.89500000000001</v>
      </c>
      <c r="G129" s="34"/>
      <c r="H129" s="35"/>
    </row>
    <row r="130" spans="1:8" s="2" customFormat="1" ht="16.850000000000001" customHeight="1">
      <c r="A130" s="34"/>
      <c r="B130" s="35"/>
      <c r="C130" s="226" t="s">
        <v>2661</v>
      </c>
      <c r="D130" s="227" t="s">
        <v>5391</v>
      </c>
      <c r="E130" s="228" t="s">
        <v>261</v>
      </c>
      <c r="F130" s="229">
        <v>51.526000000000003</v>
      </c>
      <c r="G130" s="34"/>
      <c r="H130" s="35"/>
    </row>
    <row r="131" spans="1:8" s="2" customFormat="1" ht="16.850000000000001" customHeight="1">
      <c r="A131" s="34"/>
      <c r="B131" s="35"/>
      <c r="C131" s="230" t="s">
        <v>1</v>
      </c>
      <c r="D131" s="230" t="s">
        <v>2658</v>
      </c>
      <c r="E131" s="18" t="s">
        <v>1</v>
      </c>
      <c r="F131" s="161">
        <v>35.31</v>
      </c>
      <c r="G131" s="34"/>
      <c r="H131" s="35"/>
    </row>
    <row r="132" spans="1:8" s="2" customFormat="1" ht="16.850000000000001" customHeight="1">
      <c r="A132" s="34"/>
      <c r="B132" s="35"/>
      <c r="C132" s="230" t="s">
        <v>1</v>
      </c>
      <c r="D132" s="230" t="s">
        <v>2659</v>
      </c>
      <c r="E132" s="18" t="s">
        <v>1</v>
      </c>
      <c r="F132" s="161">
        <v>2.84</v>
      </c>
      <c r="G132" s="34"/>
      <c r="H132" s="35"/>
    </row>
    <row r="133" spans="1:8" s="2" customFormat="1" ht="16.850000000000001" customHeight="1">
      <c r="A133" s="34"/>
      <c r="B133" s="35"/>
      <c r="C133" s="230" t="s">
        <v>1</v>
      </c>
      <c r="D133" s="230" t="s">
        <v>2660</v>
      </c>
      <c r="E133" s="18" t="s">
        <v>1</v>
      </c>
      <c r="F133" s="161">
        <v>13.375999999999999</v>
      </c>
      <c r="G133" s="34"/>
      <c r="H133" s="35"/>
    </row>
    <row r="134" spans="1:8" s="2" customFormat="1" ht="16.850000000000001" customHeight="1">
      <c r="A134" s="34"/>
      <c r="B134" s="35"/>
      <c r="C134" s="230" t="s">
        <v>2661</v>
      </c>
      <c r="D134" s="230" t="s">
        <v>249</v>
      </c>
      <c r="E134" s="18" t="s">
        <v>1</v>
      </c>
      <c r="F134" s="161">
        <v>51.526000000000003</v>
      </c>
      <c r="G134" s="34"/>
      <c r="H134" s="35"/>
    </row>
    <row r="135" spans="1:8" s="2" customFormat="1" ht="26.55" customHeight="1">
      <c r="A135" s="34"/>
      <c r="B135" s="35"/>
      <c r="C135" s="225" t="s">
        <v>5392</v>
      </c>
      <c r="D135" s="225" t="s">
        <v>104</v>
      </c>
      <c r="E135" s="34"/>
      <c r="F135" s="34"/>
      <c r="G135" s="34"/>
      <c r="H135" s="35"/>
    </row>
    <row r="136" spans="1:8" s="2" customFormat="1" ht="16.850000000000001" customHeight="1">
      <c r="A136" s="34"/>
      <c r="B136" s="35"/>
      <c r="C136" s="226" t="s">
        <v>2912</v>
      </c>
      <c r="D136" s="227" t="s">
        <v>2913</v>
      </c>
      <c r="E136" s="228" t="s">
        <v>138</v>
      </c>
      <c r="F136" s="229">
        <v>321.60000000000002</v>
      </c>
      <c r="G136" s="34"/>
      <c r="H136" s="35"/>
    </row>
    <row r="137" spans="1:8" s="2" customFormat="1" ht="16.850000000000001" customHeight="1">
      <c r="A137" s="34"/>
      <c r="B137" s="35"/>
      <c r="C137" s="230" t="s">
        <v>2912</v>
      </c>
      <c r="D137" s="230" t="s">
        <v>2991</v>
      </c>
      <c r="E137" s="18" t="s">
        <v>1</v>
      </c>
      <c r="F137" s="161">
        <v>321.60000000000002</v>
      </c>
      <c r="G137" s="34"/>
      <c r="H137" s="35"/>
    </row>
    <row r="138" spans="1:8" s="2" customFormat="1" ht="16.850000000000001" customHeight="1">
      <c r="A138" s="34"/>
      <c r="B138" s="35"/>
      <c r="C138" s="231" t="s">
        <v>5385</v>
      </c>
      <c r="D138" s="34"/>
      <c r="E138" s="34"/>
      <c r="F138" s="34"/>
      <c r="G138" s="34"/>
      <c r="H138" s="35"/>
    </row>
    <row r="139" spans="1:8" s="2" customFormat="1" ht="16.850000000000001" customHeight="1">
      <c r="A139" s="34"/>
      <c r="B139" s="35"/>
      <c r="C139" s="230" t="s">
        <v>2988</v>
      </c>
      <c r="D139" s="230" t="s">
        <v>2989</v>
      </c>
      <c r="E139" s="18" t="s">
        <v>138</v>
      </c>
      <c r="F139" s="161">
        <v>321.60000000000002</v>
      </c>
      <c r="G139" s="34"/>
      <c r="H139" s="35"/>
    </row>
    <row r="140" spans="1:8" s="2" customFormat="1" ht="20.95">
      <c r="A140" s="34"/>
      <c r="B140" s="35"/>
      <c r="C140" s="230" t="s">
        <v>2979</v>
      </c>
      <c r="D140" s="230" t="s">
        <v>2980</v>
      </c>
      <c r="E140" s="18" t="s">
        <v>388</v>
      </c>
      <c r="F140" s="161">
        <v>160.80000000000001</v>
      </c>
      <c r="G140" s="34"/>
      <c r="H140" s="35"/>
    </row>
    <row r="141" spans="1:8" s="2" customFormat="1" ht="16.850000000000001" customHeight="1">
      <c r="A141" s="34"/>
      <c r="B141" s="35"/>
      <c r="C141" s="230" t="s">
        <v>3185</v>
      </c>
      <c r="D141" s="230" t="s">
        <v>3186</v>
      </c>
      <c r="E141" s="18" t="s">
        <v>138</v>
      </c>
      <c r="F141" s="161">
        <v>321.60000000000002</v>
      </c>
      <c r="G141" s="34"/>
      <c r="H141" s="35"/>
    </row>
    <row r="142" spans="1:8" s="2" customFormat="1" ht="16.850000000000001" customHeight="1">
      <c r="A142" s="34"/>
      <c r="B142" s="35"/>
      <c r="C142" s="226" t="s">
        <v>5393</v>
      </c>
      <c r="D142" s="227" t="s">
        <v>5394</v>
      </c>
      <c r="E142" s="228" t="s">
        <v>1</v>
      </c>
      <c r="F142" s="229">
        <v>2.25</v>
      </c>
      <c r="G142" s="34"/>
      <c r="H142" s="35"/>
    </row>
    <row r="143" spans="1:8" s="2" customFormat="1" ht="16.850000000000001" customHeight="1">
      <c r="A143" s="34"/>
      <c r="B143" s="35"/>
      <c r="C143" s="226" t="s">
        <v>5395</v>
      </c>
      <c r="D143" s="227" t="s">
        <v>5396</v>
      </c>
      <c r="E143" s="228" t="s">
        <v>1</v>
      </c>
      <c r="F143" s="229">
        <v>6.25</v>
      </c>
      <c r="G143" s="34"/>
      <c r="H143" s="35"/>
    </row>
    <row r="144" spans="1:8" s="2" customFormat="1" ht="26.55" customHeight="1">
      <c r="A144" s="34"/>
      <c r="B144" s="35"/>
      <c r="C144" s="225" t="s">
        <v>5397</v>
      </c>
      <c r="D144" s="225" t="s">
        <v>122</v>
      </c>
      <c r="E144" s="34"/>
      <c r="F144" s="34"/>
      <c r="G144" s="34"/>
      <c r="H144" s="35"/>
    </row>
    <row r="145" spans="1:8" s="2" customFormat="1" ht="16.850000000000001" customHeight="1">
      <c r="A145" s="34"/>
      <c r="B145" s="35"/>
      <c r="C145" s="226" t="s">
        <v>4300</v>
      </c>
      <c r="D145" s="227" t="s">
        <v>4301</v>
      </c>
      <c r="E145" s="228" t="s">
        <v>245</v>
      </c>
      <c r="F145" s="229">
        <v>380.12400000000002</v>
      </c>
      <c r="G145" s="34"/>
      <c r="H145" s="35"/>
    </row>
    <row r="146" spans="1:8" s="2" customFormat="1" ht="16.850000000000001" customHeight="1">
      <c r="A146" s="34"/>
      <c r="B146" s="35"/>
      <c r="C146" s="230" t="s">
        <v>1</v>
      </c>
      <c r="D146" s="230" t="s">
        <v>4361</v>
      </c>
      <c r="E146" s="18" t="s">
        <v>1</v>
      </c>
      <c r="F146" s="161">
        <v>74.326999999999998</v>
      </c>
      <c r="G146" s="34"/>
      <c r="H146" s="35"/>
    </row>
    <row r="147" spans="1:8" s="2" customFormat="1" ht="16.850000000000001" customHeight="1">
      <c r="A147" s="34"/>
      <c r="B147" s="35"/>
      <c r="C147" s="230" t="s">
        <v>1</v>
      </c>
      <c r="D147" s="230" t="s">
        <v>4362</v>
      </c>
      <c r="E147" s="18" t="s">
        <v>1</v>
      </c>
      <c r="F147" s="161">
        <v>269.84500000000003</v>
      </c>
      <c r="G147" s="34"/>
      <c r="H147" s="35"/>
    </row>
    <row r="148" spans="1:8" s="2" customFormat="1" ht="16.850000000000001" customHeight="1">
      <c r="A148" s="34"/>
      <c r="B148" s="35"/>
      <c r="C148" s="230" t="s">
        <v>1</v>
      </c>
      <c r="D148" s="230" t="s">
        <v>4363</v>
      </c>
      <c r="E148" s="18" t="s">
        <v>1</v>
      </c>
      <c r="F148" s="161">
        <v>35.951999999999998</v>
      </c>
      <c r="G148" s="34"/>
      <c r="H148" s="35"/>
    </row>
    <row r="149" spans="1:8" s="2" customFormat="1" ht="16.850000000000001" customHeight="1">
      <c r="A149" s="34"/>
      <c r="B149" s="35"/>
      <c r="C149" s="230" t="s">
        <v>4300</v>
      </c>
      <c r="D149" s="230" t="s">
        <v>249</v>
      </c>
      <c r="E149" s="18" t="s">
        <v>1</v>
      </c>
      <c r="F149" s="161">
        <v>380.12400000000002</v>
      </c>
      <c r="G149" s="34"/>
      <c r="H149" s="35"/>
    </row>
    <row r="150" spans="1:8" s="2" customFormat="1" ht="16.850000000000001" customHeight="1">
      <c r="A150" s="34"/>
      <c r="B150" s="35"/>
      <c r="C150" s="231" t="s">
        <v>5385</v>
      </c>
      <c r="D150" s="34"/>
      <c r="E150" s="34"/>
      <c r="F150" s="34"/>
      <c r="G150" s="34"/>
      <c r="H150" s="35"/>
    </row>
    <row r="151" spans="1:8" s="2" customFormat="1" ht="20.95">
      <c r="A151" s="34"/>
      <c r="B151" s="35"/>
      <c r="C151" s="230" t="s">
        <v>4359</v>
      </c>
      <c r="D151" s="230" t="s">
        <v>4360</v>
      </c>
      <c r="E151" s="18" t="s">
        <v>245</v>
      </c>
      <c r="F151" s="161">
        <v>380.12400000000002</v>
      </c>
      <c r="G151" s="34"/>
      <c r="H151" s="35"/>
    </row>
    <row r="152" spans="1:8" s="2" customFormat="1" ht="20.95">
      <c r="A152" s="34"/>
      <c r="B152" s="35"/>
      <c r="C152" s="230" t="s">
        <v>4349</v>
      </c>
      <c r="D152" s="230" t="s">
        <v>4350</v>
      </c>
      <c r="E152" s="18" t="s">
        <v>245</v>
      </c>
      <c r="F152" s="161">
        <v>246.923</v>
      </c>
      <c r="G152" s="34"/>
      <c r="H152" s="35"/>
    </row>
    <row r="153" spans="1:8" s="2" customFormat="1" ht="16.850000000000001" customHeight="1">
      <c r="A153" s="34"/>
      <c r="B153" s="35"/>
      <c r="C153" s="226" t="s">
        <v>4291</v>
      </c>
      <c r="D153" s="227" t="s">
        <v>4292</v>
      </c>
      <c r="E153" s="228" t="s">
        <v>245</v>
      </c>
      <c r="F153" s="229">
        <v>490.82</v>
      </c>
      <c r="G153" s="34"/>
      <c r="H153" s="35"/>
    </row>
    <row r="154" spans="1:8" s="2" customFormat="1" ht="16.850000000000001" customHeight="1">
      <c r="A154" s="34"/>
      <c r="B154" s="35"/>
      <c r="C154" s="230" t="s">
        <v>1</v>
      </c>
      <c r="D154" s="230" t="s">
        <v>4326</v>
      </c>
      <c r="E154" s="18" t="s">
        <v>1</v>
      </c>
      <c r="F154" s="161">
        <v>436.892</v>
      </c>
      <c r="G154" s="34"/>
      <c r="H154" s="35"/>
    </row>
    <row r="155" spans="1:8" s="2" customFormat="1" ht="16.850000000000001" customHeight="1">
      <c r="A155" s="34"/>
      <c r="B155" s="35"/>
      <c r="C155" s="230" t="s">
        <v>1</v>
      </c>
      <c r="D155" s="230" t="s">
        <v>4327</v>
      </c>
      <c r="E155" s="18" t="s">
        <v>1</v>
      </c>
      <c r="F155" s="161">
        <v>53.927999999999997</v>
      </c>
      <c r="G155" s="34"/>
      <c r="H155" s="35"/>
    </row>
    <row r="156" spans="1:8" s="2" customFormat="1" ht="16.850000000000001" customHeight="1">
      <c r="A156" s="34"/>
      <c r="B156" s="35"/>
      <c r="C156" s="230" t="s">
        <v>4291</v>
      </c>
      <c r="D156" s="230" t="s">
        <v>249</v>
      </c>
      <c r="E156" s="18" t="s">
        <v>1</v>
      </c>
      <c r="F156" s="161">
        <v>490.82</v>
      </c>
      <c r="G156" s="34"/>
      <c r="H156" s="35"/>
    </row>
    <row r="157" spans="1:8" s="2" customFormat="1" ht="16.850000000000001" customHeight="1">
      <c r="A157" s="34"/>
      <c r="B157" s="35"/>
      <c r="C157" s="231" t="s">
        <v>5385</v>
      </c>
      <c r="D157" s="34"/>
      <c r="E157" s="34"/>
      <c r="F157" s="34"/>
      <c r="G157" s="34"/>
      <c r="H157" s="35"/>
    </row>
    <row r="158" spans="1:8" s="2" customFormat="1" ht="16.850000000000001" customHeight="1">
      <c r="A158" s="34"/>
      <c r="B158" s="35"/>
      <c r="C158" s="230" t="s">
        <v>4324</v>
      </c>
      <c r="D158" s="230" t="s">
        <v>4325</v>
      </c>
      <c r="E158" s="18" t="s">
        <v>245</v>
      </c>
      <c r="F158" s="161">
        <v>490.82</v>
      </c>
      <c r="G158" s="34"/>
      <c r="H158" s="35"/>
    </row>
    <row r="159" spans="1:8" s="2" customFormat="1" ht="20.95">
      <c r="A159" s="34"/>
      <c r="B159" s="35"/>
      <c r="C159" s="230" t="s">
        <v>4349</v>
      </c>
      <c r="D159" s="230" t="s">
        <v>4350</v>
      </c>
      <c r="E159" s="18" t="s">
        <v>245</v>
      </c>
      <c r="F159" s="161">
        <v>246.923</v>
      </c>
      <c r="G159" s="34"/>
      <c r="H159" s="35"/>
    </row>
    <row r="160" spans="1:8" s="2" customFormat="1" ht="16.850000000000001" customHeight="1">
      <c r="A160" s="34"/>
      <c r="B160" s="35"/>
      <c r="C160" s="226" t="s">
        <v>4297</v>
      </c>
      <c r="D160" s="227" t="s">
        <v>4298</v>
      </c>
      <c r="E160" s="228" t="s">
        <v>245</v>
      </c>
      <c r="F160" s="229">
        <v>77.728999999999999</v>
      </c>
      <c r="G160" s="34"/>
      <c r="H160" s="35"/>
    </row>
    <row r="161" spans="1:8" s="2" customFormat="1" ht="16.850000000000001" customHeight="1">
      <c r="A161" s="34"/>
      <c r="B161" s="35"/>
      <c r="C161" s="230" t="s">
        <v>4297</v>
      </c>
      <c r="D161" s="230" t="s">
        <v>4320</v>
      </c>
      <c r="E161" s="18" t="s">
        <v>1</v>
      </c>
      <c r="F161" s="161">
        <v>77.728999999999999</v>
      </c>
      <c r="G161" s="34"/>
      <c r="H161" s="35"/>
    </row>
    <row r="162" spans="1:8" s="2" customFormat="1" ht="16.850000000000001" customHeight="1">
      <c r="A162" s="34"/>
      <c r="B162" s="35"/>
      <c r="C162" s="231" t="s">
        <v>5385</v>
      </c>
      <c r="D162" s="34"/>
      <c r="E162" s="34"/>
      <c r="F162" s="34"/>
      <c r="G162" s="34"/>
      <c r="H162" s="35"/>
    </row>
    <row r="163" spans="1:8" s="2" customFormat="1" ht="16.850000000000001" customHeight="1">
      <c r="A163" s="34"/>
      <c r="B163" s="35"/>
      <c r="C163" s="230" t="s">
        <v>4317</v>
      </c>
      <c r="D163" s="230" t="s">
        <v>4318</v>
      </c>
      <c r="E163" s="18" t="s">
        <v>245</v>
      </c>
      <c r="F163" s="161">
        <v>77.728999999999999</v>
      </c>
      <c r="G163" s="34"/>
      <c r="H163" s="35"/>
    </row>
    <row r="164" spans="1:8" s="2" customFormat="1" ht="20.95">
      <c r="A164" s="34"/>
      <c r="B164" s="35"/>
      <c r="C164" s="230" t="s">
        <v>4349</v>
      </c>
      <c r="D164" s="230" t="s">
        <v>4350</v>
      </c>
      <c r="E164" s="18" t="s">
        <v>245</v>
      </c>
      <c r="F164" s="161">
        <v>246.923</v>
      </c>
      <c r="G164" s="34"/>
      <c r="H164" s="35"/>
    </row>
    <row r="165" spans="1:8" s="2" customFormat="1" ht="20.95">
      <c r="A165" s="34"/>
      <c r="B165" s="35"/>
      <c r="C165" s="230" t="s">
        <v>4359</v>
      </c>
      <c r="D165" s="230" t="s">
        <v>4360</v>
      </c>
      <c r="E165" s="18" t="s">
        <v>245</v>
      </c>
      <c r="F165" s="161">
        <v>380.12400000000002</v>
      </c>
      <c r="G165" s="34"/>
      <c r="H165" s="35"/>
    </row>
    <row r="166" spans="1:8" s="2" customFormat="1" ht="16.850000000000001" customHeight="1">
      <c r="A166" s="34"/>
      <c r="B166" s="35"/>
      <c r="C166" s="226" t="s">
        <v>4294</v>
      </c>
      <c r="D166" s="227" t="s">
        <v>4295</v>
      </c>
      <c r="E166" s="228" t="s">
        <v>245</v>
      </c>
      <c r="F166" s="229">
        <v>58.497999999999998</v>
      </c>
      <c r="G166" s="34"/>
      <c r="H166" s="35"/>
    </row>
    <row r="167" spans="1:8" s="2" customFormat="1" ht="16.850000000000001" customHeight="1">
      <c r="A167" s="34"/>
      <c r="B167" s="35"/>
      <c r="C167" s="230" t="s">
        <v>4294</v>
      </c>
      <c r="D167" s="230" t="s">
        <v>4333</v>
      </c>
      <c r="E167" s="18" t="s">
        <v>1</v>
      </c>
      <c r="F167" s="161">
        <v>58.497999999999998</v>
      </c>
      <c r="G167" s="34"/>
      <c r="H167" s="35"/>
    </row>
    <row r="168" spans="1:8" s="2" customFormat="1" ht="16.850000000000001" customHeight="1">
      <c r="A168" s="34"/>
      <c r="B168" s="35"/>
      <c r="C168" s="231" t="s">
        <v>5385</v>
      </c>
      <c r="D168" s="34"/>
      <c r="E168" s="34"/>
      <c r="F168" s="34"/>
      <c r="G168" s="34"/>
      <c r="H168" s="35"/>
    </row>
    <row r="169" spans="1:8" s="2" customFormat="1" ht="16.850000000000001" customHeight="1">
      <c r="A169" s="34"/>
      <c r="B169" s="35"/>
      <c r="C169" s="230" t="s">
        <v>4330</v>
      </c>
      <c r="D169" s="230" t="s">
        <v>4331</v>
      </c>
      <c r="E169" s="18" t="s">
        <v>245</v>
      </c>
      <c r="F169" s="161">
        <v>58.497999999999998</v>
      </c>
      <c r="G169" s="34"/>
      <c r="H169" s="35"/>
    </row>
    <row r="170" spans="1:8" s="2" customFormat="1" ht="20.95">
      <c r="A170" s="34"/>
      <c r="B170" s="35"/>
      <c r="C170" s="230" t="s">
        <v>4349</v>
      </c>
      <c r="D170" s="230" t="s">
        <v>4350</v>
      </c>
      <c r="E170" s="18" t="s">
        <v>245</v>
      </c>
      <c r="F170" s="161">
        <v>246.923</v>
      </c>
      <c r="G170" s="34"/>
      <c r="H170" s="35"/>
    </row>
    <row r="171" spans="1:8" s="2" customFormat="1" ht="16.850000000000001" customHeight="1">
      <c r="A171" s="34"/>
      <c r="B171" s="35"/>
      <c r="C171" s="226" t="s">
        <v>5398</v>
      </c>
      <c r="D171" s="227" t="s">
        <v>5399</v>
      </c>
      <c r="E171" s="228" t="s">
        <v>261</v>
      </c>
      <c r="F171" s="229">
        <v>186.875</v>
      </c>
      <c r="G171" s="34"/>
      <c r="H171" s="35"/>
    </row>
    <row r="172" spans="1:8" s="2" customFormat="1" ht="7.4" customHeight="1">
      <c r="A172" s="34"/>
      <c r="B172" s="49"/>
      <c r="C172" s="50"/>
      <c r="D172" s="50"/>
      <c r="E172" s="50"/>
      <c r="F172" s="50"/>
      <c r="G172" s="50"/>
      <c r="H172" s="35"/>
    </row>
    <row r="173" spans="1:8" s="2" customFormat="1">
      <c r="A173" s="34"/>
      <c r="B173" s="34"/>
      <c r="C173" s="34"/>
      <c r="D173" s="34"/>
      <c r="E173" s="34"/>
      <c r="F173" s="34"/>
      <c r="G173" s="34"/>
      <c r="H173" s="34"/>
    </row>
  </sheetData>
  <mergeCells count="2">
    <mergeCell ref="D5:F5"/>
    <mergeCell ref="D6:F6"/>
  </mergeCells>
  <pageMargins left="0.7" right="0.7" top="0.75" bottom="0.75" header="0.3" footer="0.3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855"/>
  <sheetViews>
    <sheetView showGridLines="0" tabSelected="1" topLeftCell="A169" zoomScale="90" zoomScaleNormal="90" workbookViewId="0">
      <selection activeCell="K189" sqref="K189"/>
    </sheetView>
  </sheetViews>
  <sheetFormatPr defaultRowHeight="10.5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1.42578125" style="1" customWidth="1"/>
    <col min="9" max="10" width="20.140625" style="1" customWidth="1"/>
    <col min="11" max="11" width="27.8554687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56" s="1" customFormat="1" ht="37" customHeight="1">
      <c r="L2" s="278" t="s">
        <v>6</v>
      </c>
      <c r="M2" s="279"/>
      <c r="N2" s="279"/>
      <c r="O2" s="279"/>
      <c r="P2" s="279"/>
      <c r="Q2" s="279"/>
      <c r="R2" s="279"/>
      <c r="S2" s="279"/>
      <c r="T2" s="279"/>
      <c r="U2" s="279"/>
      <c r="V2" s="279"/>
      <c r="AT2" s="18" t="s">
        <v>89</v>
      </c>
      <c r="AZ2" s="95" t="s">
        <v>136</v>
      </c>
      <c r="BA2" s="95" t="s">
        <v>137</v>
      </c>
      <c r="BB2" s="95" t="s">
        <v>138</v>
      </c>
      <c r="BC2" s="95" t="s">
        <v>139</v>
      </c>
      <c r="BD2" s="95" t="s">
        <v>140</v>
      </c>
    </row>
    <row r="3" spans="1:56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1:56" s="1" customFormat="1" ht="24.9" customHeight="1">
      <c r="B4" s="21"/>
      <c r="D4" s="22" t="s">
        <v>141</v>
      </c>
      <c r="L4" s="21"/>
      <c r="M4" s="96" t="s">
        <v>10</v>
      </c>
      <c r="AT4" s="18" t="s">
        <v>4</v>
      </c>
    </row>
    <row r="5" spans="1:56" s="1" customFormat="1" ht="6.9" customHeight="1">
      <c r="B5" s="21"/>
      <c r="L5" s="21"/>
    </row>
    <row r="6" spans="1:56" s="1" customFormat="1" ht="11.95" customHeight="1">
      <c r="B6" s="21"/>
      <c r="D6" s="28" t="s">
        <v>15</v>
      </c>
      <c r="L6" s="21"/>
    </row>
    <row r="7" spans="1:56" s="1" customFormat="1" ht="16.55" customHeight="1">
      <c r="B7" s="21"/>
      <c r="E7" s="304" t="str">
        <f>'Rekapitulácia stavby'!K6</f>
        <v>MŠ Spojná 6 - rekonštrukcia objektu</v>
      </c>
      <c r="F7" s="305"/>
      <c r="G7" s="305"/>
      <c r="H7" s="305"/>
      <c r="L7" s="21"/>
    </row>
    <row r="8" spans="1:56" s="2" customFormat="1" ht="11.95" customHeight="1">
      <c r="A8" s="34"/>
      <c r="B8" s="35"/>
      <c r="C8" s="34"/>
      <c r="D8" s="28" t="s">
        <v>142</v>
      </c>
      <c r="E8" s="34"/>
      <c r="F8" s="34"/>
      <c r="G8" s="34"/>
      <c r="H8" s="34"/>
      <c r="I8" s="34"/>
      <c r="J8" s="34"/>
      <c r="K8" s="34"/>
      <c r="L8" s="4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56" s="2" customFormat="1" ht="16.55" customHeight="1">
      <c r="A9" s="34"/>
      <c r="B9" s="35"/>
      <c r="C9" s="34"/>
      <c r="D9" s="34"/>
      <c r="E9" s="300" t="s">
        <v>143</v>
      </c>
      <c r="F9" s="303"/>
      <c r="G9" s="303"/>
      <c r="H9" s="303"/>
      <c r="I9" s="34"/>
      <c r="J9" s="34"/>
      <c r="K9" s="34"/>
      <c r="L9" s="4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56" s="2" customFormat="1">
      <c r="A10" s="34"/>
      <c r="B10" s="35"/>
      <c r="C10" s="34"/>
      <c r="D10" s="34"/>
      <c r="E10" s="34"/>
      <c r="F10" s="34"/>
      <c r="G10" s="34"/>
      <c r="H10" s="34"/>
      <c r="I10" s="34"/>
      <c r="J10" s="34"/>
      <c r="K10" s="34"/>
      <c r="L10" s="4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56" s="2" customFormat="1" ht="11.95" customHeight="1">
      <c r="A11" s="34"/>
      <c r="B11" s="35"/>
      <c r="C11" s="34"/>
      <c r="D11" s="28" t="s">
        <v>17</v>
      </c>
      <c r="E11" s="34"/>
      <c r="F11" s="26" t="s">
        <v>90</v>
      </c>
      <c r="G11" s="34"/>
      <c r="H11" s="34"/>
      <c r="I11" s="28" t="s">
        <v>19</v>
      </c>
      <c r="J11" s="26" t="s">
        <v>20</v>
      </c>
      <c r="K11" s="34"/>
      <c r="L11" s="4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56" s="2" customFormat="1" ht="11.95" customHeight="1">
      <c r="A12" s="34"/>
      <c r="B12" s="35"/>
      <c r="C12" s="34"/>
      <c r="D12" s="28" t="s">
        <v>21</v>
      </c>
      <c r="E12" s="34"/>
      <c r="F12" s="26" t="s">
        <v>22</v>
      </c>
      <c r="G12" s="34"/>
      <c r="H12" s="34"/>
      <c r="I12" s="28" t="s">
        <v>23</v>
      </c>
      <c r="J12" s="57">
        <f>'Rekapitulácia stavby'!AN8</f>
        <v>44274</v>
      </c>
      <c r="K12" s="34"/>
      <c r="L12" s="4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56" s="2" customFormat="1" ht="21.8" customHeight="1">
      <c r="A13" s="34"/>
      <c r="B13" s="35"/>
      <c r="C13" s="34"/>
      <c r="D13" s="25" t="s">
        <v>24</v>
      </c>
      <c r="E13" s="34"/>
      <c r="F13" s="30" t="s">
        <v>25</v>
      </c>
      <c r="G13" s="34"/>
      <c r="H13" s="34"/>
      <c r="I13" s="25" t="s">
        <v>26</v>
      </c>
      <c r="J13" s="30" t="s">
        <v>144</v>
      </c>
      <c r="K13" s="34"/>
      <c r="L13" s="4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56" s="2" customFormat="1" ht="11.95" customHeight="1">
      <c r="A14" s="34"/>
      <c r="B14" s="35"/>
      <c r="C14" s="34"/>
      <c r="D14" s="28" t="s">
        <v>28</v>
      </c>
      <c r="E14" s="34"/>
      <c r="F14" s="34"/>
      <c r="G14" s="34"/>
      <c r="H14" s="34"/>
      <c r="I14" s="28" t="s">
        <v>29</v>
      </c>
      <c r="J14" s="26" t="str">
        <f>IF('Rekapitulácia stavby'!AN10="","",'Rekapitulácia stavby'!AN10)</f>
        <v/>
      </c>
      <c r="K14" s="34"/>
      <c r="L14" s="4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56" s="2" customFormat="1" ht="18" customHeight="1">
      <c r="A15" s="34"/>
      <c r="B15" s="35"/>
      <c r="C15" s="34"/>
      <c r="D15" s="34"/>
      <c r="E15" s="26" t="str">
        <f>IF('Rekapitulácia stavby'!E11="","",'Rekapitulácia stavby'!E11)</f>
        <v xml:space="preserve"> </v>
      </c>
      <c r="F15" s="34"/>
      <c r="G15" s="34"/>
      <c r="H15" s="34"/>
      <c r="I15" s="28" t="s">
        <v>31</v>
      </c>
      <c r="J15" s="26" t="str">
        <f>IF('Rekapitulácia stavby'!AN11="","",'Rekapitulácia stavby'!AN11)</f>
        <v/>
      </c>
      <c r="K15" s="34"/>
      <c r="L15" s="4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56" s="2" customFormat="1" ht="6.9" customHeight="1">
      <c r="A16" s="34"/>
      <c r="B16" s="35"/>
      <c r="C16" s="34"/>
      <c r="D16" s="34"/>
      <c r="E16" s="34"/>
      <c r="F16" s="34"/>
      <c r="G16" s="34"/>
      <c r="H16" s="34"/>
      <c r="I16" s="34"/>
      <c r="J16" s="34"/>
      <c r="K16" s="34"/>
      <c r="L16" s="4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1.95" customHeight="1">
      <c r="A17" s="34"/>
      <c r="B17" s="35"/>
      <c r="C17" s="34"/>
      <c r="D17" s="28" t="s">
        <v>32</v>
      </c>
      <c r="E17" s="34"/>
      <c r="F17" s="34"/>
      <c r="G17" s="34"/>
      <c r="H17" s="34"/>
      <c r="I17" s="28" t="s">
        <v>29</v>
      </c>
      <c r="J17" s="29" t="str">
        <f>'Rekapitulácia stavby'!AN13</f>
        <v>Vyplň údaj</v>
      </c>
      <c r="K17" s="34"/>
      <c r="L17" s="4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5"/>
      <c r="C18" s="34"/>
      <c r="D18" s="34"/>
      <c r="E18" s="306" t="str">
        <f>'Rekapitulácia stavby'!E14</f>
        <v>Vyplň údaj</v>
      </c>
      <c r="F18" s="292"/>
      <c r="G18" s="292"/>
      <c r="H18" s="292"/>
      <c r="I18" s="28" t="s">
        <v>31</v>
      </c>
      <c r="J18" s="29" t="str">
        <f>'Rekapitulácia stavby'!AN14</f>
        <v>Vyplň údaj</v>
      </c>
      <c r="K18" s="34"/>
      <c r="L18" s="4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" customHeight="1">
      <c r="A19" s="34"/>
      <c r="B19" s="35"/>
      <c r="C19" s="34"/>
      <c r="D19" s="34"/>
      <c r="E19" s="34"/>
      <c r="F19" s="34"/>
      <c r="G19" s="34"/>
      <c r="H19" s="34"/>
      <c r="I19" s="34"/>
      <c r="J19" s="34"/>
      <c r="K19" s="34"/>
      <c r="L19" s="4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1.95" customHeight="1">
      <c r="A20" s="34"/>
      <c r="B20" s="35"/>
      <c r="C20" s="34"/>
      <c r="D20" s="28" t="s">
        <v>34</v>
      </c>
      <c r="E20" s="34"/>
      <c r="F20" s="34"/>
      <c r="G20" s="34"/>
      <c r="H20" s="34"/>
      <c r="I20" s="28" t="s">
        <v>29</v>
      </c>
      <c r="J20" s="26" t="s">
        <v>1</v>
      </c>
      <c r="K20" s="34"/>
      <c r="L20" s="4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5"/>
      <c r="C21" s="34"/>
      <c r="D21" s="34"/>
      <c r="E21" s="26" t="s">
        <v>35</v>
      </c>
      <c r="F21" s="34"/>
      <c r="G21" s="34"/>
      <c r="H21" s="34"/>
      <c r="I21" s="28" t="s">
        <v>31</v>
      </c>
      <c r="J21" s="26" t="s">
        <v>1</v>
      </c>
      <c r="K21" s="34"/>
      <c r="L21" s="4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" customHeight="1">
      <c r="A22" s="34"/>
      <c r="B22" s="35"/>
      <c r="C22" s="34"/>
      <c r="D22" s="34"/>
      <c r="E22" s="34"/>
      <c r="F22" s="34"/>
      <c r="G22" s="34"/>
      <c r="H22" s="34"/>
      <c r="I22" s="34"/>
      <c r="J22" s="34"/>
      <c r="K22" s="34"/>
      <c r="L22" s="4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1.95" customHeight="1">
      <c r="A23" s="34"/>
      <c r="B23" s="35"/>
      <c r="C23" s="34"/>
      <c r="D23" s="28" t="s">
        <v>37</v>
      </c>
      <c r="E23" s="34"/>
      <c r="F23" s="34"/>
      <c r="G23" s="34"/>
      <c r="H23" s="34"/>
      <c r="I23" s="28" t="s">
        <v>29</v>
      </c>
      <c r="J23" s="26" t="s">
        <v>1</v>
      </c>
      <c r="K23" s="34"/>
      <c r="L23" s="4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5"/>
      <c r="C24" s="34"/>
      <c r="D24" s="34"/>
      <c r="E24" s="26" t="s">
        <v>145</v>
      </c>
      <c r="F24" s="34"/>
      <c r="G24" s="34"/>
      <c r="H24" s="34"/>
      <c r="I24" s="28" t="s">
        <v>31</v>
      </c>
      <c r="J24" s="26" t="s">
        <v>1</v>
      </c>
      <c r="K24" s="34"/>
      <c r="L24" s="4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" customHeight="1">
      <c r="A25" s="34"/>
      <c r="B25" s="35"/>
      <c r="C25" s="34"/>
      <c r="D25" s="34"/>
      <c r="E25" s="34"/>
      <c r="F25" s="34"/>
      <c r="G25" s="34"/>
      <c r="H25" s="34"/>
      <c r="I25" s="34"/>
      <c r="J25" s="34"/>
      <c r="K25" s="34"/>
      <c r="L25" s="4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1.95" customHeight="1">
      <c r="A26" s="34"/>
      <c r="B26" s="35"/>
      <c r="C26" s="34"/>
      <c r="D26" s="28" t="s">
        <v>39</v>
      </c>
      <c r="E26" s="34"/>
      <c r="F26" s="34"/>
      <c r="G26" s="34"/>
      <c r="H26" s="34"/>
      <c r="I26" s="34"/>
      <c r="J26" s="34"/>
      <c r="K26" s="34"/>
      <c r="L26" s="4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5" customHeight="1">
      <c r="A27" s="97"/>
      <c r="B27" s="98"/>
      <c r="C27" s="97"/>
      <c r="D27" s="97"/>
      <c r="E27" s="296" t="s">
        <v>1</v>
      </c>
      <c r="F27" s="296"/>
      <c r="G27" s="296"/>
      <c r="H27" s="29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" customHeight="1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4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" customHeight="1">
      <c r="A29" s="34"/>
      <c r="B29" s="35"/>
      <c r="C29" s="34"/>
      <c r="D29" s="68"/>
      <c r="E29" s="68"/>
      <c r="F29" s="68"/>
      <c r="G29" s="68"/>
      <c r="H29" s="68"/>
      <c r="I29" s="68"/>
      <c r="J29" s="68"/>
      <c r="K29" s="68"/>
      <c r="L29" s="4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4" customHeight="1">
      <c r="A30" s="34"/>
      <c r="B30" s="35"/>
      <c r="C30" s="34"/>
      <c r="D30" s="100" t="s">
        <v>40</v>
      </c>
      <c r="E30" s="34"/>
      <c r="F30" s="34"/>
      <c r="G30" s="34"/>
      <c r="H30" s="34"/>
      <c r="I30" s="34"/>
      <c r="J30" s="73">
        <f>ROUND(J190, 2)</f>
        <v>0</v>
      </c>
      <c r="K30" s="34"/>
      <c r="L30" s="4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" customHeight="1">
      <c r="A31" s="34"/>
      <c r="B31" s="35"/>
      <c r="C31" s="34"/>
      <c r="D31" s="68"/>
      <c r="E31" s="68"/>
      <c r="F31" s="68"/>
      <c r="G31" s="68"/>
      <c r="H31" s="68"/>
      <c r="I31" s="68"/>
      <c r="J31" s="68"/>
      <c r="K31" s="68"/>
      <c r="L31" s="4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" customHeight="1">
      <c r="A32" s="34"/>
      <c r="B32" s="35"/>
      <c r="C32" s="34"/>
      <c r="D32" s="34"/>
      <c r="E32" s="34"/>
      <c r="F32" s="38" t="s">
        <v>42</v>
      </c>
      <c r="G32" s="34"/>
      <c r="H32" s="34"/>
      <c r="I32" s="38" t="s">
        <v>41</v>
      </c>
      <c r="J32" s="38" t="s">
        <v>43</v>
      </c>
      <c r="K32" s="34"/>
      <c r="L32" s="4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" customHeight="1">
      <c r="A33" s="34"/>
      <c r="B33" s="35"/>
      <c r="C33" s="34"/>
      <c r="D33" s="101" t="s">
        <v>44</v>
      </c>
      <c r="E33" s="28" t="s">
        <v>45</v>
      </c>
      <c r="F33" s="102">
        <f>ROUND((SUM(BE190:BE854)),  2)</f>
        <v>0</v>
      </c>
      <c r="G33" s="34"/>
      <c r="H33" s="34"/>
      <c r="I33" s="103">
        <v>0.2</v>
      </c>
      <c r="J33" s="102">
        <f>ROUND(((SUM(BE190:BE854))*I33),  2)</f>
        <v>0</v>
      </c>
      <c r="K33" s="34"/>
      <c r="L33" s="4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" customHeight="1">
      <c r="A34" s="34"/>
      <c r="B34" s="35"/>
      <c r="C34" s="34"/>
      <c r="D34" s="34"/>
      <c r="E34" s="28" t="s">
        <v>46</v>
      </c>
      <c r="F34" s="102">
        <f>ROUND((SUM(BF190:BF854)),  2)</f>
        <v>0</v>
      </c>
      <c r="G34" s="34"/>
      <c r="H34" s="34"/>
      <c r="I34" s="103">
        <v>0.2</v>
      </c>
      <c r="J34" s="102">
        <f>ROUND(((SUM(BF190:BF854))*I34),  2)</f>
        <v>0</v>
      </c>
      <c r="K34" s="34"/>
      <c r="L34" s="4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" hidden="1" customHeight="1">
      <c r="A35" s="34"/>
      <c r="B35" s="35"/>
      <c r="C35" s="34"/>
      <c r="D35" s="34"/>
      <c r="E35" s="28" t="s">
        <v>47</v>
      </c>
      <c r="F35" s="102">
        <f>ROUND((SUM(BG190:BG854)),  2)</f>
        <v>0</v>
      </c>
      <c r="G35" s="34"/>
      <c r="H35" s="34"/>
      <c r="I35" s="103">
        <v>0.2</v>
      </c>
      <c r="J35" s="102">
        <f>0</f>
        <v>0</v>
      </c>
      <c r="K35" s="34"/>
      <c r="L35" s="4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" hidden="1" customHeight="1">
      <c r="A36" s="34"/>
      <c r="B36" s="35"/>
      <c r="C36" s="34"/>
      <c r="D36" s="34"/>
      <c r="E36" s="28" t="s">
        <v>48</v>
      </c>
      <c r="F36" s="102">
        <f>ROUND((SUM(BH190:BH854)),  2)</f>
        <v>0</v>
      </c>
      <c r="G36" s="34"/>
      <c r="H36" s="34"/>
      <c r="I36" s="103">
        <v>0.2</v>
      </c>
      <c r="J36" s="102">
        <f>0</f>
        <v>0</v>
      </c>
      <c r="K36" s="34"/>
      <c r="L36" s="4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" hidden="1" customHeight="1">
      <c r="A37" s="34"/>
      <c r="B37" s="35"/>
      <c r="C37" s="34"/>
      <c r="D37" s="34"/>
      <c r="E37" s="28" t="s">
        <v>49</v>
      </c>
      <c r="F37" s="102">
        <f>ROUND((SUM(BI190:BI854)),  2)</f>
        <v>0</v>
      </c>
      <c r="G37" s="34"/>
      <c r="H37" s="34"/>
      <c r="I37" s="103">
        <v>0</v>
      </c>
      <c r="J37" s="102">
        <f>0</f>
        <v>0</v>
      </c>
      <c r="K37" s="34"/>
      <c r="L37" s="4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" customHeight="1">
      <c r="A38" s="34"/>
      <c r="B38" s="35"/>
      <c r="C38" s="34"/>
      <c r="D38" s="34"/>
      <c r="E38" s="34"/>
      <c r="F38" s="34"/>
      <c r="G38" s="34"/>
      <c r="H38" s="34"/>
      <c r="I38" s="34"/>
      <c r="J38" s="34"/>
      <c r="K38" s="34"/>
      <c r="L38" s="4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4" customHeight="1">
      <c r="A39" s="34"/>
      <c r="B39" s="35"/>
      <c r="C39" s="104"/>
      <c r="D39" s="105" t="s">
        <v>50</v>
      </c>
      <c r="E39" s="62"/>
      <c r="F39" s="62"/>
      <c r="G39" s="106" t="s">
        <v>51</v>
      </c>
      <c r="H39" s="107" t="s">
        <v>52</v>
      </c>
      <c r="I39" s="62"/>
      <c r="J39" s="108">
        <f>SUM(J30:J37)</f>
        <v>0</v>
      </c>
      <c r="K39" s="109"/>
      <c r="L39" s="4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" customHeight="1">
      <c r="A40" s="34"/>
      <c r="B40" s="35"/>
      <c r="C40" s="34"/>
      <c r="D40" s="34"/>
      <c r="E40" s="34"/>
      <c r="F40" s="34"/>
      <c r="G40" s="34"/>
      <c r="H40" s="34"/>
      <c r="I40" s="34"/>
      <c r="J40" s="34"/>
      <c r="K40" s="34"/>
      <c r="L40" s="4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" customHeight="1">
      <c r="B41" s="21"/>
      <c r="L41" s="21"/>
    </row>
    <row r="42" spans="1:31" s="1" customFormat="1" ht="14.4" customHeight="1">
      <c r="B42" s="21"/>
      <c r="L42" s="21"/>
    </row>
    <row r="43" spans="1:31" s="1" customFormat="1" ht="14.4" customHeight="1">
      <c r="B43" s="21"/>
      <c r="L43" s="21"/>
    </row>
    <row r="44" spans="1:31" s="1" customFormat="1" ht="14.4" customHeight="1">
      <c r="B44" s="21"/>
      <c r="L44" s="21"/>
    </row>
    <row r="45" spans="1:31" s="1" customFormat="1" ht="14.4" customHeight="1">
      <c r="B45" s="21"/>
      <c r="L45" s="21"/>
    </row>
    <row r="46" spans="1:31" s="1" customFormat="1" ht="14.4" customHeight="1">
      <c r="B46" s="21"/>
      <c r="L46" s="21"/>
    </row>
    <row r="47" spans="1:31" s="1" customFormat="1" ht="14.4" customHeight="1">
      <c r="B47" s="21"/>
      <c r="L47" s="21"/>
    </row>
    <row r="48" spans="1:31" s="1" customFormat="1" ht="14.4" customHeight="1">
      <c r="B48" s="21"/>
      <c r="L48" s="21"/>
    </row>
    <row r="49" spans="1:31" s="2" customFormat="1" ht="14.4" customHeight="1">
      <c r="B49" s="44"/>
      <c r="D49" s="45" t="s">
        <v>53</v>
      </c>
      <c r="E49" s="46"/>
      <c r="F49" s="46"/>
      <c r="G49" s="45" t="s">
        <v>54</v>
      </c>
      <c r="H49" s="46"/>
      <c r="I49" s="46"/>
      <c r="J49" s="46"/>
      <c r="K49" s="46"/>
      <c r="L49" s="44"/>
    </row>
    <row r="50" spans="1:31">
      <c r="B50" s="21"/>
      <c r="L50" s="21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 s="2" customFormat="1" ht="12.45">
      <c r="A60" s="34"/>
      <c r="B60" s="35"/>
      <c r="C60" s="34"/>
      <c r="D60" s="47" t="s">
        <v>55</v>
      </c>
      <c r="E60" s="37"/>
      <c r="F60" s="110" t="s">
        <v>56</v>
      </c>
      <c r="G60" s="47" t="s">
        <v>55</v>
      </c>
      <c r="H60" s="37"/>
      <c r="I60" s="37"/>
      <c r="J60" s="111" t="s">
        <v>56</v>
      </c>
      <c r="K60" s="37"/>
      <c r="L60" s="4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</row>
    <row r="61" spans="1:31">
      <c r="B61" s="21"/>
      <c r="L61" s="21"/>
    </row>
    <row r="62" spans="1:31">
      <c r="B62" s="21"/>
      <c r="L62" s="21"/>
    </row>
    <row r="63" spans="1:31">
      <c r="B63" s="21"/>
      <c r="L63" s="21"/>
    </row>
    <row r="64" spans="1:31" s="2" customFormat="1" ht="13.1">
      <c r="A64" s="34"/>
      <c r="B64" s="35"/>
      <c r="C64" s="34"/>
      <c r="D64" s="45" t="s">
        <v>57</v>
      </c>
      <c r="E64" s="48"/>
      <c r="F64" s="48"/>
      <c r="G64" s="45" t="s">
        <v>58</v>
      </c>
      <c r="H64" s="48"/>
      <c r="I64" s="48"/>
      <c r="J64" s="48"/>
      <c r="K64" s="48"/>
      <c r="L64" s="4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</row>
    <row r="65" spans="1:31">
      <c r="B65" s="21"/>
      <c r="L65" s="21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 s="2" customFormat="1" ht="12.45">
      <c r="A75" s="34"/>
      <c r="B75" s="35"/>
      <c r="C75" s="34"/>
      <c r="D75" s="47" t="s">
        <v>55</v>
      </c>
      <c r="E75" s="37"/>
      <c r="F75" s="110" t="s">
        <v>56</v>
      </c>
      <c r="G75" s="47" t="s">
        <v>55</v>
      </c>
      <c r="H75" s="37"/>
      <c r="I75" s="37"/>
      <c r="J75" s="111" t="s">
        <v>56</v>
      </c>
      <c r="K75" s="37"/>
      <c r="L75" s="4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</row>
    <row r="76" spans="1:31" s="2" customFormat="1" ht="14.4" customHeight="1">
      <c r="A76" s="34"/>
      <c r="B76" s="49"/>
      <c r="C76" s="50"/>
      <c r="D76" s="50"/>
      <c r="E76" s="50"/>
      <c r="F76" s="50"/>
      <c r="G76" s="50"/>
      <c r="H76" s="50"/>
      <c r="I76" s="50"/>
      <c r="J76" s="50"/>
      <c r="K76" s="50"/>
      <c r="L76" s="4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80" spans="1:31" s="2" customFormat="1" ht="6.9" customHeight="1">
      <c r="A80" s="34"/>
      <c r="B80" s="51"/>
      <c r="C80" s="52"/>
      <c r="D80" s="52"/>
      <c r="E80" s="52"/>
      <c r="F80" s="52"/>
      <c r="G80" s="52"/>
      <c r="H80" s="52"/>
      <c r="I80" s="52"/>
      <c r="J80" s="52"/>
      <c r="K80" s="52"/>
      <c r="L80" s="4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</row>
    <row r="81" spans="1:47" s="2" customFormat="1" ht="24.9" customHeight="1">
      <c r="A81" s="34"/>
      <c r="B81" s="35"/>
      <c r="C81" s="22" t="s">
        <v>146</v>
      </c>
      <c r="D81" s="34"/>
      <c r="E81" s="34"/>
      <c r="F81" s="34"/>
      <c r="G81" s="34"/>
      <c r="H81" s="34"/>
      <c r="I81" s="34"/>
      <c r="J81" s="34"/>
      <c r="K81" s="34"/>
      <c r="L81" s="4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6.9" customHeight="1">
      <c r="A82" s="34"/>
      <c r="B82" s="35"/>
      <c r="C82" s="34"/>
      <c r="D82" s="34"/>
      <c r="E82" s="34"/>
      <c r="F82" s="34"/>
      <c r="G82" s="34"/>
      <c r="H82" s="34"/>
      <c r="I82" s="34"/>
      <c r="J82" s="34"/>
      <c r="K82" s="34"/>
      <c r="L82" s="4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11.95" customHeight="1">
      <c r="A83" s="34"/>
      <c r="B83" s="35"/>
      <c r="C83" s="28" t="s">
        <v>15</v>
      </c>
      <c r="D83" s="34"/>
      <c r="E83" s="34"/>
      <c r="F83" s="34"/>
      <c r="G83" s="34"/>
      <c r="H83" s="34"/>
      <c r="I83" s="34"/>
      <c r="J83" s="34"/>
      <c r="K83" s="34"/>
      <c r="L83" s="4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6.55" customHeight="1">
      <c r="A84" s="34"/>
      <c r="B84" s="35"/>
      <c r="C84" s="34"/>
      <c r="D84" s="34"/>
      <c r="E84" s="304" t="str">
        <f>E7</f>
        <v>MŠ Spojná 6 - rekonštrukcia objektu</v>
      </c>
      <c r="F84" s="305"/>
      <c r="G84" s="305"/>
      <c r="H84" s="305"/>
      <c r="I84" s="34"/>
      <c r="J84" s="34"/>
      <c r="K84" s="34"/>
      <c r="L84" s="4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1.95" customHeight="1">
      <c r="A85" s="34"/>
      <c r="B85" s="35"/>
      <c r="C85" s="28" t="s">
        <v>142</v>
      </c>
      <c r="D85" s="34"/>
      <c r="E85" s="34"/>
      <c r="F85" s="34"/>
      <c r="G85" s="34"/>
      <c r="H85" s="34"/>
      <c r="I85" s="34"/>
      <c r="J85" s="34"/>
      <c r="K85" s="34"/>
      <c r="L85" s="4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6.55" customHeight="1">
      <c r="A86" s="34"/>
      <c r="B86" s="35"/>
      <c r="C86" s="34"/>
      <c r="D86" s="34"/>
      <c r="E86" s="300" t="str">
        <f>E9</f>
        <v>P1 - Pavilón 1</v>
      </c>
      <c r="F86" s="303"/>
      <c r="G86" s="303"/>
      <c r="H86" s="303"/>
      <c r="I86" s="34"/>
      <c r="J86" s="34"/>
      <c r="K86" s="34"/>
      <c r="L86" s="4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6.9" customHeight="1">
      <c r="A87" s="34"/>
      <c r="B87" s="35"/>
      <c r="C87" s="34"/>
      <c r="D87" s="34"/>
      <c r="E87" s="34"/>
      <c r="F87" s="34"/>
      <c r="G87" s="34"/>
      <c r="H87" s="34"/>
      <c r="I87" s="34"/>
      <c r="J87" s="34"/>
      <c r="K87" s="34"/>
      <c r="L87" s="4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11.95" customHeight="1">
      <c r="A88" s="34"/>
      <c r="B88" s="35"/>
      <c r="C88" s="28" t="s">
        <v>21</v>
      </c>
      <c r="D88" s="34"/>
      <c r="E88" s="34"/>
      <c r="F88" s="26" t="str">
        <f>F12</f>
        <v>Spojná 6, 917 01 Trnava</v>
      </c>
      <c r="G88" s="34"/>
      <c r="H88" s="34"/>
      <c r="I88" s="28" t="s">
        <v>23</v>
      </c>
      <c r="J88" s="57">
        <f>IF(J12="","",J12)</f>
        <v>44274</v>
      </c>
      <c r="K88" s="34"/>
      <c r="L88" s="4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6.9" customHeight="1">
      <c r="A89" s="34"/>
      <c r="B89" s="35"/>
      <c r="C89" s="34"/>
      <c r="D89" s="34"/>
      <c r="E89" s="34"/>
      <c r="F89" s="34"/>
      <c r="G89" s="34"/>
      <c r="H89" s="34"/>
      <c r="I89" s="34"/>
      <c r="J89" s="34"/>
      <c r="K89" s="34"/>
      <c r="L89" s="4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15.25" customHeight="1">
      <c r="A90" s="34"/>
      <c r="B90" s="35"/>
      <c r="C90" s="28" t="s">
        <v>28</v>
      </c>
      <c r="D90" s="34"/>
      <c r="E90" s="34"/>
      <c r="F90" s="26" t="str">
        <f>E15</f>
        <v xml:space="preserve"> </v>
      </c>
      <c r="G90" s="34"/>
      <c r="H90" s="34"/>
      <c r="I90" s="28" t="s">
        <v>34</v>
      </c>
      <c r="J90" s="32" t="str">
        <f>E21</f>
        <v>RENAK, s.r.o.</v>
      </c>
      <c r="K90" s="34"/>
      <c r="L90" s="4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5" customHeight="1">
      <c r="A91" s="34"/>
      <c r="B91" s="35"/>
      <c r="C91" s="28" t="s">
        <v>32</v>
      </c>
      <c r="D91" s="34"/>
      <c r="E91" s="34"/>
      <c r="F91" s="26" t="str">
        <f>IF(E18="","",E18)</f>
        <v>Vyplň údaj</v>
      </c>
      <c r="G91" s="34"/>
      <c r="H91" s="34"/>
      <c r="I91" s="28" t="s">
        <v>37</v>
      </c>
      <c r="J91" s="32" t="str">
        <f>E24</f>
        <v>DOMaják, s.r.o.</v>
      </c>
      <c r="K91" s="34"/>
      <c r="L91" s="4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0.35" customHeight="1">
      <c r="A92" s="34"/>
      <c r="B92" s="35"/>
      <c r="C92" s="34"/>
      <c r="D92" s="34"/>
      <c r="E92" s="34"/>
      <c r="F92" s="34"/>
      <c r="G92" s="34"/>
      <c r="H92" s="34"/>
      <c r="I92" s="34"/>
      <c r="J92" s="34"/>
      <c r="K92" s="34"/>
      <c r="L92" s="4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29.3" customHeight="1">
      <c r="A93" s="34"/>
      <c r="B93" s="35"/>
      <c r="C93" s="112" t="s">
        <v>147</v>
      </c>
      <c r="D93" s="104"/>
      <c r="E93" s="104"/>
      <c r="F93" s="104"/>
      <c r="G93" s="104"/>
      <c r="H93" s="104"/>
      <c r="I93" s="104"/>
      <c r="J93" s="113" t="s">
        <v>148</v>
      </c>
      <c r="K93" s="104"/>
      <c r="L93" s="4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10.35" customHeight="1">
      <c r="A94" s="34"/>
      <c r="B94" s="35"/>
      <c r="C94" s="34"/>
      <c r="D94" s="34"/>
      <c r="E94" s="34"/>
      <c r="F94" s="34"/>
      <c r="G94" s="34"/>
      <c r="H94" s="34"/>
      <c r="I94" s="34"/>
      <c r="J94" s="34"/>
      <c r="K94" s="34"/>
      <c r="L94" s="4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22.75" customHeight="1">
      <c r="A95" s="34"/>
      <c r="B95" s="35"/>
      <c r="C95" s="114" t="s">
        <v>149</v>
      </c>
      <c r="D95" s="34"/>
      <c r="E95" s="34"/>
      <c r="F95" s="34"/>
      <c r="G95" s="34"/>
      <c r="H95" s="34"/>
      <c r="I95" s="34"/>
      <c r="J95" s="73">
        <f>J190</f>
        <v>0</v>
      </c>
      <c r="K95" s="34"/>
      <c r="L95" s="4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U95" s="18" t="s">
        <v>150</v>
      </c>
    </row>
    <row r="96" spans="1:47" s="9" customFormat="1" ht="24.9" customHeight="1">
      <c r="B96" s="115"/>
      <c r="D96" s="116" t="s">
        <v>151</v>
      </c>
      <c r="E96" s="117"/>
      <c r="F96" s="117"/>
      <c r="G96" s="117"/>
      <c r="H96" s="117"/>
      <c r="I96" s="117"/>
      <c r="J96" s="118">
        <f>J191</f>
        <v>0</v>
      </c>
      <c r="L96" s="115"/>
    </row>
    <row r="97" spans="2:12" s="10" customFormat="1" ht="20.149999999999999" customHeight="1">
      <c r="B97" s="119"/>
      <c r="D97" s="120" t="s">
        <v>152</v>
      </c>
      <c r="E97" s="121"/>
      <c r="F97" s="121"/>
      <c r="G97" s="121"/>
      <c r="H97" s="121"/>
      <c r="I97" s="121"/>
      <c r="J97" s="122">
        <f>J192</f>
        <v>0</v>
      </c>
      <c r="L97" s="119"/>
    </row>
    <row r="98" spans="2:12" s="10" customFormat="1" ht="20.149999999999999" customHeight="1">
      <c r="B98" s="119"/>
      <c r="D98" s="120" t="s">
        <v>153</v>
      </c>
      <c r="E98" s="121"/>
      <c r="F98" s="121"/>
      <c r="G98" s="121"/>
      <c r="H98" s="121"/>
      <c r="I98" s="121"/>
      <c r="J98" s="122">
        <f>J196</f>
        <v>0</v>
      </c>
      <c r="L98" s="119"/>
    </row>
    <row r="99" spans="2:12" s="9" customFormat="1" ht="24.9" customHeight="1">
      <c r="B99" s="115"/>
      <c r="D99" s="116" t="s">
        <v>154</v>
      </c>
      <c r="E99" s="117"/>
      <c r="F99" s="117"/>
      <c r="G99" s="117"/>
      <c r="H99" s="117"/>
      <c r="I99" s="117"/>
      <c r="J99" s="118">
        <f>J198</f>
        <v>0</v>
      </c>
      <c r="L99" s="115"/>
    </row>
    <row r="100" spans="2:12" s="10" customFormat="1" ht="20.149999999999999" customHeight="1">
      <c r="B100" s="119"/>
      <c r="D100" s="120" t="s">
        <v>155</v>
      </c>
      <c r="E100" s="121"/>
      <c r="F100" s="121"/>
      <c r="G100" s="121"/>
      <c r="H100" s="121"/>
      <c r="I100" s="121"/>
      <c r="J100" s="122">
        <f>J199</f>
        <v>0</v>
      </c>
      <c r="L100" s="119"/>
    </row>
    <row r="101" spans="2:12" s="10" customFormat="1" ht="20.149999999999999" customHeight="1">
      <c r="B101" s="119"/>
      <c r="D101" s="120" t="s">
        <v>156</v>
      </c>
      <c r="E101" s="121"/>
      <c r="F101" s="121"/>
      <c r="G101" s="121"/>
      <c r="H101" s="121"/>
      <c r="I101" s="121"/>
      <c r="J101" s="122">
        <f>J208</f>
        <v>0</v>
      </c>
      <c r="L101" s="119"/>
    </row>
    <row r="102" spans="2:12" s="9" customFormat="1" ht="24.9" customHeight="1">
      <c r="B102" s="115"/>
      <c r="D102" s="116" t="s">
        <v>157</v>
      </c>
      <c r="E102" s="117"/>
      <c r="F102" s="117"/>
      <c r="G102" s="117"/>
      <c r="H102" s="117"/>
      <c r="I102" s="117"/>
      <c r="J102" s="118">
        <f>J213</f>
        <v>0</v>
      </c>
      <c r="L102" s="115"/>
    </row>
    <row r="103" spans="2:12" s="10" customFormat="1" ht="20.149999999999999" customHeight="1">
      <c r="B103" s="119"/>
      <c r="D103" s="120" t="s">
        <v>158</v>
      </c>
      <c r="E103" s="121"/>
      <c r="F103" s="121"/>
      <c r="G103" s="121"/>
      <c r="H103" s="121"/>
      <c r="I103" s="121"/>
      <c r="J103" s="122">
        <f>J214</f>
        <v>0</v>
      </c>
      <c r="L103" s="119"/>
    </row>
    <row r="104" spans="2:12" s="10" customFormat="1" ht="20.149999999999999" customHeight="1">
      <c r="B104" s="119"/>
      <c r="D104" s="120" t="s">
        <v>159</v>
      </c>
      <c r="E104" s="121"/>
      <c r="F104" s="121"/>
      <c r="G104" s="121"/>
      <c r="H104" s="121"/>
      <c r="I104" s="121"/>
      <c r="J104" s="122">
        <f>J267</f>
        <v>0</v>
      </c>
      <c r="L104" s="119"/>
    </row>
    <row r="105" spans="2:12" s="10" customFormat="1" ht="20.149999999999999" customHeight="1">
      <c r="B105" s="119"/>
      <c r="D105" s="120" t="s">
        <v>160</v>
      </c>
      <c r="E105" s="121"/>
      <c r="F105" s="121"/>
      <c r="G105" s="121"/>
      <c r="H105" s="121"/>
      <c r="I105" s="121"/>
      <c r="J105" s="122">
        <f>J330</f>
        <v>0</v>
      </c>
      <c r="L105" s="119"/>
    </row>
    <row r="106" spans="2:12" s="9" customFormat="1" ht="24.9" customHeight="1">
      <c r="B106" s="115"/>
      <c r="D106" s="116" t="s">
        <v>161</v>
      </c>
      <c r="E106" s="117"/>
      <c r="F106" s="117"/>
      <c r="G106" s="117"/>
      <c r="H106" s="117"/>
      <c r="I106" s="117"/>
      <c r="J106" s="118">
        <f>J341</f>
        <v>0</v>
      </c>
      <c r="L106" s="115"/>
    </row>
    <row r="107" spans="2:12" s="10" customFormat="1" ht="20.149999999999999" customHeight="1">
      <c r="B107" s="119"/>
      <c r="D107" s="120" t="s">
        <v>162</v>
      </c>
      <c r="E107" s="121"/>
      <c r="F107" s="121"/>
      <c r="G107" s="121"/>
      <c r="H107" s="121"/>
      <c r="I107" s="121"/>
      <c r="J107" s="122">
        <f>J342</f>
        <v>0</v>
      </c>
      <c r="L107" s="119"/>
    </row>
    <row r="108" spans="2:12" s="10" customFormat="1" ht="20.149999999999999" customHeight="1">
      <c r="B108" s="119"/>
      <c r="D108" s="120" t="s">
        <v>163</v>
      </c>
      <c r="E108" s="121"/>
      <c r="F108" s="121"/>
      <c r="G108" s="121"/>
      <c r="H108" s="121"/>
      <c r="I108" s="121"/>
      <c r="J108" s="122">
        <f>J352</f>
        <v>0</v>
      </c>
      <c r="L108" s="119"/>
    </row>
    <row r="109" spans="2:12" s="10" customFormat="1" ht="20.149999999999999" customHeight="1">
      <c r="B109" s="119"/>
      <c r="D109" s="120" t="s">
        <v>164</v>
      </c>
      <c r="E109" s="121"/>
      <c r="F109" s="121"/>
      <c r="G109" s="121"/>
      <c r="H109" s="121"/>
      <c r="I109" s="121"/>
      <c r="J109" s="122">
        <f>J358</f>
        <v>0</v>
      </c>
      <c r="L109" s="119"/>
    </row>
    <row r="110" spans="2:12" s="9" customFormat="1" ht="24.9" customHeight="1">
      <c r="B110" s="115"/>
      <c r="D110" s="116" t="s">
        <v>165</v>
      </c>
      <c r="E110" s="117"/>
      <c r="F110" s="117"/>
      <c r="G110" s="117"/>
      <c r="H110" s="117"/>
      <c r="I110" s="117"/>
      <c r="J110" s="118">
        <f>J360</f>
        <v>0</v>
      </c>
      <c r="L110" s="115"/>
    </row>
    <row r="111" spans="2:12" s="10" customFormat="1" ht="20.149999999999999" customHeight="1">
      <c r="B111" s="119"/>
      <c r="D111" s="120" t="s">
        <v>166</v>
      </c>
      <c r="E111" s="121"/>
      <c r="F111" s="121"/>
      <c r="G111" s="121"/>
      <c r="H111" s="121"/>
      <c r="I111" s="121"/>
      <c r="J111" s="122">
        <f>J361</f>
        <v>0</v>
      </c>
      <c r="L111" s="119"/>
    </row>
    <row r="112" spans="2:12" s="10" customFormat="1" ht="20.149999999999999" customHeight="1">
      <c r="B112" s="119"/>
      <c r="D112" s="120" t="s">
        <v>167</v>
      </c>
      <c r="E112" s="121"/>
      <c r="F112" s="121"/>
      <c r="G112" s="121"/>
      <c r="H112" s="121"/>
      <c r="I112" s="121"/>
      <c r="J112" s="122">
        <f>J367</f>
        <v>0</v>
      </c>
      <c r="L112" s="119"/>
    </row>
    <row r="113" spans="2:12" s="10" customFormat="1" ht="20.149999999999999" customHeight="1">
      <c r="B113" s="119"/>
      <c r="D113" s="120" t="s">
        <v>168</v>
      </c>
      <c r="E113" s="121"/>
      <c r="F113" s="121"/>
      <c r="G113" s="121"/>
      <c r="H113" s="121"/>
      <c r="I113" s="121"/>
      <c r="J113" s="122">
        <f>J378</f>
        <v>0</v>
      </c>
      <c r="L113" s="119"/>
    </row>
    <row r="114" spans="2:12" s="10" customFormat="1" ht="20.149999999999999" customHeight="1">
      <c r="B114" s="119"/>
      <c r="D114" s="120" t="s">
        <v>169</v>
      </c>
      <c r="E114" s="121"/>
      <c r="F114" s="121"/>
      <c r="G114" s="121"/>
      <c r="H114" s="121"/>
      <c r="I114" s="121"/>
      <c r="J114" s="122">
        <f>J390</f>
        <v>0</v>
      </c>
      <c r="L114" s="119"/>
    </row>
    <row r="115" spans="2:12" s="10" customFormat="1" ht="20.149999999999999" customHeight="1">
      <c r="B115" s="119"/>
      <c r="D115" s="120" t="s">
        <v>170</v>
      </c>
      <c r="E115" s="121"/>
      <c r="F115" s="121"/>
      <c r="G115" s="121"/>
      <c r="H115" s="121"/>
      <c r="I115" s="121"/>
      <c r="J115" s="122">
        <f>J393</f>
        <v>0</v>
      </c>
      <c r="L115" s="119"/>
    </row>
    <row r="116" spans="2:12" s="9" customFormat="1" ht="24.9" customHeight="1">
      <c r="B116" s="115"/>
      <c r="D116" s="116" t="s">
        <v>171</v>
      </c>
      <c r="E116" s="117"/>
      <c r="F116" s="117"/>
      <c r="G116" s="117"/>
      <c r="H116" s="117"/>
      <c r="I116" s="117"/>
      <c r="J116" s="118">
        <f>J395</f>
        <v>0</v>
      </c>
      <c r="L116" s="115"/>
    </row>
    <row r="117" spans="2:12" s="10" customFormat="1" ht="20.149999999999999" customHeight="1">
      <c r="B117" s="119"/>
      <c r="D117" s="120" t="s">
        <v>172</v>
      </c>
      <c r="E117" s="121"/>
      <c r="F117" s="121"/>
      <c r="G117" s="121"/>
      <c r="H117" s="121"/>
      <c r="I117" s="121"/>
      <c r="J117" s="122">
        <f>J396</f>
        <v>0</v>
      </c>
      <c r="L117" s="119"/>
    </row>
    <row r="118" spans="2:12" s="10" customFormat="1" ht="20.149999999999999" customHeight="1">
      <c r="B118" s="119"/>
      <c r="D118" s="120" t="s">
        <v>173</v>
      </c>
      <c r="E118" s="121"/>
      <c r="F118" s="121"/>
      <c r="G118" s="121"/>
      <c r="H118" s="121"/>
      <c r="I118" s="121"/>
      <c r="J118" s="122">
        <f>J402</f>
        <v>0</v>
      </c>
      <c r="L118" s="119"/>
    </row>
    <row r="119" spans="2:12" s="10" customFormat="1" ht="20.149999999999999" customHeight="1">
      <c r="B119" s="119"/>
      <c r="D119" s="120" t="s">
        <v>174</v>
      </c>
      <c r="E119" s="121"/>
      <c r="F119" s="121"/>
      <c r="G119" s="121"/>
      <c r="H119" s="121"/>
      <c r="I119" s="121"/>
      <c r="J119" s="122">
        <f>J410</f>
        <v>0</v>
      </c>
      <c r="L119" s="119"/>
    </row>
    <row r="120" spans="2:12" s="10" customFormat="1" ht="20.149999999999999" customHeight="1">
      <c r="B120" s="119"/>
      <c r="D120" s="120" t="s">
        <v>175</v>
      </c>
      <c r="E120" s="121"/>
      <c r="F120" s="121"/>
      <c r="G120" s="121"/>
      <c r="H120" s="121"/>
      <c r="I120" s="121"/>
      <c r="J120" s="122">
        <f>J416</f>
        <v>0</v>
      </c>
      <c r="L120" s="119"/>
    </row>
    <row r="121" spans="2:12" s="9" customFormat="1" ht="24.9" customHeight="1">
      <c r="B121" s="115"/>
      <c r="D121" s="116" t="s">
        <v>176</v>
      </c>
      <c r="E121" s="117"/>
      <c r="F121" s="117"/>
      <c r="G121" s="117"/>
      <c r="H121" s="117"/>
      <c r="I121" s="117"/>
      <c r="J121" s="118">
        <f>J418</f>
        <v>0</v>
      </c>
      <c r="L121" s="115"/>
    </row>
    <row r="122" spans="2:12" s="10" customFormat="1" ht="20.149999999999999" customHeight="1">
      <c r="B122" s="119"/>
      <c r="D122" s="120" t="s">
        <v>177</v>
      </c>
      <c r="E122" s="121"/>
      <c r="F122" s="121"/>
      <c r="G122" s="121"/>
      <c r="H122" s="121"/>
      <c r="I122" s="121"/>
      <c r="J122" s="122">
        <f>J419</f>
        <v>0</v>
      </c>
      <c r="L122" s="119"/>
    </row>
    <row r="123" spans="2:12" s="10" customFormat="1" ht="20.149999999999999" customHeight="1">
      <c r="B123" s="119"/>
      <c r="D123" s="120" t="s">
        <v>178</v>
      </c>
      <c r="E123" s="121"/>
      <c r="F123" s="121"/>
      <c r="G123" s="121"/>
      <c r="H123" s="121"/>
      <c r="I123" s="121"/>
      <c r="J123" s="122">
        <f>J429</f>
        <v>0</v>
      </c>
      <c r="L123" s="119"/>
    </row>
    <row r="124" spans="2:12" s="10" customFormat="1" ht="20.149999999999999" customHeight="1">
      <c r="B124" s="119"/>
      <c r="D124" s="120" t="s">
        <v>179</v>
      </c>
      <c r="E124" s="121"/>
      <c r="F124" s="121"/>
      <c r="G124" s="121"/>
      <c r="H124" s="121"/>
      <c r="I124" s="121"/>
      <c r="J124" s="122">
        <f>J436</f>
        <v>0</v>
      </c>
      <c r="L124" s="119"/>
    </row>
    <row r="125" spans="2:12" s="9" customFormat="1" ht="24.9" customHeight="1">
      <c r="B125" s="115"/>
      <c r="D125" s="116" t="s">
        <v>180</v>
      </c>
      <c r="E125" s="117"/>
      <c r="F125" s="117"/>
      <c r="G125" s="117"/>
      <c r="H125" s="117"/>
      <c r="I125" s="117"/>
      <c r="J125" s="118">
        <f>J438</f>
        <v>0</v>
      </c>
      <c r="L125" s="115"/>
    </row>
    <row r="126" spans="2:12" s="10" customFormat="1" ht="20.149999999999999" customHeight="1">
      <c r="B126" s="119"/>
      <c r="D126" s="120" t="s">
        <v>181</v>
      </c>
      <c r="E126" s="121"/>
      <c r="F126" s="121"/>
      <c r="G126" s="121"/>
      <c r="H126" s="121"/>
      <c r="I126" s="121"/>
      <c r="J126" s="122">
        <f>J439</f>
        <v>0</v>
      </c>
      <c r="L126" s="119"/>
    </row>
    <row r="127" spans="2:12" s="10" customFormat="1" ht="20.149999999999999" customHeight="1">
      <c r="B127" s="119"/>
      <c r="D127" s="120" t="s">
        <v>182</v>
      </c>
      <c r="E127" s="121"/>
      <c r="F127" s="121"/>
      <c r="G127" s="121"/>
      <c r="H127" s="121"/>
      <c r="I127" s="121"/>
      <c r="J127" s="122">
        <f>J448</f>
        <v>0</v>
      </c>
      <c r="L127" s="119"/>
    </row>
    <row r="128" spans="2:12" s="10" customFormat="1" ht="20.149999999999999" customHeight="1">
      <c r="B128" s="119"/>
      <c r="D128" s="120" t="s">
        <v>183</v>
      </c>
      <c r="E128" s="121"/>
      <c r="F128" s="121"/>
      <c r="G128" s="121"/>
      <c r="H128" s="121"/>
      <c r="I128" s="121"/>
      <c r="J128" s="122">
        <f>J471</f>
        <v>0</v>
      </c>
      <c r="L128" s="119"/>
    </row>
    <row r="129" spans="2:12" s="10" customFormat="1" ht="20.149999999999999" customHeight="1">
      <c r="B129" s="119"/>
      <c r="D129" s="120" t="s">
        <v>184</v>
      </c>
      <c r="E129" s="121"/>
      <c r="F129" s="121"/>
      <c r="G129" s="121"/>
      <c r="H129" s="121"/>
      <c r="I129" s="121"/>
      <c r="J129" s="122">
        <f>J546</f>
        <v>0</v>
      </c>
      <c r="L129" s="119"/>
    </row>
    <row r="130" spans="2:12" s="9" customFormat="1" ht="24.9" customHeight="1">
      <c r="B130" s="115"/>
      <c r="D130" s="116" t="s">
        <v>185</v>
      </c>
      <c r="E130" s="117"/>
      <c r="F130" s="117"/>
      <c r="G130" s="117"/>
      <c r="H130" s="117"/>
      <c r="I130" s="117"/>
      <c r="J130" s="118">
        <f>J550</f>
        <v>0</v>
      </c>
      <c r="L130" s="115"/>
    </row>
    <row r="131" spans="2:12" s="10" customFormat="1" ht="20.149999999999999" customHeight="1">
      <c r="B131" s="119"/>
      <c r="D131" s="120" t="s">
        <v>186</v>
      </c>
      <c r="E131" s="121"/>
      <c r="F131" s="121"/>
      <c r="G131" s="121"/>
      <c r="H131" s="121"/>
      <c r="I131" s="121"/>
      <c r="J131" s="122">
        <f>J551</f>
        <v>0</v>
      </c>
      <c r="L131" s="119"/>
    </row>
    <row r="132" spans="2:12" s="10" customFormat="1" ht="20.149999999999999" customHeight="1">
      <c r="B132" s="119"/>
      <c r="D132" s="120" t="s">
        <v>187</v>
      </c>
      <c r="E132" s="121"/>
      <c r="F132" s="121"/>
      <c r="G132" s="121"/>
      <c r="H132" s="121"/>
      <c r="I132" s="121"/>
      <c r="J132" s="122">
        <f>J557</f>
        <v>0</v>
      </c>
      <c r="L132" s="119"/>
    </row>
    <row r="133" spans="2:12" s="9" customFormat="1" ht="24.9" customHeight="1">
      <c r="B133" s="115"/>
      <c r="D133" s="116" t="s">
        <v>188</v>
      </c>
      <c r="E133" s="117"/>
      <c r="F133" s="117"/>
      <c r="G133" s="117"/>
      <c r="H133" s="117"/>
      <c r="I133" s="117"/>
      <c r="J133" s="118">
        <f>J559</f>
        <v>0</v>
      </c>
      <c r="L133" s="115"/>
    </row>
    <row r="134" spans="2:12" s="10" customFormat="1" ht="20.149999999999999" customHeight="1">
      <c r="B134" s="119"/>
      <c r="D134" s="120" t="s">
        <v>189</v>
      </c>
      <c r="E134" s="121"/>
      <c r="F134" s="121"/>
      <c r="G134" s="121"/>
      <c r="H134" s="121"/>
      <c r="I134" s="121"/>
      <c r="J134" s="122">
        <f>J560</f>
        <v>0</v>
      </c>
      <c r="L134" s="119"/>
    </row>
    <row r="135" spans="2:12" s="10" customFormat="1" ht="20.149999999999999" customHeight="1">
      <c r="B135" s="119"/>
      <c r="D135" s="120" t="s">
        <v>190</v>
      </c>
      <c r="E135" s="121"/>
      <c r="F135" s="121"/>
      <c r="G135" s="121"/>
      <c r="H135" s="121"/>
      <c r="I135" s="121"/>
      <c r="J135" s="122">
        <f>J578</f>
        <v>0</v>
      </c>
      <c r="L135" s="119"/>
    </row>
    <row r="136" spans="2:12" s="10" customFormat="1" ht="20.149999999999999" customHeight="1">
      <c r="B136" s="119"/>
      <c r="D136" s="120" t="s">
        <v>191</v>
      </c>
      <c r="E136" s="121"/>
      <c r="F136" s="121"/>
      <c r="G136" s="121"/>
      <c r="H136" s="121"/>
      <c r="I136" s="121"/>
      <c r="J136" s="122">
        <f>J584</f>
        <v>0</v>
      </c>
      <c r="L136" s="119"/>
    </row>
    <row r="137" spans="2:12" s="10" customFormat="1" ht="20.149999999999999" customHeight="1">
      <c r="B137" s="119"/>
      <c r="D137" s="120" t="s">
        <v>192</v>
      </c>
      <c r="E137" s="121"/>
      <c r="F137" s="121"/>
      <c r="G137" s="121"/>
      <c r="H137" s="121"/>
      <c r="I137" s="121"/>
      <c r="J137" s="122">
        <f>J587</f>
        <v>0</v>
      </c>
      <c r="L137" s="119"/>
    </row>
    <row r="138" spans="2:12" s="9" customFormat="1" ht="24.9" customHeight="1">
      <c r="B138" s="115"/>
      <c r="D138" s="116" t="s">
        <v>193</v>
      </c>
      <c r="E138" s="117"/>
      <c r="F138" s="117"/>
      <c r="G138" s="117"/>
      <c r="H138" s="117"/>
      <c r="I138" s="117"/>
      <c r="J138" s="118">
        <f>J589</f>
        <v>0</v>
      </c>
      <c r="L138" s="115"/>
    </row>
    <row r="139" spans="2:12" s="10" customFormat="1" ht="20.149999999999999" customHeight="1">
      <c r="B139" s="119"/>
      <c r="D139" s="120" t="s">
        <v>194</v>
      </c>
      <c r="E139" s="121"/>
      <c r="F139" s="121"/>
      <c r="G139" s="121"/>
      <c r="H139" s="121"/>
      <c r="I139" s="121"/>
      <c r="J139" s="122">
        <f>J590</f>
        <v>0</v>
      </c>
      <c r="L139" s="119"/>
    </row>
    <row r="140" spans="2:12" s="10" customFormat="1" ht="20.149999999999999" customHeight="1">
      <c r="B140" s="119"/>
      <c r="D140" s="120" t="s">
        <v>195</v>
      </c>
      <c r="E140" s="121"/>
      <c r="F140" s="121"/>
      <c r="G140" s="121"/>
      <c r="H140" s="121"/>
      <c r="I140" s="121"/>
      <c r="J140" s="122">
        <f>J598</f>
        <v>0</v>
      </c>
      <c r="L140" s="119"/>
    </row>
    <row r="141" spans="2:12" s="10" customFormat="1" ht="20.149999999999999" customHeight="1">
      <c r="B141" s="119"/>
      <c r="D141" s="120" t="s">
        <v>196</v>
      </c>
      <c r="E141" s="121"/>
      <c r="F141" s="121"/>
      <c r="G141" s="121"/>
      <c r="H141" s="121"/>
      <c r="I141" s="121"/>
      <c r="J141" s="122">
        <f>J603</f>
        <v>0</v>
      </c>
      <c r="L141" s="119"/>
    </row>
    <row r="142" spans="2:12" s="10" customFormat="1" ht="20.149999999999999" customHeight="1">
      <c r="B142" s="119"/>
      <c r="D142" s="120" t="s">
        <v>197</v>
      </c>
      <c r="E142" s="121"/>
      <c r="F142" s="121"/>
      <c r="G142" s="121"/>
      <c r="H142" s="121"/>
      <c r="I142" s="121"/>
      <c r="J142" s="122">
        <f>J608</f>
        <v>0</v>
      </c>
      <c r="L142" s="119"/>
    </row>
    <row r="143" spans="2:12" s="10" customFormat="1" ht="20.149999999999999" customHeight="1">
      <c r="B143" s="119"/>
      <c r="D143" s="120" t="s">
        <v>198</v>
      </c>
      <c r="E143" s="121"/>
      <c r="F143" s="121"/>
      <c r="G143" s="121"/>
      <c r="H143" s="121"/>
      <c r="I143" s="121"/>
      <c r="J143" s="122">
        <f>J612</f>
        <v>0</v>
      </c>
      <c r="L143" s="119"/>
    </row>
    <row r="144" spans="2:12" s="9" customFormat="1" ht="24.9" customHeight="1">
      <c r="B144" s="115"/>
      <c r="D144" s="116" t="s">
        <v>199</v>
      </c>
      <c r="E144" s="117"/>
      <c r="F144" s="117"/>
      <c r="G144" s="117"/>
      <c r="H144" s="117"/>
      <c r="I144" s="117"/>
      <c r="J144" s="118">
        <f>J614</f>
        <v>0</v>
      </c>
      <c r="L144" s="115"/>
    </row>
    <row r="145" spans="2:12" s="10" customFormat="1" ht="20.149999999999999" customHeight="1">
      <c r="B145" s="119"/>
      <c r="D145" s="120" t="s">
        <v>200</v>
      </c>
      <c r="E145" s="121"/>
      <c r="F145" s="121"/>
      <c r="G145" s="121"/>
      <c r="H145" s="121"/>
      <c r="I145" s="121"/>
      <c r="J145" s="122">
        <f>J615</f>
        <v>0</v>
      </c>
      <c r="L145" s="119"/>
    </row>
    <row r="146" spans="2:12" s="10" customFormat="1" ht="20.149999999999999" customHeight="1">
      <c r="B146" s="119"/>
      <c r="D146" s="120" t="s">
        <v>201</v>
      </c>
      <c r="E146" s="121"/>
      <c r="F146" s="121"/>
      <c r="G146" s="121"/>
      <c r="H146" s="121"/>
      <c r="I146" s="121"/>
      <c r="J146" s="122">
        <f>J627</f>
        <v>0</v>
      </c>
      <c r="L146" s="119"/>
    </row>
    <row r="147" spans="2:12" s="10" customFormat="1" ht="20.149999999999999" customHeight="1">
      <c r="B147" s="119"/>
      <c r="D147" s="120" t="s">
        <v>202</v>
      </c>
      <c r="E147" s="121"/>
      <c r="F147" s="121"/>
      <c r="G147" s="121"/>
      <c r="H147" s="121"/>
      <c r="I147" s="121"/>
      <c r="J147" s="122">
        <f>J636</f>
        <v>0</v>
      </c>
      <c r="L147" s="119"/>
    </row>
    <row r="148" spans="2:12" s="10" customFormat="1" ht="20.149999999999999" customHeight="1">
      <c r="B148" s="119"/>
      <c r="D148" s="120" t="s">
        <v>203</v>
      </c>
      <c r="E148" s="121"/>
      <c r="F148" s="121"/>
      <c r="G148" s="121"/>
      <c r="H148" s="121"/>
      <c r="I148" s="121"/>
      <c r="J148" s="122">
        <f>J667</f>
        <v>0</v>
      </c>
      <c r="L148" s="119"/>
    </row>
    <row r="149" spans="2:12" s="9" customFormat="1" ht="24.9" customHeight="1">
      <c r="B149" s="115"/>
      <c r="D149" s="116" t="s">
        <v>204</v>
      </c>
      <c r="E149" s="117"/>
      <c r="F149" s="117"/>
      <c r="G149" s="117"/>
      <c r="H149" s="117"/>
      <c r="I149" s="117"/>
      <c r="J149" s="118">
        <f>J669</f>
        <v>0</v>
      </c>
      <c r="L149" s="115"/>
    </row>
    <row r="150" spans="2:12" s="10" customFormat="1" ht="20.149999999999999" customHeight="1">
      <c r="B150" s="119"/>
      <c r="D150" s="120" t="s">
        <v>205</v>
      </c>
      <c r="E150" s="121"/>
      <c r="F150" s="121"/>
      <c r="G150" s="121"/>
      <c r="H150" s="121"/>
      <c r="I150" s="121"/>
      <c r="J150" s="122">
        <f>J670</f>
        <v>0</v>
      </c>
      <c r="L150" s="119"/>
    </row>
    <row r="151" spans="2:12" s="10" customFormat="1" ht="20.149999999999999" customHeight="1">
      <c r="B151" s="119"/>
      <c r="D151" s="120" t="s">
        <v>206</v>
      </c>
      <c r="E151" s="121"/>
      <c r="F151" s="121"/>
      <c r="G151" s="121"/>
      <c r="H151" s="121"/>
      <c r="I151" s="121"/>
      <c r="J151" s="122">
        <f>J676</f>
        <v>0</v>
      </c>
      <c r="L151" s="119"/>
    </row>
    <row r="152" spans="2:12" s="9" customFormat="1" ht="24.9" customHeight="1">
      <c r="B152" s="115"/>
      <c r="D152" s="116" t="s">
        <v>207</v>
      </c>
      <c r="E152" s="117"/>
      <c r="F152" s="117"/>
      <c r="G152" s="117"/>
      <c r="H152" s="117"/>
      <c r="I152" s="117"/>
      <c r="J152" s="118">
        <f>J678</f>
        <v>0</v>
      </c>
      <c r="L152" s="115"/>
    </row>
    <row r="153" spans="2:12" s="10" customFormat="1" ht="20.149999999999999" customHeight="1">
      <c r="B153" s="119"/>
      <c r="D153" s="120" t="s">
        <v>208</v>
      </c>
      <c r="E153" s="121"/>
      <c r="F153" s="121"/>
      <c r="G153" s="121"/>
      <c r="H153" s="121"/>
      <c r="I153" s="121"/>
      <c r="J153" s="122">
        <f>J679</f>
        <v>0</v>
      </c>
      <c r="L153" s="119"/>
    </row>
    <row r="154" spans="2:12" s="10" customFormat="1" ht="20.149999999999999" customHeight="1">
      <c r="B154" s="119"/>
      <c r="D154" s="120" t="s">
        <v>209</v>
      </c>
      <c r="E154" s="121"/>
      <c r="F154" s="121"/>
      <c r="G154" s="121"/>
      <c r="H154" s="121"/>
      <c r="I154" s="121"/>
      <c r="J154" s="122">
        <f>J704</f>
        <v>0</v>
      </c>
      <c r="L154" s="119"/>
    </row>
    <row r="155" spans="2:12" s="10" customFormat="1" ht="20.149999999999999" customHeight="1">
      <c r="B155" s="119"/>
      <c r="D155" s="120" t="s">
        <v>210</v>
      </c>
      <c r="E155" s="121"/>
      <c r="F155" s="121"/>
      <c r="G155" s="121"/>
      <c r="H155" s="121"/>
      <c r="I155" s="121"/>
      <c r="J155" s="122">
        <f>J726</f>
        <v>0</v>
      </c>
      <c r="L155" s="119"/>
    </row>
    <row r="156" spans="2:12" s="9" customFormat="1" ht="24.9" customHeight="1">
      <c r="B156" s="115"/>
      <c r="D156" s="116" t="s">
        <v>211</v>
      </c>
      <c r="E156" s="117"/>
      <c r="F156" s="117"/>
      <c r="G156" s="117"/>
      <c r="H156" s="117"/>
      <c r="I156" s="117"/>
      <c r="J156" s="118">
        <f>J729</f>
        <v>0</v>
      </c>
      <c r="L156" s="115"/>
    </row>
    <row r="157" spans="2:12" s="10" customFormat="1" ht="20.149999999999999" customHeight="1">
      <c r="B157" s="119"/>
      <c r="D157" s="120" t="s">
        <v>212</v>
      </c>
      <c r="E157" s="121"/>
      <c r="F157" s="121"/>
      <c r="G157" s="121"/>
      <c r="H157" s="121"/>
      <c r="I157" s="121"/>
      <c r="J157" s="122">
        <f>J730</f>
        <v>0</v>
      </c>
      <c r="L157" s="119"/>
    </row>
    <row r="158" spans="2:12" s="10" customFormat="1" ht="20.149999999999999" customHeight="1">
      <c r="B158" s="119"/>
      <c r="D158" s="120" t="s">
        <v>213</v>
      </c>
      <c r="E158" s="121"/>
      <c r="F158" s="121"/>
      <c r="G158" s="121"/>
      <c r="H158" s="121"/>
      <c r="I158" s="121"/>
      <c r="J158" s="122">
        <f>J747</f>
        <v>0</v>
      </c>
      <c r="L158" s="119"/>
    </row>
    <row r="159" spans="2:12" s="9" customFormat="1" ht="24.9" customHeight="1">
      <c r="B159" s="115"/>
      <c r="D159" s="116" t="s">
        <v>214</v>
      </c>
      <c r="E159" s="117"/>
      <c r="F159" s="117"/>
      <c r="G159" s="117"/>
      <c r="H159" s="117"/>
      <c r="I159" s="117"/>
      <c r="J159" s="118">
        <f>J749</f>
        <v>0</v>
      </c>
      <c r="L159" s="115"/>
    </row>
    <row r="160" spans="2:12" s="10" customFormat="1" ht="20.149999999999999" customHeight="1">
      <c r="B160" s="119"/>
      <c r="D160" s="120" t="s">
        <v>215</v>
      </c>
      <c r="E160" s="121"/>
      <c r="F160" s="121"/>
      <c r="G160" s="121"/>
      <c r="H160" s="121"/>
      <c r="I160" s="121"/>
      <c r="J160" s="122">
        <f>J750</f>
        <v>0</v>
      </c>
      <c r="L160" s="119"/>
    </row>
    <row r="161" spans="1:31" s="10" customFormat="1" ht="20.149999999999999" customHeight="1">
      <c r="B161" s="119"/>
      <c r="D161" s="120" t="s">
        <v>216</v>
      </c>
      <c r="E161" s="121"/>
      <c r="F161" s="121"/>
      <c r="G161" s="121"/>
      <c r="H161" s="121"/>
      <c r="I161" s="121"/>
      <c r="J161" s="122">
        <f>J799</f>
        <v>0</v>
      </c>
      <c r="L161" s="119"/>
    </row>
    <row r="162" spans="1:31" s="10" customFormat="1" ht="20.149999999999999" customHeight="1">
      <c r="B162" s="119"/>
      <c r="D162" s="120" t="s">
        <v>217</v>
      </c>
      <c r="E162" s="121"/>
      <c r="F162" s="121"/>
      <c r="G162" s="121"/>
      <c r="H162" s="121"/>
      <c r="I162" s="121"/>
      <c r="J162" s="122">
        <f>J812</f>
        <v>0</v>
      </c>
      <c r="L162" s="119"/>
    </row>
    <row r="163" spans="1:31" s="9" customFormat="1" ht="24.9" customHeight="1">
      <c r="B163" s="115"/>
      <c r="D163" s="116" t="s">
        <v>218</v>
      </c>
      <c r="E163" s="117"/>
      <c r="F163" s="117"/>
      <c r="G163" s="117"/>
      <c r="H163" s="117"/>
      <c r="I163" s="117"/>
      <c r="J163" s="118">
        <f>J815</f>
        <v>0</v>
      </c>
      <c r="L163" s="115"/>
    </row>
    <row r="164" spans="1:31" s="10" customFormat="1" ht="20.149999999999999" customHeight="1">
      <c r="B164" s="119"/>
      <c r="D164" s="120" t="s">
        <v>219</v>
      </c>
      <c r="E164" s="121"/>
      <c r="F164" s="121"/>
      <c r="G164" s="121"/>
      <c r="H164" s="121"/>
      <c r="I164" s="121"/>
      <c r="J164" s="122">
        <f>J816</f>
        <v>0</v>
      </c>
      <c r="L164" s="119"/>
    </row>
    <row r="165" spans="1:31" s="10" customFormat="1" ht="20.149999999999999" customHeight="1">
      <c r="B165" s="119"/>
      <c r="D165" s="120" t="s">
        <v>220</v>
      </c>
      <c r="E165" s="121"/>
      <c r="F165" s="121"/>
      <c r="G165" s="121"/>
      <c r="H165" s="121"/>
      <c r="I165" s="121"/>
      <c r="J165" s="122">
        <f>J824</f>
        <v>0</v>
      </c>
      <c r="L165" s="119"/>
    </row>
    <row r="166" spans="1:31" s="10" customFormat="1" ht="20.149999999999999" customHeight="1">
      <c r="B166" s="119"/>
      <c r="D166" s="120" t="s">
        <v>221</v>
      </c>
      <c r="E166" s="121"/>
      <c r="F166" s="121"/>
      <c r="G166" s="121"/>
      <c r="H166" s="121"/>
      <c r="I166" s="121"/>
      <c r="J166" s="122">
        <f>J834</f>
        <v>0</v>
      </c>
      <c r="L166" s="119"/>
    </row>
    <row r="167" spans="1:31" s="9" customFormat="1" ht="24.9" customHeight="1">
      <c r="B167" s="115"/>
      <c r="D167" s="116" t="s">
        <v>222</v>
      </c>
      <c r="E167" s="117"/>
      <c r="F167" s="117"/>
      <c r="G167" s="117"/>
      <c r="H167" s="117"/>
      <c r="I167" s="117"/>
      <c r="J167" s="118">
        <f>J836</f>
        <v>0</v>
      </c>
      <c r="L167" s="115"/>
    </row>
    <row r="168" spans="1:31" s="10" customFormat="1" ht="20.149999999999999" customHeight="1">
      <c r="B168" s="119"/>
      <c r="D168" s="120" t="s">
        <v>223</v>
      </c>
      <c r="E168" s="121"/>
      <c r="F168" s="121"/>
      <c r="G168" s="121"/>
      <c r="H168" s="121"/>
      <c r="I168" s="121"/>
      <c r="J168" s="122">
        <f>J837</f>
        <v>0</v>
      </c>
      <c r="L168" s="119"/>
    </row>
    <row r="169" spans="1:31" s="10" customFormat="1" ht="20.149999999999999" customHeight="1">
      <c r="B169" s="119"/>
      <c r="D169" s="120" t="s">
        <v>224</v>
      </c>
      <c r="E169" s="121"/>
      <c r="F169" s="121"/>
      <c r="G169" s="121"/>
      <c r="H169" s="121"/>
      <c r="I169" s="121"/>
      <c r="J169" s="122">
        <f>J845</f>
        <v>0</v>
      </c>
      <c r="L169" s="119"/>
    </row>
    <row r="170" spans="1:31" s="9" customFormat="1" ht="24.9" customHeight="1">
      <c r="B170" s="115"/>
      <c r="D170" s="116" t="s">
        <v>225</v>
      </c>
      <c r="E170" s="117"/>
      <c r="F170" s="117"/>
      <c r="G170" s="117"/>
      <c r="H170" s="117"/>
      <c r="I170" s="117"/>
      <c r="J170" s="118">
        <f>J847</f>
        <v>0</v>
      </c>
      <c r="L170" s="115"/>
    </row>
    <row r="171" spans="1:31" s="2" customFormat="1" ht="21.8" customHeight="1">
      <c r="A171" s="34"/>
      <c r="B171" s="35"/>
      <c r="C171" s="34"/>
      <c r="D171" s="34"/>
      <c r="E171" s="34"/>
      <c r="F171" s="34"/>
      <c r="G171" s="34"/>
      <c r="H171" s="34"/>
      <c r="I171" s="34"/>
      <c r="J171" s="34"/>
      <c r="K171" s="34"/>
      <c r="L171" s="4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</row>
    <row r="172" spans="1:31" s="2" customFormat="1" ht="6.9" customHeight="1">
      <c r="A172" s="34"/>
      <c r="B172" s="49"/>
      <c r="C172" s="50"/>
      <c r="D172" s="50"/>
      <c r="E172" s="50"/>
      <c r="F172" s="50"/>
      <c r="G172" s="50"/>
      <c r="H172" s="50"/>
      <c r="I172" s="50"/>
      <c r="J172" s="50"/>
      <c r="K172" s="50"/>
      <c r="L172" s="4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</row>
    <row r="176" spans="1:31" s="2" customFormat="1" ht="6.9" customHeight="1">
      <c r="A176" s="34"/>
      <c r="B176" s="51"/>
      <c r="C176" s="52"/>
      <c r="D176" s="52"/>
      <c r="E176" s="52"/>
      <c r="F176" s="52"/>
      <c r="G176" s="52"/>
      <c r="H176" s="52"/>
      <c r="I176" s="52"/>
      <c r="J176" s="52"/>
      <c r="K176" s="52"/>
      <c r="L176" s="4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</row>
    <row r="177" spans="1:63" s="2" customFormat="1" ht="24.9" customHeight="1">
      <c r="A177" s="34"/>
      <c r="B177" s="35"/>
      <c r="C177" s="22" t="s">
        <v>226</v>
      </c>
      <c r="D177" s="34"/>
      <c r="E177" s="34"/>
      <c r="F177" s="34"/>
      <c r="G177" s="34"/>
      <c r="H177" s="34"/>
      <c r="I177" s="34"/>
      <c r="J177" s="34"/>
      <c r="K177" s="34"/>
      <c r="L177" s="4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</row>
    <row r="178" spans="1:63" s="2" customFormat="1" ht="6.9" customHeight="1">
      <c r="A178" s="34"/>
      <c r="B178" s="35"/>
      <c r="C178" s="34"/>
      <c r="D178" s="34"/>
      <c r="E178" s="34"/>
      <c r="F178" s="34"/>
      <c r="G178" s="34"/>
      <c r="H178" s="34"/>
      <c r="I178" s="34"/>
      <c r="J178" s="34"/>
      <c r="K178" s="34"/>
      <c r="L178" s="4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</row>
    <row r="179" spans="1:63" s="2" customFormat="1" ht="11.95" customHeight="1">
      <c r="A179" s="34"/>
      <c r="B179" s="35"/>
      <c r="C179" s="28" t="s">
        <v>15</v>
      </c>
      <c r="D179" s="34"/>
      <c r="E179" s="34"/>
      <c r="F179" s="34"/>
      <c r="G179" s="34"/>
      <c r="H179" s="34"/>
      <c r="I179" s="34"/>
      <c r="J179" s="34"/>
      <c r="K179" s="34"/>
      <c r="L179" s="4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</row>
    <row r="180" spans="1:63" s="2" customFormat="1" ht="16.55" customHeight="1">
      <c r="A180" s="34"/>
      <c r="B180" s="35"/>
      <c r="C180" s="34"/>
      <c r="D180" s="34"/>
      <c r="E180" s="304" t="str">
        <f>E7</f>
        <v>MŠ Spojná 6 - rekonštrukcia objektu</v>
      </c>
      <c r="F180" s="305"/>
      <c r="G180" s="305"/>
      <c r="H180" s="305"/>
      <c r="I180" s="34"/>
      <c r="J180" s="34"/>
      <c r="K180" s="34"/>
      <c r="L180" s="4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</row>
    <row r="181" spans="1:63" s="2" customFormat="1" ht="11.95" customHeight="1">
      <c r="A181" s="34"/>
      <c r="B181" s="35"/>
      <c r="C181" s="28" t="s">
        <v>142</v>
      </c>
      <c r="D181" s="34"/>
      <c r="E181" s="34"/>
      <c r="F181" s="34"/>
      <c r="G181" s="34"/>
      <c r="H181" s="34"/>
      <c r="I181" s="34"/>
      <c r="J181" s="34"/>
      <c r="K181" s="34"/>
      <c r="L181" s="4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</row>
    <row r="182" spans="1:63" s="2" customFormat="1" ht="16.55" customHeight="1">
      <c r="A182" s="34"/>
      <c r="B182" s="35"/>
      <c r="C182" s="34"/>
      <c r="D182" s="34"/>
      <c r="E182" s="300" t="str">
        <f>E9</f>
        <v>P1 - Pavilón 1</v>
      </c>
      <c r="F182" s="303"/>
      <c r="G182" s="303"/>
      <c r="H182" s="303"/>
      <c r="I182" s="34"/>
      <c r="J182" s="34"/>
      <c r="K182" s="34"/>
      <c r="L182" s="4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</row>
    <row r="183" spans="1:63" s="2" customFormat="1" ht="6.9" customHeight="1">
      <c r="A183" s="34"/>
      <c r="B183" s="35"/>
      <c r="C183" s="34"/>
      <c r="D183" s="34"/>
      <c r="E183" s="34"/>
      <c r="F183" s="34"/>
      <c r="G183" s="34"/>
      <c r="H183" s="34"/>
      <c r="I183" s="34"/>
      <c r="J183" s="34"/>
      <c r="K183" s="34"/>
      <c r="L183" s="4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</row>
    <row r="184" spans="1:63" s="2" customFormat="1" ht="11.95" customHeight="1">
      <c r="A184" s="34"/>
      <c r="B184" s="35"/>
      <c r="C184" s="28" t="s">
        <v>21</v>
      </c>
      <c r="D184" s="34"/>
      <c r="E184" s="34"/>
      <c r="F184" s="26" t="str">
        <f>F12</f>
        <v>Spojná 6, 917 01 Trnava</v>
      </c>
      <c r="G184" s="34"/>
      <c r="H184" s="34"/>
      <c r="I184" s="28" t="s">
        <v>23</v>
      </c>
      <c r="J184" s="57">
        <f>IF(J12="","",J12)</f>
        <v>44274</v>
      </c>
      <c r="K184" s="34"/>
      <c r="L184" s="4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</row>
    <row r="185" spans="1:63" s="2" customFormat="1" ht="6.9" customHeight="1">
      <c r="A185" s="34"/>
      <c r="B185" s="35"/>
      <c r="C185" s="34"/>
      <c r="D185" s="34"/>
      <c r="E185" s="34"/>
      <c r="F185" s="34"/>
      <c r="G185" s="34"/>
      <c r="H185" s="34"/>
      <c r="I185" s="34"/>
      <c r="J185" s="34"/>
      <c r="K185" s="34"/>
      <c r="L185" s="4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</row>
    <row r="186" spans="1:63" s="2" customFormat="1" ht="15.25" customHeight="1">
      <c r="A186" s="34"/>
      <c r="B186" s="35"/>
      <c r="C186" s="28" t="s">
        <v>28</v>
      </c>
      <c r="D186" s="34"/>
      <c r="E186" s="34"/>
      <c r="F186" s="26" t="str">
        <f>E15</f>
        <v xml:space="preserve"> </v>
      </c>
      <c r="G186" s="34"/>
      <c r="H186" s="34"/>
      <c r="I186" s="28" t="s">
        <v>34</v>
      </c>
      <c r="J186" s="32" t="str">
        <f>E21</f>
        <v>RENAK, s.r.o.</v>
      </c>
      <c r="K186" s="34"/>
      <c r="L186" s="4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</row>
    <row r="187" spans="1:63" s="2" customFormat="1" ht="15.25" customHeight="1">
      <c r="A187" s="34"/>
      <c r="B187" s="35"/>
      <c r="C187" s="28" t="s">
        <v>32</v>
      </c>
      <c r="D187" s="34"/>
      <c r="E187" s="34"/>
      <c r="F187" s="26" t="str">
        <f>IF(E18="","",E18)</f>
        <v>Vyplň údaj</v>
      </c>
      <c r="G187" s="34"/>
      <c r="H187" s="34"/>
      <c r="I187" s="28" t="s">
        <v>37</v>
      </c>
      <c r="J187" s="32" t="str">
        <f>E24</f>
        <v>DOMaják, s.r.o.</v>
      </c>
      <c r="K187" s="34"/>
      <c r="L187" s="4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</row>
    <row r="188" spans="1:63" s="2" customFormat="1" ht="10.35" customHeight="1">
      <c r="A188" s="34"/>
      <c r="B188" s="35"/>
      <c r="C188" s="34"/>
      <c r="D188" s="34"/>
      <c r="E188" s="34"/>
      <c r="F188" s="34"/>
      <c r="G188" s="34"/>
      <c r="H188" s="34"/>
      <c r="I188" s="34"/>
      <c r="J188" s="34"/>
      <c r="K188" s="34"/>
      <c r="L188" s="4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</row>
    <row r="189" spans="1:63" s="11" customFormat="1" ht="29.3" customHeight="1">
      <c r="A189" s="123"/>
      <c r="B189" s="124"/>
      <c r="C189" s="125" t="s">
        <v>227</v>
      </c>
      <c r="D189" s="126" t="s">
        <v>65</v>
      </c>
      <c r="E189" s="126" t="s">
        <v>61</v>
      </c>
      <c r="F189" s="126" t="s">
        <v>62</v>
      </c>
      <c r="G189" s="126" t="s">
        <v>228</v>
      </c>
      <c r="H189" s="126" t="s">
        <v>229</v>
      </c>
      <c r="I189" s="126" t="s">
        <v>230</v>
      </c>
      <c r="J189" s="127" t="s">
        <v>148</v>
      </c>
      <c r="K189" s="128" t="s">
        <v>5564</v>
      </c>
      <c r="L189" s="129"/>
      <c r="M189" s="64" t="s">
        <v>1</v>
      </c>
      <c r="N189" s="65" t="s">
        <v>44</v>
      </c>
      <c r="O189" s="65" t="s">
        <v>231</v>
      </c>
      <c r="P189" s="65" t="s">
        <v>232</v>
      </c>
      <c r="Q189" s="65" t="s">
        <v>233</v>
      </c>
      <c r="R189" s="65" t="s">
        <v>234</v>
      </c>
      <c r="S189" s="65" t="s">
        <v>235</v>
      </c>
      <c r="T189" s="66" t="s">
        <v>236</v>
      </c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</row>
    <row r="190" spans="1:63" s="2" customFormat="1" ht="22.75" customHeight="1">
      <c r="A190" s="34"/>
      <c r="B190" s="35"/>
      <c r="C190" s="71" t="s">
        <v>149</v>
      </c>
      <c r="D190" s="34"/>
      <c r="E190" s="34"/>
      <c r="F190" s="34"/>
      <c r="G190" s="34"/>
      <c r="H190" s="34"/>
      <c r="I190" s="34"/>
      <c r="J190" s="130">
        <f>BK190</f>
        <v>0</v>
      </c>
      <c r="K190" s="34"/>
      <c r="L190" s="35"/>
      <c r="M190" s="67"/>
      <c r="N190" s="58"/>
      <c r="O190" s="68"/>
      <c r="P190" s="131">
        <f>P191+P198+P213+P341+P360+P395+P418+P438+P550+P559+P589+P614+P669+P678+P729+P749+P815+P836+P847</f>
        <v>0</v>
      </c>
      <c r="Q190" s="68"/>
      <c r="R190" s="131">
        <f>R191+R198+R213+R341+R360+R395+R418+R438+R550+R559+R589+R614+R669+R678+R729+R749+R815+R836+R847</f>
        <v>94.175257756240001</v>
      </c>
      <c r="S190" s="68"/>
      <c r="T190" s="132">
        <f>T191+T198+T213+T341+T360+T395+T418+T438+T550+T559+T589+T614+T669+T678+T729+T749+T815+T836+T847</f>
        <v>74.595819890000001</v>
      </c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T190" s="18" t="s">
        <v>79</v>
      </c>
      <c r="AU190" s="18" t="s">
        <v>150</v>
      </c>
      <c r="BK190" s="133">
        <f>BK191+BK198+BK213+BK341+BK360+BK395+BK418+BK438+BK550+BK559+BK589+BK614+BK669+BK678+BK729+BK749+BK815+BK836+BK847</f>
        <v>0</v>
      </c>
    </row>
    <row r="191" spans="1:63" s="12" customFormat="1" ht="25.85" customHeight="1">
      <c r="B191" s="134"/>
      <c r="D191" s="135" t="s">
        <v>79</v>
      </c>
      <c r="E191" s="136" t="s">
        <v>237</v>
      </c>
      <c r="F191" s="136" t="s">
        <v>238</v>
      </c>
      <c r="I191" s="137"/>
      <c r="J191" s="138">
        <f>BK191</f>
        <v>0</v>
      </c>
      <c r="L191" s="134"/>
      <c r="M191" s="139"/>
      <c r="N191" s="140"/>
      <c r="O191" s="140"/>
      <c r="P191" s="141">
        <f>P192+P196</f>
        <v>0</v>
      </c>
      <c r="Q191" s="140"/>
      <c r="R191" s="141">
        <f>R192+R196</f>
        <v>0</v>
      </c>
      <c r="S191" s="140"/>
      <c r="T191" s="142">
        <f>T192+T196</f>
        <v>0</v>
      </c>
      <c r="AR191" s="135" t="s">
        <v>88</v>
      </c>
      <c r="AT191" s="143" t="s">
        <v>79</v>
      </c>
      <c r="AU191" s="143" t="s">
        <v>80</v>
      </c>
      <c r="AY191" s="135" t="s">
        <v>239</v>
      </c>
      <c r="BK191" s="144">
        <f>BK192+BK196</f>
        <v>0</v>
      </c>
    </row>
    <row r="192" spans="1:63" s="12" customFormat="1" ht="22.75" customHeight="1">
      <c r="B192" s="134"/>
      <c r="D192" s="135" t="s">
        <v>79</v>
      </c>
      <c r="E192" s="145" t="s">
        <v>240</v>
      </c>
      <c r="F192" s="145" t="s">
        <v>241</v>
      </c>
      <c r="I192" s="137"/>
      <c r="J192" s="146">
        <f>BK192</f>
        <v>0</v>
      </c>
      <c r="L192" s="134"/>
      <c r="M192" s="139"/>
      <c r="N192" s="140"/>
      <c r="O192" s="140"/>
      <c r="P192" s="141">
        <f>SUM(P193:P195)</f>
        <v>0</v>
      </c>
      <c r="Q192" s="140"/>
      <c r="R192" s="141">
        <f>SUM(R193:R195)</f>
        <v>0</v>
      </c>
      <c r="S192" s="140"/>
      <c r="T192" s="142">
        <f>SUM(T193:T195)</f>
        <v>0</v>
      </c>
      <c r="AR192" s="135" t="s">
        <v>88</v>
      </c>
      <c r="AT192" s="143" t="s">
        <v>79</v>
      </c>
      <c r="AU192" s="143" t="s">
        <v>88</v>
      </c>
      <c r="AY192" s="135" t="s">
        <v>239</v>
      </c>
      <c r="BK192" s="144">
        <f>SUM(BK193:BK195)</f>
        <v>0</v>
      </c>
    </row>
    <row r="193" spans="1:65" s="2" customFormat="1" ht="24.25" customHeight="1">
      <c r="A193" s="34"/>
      <c r="B193" s="147"/>
      <c r="C193" s="148" t="s">
        <v>140</v>
      </c>
      <c r="D193" s="148" t="s">
        <v>242</v>
      </c>
      <c r="E193" s="149" t="s">
        <v>243</v>
      </c>
      <c r="F193" s="150" t="s">
        <v>244</v>
      </c>
      <c r="G193" s="151" t="s">
        <v>245</v>
      </c>
      <c r="H193" s="152">
        <v>15</v>
      </c>
      <c r="I193" s="153"/>
      <c r="J193" s="152">
        <f>ROUND(I193*H193,3)</f>
        <v>0</v>
      </c>
      <c r="K193" s="154"/>
      <c r="L193" s="35"/>
      <c r="M193" s="155" t="s">
        <v>1</v>
      </c>
      <c r="N193" s="156" t="s">
        <v>46</v>
      </c>
      <c r="O193" s="60"/>
      <c r="P193" s="157">
        <f>O193*H193</f>
        <v>0</v>
      </c>
      <c r="Q193" s="157">
        <v>0</v>
      </c>
      <c r="R193" s="157">
        <f>Q193*H193</f>
        <v>0</v>
      </c>
      <c r="S193" s="157">
        <v>0</v>
      </c>
      <c r="T193" s="158">
        <f>S193*H193</f>
        <v>0</v>
      </c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R193" s="159" t="s">
        <v>246</v>
      </c>
      <c r="AT193" s="159" t="s">
        <v>242</v>
      </c>
      <c r="AU193" s="159" t="s">
        <v>140</v>
      </c>
      <c r="AY193" s="18" t="s">
        <v>239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8" t="s">
        <v>140</v>
      </c>
      <c r="BK193" s="161">
        <f>ROUND(I193*H193,3)</f>
        <v>0</v>
      </c>
      <c r="BL193" s="18" t="s">
        <v>246</v>
      </c>
      <c r="BM193" s="159" t="s">
        <v>88</v>
      </c>
    </row>
    <row r="194" spans="1:65" s="13" customFormat="1">
      <c r="B194" s="162"/>
      <c r="D194" s="163" t="s">
        <v>247</v>
      </c>
      <c r="E194" s="164" t="s">
        <v>1</v>
      </c>
      <c r="F194" s="165" t="s">
        <v>248</v>
      </c>
      <c r="H194" s="166">
        <v>15</v>
      </c>
      <c r="I194" s="167"/>
      <c r="L194" s="162"/>
      <c r="M194" s="168"/>
      <c r="N194" s="169"/>
      <c r="O194" s="169"/>
      <c r="P194" s="169"/>
      <c r="Q194" s="169"/>
      <c r="R194" s="169"/>
      <c r="S194" s="169"/>
      <c r="T194" s="170"/>
      <c r="AT194" s="164" t="s">
        <v>247</v>
      </c>
      <c r="AU194" s="164" t="s">
        <v>140</v>
      </c>
      <c r="AV194" s="13" t="s">
        <v>140</v>
      </c>
      <c r="AW194" s="13" t="s">
        <v>3</v>
      </c>
      <c r="AX194" s="13" t="s">
        <v>80</v>
      </c>
      <c r="AY194" s="164" t="s">
        <v>239</v>
      </c>
    </row>
    <row r="195" spans="1:65" s="14" customFormat="1">
      <c r="B195" s="171"/>
      <c r="D195" s="163" t="s">
        <v>247</v>
      </c>
      <c r="E195" s="172" t="s">
        <v>1</v>
      </c>
      <c r="F195" s="173" t="s">
        <v>249</v>
      </c>
      <c r="H195" s="174">
        <v>15</v>
      </c>
      <c r="I195" s="175"/>
      <c r="L195" s="171"/>
      <c r="M195" s="176"/>
      <c r="N195" s="177"/>
      <c r="O195" s="177"/>
      <c r="P195" s="177"/>
      <c r="Q195" s="177"/>
      <c r="R195" s="177"/>
      <c r="S195" s="177"/>
      <c r="T195" s="178"/>
      <c r="AT195" s="172" t="s">
        <v>247</v>
      </c>
      <c r="AU195" s="172" t="s">
        <v>140</v>
      </c>
      <c r="AV195" s="14" t="s">
        <v>246</v>
      </c>
      <c r="AW195" s="14" t="s">
        <v>3</v>
      </c>
      <c r="AX195" s="14" t="s">
        <v>88</v>
      </c>
      <c r="AY195" s="172" t="s">
        <v>239</v>
      </c>
    </row>
    <row r="196" spans="1:65" s="12" customFormat="1" ht="22.75" customHeight="1">
      <c r="B196" s="134"/>
      <c r="D196" s="135" t="s">
        <v>79</v>
      </c>
      <c r="E196" s="145" t="s">
        <v>250</v>
      </c>
      <c r="F196" s="145" t="s">
        <v>251</v>
      </c>
      <c r="I196" s="137"/>
      <c r="J196" s="146">
        <f>BK196</f>
        <v>0</v>
      </c>
      <c r="L196" s="134"/>
      <c r="M196" s="139"/>
      <c r="N196" s="140"/>
      <c r="O196" s="140"/>
      <c r="P196" s="141">
        <f>P197</f>
        <v>0</v>
      </c>
      <c r="Q196" s="140"/>
      <c r="R196" s="141">
        <f>R197</f>
        <v>0</v>
      </c>
      <c r="S196" s="140"/>
      <c r="T196" s="142">
        <f>T197</f>
        <v>0</v>
      </c>
      <c r="AR196" s="135" t="s">
        <v>88</v>
      </c>
      <c r="AT196" s="143" t="s">
        <v>79</v>
      </c>
      <c r="AU196" s="143" t="s">
        <v>88</v>
      </c>
      <c r="AY196" s="135" t="s">
        <v>239</v>
      </c>
      <c r="BK196" s="144">
        <f>BK197</f>
        <v>0</v>
      </c>
    </row>
    <row r="197" spans="1:65" s="2" customFormat="1" ht="24.25" customHeight="1">
      <c r="A197" s="34"/>
      <c r="B197" s="147"/>
      <c r="C197" s="148" t="s">
        <v>252</v>
      </c>
      <c r="D197" s="148" t="s">
        <v>242</v>
      </c>
      <c r="E197" s="149" t="s">
        <v>253</v>
      </c>
      <c r="F197" s="150" t="s">
        <v>254</v>
      </c>
      <c r="G197" s="151" t="s">
        <v>245</v>
      </c>
      <c r="H197" s="152">
        <v>5</v>
      </c>
      <c r="I197" s="153"/>
      <c r="J197" s="152">
        <f>ROUND(I197*H197,3)</f>
        <v>0</v>
      </c>
      <c r="K197" s="154"/>
      <c r="L197" s="35"/>
      <c r="M197" s="155" t="s">
        <v>1</v>
      </c>
      <c r="N197" s="156" t="s">
        <v>46</v>
      </c>
      <c r="O197" s="60"/>
      <c r="P197" s="157">
        <f>O197*H197</f>
        <v>0</v>
      </c>
      <c r="Q197" s="157">
        <v>0</v>
      </c>
      <c r="R197" s="157">
        <f>Q197*H197</f>
        <v>0</v>
      </c>
      <c r="S197" s="157">
        <v>0</v>
      </c>
      <c r="T197" s="158">
        <f>S197*H197</f>
        <v>0</v>
      </c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R197" s="159" t="s">
        <v>246</v>
      </c>
      <c r="AT197" s="159" t="s">
        <v>242</v>
      </c>
      <c r="AU197" s="159" t="s">
        <v>140</v>
      </c>
      <c r="AY197" s="18" t="s">
        <v>239</v>
      </c>
      <c r="BE197" s="160">
        <f>IF(N197="základná",J197,0)</f>
        <v>0</v>
      </c>
      <c r="BF197" s="160">
        <f>IF(N197="znížená",J197,0)</f>
        <v>0</v>
      </c>
      <c r="BG197" s="160">
        <f>IF(N197="zákl. prenesená",J197,0)</f>
        <v>0</v>
      </c>
      <c r="BH197" s="160">
        <f>IF(N197="zníž. prenesená",J197,0)</f>
        <v>0</v>
      </c>
      <c r="BI197" s="160">
        <f>IF(N197="nulová",J197,0)</f>
        <v>0</v>
      </c>
      <c r="BJ197" s="18" t="s">
        <v>140</v>
      </c>
      <c r="BK197" s="161">
        <f>ROUND(I197*H197,3)</f>
        <v>0</v>
      </c>
      <c r="BL197" s="18" t="s">
        <v>246</v>
      </c>
      <c r="BM197" s="159" t="s">
        <v>140</v>
      </c>
    </row>
    <row r="198" spans="1:65" s="12" customFormat="1" ht="25.85" customHeight="1">
      <c r="B198" s="134"/>
      <c r="D198" s="135" t="s">
        <v>79</v>
      </c>
      <c r="E198" s="136" t="s">
        <v>255</v>
      </c>
      <c r="F198" s="136" t="s">
        <v>256</v>
      </c>
      <c r="I198" s="137"/>
      <c r="J198" s="138">
        <f>BK198</f>
        <v>0</v>
      </c>
      <c r="L198" s="134"/>
      <c r="M198" s="139"/>
      <c r="N198" s="140"/>
      <c r="O198" s="140"/>
      <c r="P198" s="141">
        <f>P199+P208</f>
        <v>0</v>
      </c>
      <c r="Q198" s="140"/>
      <c r="R198" s="141">
        <f>R199+R208</f>
        <v>23.248663799999996</v>
      </c>
      <c r="S198" s="140"/>
      <c r="T198" s="142">
        <f>T199+T208</f>
        <v>0</v>
      </c>
      <c r="AR198" s="135" t="s">
        <v>88</v>
      </c>
      <c r="AT198" s="143" t="s">
        <v>79</v>
      </c>
      <c r="AU198" s="143" t="s">
        <v>80</v>
      </c>
      <c r="AY198" s="135" t="s">
        <v>239</v>
      </c>
      <c r="BK198" s="144">
        <f>BK199+BK208</f>
        <v>0</v>
      </c>
    </row>
    <row r="199" spans="1:65" s="12" customFormat="1" ht="22.75" customHeight="1">
      <c r="B199" s="134"/>
      <c r="D199" s="135" t="s">
        <v>79</v>
      </c>
      <c r="E199" s="145" t="s">
        <v>257</v>
      </c>
      <c r="F199" s="145" t="s">
        <v>258</v>
      </c>
      <c r="I199" s="137"/>
      <c r="J199" s="146">
        <f>BK199</f>
        <v>0</v>
      </c>
      <c r="L199" s="134"/>
      <c r="M199" s="139"/>
      <c r="N199" s="140"/>
      <c r="O199" s="140"/>
      <c r="P199" s="141">
        <f>SUM(P200:P207)</f>
        <v>0</v>
      </c>
      <c r="Q199" s="140"/>
      <c r="R199" s="141">
        <f>SUM(R200:R207)</f>
        <v>22.633328399999996</v>
      </c>
      <c r="S199" s="140"/>
      <c r="T199" s="142">
        <f>SUM(T200:T207)</f>
        <v>0</v>
      </c>
      <c r="AR199" s="135" t="s">
        <v>88</v>
      </c>
      <c r="AT199" s="143" t="s">
        <v>79</v>
      </c>
      <c r="AU199" s="143" t="s">
        <v>88</v>
      </c>
      <c r="AY199" s="135" t="s">
        <v>239</v>
      </c>
      <c r="BK199" s="144">
        <f>SUM(BK200:BK207)</f>
        <v>0</v>
      </c>
    </row>
    <row r="200" spans="1:65" s="2" customFormat="1" ht="24.25" customHeight="1">
      <c r="A200" s="34"/>
      <c r="B200" s="147"/>
      <c r="C200" s="148" t="s">
        <v>246</v>
      </c>
      <c r="D200" s="148" t="s">
        <v>242</v>
      </c>
      <c r="E200" s="149" t="s">
        <v>259</v>
      </c>
      <c r="F200" s="150" t="s">
        <v>260</v>
      </c>
      <c r="G200" s="151" t="s">
        <v>261</v>
      </c>
      <c r="H200" s="152">
        <v>475.89</v>
      </c>
      <c r="I200" s="153"/>
      <c r="J200" s="152">
        <f>ROUND(I200*H200,3)</f>
        <v>0</v>
      </c>
      <c r="K200" s="154"/>
      <c r="L200" s="35"/>
      <c r="M200" s="155" t="s">
        <v>1</v>
      </c>
      <c r="N200" s="156" t="s">
        <v>46</v>
      </c>
      <c r="O200" s="60"/>
      <c r="P200" s="157">
        <f>O200*H200</f>
        <v>0</v>
      </c>
      <c r="Q200" s="157">
        <v>2.572E-2</v>
      </c>
      <c r="R200" s="157">
        <f>Q200*H200</f>
        <v>12.2398908</v>
      </c>
      <c r="S200" s="157">
        <v>0</v>
      </c>
      <c r="T200" s="158">
        <f>S200*H200</f>
        <v>0</v>
      </c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R200" s="159" t="s">
        <v>246</v>
      </c>
      <c r="AT200" s="159" t="s">
        <v>242</v>
      </c>
      <c r="AU200" s="159" t="s">
        <v>140</v>
      </c>
      <c r="AY200" s="18" t="s">
        <v>239</v>
      </c>
      <c r="BE200" s="160">
        <f>IF(N200="základná",J200,0)</f>
        <v>0</v>
      </c>
      <c r="BF200" s="160">
        <f>IF(N200="znížená",J200,0)</f>
        <v>0</v>
      </c>
      <c r="BG200" s="160">
        <f>IF(N200="zákl. prenesená",J200,0)</f>
        <v>0</v>
      </c>
      <c r="BH200" s="160">
        <f>IF(N200="zníž. prenesená",J200,0)</f>
        <v>0</v>
      </c>
      <c r="BI200" s="160">
        <f>IF(N200="nulová",J200,0)</f>
        <v>0</v>
      </c>
      <c r="BJ200" s="18" t="s">
        <v>140</v>
      </c>
      <c r="BK200" s="161">
        <f>ROUND(I200*H200,3)</f>
        <v>0</v>
      </c>
      <c r="BL200" s="18" t="s">
        <v>246</v>
      </c>
      <c r="BM200" s="159" t="s">
        <v>262</v>
      </c>
    </row>
    <row r="201" spans="1:65" s="15" customFormat="1" ht="20.95">
      <c r="B201" s="179"/>
      <c r="D201" s="163" t="s">
        <v>247</v>
      </c>
      <c r="E201" s="180" t="s">
        <v>1</v>
      </c>
      <c r="F201" s="181" t="s">
        <v>263</v>
      </c>
      <c r="H201" s="180" t="s">
        <v>1</v>
      </c>
      <c r="I201" s="182"/>
      <c r="L201" s="179"/>
      <c r="M201" s="183"/>
      <c r="N201" s="184"/>
      <c r="O201" s="184"/>
      <c r="P201" s="184"/>
      <c r="Q201" s="184"/>
      <c r="R201" s="184"/>
      <c r="S201" s="184"/>
      <c r="T201" s="185"/>
      <c r="AT201" s="180" t="s">
        <v>247</v>
      </c>
      <c r="AU201" s="180" t="s">
        <v>140</v>
      </c>
      <c r="AV201" s="15" t="s">
        <v>88</v>
      </c>
      <c r="AW201" s="15" t="s">
        <v>3</v>
      </c>
      <c r="AX201" s="15" t="s">
        <v>80</v>
      </c>
      <c r="AY201" s="180" t="s">
        <v>239</v>
      </c>
    </row>
    <row r="202" spans="1:65" s="13" customFormat="1">
      <c r="B202" s="162"/>
      <c r="D202" s="163" t="s">
        <v>247</v>
      </c>
      <c r="E202" s="164" t="s">
        <v>1</v>
      </c>
      <c r="F202" s="165" t="s">
        <v>264</v>
      </c>
      <c r="H202" s="166">
        <v>475.89</v>
      </c>
      <c r="I202" s="167"/>
      <c r="L202" s="162"/>
      <c r="M202" s="168"/>
      <c r="N202" s="169"/>
      <c r="O202" s="169"/>
      <c r="P202" s="169"/>
      <c r="Q202" s="169"/>
      <c r="R202" s="169"/>
      <c r="S202" s="169"/>
      <c r="T202" s="170"/>
      <c r="AT202" s="164" t="s">
        <v>247</v>
      </c>
      <c r="AU202" s="164" t="s">
        <v>140</v>
      </c>
      <c r="AV202" s="13" t="s">
        <v>140</v>
      </c>
      <c r="AW202" s="13" t="s">
        <v>3</v>
      </c>
      <c r="AX202" s="13" t="s">
        <v>80</v>
      </c>
      <c r="AY202" s="164" t="s">
        <v>239</v>
      </c>
    </row>
    <row r="203" spans="1:65" s="14" customFormat="1">
      <c r="B203" s="171"/>
      <c r="D203" s="163" t="s">
        <v>247</v>
      </c>
      <c r="E203" s="172" t="s">
        <v>1</v>
      </c>
      <c r="F203" s="173" t="s">
        <v>249</v>
      </c>
      <c r="H203" s="174">
        <v>475.89</v>
      </c>
      <c r="I203" s="175"/>
      <c r="L203" s="171"/>
      <c r="M203" s="176"/>
      <c r="N203" s="177"/>
      <c r="O203" s="177"/>
      <c r="P203" s="177"/>
      <c r="Q203" s="177"/>
      <c r="R203" s="177"/>
      <c r="S203" s="177"/>
      <c r="T203" s="178"/>
      <c r="AT203" s="172" t="s">
        <v>247</v>
      </c>
      <c r="AU203" s="172" t="s">
        <v>140</v>
      </c>
      <c r="AV203" s="14" t="s">
        <v>246</v>
      </c>
      <c r="AW203" s="14" t="s">
        <v>3</v>
      </c>
      <c r="AX203" s="14" t="s">
        <v>88</v>
      </c>
      <c r="AY203" s="172" t="s">
        <v>239</v>
      </c>
    </row>
    <row r="204" spans="1:65" s="2" customFormat="1" ht="38" customHeight="1">
      <c r="A204" s="34"/>
      <c r="B204" s="147"/>
      <c r="C204" s="148" t="s">
        <v>265</v>
      </c>
      <c r="D204" s="148" t="s">
        <v>242</v>
      </c>
      <c r="E204" s="149" t="s">
        <v>266</v>
      </c>
      <c r="F204" s="150" t="s">
        <v>267</v>
      </c>
      <c r="G204" s="151" t="s">
        <v>261</v>
      </c>
      <c r="H204" s="152">
        <v>951.78</v>
      </c>
      <c r="I204" s="153"/>
      <c r="J204" s="152">
        <f>ROUND(I204*H204,3)</f>
        <v>0</v>
      </c>
      <c r="K204" s="154"/>
      <c r="L204" s="35"/>
      <c r="M204" s="155" t="s">
        <v>1</v>
      </c>
      <c r="N204" s="156" t="s">
        <v>46</v>
      </c>
      <c r="O204" s="60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R204" s="159" t="s">
        <v>246</v>
      </c>
      <c r="AT204" s="159" t="s">
        <v>242</v>
      </c>
      <c r="AU204" s="159" t="s">
        <v>140</v>
      </c>
      <c r="AY204" s="18" t="s">
        <v>239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8" t="s">
        <v>140</v>
      </c>
      <c r="BK204" s="161">
        <f>ROUND(I204*H204,3)</f>
        <v>0</v>
      </c>
      <c r="BL204" s="18" t="s">
        <v>246</v>
      </c>
      <c r="BM204" s="159" t="s">
        <v>268</v>
      </c>
    </row>
    <row r="205" spans="1:65" s="13" customFormat="1">
      <c r="B205" s="162"/>
      <c r="D205" s="163" t="s">
        <v>247</v>
      </c>
      <c r="E205" s="164" t="s">
        <v>1</v>
      </c>
      <c r="F205" s="165" t="s">
        <v>269</v>
      </c>
      <c r="H205" s="166">
        <v>951.78</v>
      </c>
      <c r="I205" s="167"/>
      <c r="L205" s="162"/>
      <c r="M205" s="168"/>
      <c r="N205" s="169"/>
      <c r="O205" s="169"/>
      <c r="P205" s="169"/>
      <c r="Q205" s="169"/>
      <c r="R205" s="169"/>
      <c r="S205" s="169"/>
      <c r="T205" s="170"/>
      <c r="AT205" s="164" t="s">
        <v>247</v>
      </c>
      <c r="AU205" s="164" t="s">
        <v>140</v>
      </c>
      <c r="AV205" s="13" t="s">
        <v>140</v>
      </c>
      <c r="AW205" s="13" t="s">
        <v>3</v>
      </c>
      <c r="AX205" s="13" t="s">
        <v>80</v>
      </c>
      <c r="AY205" s="164" t="s">
        <v>239</v>
      </c>
    </row>
    <row r="206" spans="1:65" s="14" customFormat="1">
      <c r="B206" s="171"/>
      <c r="D206" s="163" t="s">
        <v>247</v>
      </c>
      <c r="E206" s="172" t="s">
        <v>1</v>
      </c>
      <c r="F206" s="173" t="s">
        <v>249</v>
      </c>
      <c r="H206" s="174">
        <v>951.78</v>
      </c>
      <c r="I206" s="175"/>
      <c r="L206" s="171"/>
      <c r="M206" s="176"/>
      <c r="N206" s="177"/>
      <c r="O206" s="177"/>
      <c r="P206" s="177"/>
      <c r="Q206" s="177"/>
      <c r="R206" s="177"/>
      <c r="S206" s="177"/>
      <c r="T206" s="178"/>
      <c r="AT206" s="172" t="s">
        <v>247</v>
      </c>
      <c r="AU206" s="172" t="s">
        <v>140</v>
      </c>
      <c r="AV206" s="14" t="s">
        <v>246</v>
      </c>
      <c r="AW206" s="14" t="s">
        <v>3</v>
      </c>
      <c r="AX206" s="14" t="s">
        <v>88</v>
      </c>
      <c r="AY206" s="172" t="s">
        <v>239</v>
      </c>
    </row>
    <row r="207" spans="1:65" s="2" customFormat="1" ht="24.25" customHeight="1">
      <c r="A207" s="34"/>
      <c r="B207" s="147"/>
      <c r="C207" s="148" t="s">
        <v>270</v>
      </c>
      <c r="D207" s="148" t="s">
        <v>242</v>
      </c>
      <c r="E207" s="149" t="s">
        <v>271</v>
      </c>
      <c r="F207" s="150" t="s">
        <v>272</v>
      </c>
      <c r="G207" s="151" t="s">
        <v>261</v>
      </c>
      <c r="H207" s="152">
        <v>475.89</v>
      </c>
      <c r="I207" s="153"/>
      <c r="J207" s="152">
        <f>ROUND(I207*H207,3)</f>
        <v>0</v>
      </c>
      <c r="K207" s="154"/>
      <c r="L207" s="35"/>
      <c r="M207" s="155" t="s">
        <v>1</v>
      </c>
      <c r="N207" s="156" t="s">
        <v>46</v>
      </c>
      <c r="O207" s="60"/>
      <c r="P207" s="157">
        <f>O207*H207</f>
        <v>0</v>
      </c>
      <c r="Q207" s="157">
        <v>2.1839999999999998E-2</v>
      </c>
      <c r="R207" s="157">
        <f>Q207*H207</f>
        <v>10.393437599999999</v>
      </c>
      <c r="S207" s="157">
        <v>0</v>
      </c>
      <c r="T207" s="158">
        <f>S207*H207</f>
        <v>0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159" t="s">
        <v>246</v>
      </c>
      <c r="AT207" s="159" t="s">
        <v>242</v>
      </c>
      <c r="AU207" s="159" t="s">
        <v>140</v>
      </c>
      <c r="AY207" s="18" t="s">
        <v>239</v>
      </c>
      <c r="BE207" s="160">
        <f>IF(N207="základná",J207,0)</f>
        <v>0</v>
      </c>
      <c r="BF207" s="160">
        <f>IF(N207="znížená",J207,0)</f>
        <v>0</v>
      </c>
      <c r="BG207" s="160">
        <f>IF(N207="zákl. prenesená",J207,0)</f>
        <v>0</v>
      </c>
      <c r="BH207" s="160">
        <f>IF(N207="zníž. prenesená",J207,0)</f>
        <v>0</v>
      </c>
      <c r="BI207" s="160">
        <f>IF(N207="nulová",J207,0)</f>
        <v>0</v>
      </c>
      <c r="BJ207" s="18" t="s">
        <v>140</v>
      </c>
      <c r="BK207" s="161">
        <f>ROUND(I207*H207,3)</f>
        <v>0</v>
      </c>
      <c r="BL207" s="18" t="s">
        <v>246</v>
      </c>
      <c r="BM207" s="159" t="s">
        <v>273</v>
      </c>
    </row>
    <row r="208" spans="1:65" s="12" customFormat="1" ht="22.75" customHeight="1">
      <c r="B208" s="134"/>
      <c r="D208" s="135" t="s">
        <v>79</v>
      </c>
      <c r="E208" s="145" t="s">
        <v>274</v>
      </c>
      <c r="F208" s="145" t="s">
        <v>275</v>
      </c>
      <c r="I208" s="137"/>
      <c r="J208" s="146">
        <f>BK208</f>
        <v>0</v>
      </c>
      <c r="L208" s="134"/>
      <c r="M208" s="139"/>
      <c r="N208" s="140"/>
      <c r="O208" s="140"/>
      <c r="P208" s="141">
        <f>SUM(P209:P212)</f>
        <v>0</v>
      </c>
      <c r="Q208" s="140"/>
      <c r="R208" s="141">
        <f>SUM(R209:R212)</f>
        <v>0.61533539999999998</v>
      </c>
      <c r="S208" s="140"/>
      <c r="T208" s="142">
        <f>SUM(T209:T212)</f>
        <v>0</v>
      </c>
      <c r="AR208" s="135" t="s">
        <v>88</v>
      </c>
      <c r="AT208" s="143" t="s">
        <v>79</v>
      </c>
      <c r="AU208" s="143" t="s">
        <v>88</v>
      </c>
      <c r="AY208" s="135" t="s">
        <v>239</v>
      </c>
      <c r="BK208" s="144">
        <f>SUM(BK209:BK212)</f>
        <v>0</v>
      </c>
    </row>
    <row r="209" spans="1:65" s="2" customFormat="1" ht="24.25" customHeight="1">
      <c r="A209" s="34"/>
      <c r="B209" s="147"/>
      <c r="C209" s="148" t="s">
        <v>276</v>
      </c>
      <c r="D209" s="148" t="s">
        <v>242</v>
      </c>
      <c r="E209" s="149" t="s">
        <v>277</v>
      </c>
      <c r="F209" s="150" t="s">
        <v>278</v>
      </c>
      <c r="G209" s="151" t="s">
        <v>261</v>
      </c>
      <c r="H209" s="152">
        <v>402.18</v>
      </c>
      <c r="I209" s="153"/>
      <c r="J209" s="152">
        <f>ROUND(I209*H209,3)</f>
        <v>0</v>
      </c>
      <c r="K209" s="154"/>
      <c r="L209" s="35"/>
      <c r="M209" s="155" t="s">
        <v>1</v>
      </c>
      <c r="N209" s="156" t="s">
        <v>46</v>
      </c>
      <c r="O209" s="60"/>
      <c r="P209" s="157">
        <f>O209*H209</f>
        <v>0</v>
      </c>
      <c r="Q209" s="157">
        <v>1.5299999999999999E-3</v>
      </c>
      <c r="R209" s="157">
        <f>Q209*H209</f>
        <v>0.61533539999999998</v>
      </c>
      <c r="S209" s="157">
        <v>0</v>
      </c>
      <c r="T209" s="158">
        <f>S209*H209</f>
        <v>0</v>
      </c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R209" s="159" t="s">
        <v>246</v>
      </c>
      <c r="AT209" s="159" t="s">
        <v>242</v>
      </c>
      <c r="AU209" s="159" t="s">
        <v>140</v>
      </c>
      <c r="AY209" s="18" t="s">
        <v>239</v>
      </c>
      <c r="BE209" s="160">
        <f>IF(N209="základná",J209,0)</f>
        <v>0</v>
      </c>
      <c r="BF209" s="160">
        <f>IF(N209="znížená",J209,0)</f>
        <v>0</v>
      </c>
      <c r="BG209" s="160">
        <f>IF(N209="zákl. prenesená",J209,0)</f>
        <v>0</v>
      </c>
      <c r="BH209" s="160">
        <f>IF(N209="zníž. prenesená",J209,0)</f>
        <v>0</v>
      </c>
      <c r="BI209" s="160">
        <f>IF(N209="nulová",J209,0)</f>
        <v>0</v>
      </c>
      <c r="BJ209" s="18" t="s">
        <v>140</v>
      </c>
      <c r="BK209" s="161">
        <f>ROUND(I209*H209,3)</f>
        <v>0</v>
      </c>
      <c r="BL209" s="18" t="s">
        <v>246</v>
      </c>
      <c r="BM209" s="159" t="s">
        <v>279</v>
      </c>
    </row>
    <row r="210" spans="1:65" s="13" customFormat="1">
      <c r="B210" s="162"/>
      <c r="D210" s="163" t="s">
        <v>247</v>
      </c>
      <c r="E210" s="164" t="s">
        <v>1</v>
      </c>
      <c r="F210" s="165" t="s">
        <v>280</v>
      </c>
      <c r="H210" s="166">
        <v>221.26</v>
      </c>
      <c r="I210" s="167"/>
      <c r="L210" s="162"/>
      <c r="M210" s="168"/>
      <c r="N210" s="169"/>
      <c r="O210" s="169"/>
      <c r="P210" s="169"/>
      <c r="Q210" s="169"/>
      <c r="R210" s="169"/>
      <c r="S210" s="169"/>
      <c r="T210" s="170"/>
      <c r="AT210" s="164" t="s">
        <v>247</v>
      </c>
      <c r="AU210" s="164" t="s">
        <v>140</v>
      </c>
      <c r="AV210" s="13" t="s">
        <v>140</v>
      </c>
      <c r="AW210" s="13" t="s">
        <v>3</v>
      </c>
      <c r="AX210" s="13" t="s">
        <v>80</v>
      </c>
      <c r="AY210" s="164" t="s">
        <v>239</v>
      </c>
    </row>
    <row r="211" spans="1:65" s="13" customFormat="1">
      <c r="B211" s="162"/>
      <c r="D211" s="163" t="s">
        <v>247</v>
      </c>
      <c r="E211" s="164" t="s">
        <v>1</v>
      </c>
      <c r="F211" s="165" t="s">
        <v>281</v>
      </c>
      <c r="H211" s="166">
        <v>180.92</v>
      </c>
      <c r="I211" s="167"/>
      <c r="L211" s="162"/>
      <c r="M211" s="168"/>
      <c r="N211" s="169"/>
      <c r="O211" s="169"/>
      <c r="P211" s="169"/>
      <c r="Q211" s="169"/>
      <c r="R211" s="169"/>
      <c r="S211" s="169"/>
      <c r="T211" s="170"/>
      <c r="AT211" s="164" t="s">
        <v>247</v>
      </c>
      <c r="AU211" s="164" t="s">
        <v>140</v>
      </c>
      <c r="AV211" s="13" t="s">
        <v>140</v>
      </c>
      <c r="AW211" s="13" t="s">
        <v>3</v>
      </c>
      <c r="AX211" s="13" t="s">
        <v>80</v>
      </c>
      <c r="AY211" s="164" t="s">
        <v>239</v>
      </c>
    </row>
    <row r="212" spans="1:65" s="14" customFormat="1">
      <c r="B212" s="171"/>
      <c r="D212" s="163" t="s">
        <v>247</v>
      </c>
      <c r="E212" s="172" t="s">
        <v>1</v>
      </c>
      <c r="F212" s="173" t="s">
        <v>249</v>
      </c>
      <c r="H212" s="174">
        <v>402.18</v>
      </c>
      <c r="I212" s="175"/>
      <c r="L212" s="171"/>
      <c r="M212" s="176"/>
      <c r="N212" s="177"/>
      <c r="O212" s="177"/>
      <c r="P212" s="177"/>
      <c r="Q212" s="177"/>
      <c r="R212" s="177"/>
      <c r="S212" s="177"/>
      <c r="T212" s="178"/>
      <c r="AT212" s="172" t="s">
        <v>247</v>
      </c>
      <c r="AU212" s="172" t="s">
        <v>140</v>
      </c>
      <c r="AV212" s="14" t="s">
        <v>246</v>
      </c>
      <c r="AW212" s="14" t="s">
        <v>3</v>
      </c>
      <c r="AX212" s="14" t="s">
        <v>88</v>
      </c>
      <c r="AY212" s="172" t="s">
        <v>239</v>
      </c>
    </row>
    <row r="213" spans="1:65" s="12" customFormat="1" ht="25.85" customHeight="1">
      <c r="B213" s="134"/>
      <c r="D213" s="135" t="s">
        <v>79</v>
      </c>
      <c r="E213" s="136" t="s">
        <v>282</v>
      </c>
      <c r="F213" s="136" t="s">
        <v>283</v>
      </c>
      <c r="I213" s="137"/>
      <c r="J213" s="138">
        <f>BK213</f>
        <v>0</v>
      </c>
      <c r="L213" s="134"/>
      <c r="M213" s="139"/>
      <c r="N213" s="140"/>
      <c r="O213" s="140"/>
      <c r="P213" s="141">
        <f>P214+P267+P330</f>
        <v>0</v>
      </c>
      <c r="Q213" s="140"/>
      <c r="R213" s="141">
        <f>R214+R267+R330</f>
        <v>5.0000000000000001E-4</v>
      </c>
      <c r="S213" s="140"/>
      <c r="T213" s="142">
        <f>T214+T267+T330</f>
        <v>73.539819890000004</v>
      </c>
      <c r="AR213" s="135" t="s">
        <v>88</v>
      </c>
      <c r="AT213" s="143" t="s">
        <v>79</v>
      </c>
      <c r="AU213" s="143" t="s">
        <v>80</v>
      </c>
      <c r="AY213" s="135" t="s">
        <v>239</v>
      </c>
      <c r="BK213" s="144">
        <f>BK214+BK267+BK330</f>
        <v>0</v>
      </c>
    </row>
    <row r="214" spans="1:65" s="12" customFormat="1" ht="22.75" customHeight="1">
      <c r="B214" s="134"/>
      <c r="D214" s="135" t="s">
        <v>79</v>
      </c>
      <c r="E214" s="145" t="s">
        <v>284</v>
      </c>
      <c r="F214" s="145" t="s">
        <v>285</v>
      </c>
      <c r="I214" s="137"/>
      <c r="J214" s="146">
        <f>BK214</f>
        <v>0</v>
      </c>
      <c r="L214" s="134"/>
      <c r="M214" s="139"/>
      <c r="N214" s="140"/>
      <c r="O214" s="140"/>
      <c r="P214" s="141">
        <f>SUM(P215:P266)</f>
        <v>0</v>
      </c>
      <c r="Q214" s="140"/>
      <c r="R214" s="141">
        <f>SUM(R215:R266)</f>
        <v>0</v>
      </c>
      <c r="S214" s="140"/>
      <c r="T214" s="142">
        <f>SUM(T215:T266)</f>
        <v>68.421828390000002</v>
      </c>
      <c r="AR214" s="135" t="s">
        <v>88</v>
      </c>
      <c r="AT214" s="143" t="s">
        <v>79</v>
      </c>
      <c r="AU214" s="143" t="s">
        <v>88</v>
      </c>
      <c r="AY214" s="135" t="s">
        <v>239</v>
      </c>
      <c r="BK214" s="144">
        <f>SUM(BK215:BK266)</f>
        <v>0</v>
      </c>
    </row>
    <row r="215" spans="1:65" s="2" customFormat="1" ht="38" customHeight="1">
      <c r="A215" s="34"/>
      <c r="B215" s="147"/>
      <c r="C215" s="148" t="s">
        <v>286</v>
      </c>
      <c r="D215" s="148" t="s">
        <v>242</v>
      </c>
      <c r="E215" s="149" t="s">
        <v>287</v>
      </c>
      <c r="F215" s="150" t="s">
        <v>288</v>
      </c>
      <c r="G215" s="151" t="s">
        <v>245</v>
      </c>
      <c r="H215" s="152">
        <v>10</v>
      </c>
      <c r="I215" s="153"/>
      <c r="J215" s="152">
        <f>ROUND(I215*H215,3)</f>
        <v>0</v>
      </c>
      <c r="K215" s="154"/>
      <c r="L215" s="35"/>
      <c r="M215" s="155" t="s">
        <v>1</v>
      </c>
      <c r="N215" s="156" t="s">
        <v>46</v>
      </c>
      <c r="O215" s="60"/>
      <c r="P215" s="157">
        <f>O215*H215</f>
        <v>0</v>
      </c>
      <c r="Q215" s="157">
        <v>0</v>
      </c>
      <c r="R215" s="157">
        <f>Q215*H215</f>
        <v>0</v>
      </c>
      <c r="S215" s="157">
        <v>2.2000000000000002</v>
      </c>
      <c r="T215" s="158">
        <f>S215*H215</f>
        <v>22</v>
      </c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159" t="s">
        <v>246</v>
      </c>
      <c r="AT215" s="159" t="s">
        <v>242</v>
      </c>
      <c r="AU215" s="159" t="s">
        <v>140</v>
      </c>
      <c r="AY215" s="18" t="s">
        <v>239</v>
      </c>
      <c r="BE215" s="160">
        <f>IF(N215="základná",J215,0)</f>
        <v>0</v>
      </c>
      <c r="BF215" s="160">
        <f>IF(N215="znížená",J215,0)</f>
        <v>0</v>
      </c>
      <c r="BG215" s="160">
        <f>IF(N215="zákl. prenesená",J215,0)</f>
        <v>0</v>
      </c>
      <c r="BH215" s="160">
        <f>IF(N215="zníž. prenesená",J215,0)</f>
        <v>0</v>
      </c>
      <c r="BI215" s="160">
        <f>IF(N215="nulová",J215,0)</f>
        <v>0</v>
      </c>
      <c r="BJ215" s="18" t="s">
        <v>140</v>
      </c>
      <c r="BK215" s="161">
        <f>ROUND(I215*H215,3)</f>
        <v>0</v>
      </c>
      <c r="BL215" s="18" t="s">
        <v>246</v>
      </c>
      <c r="BM215" s="159" t="s">
        <v>289</v>
      </c>
    </row>
    <row r="216" spans="1:65" s="13" customFormat="1">
      <c r="B216" s="162"/>
      <c r="D216" s="163" t="s">
        <v>247</v>
      </c>
      <c r="E216" s="164" t="s">
        <v>1</v>
      </c>
      <c r="F216" s="165" t="s">
        <v>290</v>
      </c>
      <c r="H216" s="166">
        <v>10</v>
      </c>
      <c r="I216" s="167"/>
      <c r="L216" s="162"/>
      <c r="M216" s="168"/>
      <c r="N216" s="169"/>
      <c r="O216" s="169"/>
      <c r="P216" s="169"/>
      <c r="Q216" s="169"/>
      <c r="R216" s="169"/>
      <c r="S216" s="169"/>
      <c r="T216" s="170"/>
      <c r="AT216" s="164" t="s">
        <v>247</v>
      </c>
      <c r="AU216" s="164" t="s">
        <v>140</v>
      </c>
      <c r="AV216" s="13" t="s">
        <v>140</v>
      </c>
      <c r="AW216" s="13" t="s">
        <v>3</v>
      </c>
      <c r="AX216" s="13" t="s">
        <v>80</v>
      </c>
      <c r="AY216" s="164" t="s">
        <v>239</v>
      </c>
    </row>
    <row r="217" spans="1:65" s="14" customFormat="1">
      <c r="B217" s="171"/>
      <c r="D217" s="163" t="s">
        <v>247</v>
      </c>
      <c r="E217" s="172" t="s">
        <v>1</v>
      </c>
      <c r="F217" s="173" t="s">
        <v>249</v>
      </c>
      <c r="H217" s="174">
        <v>10</v>
      </c>
      <c r="I217" s="175"/>
      <c r="L217" s="171"/>
      <c r="M217" s="176"/>
      <c r="N217" s="177"/>
      <c r="O217" s="177"/>
      <c r="P217" s="177"/>
      <c r="Q217" s="177"/>
      <c r="R217" s="177"/>
      <c r="S217" s="177"/>
      <c r="T217" s="178"/>
      <c r="AT217" s="172" t="s">
        <v>247</v>
      </c>
      <c r="AU217" s="172" t="s">
        <v>140</v>
      </c>
      <c r="AV217" s="14" t="s">
        <v>246</v>
      </c>
      <c r="AW217" s="14" t="s">
        <v>3</v>
      </c>
      <c r="AX217" s="14" t="s">
        <v>88</v>
      </c>
      <c r="AY217" s="172" t="s">
        <v>239</v>
      </c>
    </row>
    <row r="218" spans="1:65" s="2" customFormat="1" ht="38" customHeight="1">
      <c r="A218" s="34"/>
      <c r="B218" s="147"/>
      <c r="C218" s="148" t="s">
        <v>291</v>
      </c>
      <c r="D218" s="148" t="s">
        <v>242</v>
      </c>
      <c r="E218" s="149" t="s">
        <v>292</v>
      </c>
      <c r="F218" s="150" t="s">
        <v>293</v>
      </c>
      <c r="G218" s="151" t="s">
        <v>261</v>
      </c>
      <c r="H218" s="152">
        <v>124.182</v>
      </c>
      <c r="I218" s="153"/>
      <c r="J218" s="152">
        <f>ROUND(I218*H218,3)</f>
        <v>0</v>
      </c>
      <c r="K218" s="154"/>
      <c r="L218" s="35"/>
      <c r="M218" s="155" t="s">
        <v>1</v>
      </c>
      <c r="N218" s="156" t="s">
        <v>46</v>
      </c>
      <c r="O218" s="60"/>
      <c r="P218" s="157">
        <f>O218*H218</f>
        <v>0</v>
      </c>
      <c r="Q218" s="157">
        <v>0</v>
      </c>
      <c r="R218" s="157">
        <f>Q218*H218</f>
        <v>0</v>
      </c>
      <c r="S218" s="157">
        <v>0.19600000000000001</v>
      </c>
      <c r="T218" s="158">
        <f>S218*H218</f>
        <v>24.339672</v>
      </c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R218" s="159" t="s">
        <v>246</v>
      </c>
      <c r="AT218" s="159" t="s">
        <v>242</v>
      </c>
      <c r="AU218" s="159" t="s">
        <v>140</v>
      </c>
      <c r="AY218" s="18" t="s">
        <v>239</v>
      </c>
      <c r="BE218" s="160">
        <f>IF(N218="základná",J218,0)</f>
        <v>0</v>
      </c>
      <c r="BF218" s="160">
        <f>IF(N218="znížená",J218,0)</f>
        <v>0</v>
      </c>
      <c r="BG218" s="160">
        <f>IF(N218="zákl. prenesená",J218,0)</f>
        <v>0</v>
      </c>
      <c r="BH218" s="160">
        <f>IF(N218="zníž. prenesená",J218,0)</f>
        <v>0</v>
      </c>
      <c r="BI218" s="160">
        <f>IF(N218="nulová",J218,0)</f>
        <v>0</v>
      </c>
      <c r="BJ218" s="18" t="s">
        <v>140</v>
      </c>
      <c r="BK218" s="161">
        <f>ROUND(I218*H218,3)</f>
        <v>0</v>
      </c>
      <c r="BL218" s="18" t="s">
        <v>246</v>
      </c>
      <c r="BM218" s="159" t="s">
        <v>294</v>
      </c>
    </row>
    <row r="219" spans="1:65" s="15" customFormat="1">
      <c r="B219" s="179"/>
      <c r="D219" s="163" t="s">
        <v>247</v>
      </c>
      <c r="E219" s="180" t="s">
        <v>1</v>
      </c>
      <c r="F219" s="181" t="s">
        <v>295</v>
      </c>
      <c r="H219" s="180" t="s">
        <v>1</v>
      </c>
      <c r="I219" s="182"/>
      <c r="L219" s="179"/>
      <c r="M219" s="183"/>
      <c r="N219" s="184"/>
      <c r="O219" s="184"/>
      <c r="P219" s="184"/>
      <c r="Q219" s="184"/>
      <c r="R219" s="184"/>
      <c r="S219" s="184"/>
      <c r="T219" s="185"/>
      <c r="AT219" s="180" t="s">
        <v>247</v>
      </c>
      <c r="AU219" s="180" t="s">
        <v>140</v>
      </c>
      <c r="AV219" s="15" t="s">
        <v>88</v>
      </c>
      <c r="AW219" s="15" t="s">
        <v>3</v>
      </c>
      <c r="AX219" s="15" t="s">
        <v>80</v>
      </c>
      <c r="AY219" s="180" t="s">
        <v>239</v>
      </c>
    </row>
    <row r="220" spans="1:65" s="15" customFormat="1">
      <c r="B220" s="179"/>
      <c r="D220" s="163" t="s">
        <v>247</v>
      </c>
      <c r="E220" s="180" t="s">
        <v>1</v>
      </c>
      <c r="F220" s="181" t="s">
        <v>296</v>
      </c>
      <c r="H220" s="180" t="s">
        <v>1</v>
      </c>
      <c r="I220" s="182"/>
      <c r="L220" s="179"/>
      <c r="M220" s="183"/>
      <c r="N220" s="184"/>
      <c r="O220" s="184"/>
      <c r="P220" s="184"/>
      <c r="Q220" s="184"/>
      <c r="R220" s="184"/>
      <c r="S220" s="184"/>
      <c r="T220" s="185"/>
      <c r="AT220" s="180" t="s">
        <v>247</v>
      </c>
      <c r="AU220" s="180" t="s">
        <v>140</v>
      </c>
      <c r="AV220" s="15" t="s">
        <v>88</v>
      </c>
      <c r="AW220" s="15" t="s">
        <v>3</v>
      </c>
      <c r="AX220" s="15" t="s">
        <v>80</v>
      </c>
      <c r="AY220" s="180" t="s">
        <v>239</v>
      </c>
    </row>
    <row r="221" spans="1:65" s="13" customFormat="1">
      <c r="B221" s="162"/>
      <c r="D221" s="163" t="s">
        <v>247</v>
      </c>
      <c r="E221" s="164" t="s">
        <v>1</v>
      </c>
      <c r="F221" s="165" t="s">
        <v>297</v>
      </c>
      <c r="H221" s="166">
        <v>6.7949999999999999</v>
      </c>
      <c r="I221" s="167"/>
      <c r="L221" s="162"/>
      <c r="M221" s="168"/>
      <c r="N221" s="169"/>
      <c r="O221" s="169"/>
      <c r="P221" s="169"/>
      <c r="Q221" s="169"/>
      <c r="R221" s="169"/>
      <c r="S221" s="169"/>
      <c r="T221" s="170"/>
      <c r="AT221" s="164" t="s">
        <v>247</v>
      </c>
      <c r="AU221" s="164" t="s">
        <v>140</v>
      </c>
      <c r="AV221" s="13" t="s">
        <v>140</v>
      </c>
      <c r="AW221" s="13" t="s">
        <v>3</v>
      </c>
      <c r="AX221" s="13" t="s">
        <v>80</v>
      </c>
      <c r="AY221" s="164" t="s">
        <v>239</v>
      </c>
    </row>
    <row r="222" spans="1:65" s="13" customFormat="1" ht="31.45">
      <c r="B222" s="162"/>
      <c r="D222" s="163" t="s">
        <v>247</v>
      </c>
      <c r="E222" s="164" t="s">
        <v>1</v>
      </c>
      <c r="F222" s="165" t="s">
        <v>298</v>
      </c>
      <c r="H222" s="166">
        <v>31.428999999999998</v>
      </c>
      <c r="I222" s="167"/>
      <c r="L222" s="162"/>
      <c r="M222" s="168"/>
      <c r="N222" s="169"/>
      <c r="O222" s="169"/>
      <c r="P222" s="169"/>
      <c r="Q222" s="169"/>
      <c r="R222" s="169"/>
      <c r="S222" s="169"/>
      <c r="T222" s="170"/>
      <c r="AT222" s="164" t="s">
        <v>247</v>
      </c>
      <c r="AU222" s="164" t="s">
        <v>140</v>
      </c>
      <c r="AV222" s="13" t="s">
        <v>140</v>
      </c>
      <c r="AW222" s="13" t="s">
        <v>3</v>
      </c>
      <c r="AX222" s="13" t="s">
        <v>80</v>
      </c>
      <c r="AY222" s="164" t="s">
        <v>239</v>
      </c>
    </row>
    <row r="223" spans="1:65" s="13" customFormat="1" ht="20.95">
      <c r="B223" s="162"/>
      <c r="D223" s="163" t="s">
        <v>247</v>
      </c>
      <c r="E223" s="164" t="s">
        <v>1</v>
      </c>
      <c r="F223" s="165" t="s">
        <v>299</v>
      </c>
      <c r="H223" s="166">
        <v>24.536000000000001</v>
      </c>
      <c r="I223" s="167"/>
      <c r="L223" s="162"/>
      <c r="M223" s="168"/>
      <c r="N223" s="169"/>
      <c r="O223" s="169"/>
      <c r="P223" s="169"/>
      <c r="Q223" s="169"/>
      <c r="R223" s="169"/>
      <c r="S223" s="169"/>
      <c r="T223" s="170"/>
      <c r="AT223" s="164" t="s">
        <v>247</v>
      </c>
      <c r="AU223" s="164" t="s">
        <v>140</v>
      </c>
      <c r="AV223" s="13" t="s">
        <v>140</v>
      </c>
      <c r="AW223" s="13" t="s">
        <v>3</v>
      </c>
      <c r="AX223" s="13" t="s">
        <v>80</v>
      </c>
      <c r="AY223" s="164" t="s">
        <v>239</v>
      </c>
    </row>
    <row r="224" spans="1:65" s="15" customFormat="1">
      <c r="B224" s="179"/>
      <c r="D224" s="163" t="s">
        <v>247</v>
      </c>
      <c r="E224" s="180" t="s">
        <v>1</v>
      </c>
      <c r="F224" s="181" t="s">
        <v>300</v>
      </c>
      <c r="H224" s="180" t="s">
        <v>1</v>
      </c>
      <c r="I224" s="182"/>
      <c r="L224" s="179"/>
      <c r="M224" s="183"/>
      <c r="N224" s="184"/>
      <c r="O224" s="184"/>
      <c r="P224" s="184"/>
      <c r="Q224" s="184"/>
      <c r="R224" s="184"/>
      <c r="S224" s="184"/>
      <c r="T224" s="185"/>
      <c r="AT224" s="180" t="s">
        <v>247</v>
      </c>
      <c r="AU224" s="180" t="s">
        <v>140</v>
      </c>
      <c r="AV224" s="15" t="s">
        <v>88</v>
      </c>
      <c r="AW224" s="15" t="s">
        <v>3</v>
      </c>
      <c r="AX224" s="15" t="s">
        <v>80</v>
      </c>
      <c r="AY224" s="180" t="s">
        <v>239</v>
      </c>
    </row>
    <row r="225" spans="1:65" s="13" customFormat="1" ht="20.95">
      <c r="B225" s="162"/>
      <c r="D225" s="163" t="s">
        <v>247</v>
      </c>
      <c r="E225" s="164" t="s">
        <v>1</v>
      </c>
      <c r="F225" s="165" t="s">
        <v>301</v>
      </c>
      <c r="H225" s="166">
        <v>67.468000000000004</v>
      </c>
      <c r="I225" s="167"/>
      <c r="L225" s="162"/>
      <c r="M225" s="168"/>
      <c r="N225" s="169"/>
      <c r="O225" s="169"/>
      <c r="P225" s="169"/>
      <c r="Q225" s="169"/>
      <c r="R225" s="169"/>
      <c r="S225" s="169"/>
      <c r="T225" s="170"/>
      <c r="AT225" s="164" t="s">
        <v>247</v>
      </c>
      <c r="AU225" s="164" t="s">
        <v>140</v>
      </c>
      <c r="AV225" s="13" t="s">
        <v>140</v>
      </c>
      <c r="AW225" s="13" t="s">
        <v>3</v>
      </c>
      <c r="AX225" s="13" t="s">
        <v>80</v>
      </c>
      <c r="AY225" s="164" t="s">
        <v>239</v>
      </c>
    </row>
    <row r="226" spans="1:65" s="13" customFormat="1">
      <c r="B226" s="162"/>
      <c r="D226" s="163" t="s">
        <v>247</v>
      </c>
      <c r="E226" s="164" t="s">
        <v>1</v>
      </c>
      <c r="F226" s="165" t="s">
        <v>302</v>
      </c>
      <c r="H226" s="166">
        <v>-8.2739999999999991</v>
      </c>
      <c r="I226" s="167"/>
      <c r="L226" s="162"/>
      <c r="M226" s="168"/>
      <c r="N226" s="169"/>
      <c r="O226" s="169"/>
      <c r="P226" s="169"/>
      <c r="Q226" s="169"/>
      <c r="R226" s="169"/>
      <c r="S226" s="169"/>
      <c r="T226" s="170"/>
      <c r="AT226" s="164" t="s">
        <v>247</v>
      </c>
      <c r="AU226" s="164" t="s">
        <v>140</v>
      </c>
      <c r="AV226" s="13" t="s">
        <v>140</v>
      </c>
      <c r="AW226" s="13" t="s">
        <v>3</v>
      </c>
      <c r="AX226" s="13" t="s">
        <v>80</v>
      </c>
      <c r="AY226" s="164" t="s">
        <v>239</v>
      </c>
    </row>
    <row r="227" spans="1:65" s="13" customFormat="1">
      <c r="B227" s="162"/>
      <c r="D227" s="163" t="s">
        <v>247</v>
      </c>
      <c r="E227" s="164" t="s">
        <v>1</v>
      </c>
      <c r="F227" s="165" t="s">
        <v>303</v>
      </c>
      <c r="H227" s="166">
        <v>2.2280000000000002</v>
      </c>
      <c r="I227" s="167"/>
      <c r="L227" s="162"/>
      <c r="M227" s="168"/>
      <c r="N227" s="169"/>
      <c r="O227" s="169"/>
      <c r="P227" s="169"/>
      <c r="Q227" s="169"/>
      <c r="R227" s="169"/>
      <c r="S227" s="169"/>
      <c r="T227" s="170"/>
      <c r="AT227" s="164" t="s">
        <v>247</v>
      </c>
      <c r="AU227" s="164" t="s">
        <v>140</v>
      </c>
      <c r="AV227" s="13" t="s">
        <v>140</v>
      </c>
      <c r="AW227" s="13" t="s">
        <v>3</v>
      </c>
      <c r="AX227" s="13" t="s">
        <v>80</v>
      </c>
      <c r="AY227" s="164" t="s">
        <v>239</v>
      </c>
    </row>
    <row r="228" spans="1:65" s="14" customFormat="1">
      <c r="B228" s="171"/>
      <c r="D228" s="163" t="s">
        <v>247</v>
      </c>
      <c r="E228" s="172" t="s">
        <v>1</v>
      </c>
      <c r="F228" s="173" t="s">
        <v>249</v>
      </c>
      <c r="H228" s="174">
        <v>124.182</v>
      </c>
      <c r="I228" s="175"/>
      <c r="L228" s="171"/>
      <c r="M228" s="176"/>
      <c r="N228" s="177"/>
      <c r="O228" s="177"/>
      <c r="P228" s="177"/>
      <c r="Q228" s="177"/>
      <c r="R228" s="177"/>
      <c r="S228" s="177"/>
      <c r="T228" s="178"/>
      <c r="AT228" s="172" t="s">
        <v>247</v>
      </c>
      <c r="AU228" s="172" t="s">
        <v>140</v>
      </c>
      <c r="AV228" s="14" t="s">
        <v>246</v>
      </c>
      <c r="AW228" s="14" t="s">
        <v>3</v>
      </c>
      <c r="AX228" s="14" t="s">
        <v>88</v>
      </c>
      <c r="AY228" s="172" t="s">
        <v>239</v>
      </c>
    </row>
    <row r="229" spans="1:65" s="2" customFormat="1" ht="38" customHeight="1">
      <c r="A229" s="34"/>
      <c r="B229" s="147"/>
      <c r="C229" s="148" t="s">
        <v>304</v>
      </c>
      <c r="D229" s="148" t="s">
        <v>242</v>
      </c>
      <c r="E229" s="149" t="s">
        <v>305</v>
      </c>
      <c r="F229" s="150" t="s">
        <v>306</v>
      </c>
      <c r="G229" s="151" t="s">
        <v>261</v>
      </c>
      <c r="H229" s="152">
        <v>130.274</v>
      </c>
      <c r="I229" s="153"/>
      <c r="J229" s="152">
        <f>ROUND(I229*H229,3)</f>
        <v>0</v>
      </c>
      <c r="K229" s="154"/>
      <c r="L229" s="35"/>
      <c r="M229" s="155" t="s">
        <v>1</v>
      </c>
      <c r="N229" s="156" t="s">
        <v>46</v>
      </c>
      <c r="O229" s="60"/>
      <c r="P229" s="157">
        <f>O229*H229</f>
        <v>0</v>
      </c>
      <c r="Q229" s="157">
        <v>0</v>
      </c>
      <c r="R229" s="157">
        <f>Q229*H229</f>
        <v>0</v>
      </c>
      <c r="S229" s="157">
        <v>5.3760000000000002E-2</v>
      </c>
      <c r="T229" s="158">
        <f>S229*H229</f>
        <v>7.0035302399999999</v>
      </c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159" t="s">
        <v>307</v>
      </c>
      <c r="AT229" s="159" t="s">
        <v>242</v>
      </c>
      <c r="AU229" s="159" t="s">
        <v>140</v>
      </c>
      <c r="AY229" s="18" t="s">
        <v>239</v>
      </c>
      <c r="BE229" s="160">
        <f>IF(N229="základná",J229,0)</f>
        <v>0</v>
      </c>
      <c r="BF229" s="160">
        <f>IF(N229="znížená",J229,0)</f>
        <v>0</v>
      </c>
      <c r="BG229" s="160">
        <f>IF(N229="zákl. prenesená",J229,0)</f>
        <v>0</v>
      </c>
      <c r="BH229" s="160">
        <f>IF(N229="zníž. prenesená",J229,0)</f>
        <v>0</v>
      </c>
      <c r="BI229" s="160">
        <f>IF(N229="nulová",J229,0)</f>
        <v>0</v>
      </c>
      <c r="BJ229" s="18" t="s">
        <v>140</v>
      </c>
      <c r="BK229" s="161">
        <f>ROUND(I229*H229,3)</f>
        <v>0</v>
      </c>
      <c r="BL229" s="18" t="s">
        <v>307</v>
      </c>
      <c r="BM229" s="159" t="s">
        <v>308</v>
      </c>
    </row>
    <row r="230" spans="1:65" s="15" customFormat="1">
      <c r="B230" s="179"/>
      <c r="D230" s="163" t="s">
        <v>247</v>
      </c>
      <c r="E230" s="180" t="s">
        <v>1</v>
      </c>
      <c r="F230" s="181" t="s">
        <v>309</v>
      </c>
      <c r="H230" s="180" t="s">
        <v>1</v>
      </c>
      <c r="I230" s="182"/>
      <c r="L230" s="179"/>
      <c r="M230" s="183"/>
      <c r="N230" s="184"/>
      <c r="O230" s="184"/>
      <c r="P230" s="184"/>
      <c r="Q230" s="184"/>
      <c r="R230" s="184"/>
      <c r="S230" s="184"/>
      <c r="T230" s="185"/>
      <c r="AT230" s="180" t="s">
        <v>247</v>
      </c>
      <c r="AU230" s="180" t="s">
        <v>140</v>
      </c>
      <c r="AV230" s="15" t="s">
        <v>88</v>
      </c>
      <c r="AW230" s="15" t="s">
        <v>3</v>
      </c>
      <c r="AX230" s="15" t="s">
        <v>80</v>
      </c>
      <c r="AY230" s="180" t="s">
        <v>239</v>
      </c>
    </row>
    <row r="231" spans="1:65" s="13" customFormat="1">
      <c r="B231" s="162"/>
      <c r="D231" s="163" t="s">
        <v>247</v>
      </c>
      <c r="E231" s="164" t="s">
        <v>1</v>
      </c>
      <c r="F231" s="165" t="s">
        <v>310</v>
      </c>
      <c r="H231" s="166">
        <v>68.415999999999997</v>
      </c>
      <c r="I231" s="167"/>
      <c r="L231" s="162"/>
      <c r="M231" s="168"/>
      <c r="N231" s="169"/>
      <c r="O231" s="169"/>
      <c r="P231" s="169"/>
      <c r="Q231" s="169"/>
      <c r="R231" s="169"/>
      <c r="S231" s="169"/>
      <c r="T231" s="170"/>
      <c r="AT231" s="164" t="s">
        <v>247</v>
      </c>
      <c r="AU231" s="164" t="s">
        <v>140</v>
      </c>
      <c r="AV231" s="13" t="s">
        <v>140</v>
      </c>
      <c r="AW231" s="13" t="s">
        <v>3</v>
      </c>
      <c r="AX231" s="13" t="s">
        <v>80</v>
      </c>
      <c r="AY231" s="164" t="s">
        <v>239</v>
      </c>
    </row>
    <row r="232" spans="1:65" s="13" customFormat="1">
      <c r="B232" s="162"/>
      <c r="D232" s="163" t="s">
        <v>247</v>
      </c>
      <c r="E232" s="164" t="s">
        <v>1</v>
      </c>
      <c r="F232" s="165" t="s">
        <v>311</v>
      </c>
      <c r="H232" s="166">
        <v>61.857999999999997</v>
      </c>
      <c r="I232" s="167"/>
      <c r="L232" s="162"/>
      <c r="M232" s="168"/>
      <c r="N232" s="169"/>
      <c r="O232" s="169"/>
      <c r="P232" s="169"/>
      <c r="Q232" s="169"/>
      <c r="R232" s="169"/>
      <c r="S232" s="169"/>
      <c r="T232" s="170"/>
      <c r="AT232" s="164" t="s">
        <v>247</v>
      </c>
      <c r="AU232" s="164" t="s">
        <v>140</v>
      </c>
      <c r="AV232" s="13" t="s">
        <v>140</v>
      </c>
      <c r="AW232" s="13" t="s">
        <v>3</v>
      </c>
      <c r="AX232" s="13" t="s">
        <v>80</v>
      </c>
      <c r="AY232" s="164" t="s">
        <v>239</v>
      </c>
    </row>
    <row r="233" spans="1:65" s="14" customFormat="1">
      <c r="B233" s="171"/>
      <c r="D233" s="163" t="s">
        <v>247</v>
      </c>
      <c r="E233" s="172" t="s">
        <v>1</v>
      </c>
      <c r="F233" s="173" t="s">
        <v>249</v>
      </c>
      <c r="H233" s="174">
        <v>130.274</v>
      </c>
      <c r="I233" s="175"/>
      <c r="L233" s="171"/>
      <c r="M233" s="176"/>
      <c r="N233" s="177"/>
      <c r="O233" s="177"/>
      <c r="P233" s="177"/>
      <c r="Q233" s="177"/>
      <c r="R233" s="177"/>
      <c r="S233" s="177"/>
      <c r="T233" s="178"/>
      <c r="AT233" s="172" t="s">
        <v>247</v>
      </c>
      <c r="AU233" s="172" t="s">
        <v>140</v>
      </c>
      <c r="AV233" s="14" t="s">
        <v>246</v>
      </c>
      <c r="AW233" s="14" t="s">
        <v>3</v>
      </c>
      <c r="AX233" s="14" t="s">
        <v>88</v>
      </c>
      <c r="AY233" s="172" t="s">
        <v>239</v>
      </c>
    </row>
    <row r="234" spans="1:65" s="2" customFormat="1" ht="38" customHeight="1">
      <c r="A234" s="34"/>
      <c r="B234" s="147"/>
      <c r="C234" s="148" t="s">
        <v>312</v>
      </c>
      <c r="D234" s="148" t="s">
        <v>242</v>
      </c>
      <c r="E234" s="149" t="s">
        <v>313</v>
      </c>
      <c r="F234" s="150" t="s">
        <v>314</v>
      </c>
      <c r="G234" s="151" t="s">
        <v>261</v>
      </c>
      <c r="H234" s="152">
        <v>79.715000000000003</v>
      </c>
      <c r="I234" s="153"/>
      <c r="J234" s="152">
        <f>ROUND(I234*H234,3)</f>
        <v>0</v>
      </c>
      <c r="K234" s="154"/>
      <c r="L234" s="35"/>
      <c r="M234" s="155" t="s">
        <v>1</v>
      </c>
      <c r="N234" s="156" t="s">
        <v>46</v>
      </c>
      <c r="O234" s="60"/>
      <c r="P234" s="157">
        <f>O234*H234</f>
        <v>0</v>
      </c>
      <c r="Q234" s="157">
        <v>0</v>
      </c>
      <c r="R234" s="157">
        <f>Q234*H234</f>
        <v>0</v>
      </c>
      <c r="S234" s="157">
        <v>2.461E-2</v>
      </c>
      <c r="T234" s="158">
        <f>S234*H234</f>
        <v>1.96178615</v>
      </c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R234" s="159" t="s">
        <v>307</v>
      </c>
      <c r="AT234" s="159" t="s">
        <v>242</v>
      </c>
      <c r="AU234" s="159" t="s">
        <v>140</v>
      </c>
      <c r="AY234" s="18" t="s">
        <v>239</v>
      </c>
      <c r="BE234" s="160">
        <f>IF(N234="základná",J234,0)</f>
        <v>0</v>
      </c>
      <c r="BF234" s="160">
        <f>IF(N234="znížená",J234,0)</f>
        <v>0</v>
      </c>
      <c r="BG234" s="160">
        <f>IF(N234="zákl. prenesená",J234,0)</f>
        <v>0</v>
      </c>
      <c r="BH234" s="160">
        <f>IF(N234="zníž. prenesená",J234,0)</f>
        <v>0</v>
      </c>
      <c r="BI234" s="160">
        <f>IF(N234="nulová",J234,0)</f>
        <v>0</v>
      </c>
      <c r="BJ234" s="18" t="s">
        <v>140</v>
      </c>
      <c r="BK234" s="161">
        <f>ROUND(I234*H234,3)</f>
        <v>0</v>
      </c>
      <c r="BL234" s="18" t="s">
        <v>307</v>
      </c>
      <c r="BM234" s="159" t="s">
        <v>315</v>
      </c>
    </row>
    <row r="235" spans="1:65" s="2" customFormat="1" ht="19.649999999999999">
      <c r="A235" s="34"/>
      <c r="B235" s="35"/>
      <c r="C235" s="34"/>
      <c r="D235" s="163" t="s">
        <v>316</v>
      </c>
      <c r="E235" s="34"/>
      <c r="F235" s="186" t="s">
        <v>317</v>
      </c>
      <c r="G235" s="34"/>
      <c r="H235" s="34"/>
      <c r="I235" s="187"/>
      <c r="J235" s="34"/>
      <c r="K235" s="34"/>
      <c r="L235" s="35"/>
      <c r="M235" s="188"/>
      <c r="N235" s="189"/>
      <c r="O235" s="60"/>
      <c r="P235" s="60"/>
      <c r="Q235" s="60"/>
      <c r="R235" s="60"/>
      <c r="S235" s="60"/>
      <c r="T235" s="61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T235" s="18" t="s">
        <v>316</v>
      </c>
      <c r="AU235" s="18" t="s">
        <v>140</v>
      </c>
    </row>
    <row r="236" spans="1:65" s="15" customFormat="1">
      <c r="B236" s="179"/>
      <c r="D236" s="163" t="s">
        <v>247</v>
      </c>
      <c r="E236" s="180" t="s">
        <v>1</v>
      </c>
      <c r="F236" s="181" t="s">
        <v>296</v>
      </c>
      <c r="H236" s="180" t="s">
        <v>1</v>
      </c>
      <c r="I236" s="182"/>
      <c r="L236" s="179"/>
      <c r="M236" s="183"/>
      <c r="N236" s="184"/>
      <c r="O236" s="184"/>
      <c r="P236" s="184"/>
      <c r="Q236" s="184"/>
      <c r="R236" s="184"/>
      <c r="S236" s="184"/>
      <c r="T236" s="185"/>
      <c r="AT236" s="180" t="s">
        <v>247</v>
      </c>
      <c r="AU236" s="180" t="s">
        <v>140</v>
      </c>
      <c r="AV236" s="15" t="s">
        <v>88</v>
      </c>
      <c r="AW236" s="15" t="s">
        <v>3</v>
      </c>
      <c r="AX236" s="15" t="s">
        <v>80</v>
      </c>
      <c r="AY236" s="180" t="s">
        <v>239</v>
      </c>
    </row>
    <row r="237" spans="1:65" s="13" customFormat="1">
      <c r="B237" s="162"/>
      <c r="D237" s="163" t="s">
        <v>247</v>
      </c>
      <c r="E237" s="164" t="s">
        <v>1</v>
      </c>
      <c r="F237" s="165" t="s">
        <v>318</v>
      </c>
      <c r="H237" s="166">
        <v>88.183999999999997</v>
      </c>
      <c r="I237" s="167"/>
      <c r="L237" s="162"/>
      <c r="M237" s="168"/>
      <c r="N237" s="169"/>
      <c r="O237" s="169"/>
      <c r="P237" s="169"/>
      <c r="Q237" s="169"/>
      <c r="R237" s="169"/>
      <c r="S237" s="169"/>
      <c r="T237" s="170"/>
      <c r="AT237" s="164" t="s">
        <v>247</v>
      </c>
      <c r="AU237" s="164" t="s">
        <v>140</v>
      </c>
      <c r="AV237" s="13" t="s">
        <v>140</v>
      </c>
      <c r="AW237" s="13" t="s">
        <v>3</v>
      </c>
      <c r="AX237" s="13" t="s">
        <v>80</v>
      </c>
      <c r="AY237" s="164" t="s">
        <v>239</v>
      </c>
    </row>
    <row r="238" spans="1:65" s="13" customFormat="1">
      <c r="B238" s="162"/>
      <c r="D238" s="163" t="s">
        <v>247</v>
      </c>
      <c r="E238" s="164" t="s">
        <v>1</v>
      </c>
      <c r="F238" s="165" t="s">
        <v>319</v>
      </c>
      <c r="H238" s="166">
        <v>-8.4689999999999994</v>
      </c>
      <c r="I238" s="167"/>
      <c r="L238" s="162"/>
      <c r="M238" s="168"/>
      <c r="N238" s="169"/>
      <c r="O238" s="169"/>
      <c r="P238" s="169"/>
      <c r="Q238" s="169"/>
      <c r="R238" s="169"/>
      <c r="S238" s="169"/>
      <c r="T238" s="170"/>
      <c r="AT238" s="164" t="s">
        <v>247</v>
      </c>
      <c r="AU238" s="164" t="s">
        <v>140</v>
      </c>
      <c r="AV238" s="13" t="s">
        <v>140</v>
      </c>
      <c r="AW238" s="13" t="s">
        <v>3</v>
      </c>
      <c r="AX238" s="13" t="s">
        <v>80</v>
      </c>
      <c r="AY238" s="164" t="s">
        <v>239</v>
      </c>
    </row>
    <row r="239" spans="1:65" s="14" customFormat="1">
      <c r="B239" s="171"/>
      <c r="D239" s="163" t="s">
        <v>247</v>
      </c>
      <c r="E239" s="172" t="s">
        <v>1</v>
      </c>
      <c r="F239" s="173" t="s">
        <v>249</v>
      </c>
      <c r="H239" s="174">
        <v>79.715000000000003</v>
      </c>
      <c r="I239" s="175"/>
      <c r="L239" s="171"/>
      <c r="M239" s="176"/>
      <c r="N239" s="177"/>
      <c r="O239" s="177"/>
      <c r="P239" s="177"/>
      <c r="Q239" s="177"/>
      <c r="R239" s="177"/>
      <c r="S239" s="177"/>
      <c r="T239" s="178"/>
      <c r="AT239" s="172" t="s">
        <v>247</v>
      </c>
      <c r="AU239" s="172" t="s">
        <v>140</v>
      </c>
      <c r="AV239" s="14" t="s">
        <v>246</v>
      </c>
      <c r="AW239" s="14" t="s">
        <v>3</v>
      </c>
      <c r="AX239" s="14" t="s">
        <v>88</v>
      </c>
      <c r="AY239" s="172" t="s">
        <v>239</v>
      </c>
    </row>
    <row r="240" spans="1:65" s="2" customFormat="1" ht="24.25" customHeight="1">
      <c r="A240" s="34"/>
      <c r="B240" s="147"/>
      <c r="C240" s="148" t="s">
        <v>320</v>
      </c>
      <c r="D240" s="148" t="s">
        <v>242</v>
      </c>
      <c r="E240" s="149" t="s">
        <v>321</v>
      </c>
      <c r="F240" s="150" t="s">
        <v>322</v>
      </c>
      <c r="G240" s="151" t="s">
        <v>261</v>
      </c>
      <c r="H240" s="152">
        <v>140.53</v>
      </c>
      <c r="I240" s="153"/>
      <c r="J240" s="152">
        <f>ROUND(I240*H240,3)</f>
        <v>0</v>
      </c>
      <c r="K240" s="154"/>
      <c r="L240" s="35"/>
      <c r="M240" s="155" t="s">
        <v>1</v>
      </c>
      <c r="N240" s="156" t="s">
        <v>46</v>
      </c>
      <c r="O240" s="60"/>
      <c r="P240" s="157">
        <f>O240*H240</f>
        <v>0</v>
      </c>
      <c r="Q240" s="157">
        <v>0</v>
      </c>
      <c r="R240" s="157">
        <f>Q240*H240</f>
        <v>0</v>
      </c>
      <c r="S240" s="157">
        <v>0.02</v>
      </c>
      <c r="T240" s="158">
        <f>S240*H240</f>
        <v>2.8106</v>
      </c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R240" s="159" t="s">
        <v>246</v>
      </c>
      <c r="AT240" s="159" t="s">
        <v>242</v>
      </c>
      <c r="AU240" s="159" t="s">
        <v>140</v>
      </c>
      <c r="AY240" s="18" t="s">
        <v>239</v>
      </c>
      <c r="BE240" s="160">
        <f>IF(N240="základná",J240,0)</f>
        <v>0</v>
      </c>
      <c r="BF240" s="160">
        <f>IF(N240="znížená",J240,0)</f>
        <v>0</v>
      </c>
      <c r="BG240" s="160">
        <f>IF(N240="zákl. prenesená",J240,0)</f>
        <v>0</v>
      </c>
      <c r="BH240" s="160">
        <f>IF(N240="zníž. prenesená",J240,0)</f>
        <v>0</v>
      </c>
      <c r="BI240" s="160">
        <f>IF(N240="nulová",J240,0)</f>
        <v>0</v>
      </c>
      <c r="BJ240" s="18" t="s">
        <v>140</v>
      </c>
      <c r="BK240" s="161">
        <f>ROUND(I240*H240,3)</f>
        <v>0</v>
      </c>
      <c r="BL240" s="18" t="s">
        <v>246</v>
      </c>
      <c r="BM240" s="159" t="s">
        <v>323</v>
      </c>
    </row>
    <row r="241" spans="1:65" s="15" customFormat="1">
      <c r="B241" s="179"/>
      <c r="D241" s="163" t="s">
        <v>247</v>
      </c>
      <c r="E241" s="180" t="s">
        <v>1</v>
      </c>
      <c r="F241" s="181" t="s">
        <v>324</v>
      </c>
      <c r="H241" s="180" t="s">
        <v>1</v>
      </c>
      <c r="I241" s="182"/>
      <c r="L241" s="179"/>
      <c r="M241" s="183"/>
      <c r="N241" s="184"/>
      <c r="O241" s="184"/>
      <c r="P241" s="184"/>
      <c r="Q241" s="184"/>
      <c r="R241" s="184"/>
      <c r="S241" s="184"/>
      <c r="T241" s="185"/>
      <c r="AT241" s="180" t="s">
        <v>247</v>
      </c>
      <c r="AU241" s="180" t="s">
        <v>140</v>
      </c>
      <c r="AV241" s="15" t="s">
        <v>88</v>
      </c>
      <c r="AW241" s="15" t="s">
        <v>3</v>
      </c>
      <c r="AX241" s="15" t="s">
        <v>80</v>
      </c>
      <c r="AY241" s="180" t="s">
        <v>239</v>
      </c>
    </row>
    <row r="242" spans="1:65" s="13" customFormat="1">
      <c r="B242" s="162"/>
      <c r="D242" s="163" t="s">
        <v>247</v>
      </c>
      <c r="E242" s="164" t="s">
        <v>1</v>
      </c>
      <c r="F242" s="165" t="s">
        <v>325</v>
      </c>
      <c r="H242" s="166">
        <v>76.39</v>
      </c>
      <c r="I242" s="167"/>
      <c r="L242" s="162"/>
      <c r="M242" s="168"/>
      <c r="N242" s="169"/>
      <c r="O242" s="169"/>
      <c r="P242" s="169"/>
      <c r="Q242" s="169"/>
      <c r="R242" s="169"/>
      <c r="S242" s="169"/>
      <c r="T242" s="170"/>
      <c r="AT242" s="164" t="s">
        <v>247</v>
      </c>
      <c r="AU242" s="164" t="s">
        <v>140</v>
      </c>
      <c r="AV242" s="13" t="s">
        <v>140</v>
      </c>
      <c r="AW242" s="13" t="s">
        <v>3</v>
      </c>
      <c r="AX242" s="13" t="s">
        <v>80</v>
      </c>
      <c r="AY242" s="164" t="s">
        <v>239</v>
      </c>
    </row>
    <row r="243" spans="1:65" s="13" customFormat="1" ht="20.95">
      <c r="B243" s="162"/>
      <c r="D243" s="163" t="s">
        <v>247</v>
      </c>
      <c r="E243" s="164" t="s">
        <v>1</v>
      </c>
      <c r="F243" s="165" t="s">
        <v>326</v>
      </c>
      <c r="H243" s="166">
        <v>64.14</v>
      </c>
      <c r="I243" s="167"/>
      <c r="L243" s="162"/>
      <c r="M243" s="168"/>
      <c r="N243" s="169"/>
      <c r="O243" s="169"/>
      <c r="P243" s="169"/>
      <c r="Q243" s="169"/>
      <c r="R243" s="169"/>
      <c r="S243" s="169"/>
      <c r="T243" s="170"/>
      <c r="AT243" s="164" t="s">
        <v>247</v>
      </c>
      <c r="AU243" s="164" t="s">
        <v>140</v>
      </c>
      <c r="AV243" s="13" t="s">
        <v>140</v>
      </c>
      <c r="AW243" s="13" t="s">
        <v>3</v>
      </c>
      <c r="AX243" s="13" t="s">
        <v>80</v>
      </c>
      <c r="AY243" s="164" t="s">
        <v>239</v>
      </c>
    </row>
    <row r="244" spans="1:65" s="14" customFormat="1">
      <c r="B244" s="171"/>
      <c r="D244" s="163" t="s">
        <v>247</v>
      </c>
      <c r="E244" s="172" t="s">
        <v>1</v>
      </c>
      <c r="F244" s="173" t="s">
        <v>249</v>
      </c>
      <c r="H244" s="174">
        <v>140.53</v>
      </c>
      <c r="I244" s="175"/>
      <c r="L244" s="171"/>
      <c r="M244" s="176"/>
      <c r="N244" s="177"/>
      <c r="O244" s="177"/>
      <c r="P244" s="177"/>
      <c r="Q244" s="177"/>
      <c r="R244" s="177"/>
      <c r="S244" s="177"/>
      <c r="T244" s="178"/>
      <c r="AT244" s="172" t="s">
        <v>247</v>
      </c>
      <c r="AU244" s="172" t="s">
        <v>140</v>
      </c>
      <c r="AV244" s="14" t="s">
        <v>246</v>
      </c>
      <c r="AW244" s="14" t="s">
        <v>3</v>
      </c>
      <c r="AX244" s="14" t="s">
        <v>88</v>
      </c>
      <c r="AY244" s="172" t="s">
        <v>239</v>
      </c>
    </row>
    <row r="245" spans="1:65" s="2" customFormat="1" ht="24.25" customHeight="1">
      <c r="A245" s="34"/>
      <c r="B245" s="147"/>
      <c r="C245" s="148" t="s">
        <v>327</v>
      </c>
      <c r="D245" s="148" t="s">
        <v>242</v>
      </c>
      <c r="E245" s="149" t="s">
        <v>328</v>
      </c>
      <c r="F245" s="150" t="s">
        <v>329</v>
      </c>
      <c r="G245" s="151" t="s">
        <v>261</v>
      </c>
      <c r="H245" s="152">
        <v>387.76</v>
      </c>
      <c r="I245" s="153"/>
      <c r="J245" s="152">
        <f>ROUND(I245*H245,3)</f>
        <v>0</v>
      </c>
      <c r="K245" s="154"/>
      <c r="L245" s="35"/>
      <c r="M245" s="155" t="s">
        <v>1</v>
      </c>
      <c r="N245" s="156" t="s">
        <v>46</v>
      </c>
      <c r="O245" s="60"/>
      <c r="P245" s="157">
        <f>O245*H245</f>
        <v>0</v>
      </c>
      <c r="Q245" s="157">
        <v>0</v>
      </c>
      <c r="R245" s="157">
        <f>Q245*H245</f>
        <v>0</v>
      </c>
      <c r="S245" s="157">
        <v>1E-3</v>
      </c>
      <c r="T245" s="158">
        <f>S245*H245</f>
        <v>0.38775999999999999</v>
      </c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R245" s="159" t="s">
        <v>307</v>
      </c>
      <c r="AT245" s="159" t="s">
        <v>242</v>
      </c>
      <c r="AU245" s="159" t="s">
        <v>140</v>
      </c>
      <c r="AY245" s="18" t="s">
        <v>239</v>
      </c>
      <c r="BE245" s="160">
        <f>IF(N245="základná",J245,0)</f>
        <v>0</v>
      </c>
      <c r="BF245" s="160">
        <f>IF(N245="znížená",J245,0)</f>
        <v>0</v>
      </c>
      <c r="BG245" s="160">
        <f>IF(N245="zákl. prenesená",J245,0)</f>
        <v>0</v>
      </c>
      <c r="BH245" s="160">
        <f>IF(N245="zníž. prenesená",J245,0)</f>
        <v>0</v>
      </c>
      <c r="BI245" s="160">
        <f>IF(N245="nulová",J245,0)</f>
        <v>0</v>
      </c>
      <c r="BJ245" s="18" t="s">
        <v>140</v>
      </c>
      <c r="BK245" s="161">
        <f>ROUND(I245*H245,3)</f>
        <v>0</v>
      </c>
      <c r="BL245" s="18" t="s">
        <v>307</v>
      </c>
      <c r="BM245" s="159" t="s">
        <v>330</v>
      </c>
    </row>
    <row r="246" spans="1:65" s="15" customFormat="1">
      <c r="B246" s="179"/>
      <c r="D246" s="163" t="s">
        <v>247</v>
      </c>
      <c r="E246" s="180" t="s">
        <v>1</v>
      </c>
      <c r="F246" s="181" t="s">
        <v>331</v>
      </c>
      <c r="H246" s="180" t="s">
        <v>1</v>
      </c>
      <c r="I246" s="182"/>
      <c r="L246" s="179"/>
      <c r="M246" s="183"/>
      <c r="N246" s="184"/>
      <c r="O246" s="184"/>
      <c r="P246" s="184"/>
      <c r="Q246" s="184"/>
      <c r="R246" s="184"/>
      <c r="S246" s="184"/>
      <c r="T246" s="185"/>
      <c r="AT246" s="180" t="s">
        <v>247</v>
      </c>
      <c r="AU246" s="180" t="s">
        <v>140</v>
      </c>
      <c r="AV246" s="15" t="s">
        <v>88</v>
      </c>
      <c r="AW246" s="15" t="s">
        <v>3</v>
      </c>
      <c r="AX246" s="15" t="s">
        <v>80</v>
      </c>
      <c r="AY246" s="180" t="s">
        <v>239</v>
      </c>
    </row>
    <row r="247" spans="1:65" s="13" customFormat="1" ht="31.45">
      <c r="B247" s="162"/>
      <c r="D247" s="163" t="s">
        <v>247</v>
      </c>
      <c r="E247" s="164" t="s">
        <v>1</v>
      </c>
      <c r="F247" s="165" t="s">
        <v>332</v>
      </c>
      <c r="H247" s="166">
        <v>226.63</v>
      </c>
      <c r="I247" s="167"/>
      <c r="L247" s="162"/>
      <c r="M247" s="168"/>
      <c r="N247" s="169"/>
      <c r="O247" s="169"/>
      <c r="P247" s="169"/>
      <c r="Q247" s="169"/>
      <c r="R247" s="169"/>
      <c r="S247" s="169"/>
      <c r="T247" s="170"/>
      <c r="AT247" s="164" t="s">
        <v>247</v>
      </c>
      <c r="AU247" s="164" t="s">
        <v>140</v>
      </c>
      <c r="AV247" s="13" t="s">
        <v>140</v>
      </c>
      <c r="AW247" s="13" t="s">
        <v>3</v>
      </c>
      <c r="AX247" s="13" t="s">
        <v>80</v>
      </c>
      <c r="AY247" s="164" t="s">
        <v>239</v>
      </c>
    </row>
    <row r="248" spans="1:65" s="13" customFormat="1" ht="20.95">
      <c r="B248" s="162"/>
      <c r="D248" s="163" t="s">
        <v>247</v>
      </c>
      <c r="E248" s="164" t="s">
        <v>1</v>
      </c>
      <c r="F248" s="165" t="s">
        <v>333</v>
      </c>
      <c r="H248" s="166">
        <v>161.13</v>
      </c>
      <c r="I248" s="167"/>
      <c r="L248" s="162"/>
      <c r="M248" s="168"/>
      <c r="N248" s="169"/>
      <c r="O248" s="169"/>
      <c r="P248" s="169"/>
      <c r="Q248" s="169"/>
      <c r="R248" s="169"/>
      <c r="S248" s="169"/>
      <c r="T248" s="170"/>
      <c r="AT248" s="164" t="s">
        <v>247</v>
      </c>
      <c r="AU248" s="164" t="s">
        <v>140</v>
      </c>
      <c r="AV248" s="13" t="s">
        <v>140</v>
      </c>
      <c r="AW248" s="13" t="s">
        <v>3</v>
      </c>
      <c r="AX248" s="13" t="s">
        <v>80</v>
      </c>
      <c r="AY248" s="164" t="s">
        <v>239</v>
      </c>
    </row>
    <row r="249" spans="1:65" s="14" customFormat="1">
      <c r="B249" s="171"/>
      <c r="D249" s="163" t="s">
        <v>247</v>
      </c>
      <c r="E249" s="172" t="s">
        <v>1</v>
      </c>
      <c r="F249" s="173" t="s">
        <v>249</v>
      </c>
      <c r="H249" s="174">
        <v>387.76</v>
      </c>
      <c r="I249" s="175"/>
      <c r="L249" s="171"/>
      <c r="M249" s="176"/>
      <c r="N249" s="177"/>
      <c r="O249" s="177"/>
      <c r="P249" s="177"/>
      <c r="Q249" s="177"/>
      <c r="R249" s="177"/>
      <c r="S249" s="177"/>
      <c r="T249" s="178"/>
      <c r="AT249" s="172" t="s">
        <v>247</v>
      </c>
      <c r="AU249" s="172" t="s">
        <v>140</v>
      </c>
      <c r="AV249" s="14" t="s">
        <v>246</v>
      </c>
      <c r="AW249" s="14" t="s">
        <v>3</v>
      </c>
      <c r="AX249" s="14" t="s">
        <v>88</v>
      </c>
      <c r="AY249" s="172" t="s">
        <v>239</v>
      </c>
    </row>
    <row r="250" spans="1:65" s="2" customFormat="1" ht="24.25" customHeight="1">
      <c r="A250" s="34"/>
      <c r="B250" s="147"/>
      <c r="C250" s="148" t="s">
        <v>334</v>
      </c>
      <c r="D250" s="148" t="s">
        <v>242</v>
      </c>
      <c r="E250" s="149" t="s">
        <v>335</v>
      </c>
      <c r="F250" s="150" t="s">
        <v>336</v>
      </c>
      <c r="G250" s="151" t="s">
        <v>261</v>
      </c>
      <c r="H250" s="152">
        <v>18.64</v>
      </c>
      <c r="I250" s="153"/>
      <c r="J250" s="152">
        <f>ROUND(I250*H250,3)</f>
        <v>0</v>
      </c>
      <c r="K250" s="154"/>
      <c r="L250" s="35"/>
      <c r="M250" s="155" t="s">
        <v>1</v>
      </c>
      <c r="N250" s="156" t="s">
        <v>46</v>
      </c>
      <c r="O250" s="60"/>
      <c r="P250" s="157">
        <f>O250*H250</f>
        <v>0</v>
      </c>
      <c r="Q250" s="157">
        <v>0</v>
      </c>
      <c r="R250" s="157">
        <f>Q250*H250</f>
        <v>0</v>
      </c>
      <c r="S250" s="157">
        <v>0.05</v>
      </c>
      <c r="T250" s="158">
        <f>S250*H250</f>
        <v>0.93200000000000005</v>
      </c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R250" s="159" t="s">
        <v>246</v>
      </c>
      <c r="AT250" s="159" t="s">
        <v>242</v>
      </c>
      <c r="AU250" s="159" t="s">
        <v>140</v>
      </c>
      <c r="AY250" s="18" t="s">
        <v>239</v>
      </c>
      <c r="BE250" s="160">
        <f>IF(N250="základná",J250,0)</f>
        <v>0</v>
      </c>
      <c r="BF250" s="160">
        <f>IF(N250="znížená",J250,0)</f>
        <v>0</v>
      </c>
      <c r="BG250" s="160">
        <f>IF(N250="zákl. prenesená",J250,0)</f>
        <v>0</v>
      </c>
      <c r="BH250" s="160">
        <f>IF(N250="zníž. prenesená",J250,0)</f>
        <v>0</v>
      </c>
      <c r="BI250" s="160">
        <f>IF(N250="nulová",J250,0)</f>
        <v>0</v>
      </c>
      <c r="BJ250" s="18" t="s">
        <v>140</v>
      </c>
      <c r="BK250" s="161">
        <f>ROUND(I250*H250,3)</f>
        <v>0</v>
      </c>
      <c r="BL250" s="18" t="s">
        <v>246</v>
      </c>
      <c r="BM250" s="159" t="s">
        <v>337</v>
      </c>
    </row>
    <row r="251" spans="1:65" s="13" customFormat="1">
      <c r="B251" s="162"/>
      <c r="D251" s="163" t="s">
        <v>247</v>
      </c>
      <c r="E251" s="164" t="s">
        <v>1</v>
      </c>
      <c r="F251" s="165" t="s">
        <v>338</v>
      </c>
      <c r="H251" s="166">
        <v>18.64</v>
      </c>
      <c r="I251" s="167"/>
      <c r="L251" s="162"/>
      <c r="M251" s="168"/>
      <c r="N251" s="169"/>
      <c r="O251" s="169"/>
      <c r="P251" s="169"/>
      <c r="Q251" s="169"/>
      <c r="R251" s="169"/>
      <c r="S251" s="169"/>
      <c r="T251" s="170"/>
      <c r="AT251" s="164" t="s">
        <v>247</v>
      </c>
      <c r="AU251" s="164" t="s">
        <v>140</v>
      </c>
      <c r="AV251" s="13" t="s">
        <v>140</v>
      </c>
      <c r="AW251" s="13" t="s">
        <v>3</v>
      </c>
      <c r="AX251" s="13" t="s">
        <v>80</v>
      </c>
      <c r="AY251" s="164" t="s">
        <v>239</v>
      </c>
    </row>
    <row r="252" spans="1:65" s="14" customFormat="1">
      <c r="B252" s="171"/>
      <c r="D252" s="163" t="s">
        <v>247</v>
      </c>
      <c r="E252" s="172" t="s">
        <v>1</v>
      </c>
      <c r="F252" s="173" t="s">
        <v>249</v>
      </c>
      <c r="H252" s="174">
        <v>18.64</v>
      </c>
      <c r="I252" s="175"/>
      <c r="L252" s="171"/>
      <c r="M252" s="176"/>
      <c r="N252" s="177"/>
      <c r="O252" s="177"/>
      <c r="P252" s="177"/>
      <c r="Q252" s="177"/>
      <c r="R252" s="177"/>
      <c r="S252" s="177"/>
      <c r="T252" s="178"/>
      <c r="AT252" s="172" t="s">
        <v>247</v>
      </c>
      <c r="AU252" s="172" t="s">
        <v>140</v>
      </c>
      <c r="AV252" s="14" t="s">
        <v>246</v>
      </c>
      <c r="AW252" s="14" t="s">
        <v>3</v>
      </c>
      <c r="AX252" s="14" t="s">
        <v>88</v>
      </c>
      <c r="AY252" s="172" t="s">
        <v>239</v>
      </c>
    </row>
    <row r="253" spans="1:65" s="2" customFormat="1" ht="24.25" customHeight="1">
      <c r="A253" s="34"/>
      <c r="B253" s="147"/>
      <c r="C253" s="148" t="s">
        <v>339</v>
      </c>
      <c r="D253" s="148" t="s">
        <v>242</v>
      </c>
      <c r="E253" s="149" t="s">
        <v>340</v>
      </c>
      <c r="F253" s="150" t="s">
        <v>341</v>
      </c>
      <c r="G253" s="151" t="s">
        <v>261</v>
      </c>
      <c r="H253" s="152">
        <v>29.285</v>
      </c>
      <c r="I253" s="153"/>
      <c r="J253" s="152">
        <f>ROUND(I253*H253,3)</f>
        <v>0</v>
      </c>
      <c r="K253" s="154"/>
      <c r="L253" s="35"/>
      <c r="M253" s="155" t="s">
        <v>1</v>
      </c>
      <c r="N253" s="156" t="s">
        <v>46</v>
      </c>
      <c r="O253" s="60"/>
      <c r="P253" s="157">
        <f>O253*H253</f>
        <v>0</v>
      </c>
      <c r="Q253" s="157">
        <v>0</v>
      </c>
      <c r="R253" s="157">
        <f>Q253*H253</f>
        <v>0</v>
      </c>
      <c r="S253" s="157">
        <v>4.0000000000000001E-3</v>
      </c>
      <c r="T253" s="158">
        <f>S253*H253</f>
        <v>0.11714000000000001</v>
      </c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R253" s="159" t="s">
        <v>246</v>
      </c>
      <c r="AT253" s="159" t="s">
        <v>242</v>
      </c>
      <c r="AU253" s="159" t="s">
        <v>140</v>
      </c>
      <c r="AY253" s="18" t="s">
        <v>239</v>
      </c>
      <c r="BE253" s="160">
        <f>IF(N253="základná",J253,0)</f>
        <v>0</v>
      </c>
      <c r="BF253" s="160">
        <f>IF(N253="znížená",J253,0)</f>
        <v>0</v>
      </c>
      <c r="BG253" s="160">
        <f>IF(N253="zákl. prenesená",J253,0)</f>
        <v>0</v>
      </c>
      <c r="BH253" s="160">
        <f>IF(N253="zníž. prenesená",J253,0)</f>
        <v>0</v>
      </c>
      <c r="BI253" s="160">
        <f>IF(N253="nulová",J253,0)</f>
        <v>0</v>
      </c>
      <c r="BJ253" s="18" t="s">
        <v>140</v>
      </c>
      <c r="BK253" s="161">
        <f>ROUND(I253*H253,3)</f>
        <v>0</v>
      </c>
      <c r="BL253" s="18" t="s">
        <v>246</v>
      </c>
      <c r="BM253" s="159" t="s">
        <v>342</v>
      </c>
    </row>
    <row r="254" spans="1:65" s="13" customFormat="1">
      <c r="B254" s="162"/>
      <c r="D254" s="163" t="s">
        <v>247</v>
      </c>
      <c r="E254" s="164" t="s">
        <v>1</v>
      </c>
      <c r="F254" s="165" t="s">
        <v>343</v>
      </c>
      <c r="H254" s="166">
        <v>29.285</v>
      </c>
      <c r="I254" s="167"/>
      <c r="L254" s="162"/>
      <c r="M254" s="168"/>
      <c r="N254" s="169"/>
      <c r="O254" s="169"/>
      <c r="P254" s="169"/>
      <c r="Q254" s="169"/>
      <c r="R254" s="169"/>
      <c r="S254" s="169"/>
      <c r="T254" s="170"/>
      <c r="AT254" s="164" t="s">
        <v>247</v>
      </c>
      <c r="AU254" s="164" t="s">
        <v>140</v>
      </c>
      <c r="AV254" s="13" t="s">
        <v>140</v>
      </c>
      <c r="AW254" s="13" t="s">
        <v>3</v>
      </c>
      <c r="AX254" s="13" t="s">
        <v>80</v>
      </c>
      <c r="AY254" s="164" t="s">
        <v>239</v>
      </c>
    </row>
    <row r="255" spans="1:65" s="14" customFormat="1">
      <c r="B255" s="171"/>
      <c r="D255" s="163" t="s">
        <v>247</v>
      </c>
      <c r="E255" s="172" t="s">
        <v>1</v>
      </c>
      <c r="F255" s="173" t="s">
        <v>249</v>
      </c>
      <c r="H255" s="174">
        <v>29.285</v>
      </c>
      <c r="I255" s="175"/>
      <c r="L255" s="171"/>
      <c r="M255" s="176"/>
      <c r="N255" s="177"/>
      <c r="O255" s="177"/>
      <c r="P255" s="177"/>
      <c r="Q255" s="177"/>
      <c r="R255" s="177"/>
      <c r="S255" s="177"/>
      <c r="T255" s="178"/>
      <c r="AT255" s="172" t="s">
        <v>247</v>
      </c>
      <c r="AU255" s="172" t="s">
        <v>140</v>
      </c>
      <c r="AV255" s="14" t="s">
        <v>246</v>
      </c>
      <c r="AW255" s="14" t="s">
        <v>3</v>
      </c>
      <c r="AX255" s="14" t="s">
        <v>88</v>
      </c>
      <c r="AY255" s="172" t="s">
        <v>239</v>
      </c>
    </row>
    <row r="256" spans="1:65" s="2" customFormat="1" ht="24.25" customHeight="1">
      <c r="A256" s="34"/>
      <c r="B256" s="147"/>
      <c r="C256" s="148" t="s">
        <v>344</v>
      </c>
      <c r="D256" s="148" t="s">
        <v>242</v>
      </c>
      <c r="E256" s="149" t="s">
        <v>345</v>
      </c>
      <c r="F256" s="150" t="s">
        <v>346</v>
      </c>
      <c r="G256" s="151" t="s">
        <v>261</v>
      </c>
      <c r="H256" s="152">
        <v>76.284000000000006</v>
      </c>
      <c r="I256" s="153"/>
      <c r="J256" s="152">
        <f>ROUND(I256*H256,3)</f>
        <v>0</v>
      </c>
      <c r="K256" s="154"/>
      <c r="L256" s="35"/>
      <c r="M256" s="155" t="s">
        <v>1</v>
      </c>
      <c r="N256" s="156" t="s">
        <v>46</v>
      </c>
      <c r="O256" s="60"/>
      <c r="P256" s="157">
        <f>O256*H256</f>
        <v>0</v>
      </c>
      <c r="Q256" s="157">
        <v>0</v>
      </c>
      <c r="R256" s="157">
        <f>Q256*H256</f>
        <v>0</v>
      </c>
      <c r="S256" s="157">
        <v>0.01</v>
      </c>
      <c r="T256" s="158">
        <f>S256*H256</f>
        <v>0.76284000000000007</v>
      </c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R256" s="159" t="s">
        <v>246</v>
      </c>
      <c r="AT256" s="159" t="s">
        <v>242</v>
      </c>
      <c r="AU256" s="159" t="s">
        <v>140</v>
      </c>
      <c r="AY256" s="18" t="s">
        <v>239</v>
      </c>
      <c r="BE256" s="160">
        <f>IF(N256="základná",J256,0)</f>
        <v>0</v>
      </c>
      <c r="BF256" s="160">
        <f>IF(N256="znížená",J256,0)</f>
        <v>0</v>
      </c>
      <c r="BG256" s="160">
        <f>IF(N256="zákl. prenesená",J256,0)</f>
        <v>0</v>
      </c>
      <c r="BH256" s="160">
        <f>IF(N256="zníž. prenesená",J256,0)</f>
        <v>0</v>
      </c>
      <c r="BI256" s="160">
        <f>IF(N256="nulová",J256,0)</f>
        <v>0</v>
      </c>
      <c r="BJ256" s="18" t="s">
        <v>140</v>
      </c>
      <c r="BK256" s="161">
        <f>ROUND(I256*H256,3)</f>
        <v>0</v>
      </c>
      <c r="BL256" s="18" t="s">
        <v>246</v>
      </c>
      <c r="BM256" s="159" t="s">
        <v>347</v>
      </c>
    </row>
    <row r="257" spans="1:65" s="13" customFormat="1">
      <c r="B257" s="162"/>
      <c r="D257" s="163" t="s">
        <v>247</v>
      </c>
      <c r="E257" s="164" t="s">
        <v>1</v>
      </c>
      <c r="F257" s="165" t="s">
        <v>348</v>
      </c>
      <c r="H257" s="166">
        <v>76.284000000000006</v>
      </c>
      <c r="I257" s="167"/>
      <c r="L257" s="162"/>
      <c r="M257" s="168"/>
      <c r="N257" s="169"/>
      <c r="O257" s="169"/>
      <c r="P257" s="169"/>
      <c r="Q257" s="169"/>
      <c r="R257" s="169"/>
      <c r="S257" s="169"/>
      <c r="T257" s="170"/>
      <c r="AT257" s="164" t="s">
        <v>247</v>
      </c>
      <c r="AU257" s="164" t="s">
        <v>140</v>
      </c>
      <c r="AV257" s="13" t="s">
        <v>140</v>
      </c>
      <c r="AW257" s="13" t="s">
        <v>3</v>
      </c>
      <c r="AX257" s="13" t="s">
        <v>80</v>
      </c>
      <c r="AY257" s="164" t="s">
        <v>239</v>
      </c>
    </row>
    <row r="258" spans="1:65" s="14" customFormat="1">
      <c r="B258" s="171"/>
      <c r="D258" s="163" t="s">
        <v>247</v>
      </c>
      <c r="E258" s="172" t="s">
        <v>1</v>
      </c>
      <c r="F258" s="173" t="s">
        <v>249</v>
      </c>
      <c r="H258" s="174">
        <v>76.284000000000006</v>
      </c>
      <c r="I258" s="175"/>
      <c r="L258" s="171"/>
      <c r="M258" s="176"/>
      <c r="N258" s="177"/>
      <c r="O258" s="177"/>
      <c r="P258" s="177"/>
      <c r="Q258" s="177"/>
      <c r="R258" s="177"/>
      <c r="S258" s="177"/>
      <c r="T258" s="178"/>
      <c r="AT258" s="172" t="s">
        <v>247</v>
      </c>
      <c r="AU258" s="172" t="s">
        <v>140</v>
      </c>
      <c r="AV258" s="14" t="s">
        <v>246</v>
      </c>
      <c r="AW258" s="14" t="s">
        <v>3</v>
      </c>
      <c r="AX258" s="14" t="s">
        <v>88</v>
      </c>
      <c r="AY258" s="172" t="s">
        <v>239</v>
      </c>
    </row>
    <row r="259" spans="1:65" s="2" customFormat="1" ht="38" customHeight="1">
      <c r="A259" s="34"/>
      <c r="B259" s="147"/>
      <c r="C259" s="148" t="s">
        <v>307</v>
      </c>
      <c r="D259" s="148" t="s">
        <v>242</v>
      </c>
      <c r="E259" s="149" t="s">
        <v>349</v>
      </c>
      <c r="F259" s="150" t="s">
        <v>350</v>
      </c>
      <c r="G259" s="151" t="s">
        <v>261</v>
      </c>
      <c r="H259" s="152">
        <v>99.894999999999996</v>
      </c>
      <c r="I259" s="153"/>
      <c r="J259" s="152">
        <f>ROUND(I259*H259,3)</f>
        <v>0</v>
      </c>
      <c r="K259" s="154"/>
      <c r="L259" s="35"/>
      <c r="M259" s="155" t="s">
        <v>1</v>
      </c>
      <c r="N259" s="156" t="s">
        <v>46</v>
      </c>
      <c r="O259" s="60"/>
      <c r="P259" s="157">
        <f>O259*H259</f>
        <v>0</v>
      </c>
      <c r="Q259" s="157">
        <v>0</v>
      </c>
      <c r="R259" s="157">
        <f>Q259*H259</f>
        <v>0</v>
      </c>
      <c r="S259" s="157">
        <v>6.8000000000000005E-2</v>
      </c>
      <c r="T259" s="158">
        <f>S259*H259</f>
        <v>6.7928600000000001</v>
      </c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R259" s="159" t="s">
        <v>246</v>
      </c>
      <c r="AT259" s="159" t="s">
        <v>242</v>
      </c>
      <c r="AU259" s="159" t="s">
        <v>140</v>
      </c>
      <c r="AY259" s="18" t="s">
        <v>239</v>
      </c>
      <c r="BE259" s="160">
        <f>IF(N259="základná",J259,0)</f>
        <v>0</v>
      </c>
      <c r="BF259" s="160">
        <f>IF(N259="znížená",J259,0)</f>
        <v>0</v>
      </c>
      <c r="BG259" s="160">
        <f>IF(N259="zákl. prenesená",J259,0)</f>
        <v>0</v>
      </c>
      <c r="BH259" s="160">
        <f>IF(N259="zníž. prenesená",J259,0)</f>
        <v>0</v>
      </c>
      <c r="BI259" s="160">
        <f>IF(N259="nulová",J259,0)</f>
        <v>0</v>
      </c>
      <c r="BJ259" s="18" t="s">
        <v>140</v>
      </c>
      <c r="BK259" s="161">
        <f>ROUND(I259*H259,3)</f>
        <v>0</v>
      </c>
      <c r="BL259" s="18" t="s">
        <v>246</v>
      </c>
      <c r="BM259" s="159" t="s">
        <v>351</v>
      </c>
    </row>
    <row r="260" spans="1:65" s="15" customFormat="1">
      <c r="B260" s="179"/>
      <c r="D260" s="163" t="s">
        <v>247</v>
      </c>
      <c r="E260" s="180" t="s">
        <v>1</v>
      </c>
      <c r="F260" s="181" t="s">
        <v>352</v>
      </c>
      <c r="H260" s="180" t="s">
        <v>1</v>
      </c>
      <c r="I260" s="182"/>
      <c r="L260" s="179"/>
      <c r="M260" s="183"/>
      <c r="N260" s="184"/>
      <c r="O260" s="184"/>
      <c r="P260" s="184"/>
      <c r="Q260" s="184"/>
      <c r="R260" s="184"/>
      <c r="S260" s="184"/>
      <c r="T260" s="185"/>
      <c r="AT260" s="180" t="s">
        <v>247</v>
      </c>
      <c r="AU260" s="180" t="s">
        <v>140</v>
      </c>
      <c r="AV260" s="15" t="s">
        <v>88</v>
      </c>
      <c r="AW260" s="15" t="s">
        <v>3</v>
      </c>
      <c r="AX260" s="15" t="s">
        <v>80</v>
      </c>
      <c r="AY260" s="180" t="s">
        <v>239</v>
      </c>
    </row>
    <row r="261" spans="1:65" s="13" customFormat="1" ht="31.45">
      <c r="B261" s="162"/>
      <c r="D261" s="163" t="s">
        <v>247</v>
      </c>
      <c r="E261" s="164" t="s">
        <v>1</v>
      </c>
      <c r="F261" s="165" t="s">
        <v>353</v>
      </c>
      <c r="H261" s="166">
        <v>51.789000000000001</v>
      </c>
      <c r="I261" s="167"/>
      <c r="L261" s="162"/>
      <c r="M261" s="168"/>
      <c r="N261" s="169"/>
      <c r="O261" s="169"/>
      <c r="P261" s="169"/>
      <c r="Q261" s="169"/>
      <c r="R261" s="169"/>
      <c r="S261" s="169"/>
      <c r="T261" s="170"/>
      <c r="AT261" s="164" t="s">
        <v>247</v>
      </c>
      <c r="AU261" s="164" t="s">
        <v>140</v>
      </c>
      <c r="AV261" s="13" t="s">
        <v>140</v>
      </c>
      <c r="AW261" s="13" t="s">
        <v>3</v>
      </c>
      <c r="AX261" s="13" t="s">
        <v>80</v>
      </c>
      <c r="AY261" s="164" t="s">
        <v>239</v>
      </c>
    </row>
    <row r="262" spans="1:65" s="13" customFormat="1" ht="31.45">
      <c r="B262" s="162"/>
      <c r="D262" s="163" t="s">
        <v>247</v>
      </c>
      <c r="E262" s="164" t="s">
        <v>1</v>
      </c>
      <c r="F262" s="165" t="s">
        <v>354</v>
      </c>
      <c r="H262" s="166">
        <v>48.106000000000002</v>
      </c>
      <c r="I262" s="167"/>
      <c r="L262" s="162"/>
      <c r="M262" s="168"/>
      <c r="N262" s="169"/>
      <c r="O262" s="169"/>
      <c r="P262" s="169"/>
      <c r="Q262" s="169"/>
      <c r="R262" s="169"/>
      <c r="S262" s="169"/>
      <c r="T262" s="170"/>
      <c r="AT262" s="164" t="s">
        <v>247</v>
      </c>
      <c r="AU262" s="164" t="s">
        <v>140</v>
      </c>
      <c r="AV262" s="13" t="s">
        <v>140</v>
      </c>
      <c r="AW262" s="13" t="s">
        <v>3</v>
      </c>
      <c r="AX262" s="13" t="s">
        <v>80</v>
      </c>
      <c r="AY262" s="164" t="s">
        <v>239</v>
      </c>
    </row>
    <row r="263" spans="1:65" s="14" customFormat="1">
      <c r="B263" s="171"/>
      <c r="D263" s="163" t="s">
        <v>247</v>
      </c>
      <c r="E263" s="172" t="s">
        <v>1</v>
      </c>
      <c r="F263" s="173" t="s">
        <v>249</v>
      </c>
      <c r="H263" s="174">
        <v>99.894999999999996</v>
      </c>
      <c r="I263" s="175"/>
      <c r="L263" s="171"/>
      <c r="M263" s="176"/>
      <c r="N263" s="177"/>
      <c r="O263" s="177"/>
      <c r="P263" s="177"/>
      <c r="Q263" s="177"/>
      <c r="R263" s="177"/>
      <c r="S263" s="177"/>
      <c r="T263" s="178"/>
      <c r="AT263" s="172" t="s">
        <v>247</v>
      </c>
      <c r="AU263" s="172" t="s">
        <v>140</v>
      </c>
      <c r="AV263" s="14" t="s">
        <v>246</v>
      </c>
      <c r="AW263" s="14" t="s">
        <v>3</v>
      </c>
      <c r="AX263" s="14" t="s">
        <v>88</v>
      </c>
      <c r="AY263" s="172" t="s">
        <v>239</v>
      </c>
    </row>
    <row r="264" spans="1:65" s="2" customFormat="1" ht="38" customHeight="1">
      <c r="A264" s="34"/>
      <c r="B264" s="147"/>
      <c r="C264" s="148" t="s">
        <v>355</v>
      </c>
      <c r="D264" s="148" t="s">
        <v>242</v>
      </c>
      <c r="E264" s="149" t="s">
        <v>356</v>
      </c>
      <c r="F264" s="150" t="s">
        <v>357</v>
      </c>
      <c r="G264" s="151" t="s">
        <v>261</v>
      </c>
      <c r="H264" s="152">
        <v>14.76</v>
      </c>
      <c r="I264" s="153"/>
      <c r="J264" s="152">
        <f>ROUND(I264*H264,3)</f>
        <v>0</v>
      </c>
      <c r="K264" s="154"/>
      <c r="L264" s="35"/>
      <c r="M264" s="155" t="s">
        <v>1</v>
      </c>
      <c r="N264" s="156" t="s">
        <v>46</v>
      </c>
      <c r="O264" s="60"/>
      <c r="P264" s="157">
        <f>O264*H264</f>
        <v>0</v>
      </c>
      <c r="Q264" s="157">
        <v>0</v>
      </c>
      <c r="R264" s="157">
        <f>Q264*H264</f>
        <v>0</v>
      </c>
      <c r="S264" s="157">
        <v>8.8999999999999996E-2</v>
      </c>
      <c r="T264" s="158">
        <f>S264*H264</f>
        <v>1.3136399999999999</v>
      </c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R264" s="159" t="s">
        <v>246</v>
      </c>
      <c r="AT264" s="159" t="s">
        <v>242</v>
      </c>
      <c r="AU264" s="159" t="s">
        <v>140</v>
      </c>
      <c r="AY264" s="18" t="s">
        <v>239</v>
      </c>
      <c r="BE264" s="160">
        <f>IF(N264="základná",J264,0)</f>
        <v>0</v>
      </c>
      <c r="BF264" s="160">
        <f>IF(N264="znížená",J264,0)</f>
        <v>0</v>
      </c>
      <c r="BG264" s="160">
        <f>IF(N264="zákl. prenesená",J264,0)</f>
        <v>0</v>
      </c>
      <c r="BH264" s="160">
        <f>IF(N264="zníž. prenesená",J264,0)</f>
        <v>0</v>
      </c>
      <c r="BI264" s="160">
        <f>IF(N264="nulová",J264,0)</f>
        <v>0</v>
      </c>
      <c r="BJ264" s="18" t="s">
        <v>140</v>
      </c>
      <c r="BK264" s="161">
        <f>ROUND(I264*H264,3)</f>
        <v>0</v>
      </c>
      <c r="BL264" s="18" t="s">
        <v>246</v>
      </c>
      <c r="BM264" s="159" t="s">
        <v>358</v>
      </c>
    </row>
    <row r="265" spans="1:65" s="13" customFormat="1">
      <c r="B265" s="162"/>
      <c r="D265" s="163" t="s">
        <v>247</v>
      </c>
      <c r="E265" s="164" t="s">
        <v>1</v>
      </c>
      <c r="F265" s="165" t="s">
        <v>359</v>
      </c>
      <c r="H265" s="166">
        <v>14.76</v>
      </c>
      <c r="I265" s="167"/>
      <c r="L265" s="162"/>
      <c r="M265" s="168"/>
      <c r="N265" s="169"/>
      <c r="O265" s="169"/>
      <c r="P265" s="169"/>
      <c r="Q265" s="169"/>
      <c r="R265" s="169"/>
      <c r="S265" s="169"/>
      <c r="T265" s="170"/>
      <c r="AT265" s="164" t="s">
        <v>247</v>
      </c>
      <c r="AU265" s="164" t="s">
        <v>140</v>
      </c>
      <c r="AV265" s="13" t="s">
        <v>140</v>
      </c>
      <c r="AW265" s="13" t="s">
        <v>3</v>
      </c>
      <c r="AX265" s="13" t="s">
        <v>80</v>
      </c>
      <c r="AY265" s="164" t="s">
        <v>239</v>
      </c>
    </row>
    <row r="266" spans="1:65" s="14" customFormat="1">
      <c r="B266" s="171"/>
      <c r="D266" s="163" t="s">
        <v>247</v>
      </c>
      <c r="E266" s="172" t="s">
        <v>1</v>
      </c>
      <c r="F266" s="173" t="s">
        <v>249</v>
      </c>
      <c r="H266" s="174">
        <v>14.76</v>
      </c>
      <c r="I266" s="175"/>
      <c r="L266" s="171"/>
      <c r="M266" s="176"/>
      <c r="N266" s="177"/>
      <c r="O266" s="177"/>
      <c r="P266" s="177"/>
      <c r="Q266" s="177"/>
      <c r="R266" s="177"/>
      <c r="S266" s="177"/>
      <c r="T266" s="178"/>
      <c r="AT266" s="172" t="s">
        <v>247</v>
      </c>
      <c r="AU266" s="172" t="s">
        <v>140</v>
      </c>
      <c r="AV266" s="14" t="s">
        <v>246</v>
      </c>
      <c r="AW266" s="14" t="s">
        <v>3</v>
      </c>
      <c r="AX266" s="14" t="s">
        <v>88</v>
      </c>
      <c r="AY266" s="172" t="s">
        <v>239</v>
      </c>
    </row>
    <row r="267" spans="1:65" s="12" customFormat="1" ht="22.75" customHeight="1">
      <c r="B267" s="134"/>
      <c r="D267" s="135" t="s">
        <v>79</v>
      </c>
      <c r="E267" s="145" t="s">
        <v>360</v>
      </c>
      <c r="F267" s="145" t="s">
        <v>361</v>
      </c>
      <c r="I267" s="137"/>
      <c r="J267" s="146">
        <f>BK267</f>
        <v>0</v>
      </c>
      <c r="L267" s="134"/>
      <c r="M267" s="139"/>
      <c r="N267" s="140"/>
      <c r="O267" s="140"/>
      <c r="P267" s="141">
        <f>SUM(P268:P329)</f>
        <v>0</v>
      </c>
      <c r="Q267" s="140"/>
      <c r="R267" s="141">
        <f>SUM(R268:R329)</f>
        <v>5.0000000000000001E-4</v>
      </c>
      <c r="S267" s="140"/>
      <c r="T267" s="142">
        <f>SUM(T268:T329)</f>
        <v>5.1179914999999987</v>
      </c>
      <c r="AR267" s="135" t="s">
        <v>88</v>
      </c>
      <c r="AT267" s="143" t="s">
        <v>79</v>
      </c>
      <c r="AU267" s="143" t="s">
        <v>88</v>
      </c>
      <c r="AY267" s="135" t="s">
        <v>239</v>
      </c>
      <c r="BK267" s="144">
        <f>SUM(BK268:BK329)</f>
        <v>0</v>
      </c>
    </row>
    <row r="268" spans="1:65" s="2" customFormat="1" ht="24.25" customHeight="1">
      <c r="A268" s="34"/>
      <c r="B268" s="147"/>
      <c r="C268" s="148" t="s">
        <v>362</v>
      </c>
      <c r="D268" s="148" t="s">
        <v>242</v>
      </c>
      <c r="E268" s="149" t="s">
        <v>363</v>
      </c>
      <c r="F268" s="150" t="s">
        <v>364</v>
      </c>
      <c r="G268" s="151" t="s">
        <v>138</v>
      </c>
      <c r="H268" s="152">
        <v>72.150000000000006</v>
      </c>
      <c r="I268" s="153"/>
      <c r="J268" s="152">
        <f>ROUND(I268*H268,3)</f>
        <v>0</v>
      </c>
      <c r="K268" s="154"/>
      <c r="L268" s="35"/>
      <c r="M268" s="155" t="s">
        <v>1</v>
      </c>
      <c r="N268" s="156" t="s">
        <v>46</v>
      </c>
      <c r="O268" s="60"/>
      <c r="P268" s="157">
        <f>O268*H268</f>
        <v>0</v>
      </c>
      <c r="Q268" s="157">
        <v>0</v>
      </c>
      <c r="R268" s="157">
        <f>Q268*H268</f>
        <v>0</v>
      </c>
      <c r="S268" s="157">
        <v>1.3500000000000001E-3</v>
      </c>
      <c r="T268" s="158">
        <f>S268*H268</f>
        <v>9.7402500000000017E-2</v>
      </c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R268" s="159" t="s">
        <v>307</v>
      </c>
      <c r="AT268" s="159" t="s">
        <v>242</v>
      </c>
      <c r="AU268" s="159" t="s">
        <v>140</v>
      </c>
      <c r="AY268" s="18" t="s">
        <v>239</v>
      </c>
      <c r="BE268" s="160">
        <f>IF(N268="základná",J268,0)</f>
        <v>0</v>
      </c>
      <c r="BF268" s="160">
        <f>IF(N268="znížená",J268,0)</f>
        <v>0</v>
      </c>
      <c r="BG268" s="160">
        <f>IF(N268="zákl. prenesená",J268,0)</f>
        <v>0</v>
      </c>
      <c r="BH268" s="160">
        <f>IF(N268="zníž. prenesená",J268,0)</f>
        <v>0</v>
      </c>
      <c r="BI268" s="160">
        <f>IF(N268="nulová",J268,0)</f>
        <v>0</v>
      </c>
      <c r="BJ268" s="18" t="s">
        <v>140</v>
      </c>
      <c r="BK268" s="161">
        <f>ROUND(I268*H268,3)</f>
        <v>0</v>
      </c>
      <c r="BL268" s="18" t="s">
        <v>307</v>
      </c>
      <c r="BM268" s="159" t="s">
        <v>365</v>
      </c>
    </row>
    <row r="269" spans="1:65" s="15" customFormat="1">
      <c r="B269" s="179"/>
      <c r="D269" s="163" t="s">
        <v>247</v>
      </c>
      <c r="E269" s="180" t="s">
        <v>1</v>
      </c>
      <c r="F269" s="181" t="s">
        <v>366</v>
      </c>
      <c r="H269" s="180" t="s">
        <v>1</v>
      </c>
      <c r="I269" s="182"/>
      <c r="L269" s="179"/>
      <c r="M269" s="183"/>
      <c r="N269" s="184"/>
      <c r="O269" s="184"/>
      <c r="P269" s="184"/>
      <c r="Q269" s="184"/>
      <c r="R269" s="184"/>
      <c r="S269" s="184"/>
      <c r="T269" s="185"/>
      <c r="AT269" s="180" t="s">
        <v>247</v>
      </c>
      <c r="AU269" s="180" t="s">
        <v>140</v>
      </c>
      <c r="AV269" s="15" t="s">
        <v>88</v>
      </c>
      <c r="AW269" s="15" t="s">
        <v>3</v>
      </c>
      <c r="AX269" s="15" t="s">
        <v>80</v>
      </c>
      <c r="AY269" s="180" t="s">
        <v>239</v>
      </c>
    </row>
    <row r="270" spans="1:65" s="13" customFormat="1">
      <c r="B270" s="162"/>
      <c r="D270" s="163" t="s">
        <v>247</v>
      </c>
      <c r="E270" s="164" t="s">
        <v>1</v>
      </c>
      <c r="F270" s="165" t="s">
        <v>367</v>
      </c>
      <c r="H270" s="166">
        <v>40.43</v>
      </c>
      <c r="I270" s="167"/>
      <c r="L270" s="162"/>
      <c r="M270" s="168"/>
      <c r="N270" s="169"/>
      <c r="O270" s="169"/>
      <c r="P270" s="169"/>
      <c r="Q270" s="169"/>
      <c r="R270" s="169"/>
      <c r="S270" s="169"/>
      <c r="T270" s="170"/>
      <c r="AT270" s="164" t="s">
        <v>247</v>
      </c>
      <c r="AU270" s="164" t="s">
        <v>140</v>
      </c>
      <c r="AV270" s="13" t="s">
        <v>140</v>
      </c>
      <c r="AW270" s="13" t="s">
        <v>3</v>
      </c>
      <c r="AX270" s="13" t="s">
        <v>80</v>
      </c>
      <c r="AY270" s="164" t="s">
        <v>239</v>
      </c>
    </row>
    <row r="271" spans="1:65" s="13" customFormat="1">
      <c r="B271" s="162"/>
      <c r="D271" s="163" t="s">
        <v>247</v>
      </c>
      <c r="E271" s="164" t="s">
        <v>1</v>
      </c>
      <c r="F271" s="165" t="s">
        <v>368</v>
      </c>
      <c r="H271" s="166">
        <v>31.72</v>
      </c>
      <c r="I271" s="167"/>
      <c r="L271" s="162"/>
      <c r="M271" s="168"/>
      <c r="N271" s="169"/>
      <c r="O271" s="169"/>
      <c r="P271" s="169"/>
      <c r="Q271" s="169"/>
      <c r="R271" s="169"/>
      <c r="S271" s="169"/>
      <c r="T271" s="170"/>
      <c r="AT271" s="164" t="s">
        <v>247</v>
      </c>
      <c r="AU271" s="164" t="s">
        <v>140</v>
      </c>
      <c r="AV271" s="13" t="s">
        <v>140</v>
      </c>
      <c r="AW271" s="13" t="s">
        <v>3</v>
      </c>
      <c r="AX271" s="13" t="s">
        <v>80</v>
      </c>
      <c r="AY271" s="164" t="s">
        <v>239</v>
      </c>
    </row>
    <row r="272" spans="1:65" s="14" customFormat="1">
      <c r="B272" s="171"/>
      <c r="D272" s="163" t="s">
        <v>247</v>
      </c>
      <c r="E272" s="172" t="s">
        <v>1</v>
      </c>
      <c r="F272" s="173" t="s">
        <v>249</v>
      </c>
      <c r="H272" s="174">
        <v>72.150000000000006</v>
      </c>
      <c r="I272" s="175"/>
      <c r="L272" s="171"/>
      <c r="M272" s="176"/>
      <c r="N272" s="177"/>
      <c r="O272" s="177"/>
      <c r="P272" s="177"/>
      <c r="Q272" s="177"/>
      <c r="R272" s="177"/>
      <c r="S272" s="177"/>
      <c r="T272" s="178"/>
      <c r="AT272" s="172" t="s">
        <v>247</v>
      </c>
      <c r="AU272" s="172" t="s">
        <v>140</v>
      </c>
      <c r="AV272" s="14" t="s">
        <v>246</v>
      </c>
      <c r="AW272" s="14" t="s">
        <v>3</v>
      </c>
      <c r="AX272" s="14" t="s">
        <v>88</v>
      </c>
      <c r="AY272" s="172" t="s">
        <v>239</v>
      </c>
    </row>
    <row r="273" spans="1:65" s="2" customFormat="1" ht="24.25" customHeight="1">
      <c r="A273" s="34"/>
      <c r="B273" s="147"/>
      <c r="C273" s="148" t="s">
        <v>8</v>
      </c>
      <c r="D273" s="148" t="s">
        <v>242</v>
      </c>
      <c r="E273" s="149" t="s">
        <v>369</v>
      </c>
      <c r="F273" s="150" t="s">
        <v>370</v>
      </c>
      <c r="G273" s="151" t="s">
        <v>138</v>
      </c>
      <c r="H273" s="152">
        <v>26.2</v>
      </c>
      <c r="I273" s="153"/>
      <c r="J273" s="152">
        <f>ROUND(I273*H273,3)</f>
        <v>0</v>
      </c>
      <c r="K273" s="154"/>
      <c r="L273" s="35"/>
      <c r="M273" s="155" t="s">
        <v>1</v>
      </c>
      <c r="N273" s="156" t="s">
        <v>46</v>
      </c>
      <c r="O273" s="60"/>
      <c r="P273" s="157">
        <f>O273*H273</f>
        <v>0</v>
      </c>
      <c r="Q273" s="157">
        <v>0</v>
      </c>
      <c r="R273" s="157">
        <f>Q273*H273</f>
        <v>0</v>
      </c>
      <c r="S273" s="157">
        <v>9.0000000000000006E-5</v>
      </c>
      <c r="T273" s="158">
        <f>S273*H273</f>
        <v>2.3580000000000003E-3</v>
      </c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R273" s="159" t="s">
        <v>307</v>
      </c>
      <c r="AT273" s="159" t="s">
        <v>242</v>
      </c>
      <c r="AU273" s="159" t="s">
        <v>140</v>
      </c>
      <c r="AY273" s="18" t="s">
        <v>239</v>
      </c>
      <c r="BE273" s="160">
        <f>IF(N273="základná",J273,0)</f>
        <v>0</v>
      </c>
      <c r="BF273" s="160">
        <f>IF(N273="znížená",J273,0)</f>
        <v>0</v>
      </c>
      <c r="BG273" s="160">
        <f>IF(N273="zákl. prenesená",J273,0)</f>
        <v>0</v>
      </c>
      <c r="BH273" s="160">
        <f>IF(N273="zníž. prenesená",J273,0)</f>
        <v>0</v>
      </c>
      <c r="BI273" s="160">
        <f>IF(N273="nulová",J273,0)</f>
        <v>0</v>
      </c>
      <c r="BJ273" s="18" t="s">
        <v>140</v>
      </c>
      <c r="BK273" s="161">
        <f>ROUND(I273*H273,3)</f>
        <v>0</v>
      </c>
      <c r="BL273" s="18" t="s">
        <v>307</v>
      </c>
      <c r="BM273" s="159" t="s">
        <v>371</v>
      </c>
    </row>
    <row r="274" spans="1:65" s="15" customFormat="1">
      <c r="B274" s="179"/>
      <c r="D274" s="163" t="s">
        <v>247</v>
      </c>
      <c r="E274" s="180" t="s">
        <v>1</v>
      </c>
      <c r="F274" s="181" t="s">
        <v>372</v>
      </c>
      <c r="H274" s="180" t="s">
        <v>1</v>
      </c>
      <c r="I274" s="182"/>
      <c r="L274" s="179"/>
      <c r="M274" s="183"/>
      <c r="N274" s="184"/>
      <c r="O274" s="184"/>
      <c r="P274" s="184"/>
      <c r="Q274" s="184"/>
      <c r="R274" s="184"/>
      <c r="S274" s="184"/>
      <c r="T274" s="185"/>
      <c r="AT274" s="180" t="s">
        <v>247</v>
      </c>
      <c r="AU274" s="180" t="s">
        <v>140</v>
      </c>
      <c r="AV274" s="15" t="s">
        <v>88</v>
      </c>
      <c r="AW274" s="15" t="s">
        <v>3</v>
      </c>
      <c r="AX274" s="15" t="s">
        <v>80</v>
      </c>
      <c r="AY274" s="180" t="s">
        <v>239</v>
      </c>
    </row>
    <row r="275" spans="1:65" s="13" customFormat="1">
      <c r="B275" s="162"/>
      <c r="D275" s="163" t="s">
        <v>247</v>
      </c>
      <c r="E275" s="164" t="s">
        <v>1</v>
      </c>
      <c r="F275" s="165" t="s">
        <v>373</v>
      </c>
      <c r="H275" s="166">
        <v>13.15</v>
      </c>
      <c r="I275" s="167"/>
      <c r="L275" s="162"/>
      <c r="M275" s="168"/>
      <c r="N275" s="169"/>
      <c r="O275" s="169"/>
      <c r="P275" s="169"/>
      <c r="Q275" s="169"/>
      <c r="R275" s="169"/>
      <c r="S275" s="169"/>
      <c r="T275" s="170"/>
      <c r="AT275" s="164" t="s">
        <v>247</v>
      </c>
      <c r="AU275" s="164" t="s">
        <v>140</v>
      </c>
      <c r="AV275" s="13" t="s">
        <v>140</v>
      </c>
      <c r="AW275" s="13" t="s">
        <v>3</v>
      </c>
      <c r="AX275" s="13" t="s">
        <v>80</v>
      </c>
      <c r="AY275" s="164" t="s">
        <v>239</v>
      </c>
    </row>
    <row r="276" spans="1:65" s="13" customFormat="1">
      <c r="B276" s="162"/>
      <c r="D276" s="163" t="s">
        <v>247</v>
      </c>
      <c r="E276" s="164" t="s">
        <v>1</v>
      </c>
      <c r="F276" s="165" t="s">
        <v>374</v>
      </c>
      <c r="H276" s="166">
        <v>13.05</v>
      </c>
      <c r="I276" s="167"/>
      <c r="L276" s="162"/>
      <c r="M276" s="168"/>
      <c r="N276" s="169"/>
      <c r="O276" s="169"/>
      <c r="P276" s="169"/>
      <c r="Q276" s="169"/>
      <c r="R276" s="169"/>
      <c r="S276" s="169"/>
      <c r="T276" s="170"/>
      <c r="AT276" s="164" t="s">
        <v>247</v>
      </c>
      <c r="AU276" s="164" t="s">
        <v>140</v>
      </c>
      <c r="AV276" s="13" t="s">
        <v>140</v>
      </c>
      <c r="AW276" s="13" t="s">
        <v>3</v>
      </c>
      <c r="AX276" s="13" t="s">
        <v>80</v>
      </c>
      <c r="AY276" s="164" t="s">
        <v>239</v>
      </c>
    </row>
    <row r="277" spans="1:65" s="14" customFormat="1">
      <c r="B277" s="171"/>
      <c r="D277" s="163" t="s">
        <v>247</v>
      </c>
      <c r="E277" s="172" t="s">
        <v>1</v>
      </c>
      <c r="F277" s="173" t="s">
        <v>249</v>
      </c>
      <c r="H277" s="174">
        <v>26.2</v>
      </c>
      <c r="I277" s="175"/>
      <c r="L277" s="171"/>
      <c r="M277" s="176"/>
      <c r="N277" s="177"/>
      <c r="O277" s="177"/>
      <c r="P277" s="177"/>
      <c r="Q277" s="177"/>
      <c r="R277" s="177"/>
      <c r="S277" s="177"/>
      <c r="T277" s="178"/>
      <c r="AT277" s="172" t="s">
        <v>247</v>
      </c>
      <c r="AU277" s="172" t="s">
        <v>140</v>
      </c>
      <c r="AV277" s="14" t="s">
        <v>246</v>
      </c>
      <c r="AW277" s="14" t="s">
        <v>3</v>
      </c>
      <c r="AX277" s="14" t="s">
        <v>88</v>
      </c>
      <c r="AY277" s="172" t="s">
        <v>239</v>
      </c>
    </row>
    <row r="278" spans="1:65" s="2" customFormat="1" ht="24.25" customHeight="1">
      <c r="A278" s="34"/>
      <c r="B278" s="147"/>
      <c r="C278" s="148" t="s">
        <v>375</v>
      </c>
      <c r="D278" s="148" t="s">
        <v>242</v>
      </c>
      <c r="E278" s="149" t="s">
        <v>376</v>
      </c>
      <c r="F278" s="150" t="s">
        <v>377</v>
      </c>
      <c r="G278" s="151" t="s">
        <v>138</v>
      </c>
      <c r="H278" s="152">
        <v>94.15</v>
      </c>
      <c r="I278" s="153"/>
      <c r="J278" s="152">
        <f>ROUND(I278*H278,3)</f>
        <v>0</v>
      </c>
      <c r="K278" s="154"/>
      <c r="L278" s="35"/>
      <c r="M278" s="155" t="s">
        <v>1</v>
      </c>
      <c r="N278" s="156" t="s">
        <v>46</v>
      </c>
      <c r="O278" s="60"/>
      <c r="P278" s="157">
        <f>O278*H278</f>
        <v>0</v>
      </c>
      <c r="Q278" s="157">
        <v>0</v>
      </c>
      <c r="R278" s="157">
        <f>Q278*H278</f>
        <v>0</v>
      </c>
      <c r="S278" s="157">
        <v>2.3E-3</v>
      </c>
      <c r="T278" s="158">
        <f>S278*H278</f>
        <v>0.21654500000000002</v>
      </c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R278" s="159" t="s">
        <v>307</v>
      </c>
      <c r="AT278" s="159" t="s">
        <v>242</v>
      </c>
      <c r="AU278" s="159" t="s">
        <v>140</v>
      </c>
      <c r="AY278" s="18" t="s">
        <v>239</v>
      </c>
      <c r="BE278" s="160">
        <f>IF(N278="základná",J278,0)</f>
        <v>0</v>
      </c>
      <c r="BF278" s="160">
        <f>IF(N278="znížená",J278,0)</f>
        <v>0</v>
      </c>
      <c r="BG278" s="160">
        <f>IF(N278="zákl. prenesená",J278,0)</f>
        <v>0</v>
      </c>
      <c r="BH278" s="160">
        <f>IF(N278="zníž. prenesená",J278,0)</f>
        <v>0</v>
      </c>
      <c r="BI278" s="160">
        <f>IF(N278="nulová",J278,0)</f>
        <v>0</v>
      </c>
      <c r="BJ278" s="18" t="s">
        <v>140</v>
      </c>
      <c r="BK278" s="161">
        <f>ROUND(I278*H278,3)</f>
        <v>0</v>
      </c>
      <c r="BL278" s="18" t="s">
        <v>307</v>
      </c>
      <c r="BM278" s="159" t="s">
        <v>378</v>
      </c>
    </row>
    <row r="279" spans="1:65" s="13" customFormat="1">
      <c r="B279" s="162"/>
      <c r="D279" s="163" t="s">
        <v>247</v>
      </c>
      <c r="E279" s="164" t="s">
        <v>1</v>
      </c>
      <c r="F279" s="165" t="s">
        <v>379</v>
      </c>
      <c r="H279" s="166">
        <v>94.15</v>
      </c>
      <c r="I279" s="167"/>
      <c r="L279" s="162"/>
      <c r="M279" s="168"/>
      <c r="N279" s="169"/>
      <c r="O279" s="169"/>
      <c r="P279" s="169"/>
      <c r="Q279" s="169"/>
      <c r="R279" s="169"/>
      <c r="S279" s="169"/>
      <c r="T279" s="170"/>
      <c r="AT279" s="164" t="s">
        <v>247</v>
      </c>
      <c r="AU279" s="164" t="s">
        <v>140</v>
      </c>
      <c r="AV279" s="13" t="s">
        <v>140</v>
      </c>
      <c r="AW279" s="13" t="s">
        <v>3</v>
      </c>
      <c r="AX279" s="13" t="s">
        <v>80</v>
      </c>
      <c r="AY279" s="164" t="s">
        <v>239</v>
      </c>
    </row>
    <row r="280" spans="1:65" s="14" customFormat="1">
      <c r="B280" s="171"/>
      <c r="D280" s="163" t="s">
        <v>247</v>
      </c>
      <c r="E280" s="172" t="s">
        <v>1</v>
      </c>
      <c r="F280" s="173" t="s">
        <v>249</v>
      </c>
      <c r="H280" s="174">
        <v>94.15</v>
      </c>
      <c r="I280" s="175"/>
      <c r="L280" s="171"/>
      <c r="M280" s="176"/>
      <c r="N280" s="177"/>
      <c r="O280" s="177"/>
      <c r="P280" s="177"/>
      <c r="Q280" s="177"/>
      <c r="R280" s="177"/>
      <c r="S280" s="177"/>
      <c r="T280" s="178"/>
      <c r="AT280" s="172" t="s">
        <v>247</v>
      </c>
      <c r="AU280" s="172" t="s">
        <v>140</v>
      </c>
      <c r="AV280" s="14" t="s">
        <v>246</v>
      </c>
      <c r="AW280" s="14" t="s">
        <v>3</v>
      </c>
      <c r="AX280" s="14" t="s">
        <v>88</v>
      </c>
      <c r="AY280" s="172" t="s">
        <v>239</v>
      </c>
    </row>
    <row r="281" spans="1:65" s="2" customFormat="1" ht="24.25" customHeight="1">
      <c r="A281" s="34"/>
      <c r="B281" s="147"/>
      <c r="C281" s="148" t="s">
        <v>380</v>
      </c>
      <c r="D281" s="148" t="s">
        <v>242</v>
      </c>
      <c r="E281" s="149" t="s">
        <v>381</v>
      </c>
      <c r="F281" s="150" t="s">
        <v>382</v>
      </c>
      <c r="G281" s="151" t="s">
        <v>138</v>
      </c>
      <c r="H281" s="152">
        <v>30.3</v>
      </c>
      <c r="I281" s="153"/>
      <c r="J281" s="152">
        <f>ROUND(I281*H281,3)</f>
        <v>0</v>
      </c>
      <c r="K281" s="154"/>
      <c r="L281" s="35"/>
      <c r="M281" s="155" t="s">
        <v>1</v>
      </c>
      <c r="N281" s="156" t="s">
        <v>46</v>
      </c>
      <c r="O281" s="60"/>
      <c r="P281" s="157">
        <f>O281*H281</f>
        <v>0</v>
      </c>
      <c r="Q281" s="157">
        <v>0</v>
      </c>
      <c r="R281" s="157">
        <f>Q281*H281</f>
        <v>0</v>
      </c>
      <c r="S281" s="157">
        <v>8.0000000000000002E-3</v>
      </c>
      <c r="T281" s="158">
        <f>S281*H281</f>
        <v>0.2424</v>
      </c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R281" s="159" t="s">
        <v>246</v>
      </c>
      <c r="AT281" s="159" t="s">
        <v>242</v>
      </c>
      <c r="AU281" s="159" t="s">
        <v>140</v>
      </c>
      <c r="AY281" s="18" t="s">
        <v>239</v>
      </c>
      <c r="BE281" s="160">
        <f>IF(N281="základná",J281,0)</f>
        <v>0</v>
      </c>
      <c r="BF281" s="160">
        <f>IF(N281="znížená",J281,0)</f>
        <v>0</v>
      </c>
      <c r="BG281" s="160">
        <f>IF(N281="zákl. prenesená",J281,0)</f>
        <v>0</v>
      </c>
      <c r="BH281" s="160">
        <f>IF(N281="zníž. prenesená",J281,0)</f>
        <v>0</v>
      </c>
      <c r="BI281" s="160">
        <f>IF(N281="nulová",J281,0)</f>
        <v>0</v>
      </c>
      <c r="BJ281" s="18" t="s">
        <v>140</v>
      </c>
      <c r="BK281" s="161">
        <f>ROUND(I281*H281,3)</f>
        <v>0</v>
      </c>
      <c r="BL281" s="18" t="s">
        <v>246</v>
      </c>
      <c r="BM281" s="159" t="s">
        <v>383</v>
      </c>
    </row>
    <row r="282" spans="1:65" s="13" customFormat="1">
      <c r="B282" s="162"/>
      <c r="D282" s="163" t="s">
        <v>247</v>
      </c>
      <c r="E282" s="164" t="s">
        <v>1</v>
      </c>
      <c r="F282" s="165" t="s">
        <v>384</v>
      </c>
      <c r="H282" s="166">
        <v>30.3</v>
      </c>
      <c r="I282" s="167"/>
      <c r="L282" s="162"/>
      <c r="M282" s="168"/>
      <c r="N282" s="169"/>
      <c r="O282" s="169"/>
      <c r="P282" s="169"/>
      <c r="Q282" s="169"/>
      <c r="R282" s="169"/>
      <c r="S282" s="169"/>
      <c r="T282" s="170"/>
      <c r="AT282" s="164" t="s">
        <v>247</v>
      </c>
      <c r="AU282" s="164" t="s">
        <v>140</v>
      </c>
      <c r="AV282" s="13" t="s">
        <v>140</v>
      </c>
      <c r="AW282" s="13" t="s">
        <v>3</v>
      </c>
      <c r="AX282" s="13" t="s">
        <v>80</v>
      </c>
      <c r="AY282" s="164" t="s">
        <v>239</v>
      </c>
    </row>
    <row r="283" spans="1:65" s="14" customFormat="1">
      <c r="B283" s="171"/>
      <c r="D283" s="163" t="s">
        <v>247</v>
      </c>
      <c r="E283" s="172" t="s">
        <v>1</v>
      </c>
      <c r="F283" s="173" t="s">
        <v>249</v>
      </c>
      <c r="H283" s="174">
        <v>30.3</v>
      </c>
      <c r="I283" s="175"/>
      <c r="L283" s="171"/>
      <c r="M283" s="176"/>
      <c r="N283" s="177"/>
      <c r="O283" s="177"/>
      <c r="P283" s="177"/>
      <c r="Q283" s="177"/>
      <c r="R283" s="177"/>
      <c r="S283" s="177"/>
      <c r="T283" s="178"/>
      <c r="AT283" s="172" t="s">
        <v>247</v>
      </c>
      <c r="AU283" s="172" t="s">
        <v>140</v>
      </c>
      <c r="AV283" s="14" t="s">
        <v>246</v>
      </c>
      <c r="AW283" s="14" t="s">
        <v>3</v>
      </c>
      <c r="AX283" s="14" t="s">
        <v>88</v>
      </c>
      <c r="AY283" s="172" t="s">
        <v>239</v>
      </c>
    </row>
    <row r="284" spans="1:65" s="2" customFormat="1" ht="24.25" customHeight="1">
      <c r="A284" s="34"/>
      <c r="B284" s="147"/>
      <c r="C284" s="148" t="s">
        <v>385</v>
      </c>
      <c r="D284" s="148" t="s">
        <v>242</v>
      </c>
      <c r="E284" s="149" t="s">
        <v>386</v>
      </c>
      <c r="F284" s="150" t="s">
        <v>387</v>
      </c>
      <c r="G284" s="151" t="s">
        <v>388</v>
      </c>
      <c r="H284" s="152">
        <v>24</v>
      </c>
      <c r="I284" s="153"/>
      <c r="J284" s="152">
        <f>ROUND(I284*H284,3)</f>
        <v>0</v>
      </c>
      <c r="K284" s="154"/>
      <c r="L284" s="35"/>
      <c r="M284" s="155" t="s">
        <v>1</v>
      </c>
      <c r="N284" s="156" t="s">
        <v>46</v>
      </c>
      <c r="O284" s="60"/>
      <c r="P284" s="157">
        <f>O284*H284</f>
        <v>0</v>
      </c>
      <c r="Q284" s="157">
        <v>0</v>
      </c>
      <c r="R284" s="157">
        <f>Q284*H284</f>
        <v>0</v>
      </c>
      <c r="S284" s="157">
        <v>2.4E-2</v>
      </c>
      <c r="T284" s="158">
        <f>S284*H284</f>
        <v>0.57600000000000007</v>
      </c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R284" s="159" t="s">
        <v>246</v>
      </c>
      <c r="AT284" s="159" t="s">
        <v>242</v>
      </c>
      <c r="AU284" s="159" t="s">
        <v>140</v>
      </c>
      <c r="AY284" s="18" t="s">
        <v>239</v>
      </c>
      <c r="BE284" s="160">
        <f>IF(N284="základná",J284,0)</f>
        <v>0</v>
      </c>
      <c r="BF284" s="160">
        <f>IF(N284="znížená",J284,0)</f>
        <v>0</v>
      </c>
      <c r="BG284" s="160">
        <f>IF(N284="zákl. prenesená",J284,0)</f>
        <v>0</v>
      </c>
      <c r="BH284" s="160">
        <f>IF(N284="zníž. prenesená",J284,0)</f>
        <v>0</v>
      </c>
      <c r="BI284" s="160">
        <f>IF(N284="nulová",J284,0)</f>
        <v>0</v>
      </c>
      <c r="BJ284" s="18" t="s">
        <v>140</v>
      </c>
      <c r="BK284" s="161">
        <f>ROUND(I284*H284,3)</f>
        <v>0</v>
      </c>
      <c r="BL284" s="18" t="s">
        <v>246</v>
      </c>
      <c r="BM284" s="159" t="s">
        <v>389</v>
      </c>
    </row>
    <row r="285" spans="1:65" s="15" customFormat="1">
      <c r="B285" s="179"/>
      <c r="D285" s="163" t="s">
        <v>247</v>
      </c>
      <c r="E285" s="180" t="s">
        <v>1</v>
      </c>
      <c r="F285" s="181" t="s">
        <v>390</v>
      </c>
      <c r="H285" s="180" t="s">
        <v>1</v>
      </c>
      <c r="I285" s="182"/>
      <c r="L285" s="179"/>
      <c r="M285" s="183"/>
      <c r="N285" s="184"/>
      <c r="O285" s="184"/>
      <c r="P285" s="184"/>
      <c r="Q285" s="184"/>
      <c r="R285" s="184"/>
      <c r="S285" s="184"/>
      <c r="T285" s="185"/>
      <c r="AT285" s="180" t="s">
        <v>247</v>
      </c>
      <c r="AU285" s="180" t="s">
        <v>140</v>
      </c>
      <c r="AV285" s="15" t="s">
        <v>88</v>
      </c>
      <c r="AW285" s="15" t="s">
        <v>3</v>
      </c>
      <c r="AX285" s="15" t="s">
        <v>80</v>
      </c>
      <c r="AY285" s="180" t="s">
        <v>239</v>
      </c>
    </row>
    <row r="286" spans="1:65" s="13" customFormat="1">
      <c r="B286" s="162"/>
      <c r="D286" s="163" t="s">
        <v>247</v>
      </c>
      <c r="E286" s="164" t="s">
        <v>1</v>
      </c>
      <c r="F286" s="165" t="s">
        <v>391</v>
      </c>
      <c r="H286" s="166">
        <v>12</v>
      </c>
      <c r="I286" s="167"/>
      <c r="L286" s="162"/>
      <c r="M286" s="168"/>
      <c r="N286" s="169"/>
      <c r="O286" s="169"/>
      <c r="P286" s="169"/>
      <c r="Q286" s="169"/>
      <c r="R286" s="169"/>
      <c r="S286" s="169"/>
      <c r="T286" s="170"/>
      <c r="AT286" s="164" t="s">
        <v>247</v>
      </c>
      <c r="AU286" s="164" t="s">
        <v>140</v>
      </c>
      <c r="AV286" s="13" t="s">
        <v>140</v>
      </c>
      <c r="AW286" s="13" t="s">
        <v>3</v>
      </c>
      <c r="AX286" s="13" t="s">
        <v>80</v>
      </c>
      <c r="AY286" s="164" t="s">
        <v>239</v>
      </c>
    </row>
    <row r="287" spans="1:65" s="13" customFormat="1">
      <c r="B287" s="162"/>
      <c r="D287" s="163" t="s">
        <v>247</v>
      </c>
      <c r="E287" s="164" t="s">
        <v>1</v>
      </c>
      <c r="F287" s="165" t="s">
        <v>392</v>
      </c>
      <c r="H287" s="166">
        <v>12</v>
      </c>
      <c r="I287" s="167"/>
      <c r="L287" s="162"/>
      <c r="M287" s="168"/>
      <c r="N287" s="169"/>
      <c r="O287" s="169"/>
      <c r="P287" s="169"/>
      <c r="Q287" s="169"/>
      <c r="R287" s="169"/>
      <c r="S287" s="169"/>
      <c r="T287" s="170"/>
      <c r="AT287" s="164" t="s">
        <v>247</v>
      </c>
      <c r="AU287" s="164" t="s">
        <v>140</v>
      </c>
      <c r="AV287" s="13" t="s">
        <v>140</v>
      </c>
      <c r="AW287" s="13" t="s">
        <v>3</v>
      </c>
      <c r="AX287" s="13" t="s">
        <v>80</v>
      </c>
      <c r="AY287" s="164" t="s">
        <v>239</v>
      </c>
    </row>
    <row r="288" spans="1:65" s="14" customFormat="1">
      <c r="B288" s="171"/>
      <c r="D288" s="163" t="s">
        <v>247</v>
      </c>
      <c r="E288" s="172" t="s">
        <v>1</v>
      </c>
      <c r="F288" s="173" t="s">
        <v>249</v>
      </c>
      <c r="H288" s="174">
        <v>24</v>
      </c>
      <c r="I288" s="175"/>
      <c r="L288" s="171"/>
      <c r="M288" s="176"/>
      <c r="N288" s="177"/>
      <c r="O288" s="177"/>
      <c r="P288" s="177"/>
      <c r="Q288" s="177"/>
      <c r="R288" s="177"/>
      <c r="S288" s="177"/>
      <c r="T288" s="178"/>
      <c r="AT288" s="172" t="s">
        <v>247</v>
      </c>
      <c r="AU288" s="172" t="s">
        <v>140</v>
      </c>
      <c r="AV288" s="14" t="s">
        <v>246</v>
      </c>
      <c r="AW288" s="14" t="s">
        <v>3</v>
      </c>
      <c r="AX288" s="14" t="s">
        <v>88</v>
      </c>
      <c r="AY288" s="172" t="s">
        <v>239</v>
      </c>
    </row>
    <row r="289" spans="1:65" s="2" customFormat="1" ht="24.25" customHeight="1">
      <c r="A289" s="34"/>
      <c r="B289" s="147"/>
      <c r="C289" s="148" t="s">
        <v>393</v>
      </c>
      <c r="D289" s="148" t="s">
        <v>242</v>
      </c>
      <c r="E289" s="149" t="s">
        <v>394</v>
      </c>
      <c r="F289" s="150" t="s">
        <v>395</v>
      </c>
      <c r="G289" s="151" t="s">
        <v>261</v>
      </c>
      <c r="H289" s="152">
        <v>19.872</v>
      </c>
      <c r="I289" s="153"/>
      <c r="J289" s="152">
        <f>ROUND(I289*H289,3)</f>
        <v>0</v>
      </c>
      <c r="K289" s="154"/>
      <c r="L289" s="35"/>
      <c r="M289" s="155" t="s">
        <v>1</v>
      </c>
      <c r="N289" s="156" t="s">
        <v>46</v>
      </c>
      <c r="O289" s="60"/>
      <c r="P289" s="157">
        <f>O289*H289</f>
        <v>0</v>
      </c>
      <c r="Q289" s="157">
        <v>0</v>
      </c>
      <c r="R289" s="157">
        <f>Q289*H289</f>
        <v>0</v>
      </c>
      <c r="S289" s="157">
        <v>6.0000000000000001E-3</v>
      </c>
      <c r="T289" s="158">
        <f>S289*H289</f>
        <v>0.119232</v>
      </c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R289" s="159" t="s">
        <v>246</v>
      </c>
      <c r="AT289" s="159" t="s">
        <v>242</v>
      </c>
      <c r="AU289" s="159" t="s">
        <v>140</v>
      </c>
      <c r="AY289" s="18" t="s">
        <v>239</v>
      </c>
      <c r="BE289" s="160">
        <f>IF(N289="základná",J289,0)</f>
        <v>0</v>
      </c>
      <c r="BF289" s="160">
        <f>IF(N289="znížená",J289,0)</f>
        <v>0</v>
      </c>
      <c r="BG289" s="160">
        <f>IF(N289="zákl. prenesená",J289,0)</f>
        <v>0</v>
      </c>
      <c r="BH289" s="160">
        <f>IF(N289="zníž. prenesená",J289,0)</f>
        <v>0</v>
      </c>
      <c r="BI289" s="160">
        <f>IF(N289="nulová",J289,0)</f>
        <v>0</v>
      </c>
      <c r="BJ289" s="18" t="s">
        <v>140</v>
      </c>
      <c r="BK289" s="161">
        <f>ROUND(I289*H289,3)</f>
        <v>0</v>
      </c>
      <c r="BL289" s="18" t="s">
        <v>246</v>
      </c>
      <c r="BM289" s="159" t="s">
        <v>396</v>
      </c>
    </row>
    <row r="290" spans="1:65" s="15" customFormat="1">
      <c r="B290" s="179"/>
      <c r="D290" s="163" t="s">
        <v>247</v>
      </c>
      <c r="E290" s="180" t="s">
        <v>1</v>
      </c>
      <c r="F290" s="181" t="s">
        <v>397</v>
      </c>
      <c r="H290" s="180" t="s">
        <v>1</v>
      </c>
      <c r="I290" s="182"/>
      <c r="L290" s="179"/>
      <c r="M290" s="183"/>
      <c r="N290" s="184"/>
      <c r="O290" s="184"/>
      <c r="P290" s="184"/>
      <c r="Q290" s="184"/>
      <c r="R290" s="184"/>
      <c r="S290" s="184"/>
      <c r="T290" s="185"/>
      <c r="AT290" s="180" t="s">
        <v>247</v>
      </c>
      <c r="AU290" s="180" t="s">
        <v>140</v>
      </c>
      <c r="AV290" s="15" t="s">
        <v>88</v>
      </c>
      <c r="AW290" s="15" t="s">
        <v>3</v>
      </c>
      <c r="AX290" s="15" t="s">
        <v>80</v>
      </c>
      <c r="AY290" s="180" t="s">
        <v>239</v>
      </c>
    </row>
    <row r="291" spans="1:65" s="13" customFormat="1">
      <c r="B291" s="162"/>
      <c r="D291" s="163" t="s">
        <v>247</v>
      </c>
      <c r="E291" s="164" t="s">
        <v>1</v>
      </c>
      <c r="F291" s="165" t="s">
        <v>398</v>
      </c>
      <c r="H291" s="166">
        <v>13.359</v>
      </c>
      <c r="I291" s="167"/>
      <c r="L291" s="162"/>
      <c r="M291" s="168"/>
      <c r="N291" s="169"/>
      <c r="O291" s="169"/>
      <c r="P291" s="169"/>
      <c r="Q291" s="169"/>
      <c r="R291" s="169"/>
      <c r="S291" s="169"/>
      <c r="T291" s="170"/>
      <c r="AT291" s="164" t="s">
        <v>247</v>
      </c>
      <c r="AU291" s="164" t="s">
        <v>140</v>
      </c>
      <c r="AV291" s="13" t="s">
        <v>140</v>
      </c>
      <c r="AW291" s="13" t="s">
        <v>3</v>
      </c>
      <c r="AX291" s="13" t="s">
        <v>80</v>
      </c>
      <c r="AY291" s="164" t="s">
        <v>239</v>
      </c>
    </row>
    <row r="292" spans="1:65" s="13" customFormat="1">
      <c r="B292" s="162"/>
      <c r="D292" s="163" t="s">
        <v>247</v>
      </c>
      <c r="E292" s="164" t="s">
        <v>1</v>
      </c>
      <c r="F292" s="165" t="s">
        <v>399</v>
      </c>
      <c r="H292" s="166">
        <v>6.5129999999999999</v>
      </c>
      <c r="I292" s="167"/>
      <c r="L292" s="162"/>
      <c r="M292" s="168"/>
      <c r="N292" s="169"/>
      <c r="O292" s="169"/>
      <c r="P292" s="169"/>
      <c r="Q292" s="169"/>
      <c r="R292" s="169"/>
      <c r="S292" s="169"/>
      <c r="T292" s="170"/>
      <c r="AT292" s="164" t="s">
        <v>247</v>
      </c>
      <c r="AU292" s="164" t="s">
        <v>140</v>
      </c>
      <c r="AV292" s="13" t="s">
        <v>140</v>
      </c>
      <c r="AW292" s="13" t="s">
        <v>3</v>
      </c>
      <c r="AX292" s="13" t="s">
        <v>80</v>
      </c>
      <c r="AY292" s="164" t="s">
        <v>239</v>
      </c>
    </row>
    <row r="293" spans="1:65" s="14" customFormat="1">
      <c r="B293" s="171"/>
      <c r="D293" s="163" t="s">
        <v>247</v>
      </c>
      <c r="E293" s="172" t="s">
        <v>1</v>
      </c>
      <c r="F293" s="173" t="s">
        <v>249</v>
      </c>
      <c r="H293" s="174">
        <v>19.872</v>
      </c>
      <c r="I293" s="175"/>
      <c r="L293" s="171"/>
      <c r="M293" s="176"/>
      <c r="N293" s="177"/>
      <c r="O293" s="177"/>
      <c r="P293" s="177"/>
      <c r="Q293" s="177"/>
      <c r="R293" s="177"/>
      <c r="S293" s="177"/>
      <c r="T293" s="178"/>
      <c r="AT293" s="172" t="s">
        <v>247</v>
      </c>
      <c r="AU293" s="172" t="s">
        <v>140</v>
      </c>
      <c r="AV293" s="14" t="s">
        <v>246</v>
      </c>
      <c r="AW293" s="14" t="s">
        <v>3</v>
      </c>
      <c r="AX293" s="14" t="s">
        <v>88</v>
      </c>
      <c r="AY293" s="172" t="s">
        <v>239</v>
      </c>
    </row>
    <row r="294" spans="1:65" s="2" customFormat="1" ht="24.25" customHeight="1">
      <c r="A294" s="34"/>
      <c r="B294" s="147"/>
      <c r="C294" s="148" t="s">
        <v>400</v>
      </c>
      <c r="D294" s="148" t="s">
        <v>242</v>
      </c>
      <c r="E294" s="149" t="s">
        <v>401</v>
      </c>
      <c r="F294" s="150" t="s">
        <v>402</v>
      </c>
      <c r="G294" s="151" t="s">
        <v>388</v>
      </c>
      <c r="H294" s="152">
        <v>7</v>
      </c>
      <c r="I294" s="153"/>
      <c r="J294" s="152">
        <f>ROUND(I294*H294,3)</f>
        <v>0</v>
      </c>
      <c r="K294" s="154"/>
      <c r="L294" s="35"/>
      <c r="M294" s="155" t="s">
        <v>1</v>
      </c>
      <c r="N294" s="156" t="s">
        <v>46</v>
      </c>
      <c r="O294" s="60"/>
      <c r="P294" s="157">
        <f>O294*H294</f>
        <v>0</v>
      </c>
      <c r="Q294" s="157">
        <v>0</v>
      </c>
      <c r="R294" s="157">
        <f>Q294*H294</f>
        <v>0</v>
      </c>
      <c r="S294" s="157">
        <v>2E-3</v>
      </c>
      <c r="T294" s="158">
        <f>S294*H294</f>
        <v>1.4E-2</v>
      </c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R294" s="159" t="s">
        <v>307</v>
      </c>
      <c r="AT294" s="159" t="s">
        <v>242</v>
      </c>
      <c r="AU294" s="159" t="s">
        <v>140</v>
      </c>
      <c r="AY294" s="18" t="s">
        <v>239</v>
      </c>
      <c r="BE294" s="160">
        <f>IF(N294="základná",J294,0)</f>
        <v>0</v>
      </c>
      <c r="BF294" s="160">
        <f>IF(N294="znížená",J294,0)</f>
        <v>0</v>
      </c>
      <c r="BG294" s="160">
        <f>IF(N294="zákl. prenesená",J294,0)</f>
        <v>0</v>
      </c>
      <c r="BH294" s="160">
        <f>IF(N294="zníž. prenesená",J294,0)</f>
        <v>0</v>
      </c>
      <c r="BI294" s="160">
        <f>IF(N294="nulová",J294,0)</f>
        <v>0</v>
      </c>
      <c r="BJ294" s="18" t="s">
        <v>140</v>
      </c>
      <c r="BK294" s="161">
        <f>ROUND(I294*H294,3)</f>
        <v>0</v>
      </c>
      <c r="BL294" s="18" t="s">
        <v>307</v>
      </c>
      <c r="BM294" s="159" t="s">
        <v>403</v>
      </c>
    </row>
    <row r="295" spans="1:65" s="15" customFormat="1">
      <c r="B295" s="179"/>
      <c r="D295" s="163" t="s">
        <v>247</v>
      </c>
      <c r="E295" s="180" t="s">
        <v>1</v>
      </c>
      <c r="F295" s="181" t="s">
        <v>404</v>
      </c>
      <c r="H295" s="180" t="s">
        <v>1</v>
      </c>
      <c r="I295" s="182"/>
      <c r="L295" s="179"/>
      <c r="M295" s="183"/>
      <c r="N295" s="184"/>
      <c r="O295" s="184"/>
      <c r="P295" s="184"/>
      <c r="Q295" s="184"/>
      <c r="R295" s="184"/>
      <c r="S295" s="184"/>
      <c r="T295" s="185"/>
      <c r="AT295" s="180" t="s">
        <v>247</v>
      </c>
      <c r="AU295" s="180" t="s">
        <v>140</v>
      </c>
      <c r="AV295" s="15" t="s">
        <v>88</v>
      </c>
      <c r="AW295" s="15" t="s">
        <v>3</v>
      </c>
      <c r="AX295" s="15" t="s">
        <v>80</v>
      </c>
      <c r="AY295" s="180" t="s">
        <v>239</v>
      </c>
    </row>
    <row r="296" spans="1:65" s="13" customFormat="1">
      <c r="B296" s="162"/>
      <c r="D296" s="163" t="s">
        <v>247</v>
      </c>
      <c r="E296" s="164" t="s">
        <v>1</v>
      </c>
      <c r="F296" s="165" t="s">
        <v>405</v>
      </c>
      <c r="H296" s="166">
        <v>7</v>
      </c>
      <c r="I296" s="167"/>
      <c r="L296" s="162"/>
      <c r="M296" s="168"/>
      <c r="N296" s="169"/>
      <c r="O296" s="169"/>
      <c r="P296" s="169"/>
      <c r="Q296" s="169"/>
      <c r="R296" s="169"/>
      <c r="S296" s="169"/>
      <c r="T296" s="170"/>
      <c r="AT296" s="164" t="s">
        <v>247</v>
      </c>
      <c r="AU296" s="164" t="s">
        <v>140</v>
      </c>
      <c r="AV296" s="13" t="s">
        <v>140</v>
      </c>
      <c r="AW296" s="13" t="s">
        <v>3</v>
      </c>
      <c r="AX296" s="13" t="s">
        <v>80</v>
      </c>
      <c r="AY296" s="164" t="s">
        <v>239</v>
      </c>
    </row>
    <row r="297" spans="1:65" s="14" customFormat="1">
      <c r="B297" s="171"/>
      <c r="D297" s="163" t="s">
        <v>247</v>
      </c>
      <c r="E297" s="172" t="s">
        <v>1</v>
      </c>
      <c r="F297" s="173" t="s">
        <v>249</v>
      </c>
      <c r="H297" s="174">
        <v>7</v>
      </c>
      <c r="I297" s="175"/>
      <c r="L297" s="171"/>
      <c r="M297" s="176"/>
      <c r="N297" s="177"/>
      <c r="O297" s="177"/>
      <c r="P297" s="177"/>
      <c r="Q297" s="177"/>
      <c r="R297" s="177"/>
      <c r="S297" s="177"/>
      <c r="T297" s="178"/>
      <c r="AT297" s="172" t="s">
        <v>247</v>
      </c>
      <c r="AU297" s="172" t="s">
        <v>140</v>
      </c>
      <c r="AV297" s="14" t="s">
        <v>246</v>
      </c>
      <c r="AW297" s="14" t="s">
        <v>3</v>
      </c>
      <c r="AX297" s="14" t="s">
        <v>88</v>
      </c>
      <c r="AY297" s="172" t="s">
        <v>239</v>
      </c>
    </row>
    <row r="298" spans="1:65" s="2" customFormat="1" ht="24.25" customHeight="1">
      <c r="A298" s="34"/>
      <c r="B298" s="147"/>
      <c r="C298" s="148" t="s">
        <v>406</v>
      </c>
      <c r="D298" s="148" t="s">
        <v>242</v>
      </c>
      <c r="E298" s="149" t="s">
        <v>407</v>
      </c>
      <c r="F298" s="150" t="s">
        <v>408</v>
      </c>
      <c r="G298" s="151" t="s">
        <v>261</v>
      </c>
      <c r="H298" s="152">
        <v>32.899000000000001</v>
      </c>
      <c r="I298" s="153"/>
      <c r="J298" s="152">
        <f>ROUND(I298*H298,3)</f>
        <v>0</v>
      </c>
      <c r="K298" s="154"/>
      <c r="L298" s="35"/>
      <c r="M298" s="155" t="s">
        <v>1</v>
      </c>
      <c r="N298" s="156" t="s">
        <v>46</v>
      </c>
      <c r="O298" s="60"/>
      <c r="P298" s="157">
        <f>O298*H298</f>
        <v>0</v>
      </c>
      <c r="Q298" s="157">
        <v>0</v>
      </c>
      <c r="R298" s="157">
        <f>Q298*H298</f>
        <v>0</v>
      </c>
      <c r="S298" s="157">
        <v>7.5999999999999998E-2</v>
      </c>
      <c r="T298" s="158">
        <f>S298*H298</f>
        <v>2.500324</v>
      </c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R298" s="159" t="s">
        <v>246</v>
      </c>
      <c r="AT298" s="159" t="s">
        <v>242</v>
      </c>
      <c r="AU298" s="159" t="s">
        <v>140</v>
      </c>
      <c r="AY298" s="18" t="s">
        <v>239</v>
      </c>
      <c r="BE298" s="160">
        <f>IF(N298="základná",J298,0)</f>
        <v>0</v>
      </c>
      <c r="BF298" s="160">
        <f>IF(N298="znížená",J298,0)</f>
        <v>0</v>
      </c>
      <c r="BG298" s="160">
        <f>IF(N298="zákl. prenesená",J298,0)</f>
        <v>0</v>
      </c>
      <c r="BH298" s="160">
        <f>IF(N298="zníž. prenesená",J298,0)</f>
        <v>0</v>
      </c>
      <c r="BI298" s="160">
        <f>IF(N298="nulová",J298,0)</f>
        <v>0</v>
      </c>
      <c r="BJ298" s="18" t="s">
        <v>140</v>
      </c>
      <c r="BK298" s="161">
        <f>ROUND(I298*H298,3)</f>
        <v>0</v>
      </c>
      <c r="BL298" s="18" t="s">
        <v>246</v>
      </c>
      <c r="BM298" s="159" t="s">
        <v>409</v>
      </c>
    </row>
    <row r="299" spans="1:65" s="15" customFormat="1">
      <c r="B299" s="179"/>
      <c r="D299" s="163" t="s">
        <v>247</v>
      </c>
      <c r="E299" s="180" t="s">
        <v>1</v>
      </c>
      <c r="F299" s="181" t="s">
        <v>410</v>
      </c>
      <c r="H299" s="180" t="s">
        <v>1</v>
      </c>
      <c r="I299" s="182"/>
      <c r="L299" s="179"/>
      <c r="M299" s="183"/>
      <c r="N299" s="184"/>
      <c r="O299" s="184"/>
      <c r="P299" s="184"/>
      <c r="Q299" s="184"/>
      <c r="R299" s="184"/>
      <c r="S299" s="184"/>
      <c r="T299" s="185"/>
      <c r="AT299" s="180" t="s">
        <v>247</v>
      </c>
      <c r="AU299" s="180" t="s">
        <v>140</v>
      </c>
      <c r="AV299" s="15" t="s">
        <v>88</v>
      </c>
      <c r="AW299" s="15" t="s">
        <v>3</v>
      </c>
      <c r="AX299" s="15" t="s">
        <v>80</v>
      </c>
      <c r="AY299" s="180" t="s">
        <v>239</v>
      </c>
    </row>
    <row r="300" spans="1:65" s="13" customFormat="1">
      <c r="B300" s="162"/>
      <c r="D300" s="163" t="s">
        <v>247</v>
      </c>
      <c r="E300" s="164" t="s">
        <v>1</v>
      </c>
      <c r="F300" s="165" t="s">
        <v>411</v>
      </c>
      <c r="H300" s="166">
        <v>17.927</v>
      </c>
      <c r="I300" s="167"/>
      <c r="L300" s="162"/>
      <c r="M300" s="168"/>
      <c r="N300" s="169"/>
      <c r="O300" s="169"/>
      <c r="P300" s="169"/>
      <c r="Q300" s="169"/>
      <c r="R300" s="169"/>
      <c r="S300" s="169"/>
      <c r="T300" s="170"/>
      <c r="AT300" s="164" t="s">
        <v>247</v>
      </c>
      <c r="AU300" s="164" t="s">
        <v>140</v>
      </c>
      <c r="AV300" s="13" t="s">
        <v>140</v>
      </c>
      <c r="AW300" s="13" t="s">
        <v>3</v>
      </c>
      <c r="AX300" s="13" t="s">
        <v>80</v>
      </c>
      <c r="AY300" s="164" t="s">
        <v>239</v>
      </c>
    </row>
    <row r="301" spans="1:65" s="13" customFormat="1">
      <c r="B301" s="162"/>
      <c r="D301" s="163" t="s">
        <v>247</v>
      </c>
      <c r="E301" s="164" t="s">
        <v>1</v>
      </c>
      <c r="F301" s="165" t="s">
        <v>412</v>
      </c>
      <c r="H301" s="166">
        <v>14.972</v>
      </c>
      <c r="I301" s="167"/>
      <c r="L301" s="162"/>
      <c r="M301" s="168"/>
      <c r="N301" s="169"/>
      <c r="O301" s="169"/>
      <c r="P301" s="169"/>
      <c r="Q301" s="169"/>
      <c r="R301" s="169"/>
      <c r="S301" s="169"/>
      <c r="T301" s="170"/>
      <c r="AT301" s="164" t="s">
        <v>247</v>
      </c>
      <c r="AU301" s="164" t="s">
        <v>140</v>
      </c>
      <c r="AV301" s="13" t="s">
        <v>140</v>
      </c>
      <c r="AW301" s="13" t="s">
        <v>3</v>
      </c>
      <c r="AX301" s="13" t="s">
        <v>80</v>
      </c>
      <c r="AY301" s="164" t="s">
        <v>239</v>
      </c>
    </row>
    <row r="302" spans="1:65" s="14" customFormat="1">
      <c r="B302" s="171"/>
      <c r="D302" s="163" t="s">
        <v>247</v>
      </c>
      <c r="E302" s="172" t="s">
        <v>1</v>
      </c>
      <c r="F302" s="173" t="s">
        <v>249</v>
      </c>
      <c r="H302" s="174">
        <v>32.899000000000001</v>
      </c>
      <c r="I302" s="175"/>
      <c r="L302" s="171"/>
      <c r="M302" s="176"/>
      <c r="N302" s="177"/>
      <c r="O302" s="177"/>
      <c r="P302" s="177"/>
      <c r="Q302" s="177"/>
      <c r="R302" s="177"/>
      <c r="S302" s="177"/>
      <c r="T302" s="178"/>
      <c r="AT302" s="172" t="s">
        <v>247</v>
      </c>
      <c r="AU302" s="172" t="s">
        <v>140</v>
      </c>
      <c r="AV302" s="14" t="s">
        <v>246</v>
      </c>
      <c r="AW302" s="14" t="s">
        <v>3</v>
      </c>
      <c r="AX302" s="14" t="s">
        <v>88</v>
      </c>
      <c r="AY302" s="172" t="s">
        <v>239</v>
      </c>
    </row>
    <row r="303" spans="1:65" s="2" customFormat="1" ht="38" customHeight="1">
      <c r="A303" s="34"/>
      <c r="B303" s="147"/>
      <c r="C303" s="148" t="s">
        <v>262</v>
      </c>
      <c r="D303" s="148" t="s">
        <v>242</v>
      </c>
      <c r="E303" s="149" t="s">
        <v>413</v>
      </c>
      <c r="F303" s="150" t="s">
        <v>414</v>
      </c>
      <c r="G303" s="151" t="s">
        <v>261</v>
      </c>
      <c r="H303" s="152">
        <v>12.15</v>
      </c>
      <c r="I303" s="153"/>
      <c r="J303" s="152">
        <f>ROUND(I303*H303,3)</f>
        <v>0</v>
      </c>
      <c r="K303" s="154"/>
      <c r="L303" s="35"/>
      <c r="M303" s="155" t="s">
        <v>1</v>
      </c>
      <c r="N303" s="156" t="s">
        <v>46</v>
      </c>
      <c r="O303" s="60"/>
      <c r="P303" s="157">
        <f>O303*H303</f>
        <v>0</v>
      </c>
      <c r="Q303" s="157">
        <v>0</v>
      </c>
      <c r="R303" s="157">
        <f>Q303*H303</f>
        <v>0</v>
      </c>
      <c r="S303" s="157">
        <v>2.1999999999999999E-2</v>
      </c>
      <c r="T303" s="158">
        <f>S303*H303</f>
        <v>0.26729999999999998</v>
      </c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R303" s="159" t="s">
        <v>307</v>
      </c>
      <c r="AT303" s="159" t="s">
        <v>242</v>
      </c>
      <c r="AU303" s="159" t="s">
        <v>140</v>
      </c>
      <c r="AY303" s="18" t="s">
        <v>239</v>
      </c>
      <c r="BE303" s="160">
        <f>IF(N303="základná",J303,0)</f>
        <v>0</v>
      </c>
      <c r="BF303" s="160">
        <f>IF(N303="znížená",J303,0)</f>
        <v>0</v>
      </c>
      <c r="BG303" s="160">
        <f>IF(N303="zákl. prenesená",J303,0)</f>
        <v>0</v>
      </c>
      <c r="BH303" s="160">
        <f>IF(N303="zníž. prenesená",J303,0)</f>
        <v>0</v>
      </c>
      <c r="BI303" s="160">
        <f>IF(N303="nulová",J303,0)</f>
        <v>0</v>
      </c>
      <c r="BJ303" s="18" t="s">
        <v>140</v>
      </c>
      <c r="BK303" s="161">
        <f>ROUND(I303*H303,3)</f>
        <v>0</v>
      </c>
      <c r="BL303" s="18" t="s">
        <v>307</v>
      </c>
      <c r="BM303" s="159" t="s">
        <v>415</v>
      </c>
    </row>
    <row r="304" spans="1:65" s="15" customFormat="1">
      <c r="B304" s="179"/>
      <c r="D304" s="163" t="s">
        <v>247</v>
      </c>
      <c r="E304" s="180" t="s">
        <v>1</v>
      </c>
      <c r="F304" s="181" t="s">
        <v>416</v>
      </c>
      <c r="H304" s="180" t="s">
        <v>1</v>
      </c>
      <c r="I304" s="182"/>
      <c r="L304" s="179"/>
      <c r="M304" s="183"/>
      <c r="N304" s="184"/>
      <c r="O304" s="184"/>
      <c r="P304" s="184"/>
      <c r="Q304" s="184"/>
      <c r="R304" s="184"/>
      <c r="S304" s="184"/>
      <c r="T304" s="185"/>
      <c r="AT304" s="180" t="s">
        <v>247</v>
      </c>
      <c r="AU304" s="180" t="s">
        <v>140</v>
      </c>
      <c r="AV304" s="15" t="s">
        <v>88</v>
      </c>
      <c r="AW304" s="15" t="s">
        <v>3</v>
      </c>
      <c r="AX304" s="15" t="s">
        <v>80</v>
      </c>
      <c r="AY304" s="180" t="s">
        <v>239</v>
      </c>
    </row>
    <row r="305" spans="1:65" s="13" customFormat="1">
      <c r="B305" s="162"/>
      <c r="D305" s="163" t="s">
        <v>247</v>
      </c>
      <c r="E305" s="164" t="s">
        <v>1</v>
      </c>
      <c r="F305" s="165" t="s">
        <v>417</v>
      </c>
      <c r="H305" s="166">
        <v>12.15</v>
      </c>
      <c r="I305" s="167"/>
      <c r="L305" s="162"/>
      <c r="M305" s="168"/>
      <c r="N305" s="169"/>
      <c r="O305" s="169"/>
      <c r="P305" s="169"/>
      <c r="Q305" s="169"/>
      <c r="R305" s="169"/>
      <c r="S305" s="169"/>
      <c r="T305" s="170"/>
      <c r="AT305" s="164" t="s">
        <v>247</v>
      </c>
      <c r="AU305" s="164" t="s">
        <v>140</v>
      </c>
      <c r="AV305" s="13" t="s">
        <v>140</v>
      </c>
      <c r="AW305" s="13" t="s">
        <v>3</v>
      </c>
      <c r="AX305" s="13" t="s">
        <v>80</v>
      </c>
      <c r="AY305" s="164" t="s">
        <v>239</v>
      </c>
    </row>
    <row r="306" spans="1:65" s="14" customFormat="1">
      <c r="B306" s="171"/>
      <c r="D306" s="163" t="s">
        <v>247</v>
      </c>
      <c r="E306" s="172" t="s">
        <v>1</v>
      </c>
      <c r="F306" s="173" t="s">
        <v>249</v>
      </c>
      <c r="H306" s="174">
        <v>12.15</v>
      </c>
      <c r="I306" s="175"/>
      <c r="L306" s="171"/>
      <c r="M306" s="176"/>
      <c r="N306" s="177"/>
      <c r="O306" s="177"/>
      <c r="P306" s="177"/>
      <c r="Q306" s="177"/>
      <c r="R306" s="177"/>
      <c r="S306" s="177"/>
      <c r="T306" s="178"/>
      <c r="AT306" s="172" t="s">
        <v>247</v>
      </c>
      <c r="AU306" s="172" t="s">
        <v>140</v>
      </c>
      <c r="AV306" s="14" t="s">
        <v>246</v>
      </c>
      <c r="AW306" s="14" t="s">
        <v>3</v>
      </c>
      <c r="AX306" s="14" t="s">
        <v>88</v>
      </c>
      <c r="AY306" s="172" t="s">
        <v>239</v>
      </c>
    </row>
    <row r="307" spans="1:65" s="2" customFormat="1" ht="24.25" customHeight="1">
      <c r="A307" s="34"/>
      <c r="B307" s="147"/>
      <c r="C307" s="148" t="s">
        <v>268</v>
      </c>
      <c r="D307" s="148" t="s">
        <v>242</v>
      </c>
      <c r="E307" s="149" t="s">
        <v>418</v>
      </c>
      <c r="F307" s="150" t="s">
        <v>419</v>
      </c>
      <c r="G307" s="151" t="s">
        <v>261</v>
      </c>
      <c r="H307" s="152">
        <v>1.673</v>
      </c>
      <c r="I307" s="153"/>
      <c r="J307" s="152">
        <f>ROUND(I307*H307,3)</f>
        <v>0</v>
      </c>
      <c r="K307" s="154"/>
      <c r="L307" s="35"/>
      <c r="M307" s="155" t="s">
        <v>1</v>
      </c>
      <c r="N307" s="156" t="s">
        <v>46</v>
      </c>
      <c r="O307" s="60"/>
      <c r="P307" s="157">
        <f>O307*H307</f>
        <v>0</v>
      </c>
      <c r="Q307" s="157">
        <v>0</v>
      </c>
      <c r="R307" s="157">
        <f>Q307*H307</f>
        <v>0</v>
      </c>
      <c r="S307" s="157">
        <v>0.01</v>
      </c>
      <c r="T307" s="158">
        <f>S307*H307</f>
        <v>1.6730000000000002E-2</v>
      </c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R307" s="159" t="s">
        <v>307</v>
      </c>
      <c r="AT307" s="159" t="s">
        <v>242</v>
      </c>
      <c r="AU307" s="159" t="s">
        <v>140</v>
      </c>
      <c r="AY307" s="18" t="s">
        <v>239</v>
      </c>
      <c r="BE307" s="160">
        <f>IF(N307="základná",J307,0)</f>
        <v>0</v>
      </c>
      <c r="BF307" s="160">
        <f>IF(N307="znížená",J307,0)</f>
        <v>0</v>
      </c>
      <c r="BG307" s="160">
        <f>IF(N307="zákl. prenesená",J307,0)</f>
        <v>0</v>
      </c>
      <c r="BH307" s="160">
        <f>IF(N307="zníž. prenesená",J307,0)</f>
        <v>0</v>
      </c>
      <c r="BI307" s="160">
        <f>IF(N307="nulová",J307,0)</f>
        <v>0</v>
      </c>
      <c r="BJ307" s="18" t="s">
        <v>140</v>
      </c>
      <c r="BK307" s="161">
        <f>ROUND(I307*H307,3)</f>
        <v>0</v>
      </c>
      <c r="BL307" s="18" t="s">
        <v>307</v>
      </c>
      <c r="BM307" s="159" t="s">
        <v>420</v>
      </c>
    </row>
    <row r="308" spans="1:65" s="13" customFormat="1">
      <c r="B308" s="162"/>
      <c r="D308" s="163" t="s">
        <v>247</v>
      </c>
      <c r="E308" s="164" t="s">
        <v>1</v>
      </c>
      <c r="F308" s="165" t="s">
        <v>421</v>
      </c>
      <c r="H308" s="166">
        <v>0.81299999999999994</v>
      </c>
      <c r="I308" s="167"/>
      <c r="L308" s="162"/>
      <c r="M308" s="168"/>
      <c r="N308" s="169"/>
      <c r="O308" s="169"/>
      <c r="P308" s="169"/>
      <c r="Q308" s="169"/>
      <c r="R308" s="169"/>
      <c r="S308" s="169"/>
      <c r="T308" s="170"/>
      <c r="AT308" s="164" t="s">
        <v>247</v>
      </c>
      <c r="AU308" s="164" t="s">
        <v>140</v>
      </c>
      <c r="AV308" s="13" t="s">
        <v>140</v>
      </c>
      <c r="AW308" s="13" t="s">
        <v>3</v>
      </c>
      <c r="AX308" s="13" t="s">
        <v>80</v>
      </c>
      <c r="AY308" s="164" t="s">
        <v>239</v>
      </c>
    </row>
    <row r="309" spans="1:65" s="13" customFormat="1">
      <c r="B309" s="162"/>
      <c r="D309" s="163" t="s">
        <v>247</v>
      </c>
      <c r="E309" s="164" t="s">
        <v>1</v>
      </c>
      <c r="F309" s="165" t="s">
        <v>422</v>
      </c>
      <c r="H309" s="166">
        <v>0.86</v>
      </c>
      <c r="I309" s="167"/>
      <c r="L309" s="162"/>
      <c r="M309" s="168"/>
      <c r="N309" s="169"/>
      <c r="O309" s="169"/>
      <c r="P309" s="169"/>
      <c r="Q309" s="169"/>
      <c r="R309" s="169"/>
      <c r="S309" s="169"/>
      <c r="T309" s="170"/>
      <c r="AT309" s="164" t="s">
        <v>247</v>
      </c>
      <c r="AU309" s="164" t="s">
        <v>140</v>
      </c>
      <c r="AV309" s="13" t="s">
        <v>140</v>
      </c>
      <c r="AW309" s="13" t="s">
        <v>3</v>
      </c>
      <c r="AX309" s="13" t="s">
        <v>80</v>
      </c>
      <c r="AY309" s="164" t="s">
        <v>239</v>
      </c>
    </row>
    <row r="310" spans="1:65" s="14" customFormat="1">
      <c r="B310" s="171"/>
      <c r="D310" s="163" t="s">
        <v>247</v>
      </c>
      <c r="E310" s="172" t="s">
        <v>1</v>
      </c>
      <c r="F310" s="173" t="s">
        <v>249</v>
      </c>
      <c r="H310" s="174">
        <v>1.673</v>
      </c>
      <c r="I310" s="175"/>
      <c r="L310" s="171"/>
      <c r="M310" s="176"/>
      <c r="N310" s="177"/>
      <c r="O310" s="177"/>
      <c r="P310" s="177"/>
      <c r="Q310" s="177"/>
      <c r="R310" s="177"/>
      <c r="S310" s="177"/>
      <c r="T310" s="178"/>
      <c r="AT310" s="172" t="s">
        <v>247</v>
      </c>
      <c r="AU310" s="172" t="s">
        <v>140</v>
      </c>
      <c r="AV310" s="14" t="s">
        <v>246</v>
      </c>
      <c r="AW310" s="14" t="s">
        <v>3</v>
      </c>
      <c r="AX310" s="14" t="s">
        <v>88</v>
      </c>
      <c r="AY310" s="172" t="s">
        <v>239</v>
      </c>
    </row>
    <row r="311" spans="1:65" s="2" customFormat="1" ht="24.25" customHeight="1">
      <c r="A311" s="34"/>
      <c r="B311" s="147"/>
      <c r="C311" s="148" t="s">
        <v>273</v>
      </c>
      <c r="D311" s="148" t="s">
        <v>242</v>
      </c>
      <c r="E311" s="149" t="s">
        <v>423</v>
      </c>
      <c r="F311" s="150" t="s">
        <v>424</v>
      </c>
      <c r="G311" s="151" t="s">
        <v>261</v>
      </c>
      <c r="H311" s="152">
        <v>1.673</v>
      </c>
      <c r="I311" s="153"/>
      <c r="J311" s="152">
        <f>ROUND(I311*H311,3)</f>
        <v>0</v>
      </c>
      <c r="K311" s="154"/>
      <c r="L311" s="35"/>
      <c r="M311" s="155" t="s">
        <v>1</v>
      </c>
      <c r="N311" s="156" t="s">
        <v>46</v>
      </c>
      <c r="O311" s="60"/>
      <c r="P311" s="157">
        <f>O311*H311</f>
        <v>0</v>
      </c>
      <c r="Q311" s="157">
        <v>0</v>
      </c>
      <c r="R311" s="157">
        <f>Q311*H311</f>
        <v>0</v>
      </c>
      <c r="S311" s="157">
        <v>0</v>
      </c>
      <c r="T311" s="158">
        <f>S311*H311</f>
        <v>0</v>
      </c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R311" s="159" t="s">
        <v>307</v>
      </c>
      <c r="AT311" s="159" t="s">
        <v>242</v>
      </c>
      <c r="AU311" s="159" t="s">
        <v>140</v>
      </c>
      <c r="AY311" s="18" t="s">
        <v>239</v>
      </c>
      <c r="BE311" s="160">
        <f>IF(N311="základná",J311,0)</f>
        <v>0</v>
      </c>
      <c r="BF311" s="160">
        <f>IF(N311="znížená",J311,0)</f>
        <v>0</v>
      </c>
      <c r="BG311" s="160">
        <f>IF(N311="zákl. prenesená",J311,0)</f>
        <v>0</v>
      </c>
      <c r="BH311" s="160">
        <f>IF(N311="zníž. prenesená",J311,0)</f>
        <v>0</v>
      </c>
      <c r="BI311" s="160">
        <f>IF(N311="nulová",J311,0)</f>
        <v>0</v>
      </c>
      <c r="BJ311" s="18" t="s">
        <v>140</v>
      </c>
      <c r="BK311" s="161">
        <f>ROUND(I311*H311,3)</f>
        <v>0</v>
      </c>
      <c r="BL311" s="18" t="s">
        <v>307</v>
      </c>
      <c r="BM311" s="159" t="s">
        <v>425</v>
      </c>
    </row>
    <row r="312" spans="1:65" s="2" customFormat="1" ht="24.25" customHeight="1">
      <c r="A312" s="34"/>
      <c r="B312" s="147"/>
      <c r="C312" s="148" t="s">
        <v>289</v>
      </c>
      <c r="D312" s="148" t="s">
        <v>242</v>
      </c>
      <c r="E312" s="149" t="s">
        <v>426</v>
      </c>
      <c r="F312" s="150" t="s">
        <v>427</v>
      </c>
      <c r="G312" s="151" t="s">
        <v>138</v>
      </c>
      <c r="H312" s="152">
        <v>18.7</v>
      </c>
      <c r="I312" s="153"/>
      <c r="J312" s="152">
        <f>ROUND(I312*H312,3)</f>
        <v>0</v>
      </c>
      <c r="K312" s="154"/>
      <c r="L312" s="35"/>
      <c r="M312" s="155" t="s">
        <v>1</v>
      </c>
      <c r="N312" s="156" t="s">
        <v>46</v>
      </c>
      <c r="O312" s="60"/>
      <c r="P312" s="157">
        <f>O312*H312</f>
        <v>0</v>
      </c>
      <c r="Q312" s="157">
        <v>0</v>
      </c>
      <c r="R312" s="157">
        <f>Q312*H312</f>
        <v>0</v>
      </c>
      <c r="S312" s="157">
        <v>1.6E-2</v>
      </c>
      <c r="T312" s="158">
        <f>S312*H312</f>
        <v>0.29920000000000002</v>
      </c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R312" s="159" t="s">
        <v>246</v>
      </c>
      <c r="AT312" s="159" t="s">
        <v>242</v>
      </c>
      <c r="AU312" s="159" t="s">
        <v>140</v>
      </c>
      <c r="AY312" s="18" t="s">
        <v>239</v>
      </c>
      <c r="BE312" s="160">
        <f>IF(N312="základná",J312,0)</f>
        <v>0</v>
      </c>
      <c r="BF312" s="160">
        <f>IF(N312="znížená",J312,0)</f>
        <v>0</v>
      </c>
      <c r="BG312" s="160">
        <f>IF(N312="zákl. prenesená",J312,0)</f>
        <v>0</v>
      </c>
      <c r="BH312" s="160">
        <f>IF(N312="zníž. prenesená",J312,0)</f>
        <v>0</v>
      </c>
      <c r="BI312" s="160">
        <f>IF(N312="nulová",J312,0)</f>
        <v>0</v>
      </c>
      <c r="BJ312" s="18" t="s">
        <v>140</v>
      </c>
      <c r="BK312" s="161">
        <f>ROUND(I312*H312,3)</f>
        <v>0</v>
      </c>
      <c r="BL312" s="18" t="s">
        <v>246</v>
      </c>
      <c r="BM312" s="159" t="s">
        <v>428</v>
      </c>
    </row>
    <row r="313" spans="1:65" s="15" customFormat="1">
      <c r="B313" s="179"/>
      <c r="D313" s="163" t="s">
        <v>247</v>
      </c>
      <c r="E313" s="180" t="s">
        <v>1</v>
      </c>
      <c r="F313" s="181" t="s">
        <v>429</v>
      </c>
      <c r="H313" s="180" t="s">
        <v>1</v>
      </c>
      <c r="I313" s="182"/>
      <c r="L313" s="179"/>
      <c r="M313" s="183"/>
      <c r="N313" s="184"/>
      <c r="O313" s="184"/>
      <c r="P313" s="184"/>
      <c r="Q313" s="184"/>
      <c r="R313" s="184"/>
      <c r="S313" s="184"/>
      <c r="T313" s="185"/>
      <c r="AT313" s="180" t="s">
        <v>247</v>
      </c>
      <c r="AU313" s="180" t="s">
        <v>140</v>
      </c>
      <c r="AV313" s="15" t="s">
        <v>88</v>
      </c>
      <c r="AW313" s="15" t="s">
        <v>3</v>
      </c>
      <c r="AX313" s="15" t="s">
        <v>80</v>
      </c>
      <c r="AY313" s="180" t="s">
        <v>239</v>
      </c>
    </row>
    <row r="314" spans="1:65" s="13" customFormat="1">
      <c r="B314" s="162"/>
      <c r="D314" s="163" t="s">
        <v>247</v>
      </c>
      <c r="E314" s="164" t="s">
        <v>1</v>
      </c>
      <c r="F314" s="165" t="s">
        <v>430</v>
      </c>
      <c r="H314" s="166">
        <v>18.7</v>
      </c>
      <c r="I314" s="167"/>
      <c r="L314" s="162"/>
      <c r="M314" s="168"/>
      <c r="N314" s="169"/>
      <c r="O314" s="169"/>
      <c r="P314" s="169"/>
      <c r="Q314" s="169"/>
      <c r="R314" s="169"/>
      <c r="S314" s="169"/>
      <c r="T314" s="170"/>
      <c r="AT314" s="164" t="s">
        <v>247</v>
      </c>
      <c r="AU314" s="164" t="s">
        <v>140</v>
      </c>
      <c r="AV314" s="13" t="s">
        <v>140</v>
      </c>
      <c r="AW314" s="13" t="s">
        <v>3</v>
      </c>
      <c r="AX314" s="13" t="s">
        <v>80</v>
      </c>
      <c r="AY314" s="164" t="s">
        <v>239</v>
      </c>
    </row>
    <row r="315" spans="1:65" s="14" customFormat="1">
      <c r="B315" s="171"/>
      <c r="D315" s="163" t="s">
        <v>247</v>
      </c>
      <c r="E315" s="172" t="s">
        <v>1</v>
      </c>
      <c r="F315" s="173" t="s">
        <v>249</v>
      </c>
      <c r="H315" s="174">
        <v>18.7</v>
      </c>
      <c r="I315" s="175"/>
      <c r="L315" s="171"/>
      <c r="M315" s="176"/>
      <c r="N315" s="177"/>
      <c r="O315" s="177"/>
      <c r="P315" s="177"/>
      <c r="Q315" s="177"/>
      <c r="R315" s="177"/>
      <c r="S315" s="177"/>
      <c r="T315" s="178"/>
      <c r="AT315" s="172" t="s">
        <v>247</v>
      </c>
      <c r="AU315" s="172" t="s">
        <v>140</v>
      </c>
      <c r="AV315" s="14" t="s">
        <v>246</v>
      </c>
      <c r="AW315" s="14" t="s">
        <v>3</v>
      </c>
      <c r="AX315" s="14" t="s">
        <v>88</v>
      </c>
      <c r="AY315" s="172" t="s">
        <v>239</v>
      </c>
    </row>
    <row r="316" spans="1:65" s="2" customFormat="1" ht="38" customHeight="1">
      <c r="A316" s="34"/>
      <c r="B316" s="147"/>
      <c r="C316" s="148" t="s">
        <v>294</v>
      </c>
      <c r="D316" s="148" t="s">
        <v>242</v>
      </c>
      <c r="E316" s="149" t="s">
        <v>431</v>
      </c>
      <c r="F316" s="150" t="s">
        <v>432</v>
      </c>
      <c r="G316" s="151" t="s">
        <v>433</v>
      </c>
      <c r="H316" s="152">
        <v>40</v>
      </c>
      <c r="I316" s="153"/>
      <c r="J316" s="152">
        <f>ROUND(I316*H316,3)</f>
        <v>0</v>
      </c>
      <c r="K316" s="154"/>
      <c r="L316" s="35"/>
      <c r="M316" s="155" t="s">
        <v>1</v>
      </c>
      <c r="N316" s="156" t="s">
        <v>46</v>
      </c>
      <c r="O316" s="60"/>
      <c r="P316" s="157">
        <f>O316*H316</f>
        <v>0</v>
      </c>
      <c r="Q316" s="157">
        <v>0</v>
      </c>
      <c r="R316" s="157">
        <f>Q316*H316</f>
        <v>0</v>
      </c>
      <c r="S316" s="157">
        <v>1.6E-2</v>
      </c>
      <c r="T316" s="158">
        <f>S316*H316</f>
        <v>0.64</v>
      </c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R316" s="159" t="s">
        <v>307</v>
      </c>
      <c r="AT316" s="159" t="s">
        <v>242</v>
      </c>
      <c r="AU316" s="159" t="s">
        <v>140</v>
      </c>
      <c r="AY316" s="18" t="s">
        <v>239</v>
      </c>
      <c r="BE316" s="160">
        <f>IF(N316="základná",J316,0)</f>
        <v>0</v>
      </c>
      <c r="BF316" s="160">
        <f>IF(N316="znížená",J316,0)</f>
        <v>0</v>
      </c>
      <c r="BG316" s="160">
        <f>IF(N316="zákl. prenesená",J316,0)</f>
        <v>0</v>
      </c>
      <c r="BH316" s="160">
        <f>IF(N316="zníž. prenesená",J316,0)</f>
        <v>0</v>
      </c>
      <c r="BI316" s="160">
        <f>IF(N316="nulová",J316,0)</f>
        <v>0</v>
      </c>
      <c r="BJ316" s="18" t="s">
        <v>140</v>
      </c>
      <c r="BK316" s="161">
        <f>ROUND(I316*H316,3)</f>
        <v>0</v>
      </c>
      <c r="BL316" s="18" t="s">
        <v>307</v>
      </c>
      <c r="BM316" s="159" t="s">
        <v>434</v>
      </c>
    </row>
    <row r="317" spans="1:65" s="13" customFormat="1">
      <c r="B317" s="162"/>
      <c r="D317" s="163" t="s">
        <v>247</v>
      </c>
      <c r="E317" s="164" t="s">
        <v>1</v>
      </c>
      <c r="F317" s="165" t="s">
        <v>435</v>
      </c>
      <c r="H317" s="166">
        <v>2</v>
      </c>
      <c r="I317" s="167"/>
      <c r="L317" s="162"/>
      <c r="M317" s="168"/>
      <c r="N317" s="169"/>
      <c r="O317" s="169"/>
      <c r="P317" s="169"/>
      <c r="Q317" s="169"/>
      <c r="R317" s="169"/>
      <c r="S317" s="169"/>
      <c r="T317" s="170"/>
      <c r="AT317" s="164" t="s">
        <v>247</v>
      </c>
      <c r="AU317" s="164" t="s">
        <v>140</v>
      </c>
      <c r="AV317" s="13" t="s">
        <v>140</v>
      </c>
      <c r="AW317" s="13" t="s">
        <v>3</v>
      </c>
      <c r="AX317" s="13" t="s">
        <v>80</v>
      </c>
      <c r="AY317" s="164" t="s">
        <v>239</v>
      </c>
    </row>
    <row r="318" spans="1:65" s="13" customFormat="1">
      <c r="B318" s="162"/>
      <c r="D318" s="163" t="s">
        <v>247</v>
      </c>
      <c r="E318" s="164" t="s">
        <v>1</v>
      </c>
      <c r="F318" s="165" t="s">
        <v>436</v>
      </c>
      <c r="H318" s="166">
        <v>38</v>
      </c>
      <c r="I318" s="167"/>
      <c r="L318" s="162"/>
      <c r="M318" s="168"/>
      <c r="N318" s="169"/>
      <c r="O318" s="169"/>
      <c r="P318" s="169"/>
      <c r="Q318" s="169"/>
      <c r="R318" s="169"/>
      <c r="S318" s="169"/>
      <c r="T318" s="170"/>
      <c r="AT318" s="164" t="s">
        <v>247</v>
      </c>
      <c r="AU318" s="164" t="s">
        <v>140</v>
      </c>
      <c r="AV318" s="13" t="s">
        <v>140</v>
      </c>
      <c r="AW318" s="13" t="s">
        <v>3</v>
      </c>
      <c r="AX318" s="13" t="s">
        <v>80</v>
      </c>
      <c r="AY318" s="164" t="s">
        <v>239</v>
      </c>
    </row>
    <row r="319" spans="1:65" s="14" customFormat="1">
      <c r="B319" s="171"/>
      <c r="D319" s="163" t="s">
        <v>247</v>
      </c>
      <c r="E319" s="172" t="s">
        <v>1</v>
      </c>
      <c r="F319" s="173" t="s">
        <v>249</v>
      </c>
      <c r="H319" s="174">
        <v>40</v>
      </c>
      <c r="I319" s="175"/>
      <c r="L319" s="171"/>
      <c r="M319" s="176"/>
      <c r="N319" s="177"/>
      <c r="O319" s="177"/>
      <c r="P319" s="177"/>
      <c r="Q319" s="177"/>
      <c r="R319" s="177"/>
      <c r="S319" s="177"/>
      <c r="T319" s="178"/>
      <c r="AT319" s="172" t="s">
        <v>247</v>
      </c>
      <c r="AU319" s="172" t="s">
        <v>140</v>
      </c>
      <c r="AV319" s="14" t="s">
        <v>246</v>
      </c>
      <c r="AW319" s="14" t="s">
        <v>3</v>
      </c>
      <c r="AX319" s="14" t="s">
        <v>88</v>
      </c>
      <c r="AY319" s="172" t="s">
        <v>239</v>
      </c>
    </row>
    <row r="320" spans="1:65" s="2" customFormat="1" ht="24.25" customHeight="1">
      <c r="A320" s="34"/>
      <c r="B320" s="147"/>
      <c r="C320" s="148" t="s">
        <v>323</v>
      </c>
      <c r="D320" s="148" t="s">
        <v>242</v>
      </c>
      <c r="E320" s="149" t="s">
        <v>437</v>
      </c>
      <c r="F320" s="150" t="s">
        <v>438</v>
      </c>
      <c r="G320" s="151" t="s">
        <v>388</v>
      </c>
      <c r="H320" s="152">
        <v>4</v>
      </c>
      <c r="I320" s="153"/>
      <c r="J320" s="152">
        <f>ROUND(I320*H320,3)</f>
        <v>0</v>
      </c>
      <c r="K320" s="154"/>
      <c r="L320" s="35"/>
      <c r="M320" s="155" t="s">
        <v>1</v>
      </c>
      <c r="N320" s="156" t="s">
        <v>46</v>
      </c>
      <c r="O320" s="60"/>
      <c r="P320" s="157">
        <f>O320*H320</f>
        <v>0</v>
      </c>
      <c r="Q320" s="157">
        <v>0</v>
      </c>
      <c r="R320" s="157">
        <f>Q320*H320</f>
        <v>0</v>
      </c>
      <c r="S320" s="157">
        <v>3.0000000000000001E-3</v>
      </c>
      <c r="T320" s="158">
        <f>S320*H320</f>
        <v>1.2E-2</v>
      </c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R320" s="159" t="s">
        <v>307</v>
      </c>
      <c r="AT320" s="159" t="s">
        <v>242</v>
      </c>
      <c r="AU320" s="159" t="s">
        <v>140</v>
      </c>
      <c r="AY320" s="18" t="s">
        <v>239</v>
      </c>
      <c r="BE320" s="160">
        <f>IF(N320="základná",J320,0)</f>
        <v>0</v>
      </c>
      <c r="BF320" s="160">
        <f>IF(N320="znížená",J320,0)</f>
        <v>0</v>
      </c>
      <c r="BG320" s="160">
        <f>IF(N320="zákl. prenesená",J320,0)</f>
        <v>0</v>
      </c>
      <c r="BH320" s="160">
        <f>IF(N320="zníž. prenesená",J320,0)</f>
        <v>0</v>
      </c>
      <c r="BI320" s="160">
        <f>IF(N320="nulová",J320,0)</f>
        <v>0</v>
      </c>
      <c r="BJ320" s="18" t="s">
        <v>140</v>
      </c>
      <c r="BK320" s="161">
        <f>ROUND(I320*H320,3)</f>
        <v>0</v>
      </c>
      <c r="BL320" s="18" t="s">
        <v>307</v>
      </c>
      <c r="BM320" s="159" t="s">
        <v>439</v>
      </c>
    </row>
    <row r="321" spans="1:65" s="13" customFormat="1">
      <c r="B321" s="162"/>
      <c r="D321" s="163" t="s">
        <v>247</v>
      </c>
      <c r="E321" s="164" t="s">
        <v>1</v>
      </c>
      <c r="F321" s="165" t="s">
        <v>440</v>
      </c>
      <c r="H321" s="166">
        <v>4</v>
      </c>
      <c r="I321" s="167"/>
      <c r="L321" s="162"/>
      <c r="M321" s="168"/>
      <c r="N321" s="169"/>
      <c r="O321" s="169"/>
      <c r="P321" s="169"/>
      <c r="Q321" s="169"/>
      <c r="R321" s="169"/>
      <c r="S321" s="169"/>
      <c r="T321" s="170"/>
      <c r="AT321" s="164" t="s">
        <v>247</v>
      </c>
      <c r="AU321" s="164" t="s">
        <v>140</v>
      </c>
      <c r="AV321" s="13" t="s">
        <v>140</v>
      </c>
      <c r="AW321" s="13" t="s">
        <v>3</v>
      </c>
      <c r="AX321" s="13" t="s">
        <v>80</v>
      </c>
      <c r="AY321" s="164" t="s">
        <v>239</v>
      </c>
    </row>
    <row r="322" spans="1:65" s="14" customFormat="1">
      <c r="B322" s="171"/>
      <c r="D322" s="163" t="s">
        <v>247</v>
      </c>
      <c r="E322" s="172" t="s">
        <v>1</v>
      </c>
      <c r="F322" s="173" t="s">
        <v>249</v>
      </c>
      <c r="H322" s="174">
        <v>4</v>
      </c>
      <c r="I322" s="175"/>
      <c r="L322" s="171"/>
      <c r="M322" s="176"/>
      <c r="N322" s="177"/>
      <c r="O322" s="177"/>
      <c r="P322" s="177"/>
      <c r="Q322" s="177"/>
      <c r="R322" s="177"/>
      <c r="S322" s="177"/>
      <c r="T322" s="178"/>
      <c r="AT322" s="172" t="s">
        <v>247</v>
      </c>
      <c r="AU322" s="172" t="s">
        <v>140</v>
      </c>
      <c r="AV322" s="14" t="s">
        <v>246</v>
      </c>
      <c r="AW322" s="14" t="s">
        <v>3</v>
      </c>
      <c r="AX322" s="14" t="s">
        <v>88</v>
      </c>
      <c r="AY322" s="172" t="s">
        <v>239</v>
      </c>
    </row>
    <row r="323" spans="1:65" s="2" customFormat="1" ht="24.25" customHeight="1">
      <c r="A323" s="34"/>
      <c r="B323" s="147"/>
      <c r="C323" s="148" t="s">
        <v>383</v>
      </c>
      <c r="D323" s="148" t="s">
        <v>242</v>
      </c>
      <c r="E323" s="149" t="s">
        <v>441</v>
      </c>
      <c r="F323" s="150" t="s">
        <v>442</v>
      </c>
      <c r="G323" s="151" t="s">
        <v>388</v>
      </c>
      <c r="H323" s="152">
        <v>2</v>
      </c>
      <c r="I323" s="153"/>
      <c r="J323" s="152">
        <f>ROUND(I323*H323,3)</f>
        <v>0</v>
      </c>
      <c r="K323" s="154"/>
      <c r="L323" s="35"/>
      <c r="M323" s="155" t="s">
        <v>1</v>
      </c>
      <c r="N323" s="156" t="s">
        <v>46</v>
      </c>
      <c r="O323" s="60"/>
      <c r="P323" s="157">
        <f>O323*H323</f>
        <v>0</v>
      </c>
      <c r="Q323" s="157">
        <v>0</v>
      </c>
      <c r="R323" s="157">
        <f>Q323*H323</f>
        <v>0</v>
      </c>
      <c r="S323" s="157">
        <v>6.0000000000000001E-3</v>
      </c>
      <c r="T323" s="158">
        <f>S323*H323</f>
        <v>1.2E-2</v>
      </c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R323" s="159" t="s">
        <v>307</v>
      </c>
      <c r="AT323" s="159" t="s">
        <v>242</v>
      </c>
      <c r="AU323" s="159" t="s">
        <v>140</v>
      </c>
      <c r="AY323" s="18" t="s">
        <v>239</v>
      </c>
      <c r="BE323" s="160">
        <f>IF(N323="základná",J323,0)</f>
        <v>0</v>
      </c>
      <c r="BF323" s="160">
        <f>IF(N323="znížená",J323,0)</f>
        <v>0</v>
      </c>
      <c r="BG323" s="160">
        <f>IF(N323="zákl. prenesená",J323,0)</f>
        <v>0</v>
      </c>
      <c r="BH323" s="160">
        <f>IF(N323="zníž. prenesená",J323,0)</f>
        <v>0</v>
      </c>
      <c r="BI323" s="160">
        <f>IF(N323="nulová",J323,0)</f>
        <v>0</v>
      </c>
      <c r="BJ323" s="18" t="s">
        <v>140</v>
      </c>
      <c r="BK323" s="161">
        <f>ROUND(I323*H323,3)</f>
        <v>0</v>
      </c>
      <c r="BL323" s="18" t="s">
        <v>307</v>
      </c>
      <c r="BM323" s="159" t="s">
        <v>443</v>
      </c>
    </row>
    <row r="324" spans="1:65" s="13" customFormat="1">
      <c r="B324" s="162"/>
      <c r="D324" s="163" t="s">
        <v>247</v>
      </c>
      <c r="E324" s="164" t="s">
        <v>1</v>
      </c>
      <c r="F324" s="165" t="s">
        <v>444</v>
      </c>
      <c r="H324" s="166">
        <v>2</v>
      </c>
      <c r="I324" s="167"/>
      <c r="L324" s="162"/>
      <c r="M324" s="168"/>
      <c r="N324" s="169"/>
      <c r="O324" s="169"/>
      <c r="P324" s="169"/>
      <c r="Q324" s="169"/>
      <c r="R324" s="169"/>
      <c r="S324" s="169"/>
      <c r="T324" s="170"/>
      <c r="AT324" s="164" t="s">
        <v>247</v>
      </c>
      <c r="AU324" s="164" t="s">
        <v>140</v>
      </c>
      <c r="AV324" s="13" t="s">
        <v>140</v>
      </c>
      <c r="AW324" s="13" t="s">
        <v>3</v>
      </c>
      <c r="AX324" s="13" t="s">
        <v>80</v>
      </c>
      <c r="AY324" s="164" t="s">
        <v>239</v>
      </c>
    </row>
    <row r="325" spans="1:65" s="14" customFormat="1">
      <c r="B325" s="171"/>
      <c r="D325" s="163" t="s">
        <v>247</v>
      </c>
      <c r="E325" s="172" t="s">
        <v>1</v>
      </c>
      <c r="F325" s="173" t="s">
        <v>249</v>
      </c>
      <c r="H325" s="174">
        <v>2</v>
      </c>
      <c r="I325" s="175"/>
      <c r="L325" s="171"/>
      <c r="M325" s="176"/>
      <c r="N325" s="177"/>
      <c r="O325" s="177"/>
      <c r="P325" s="177"/>
      <c r="Q325" s="177"/>
      <c r="R325" s="177"/>
      <c r="S325" s="177"/>
      <c r="T325" s="178"/>
      <c r="AT325" s="172" t="s">
        <v>247</v>
      </c>
      <c r="AU325" s="172" t="s">
        <v>140</v>
      </c>
      <c r="AV325" s="14" t="s">
        <v>246</v>
      </c>
      <c r="AW325" s="14" t="s">
        <v>3</v>
      </c>
      <c r="AX325" s="14" t="s">
        <v>88</v>
      </c>
      <c r="AY325" s="172" t="s">
        <v>239</v>
      </c>
    </row>
    <row r="326" spans="1:65" s="2" customFormat="1" ht="24.25" customHeight="1">
      <c r="A326" s="34"/>
      <c r="B326" s="147"/>
      <c r="C326" s="148" t="s">
        <v>389</v>
      </c>
      <c r="D326" s="148" t="s">
        <v>242</v>
      </c>
      <c r="E326" s="149" t="s">
        <v>445</v>
      </c>
      <c r="F326" s="150" t="s">
        <v>446</v>
      </c>
      <c r="G326" s="151" t="s">
        <v>138</v>
      </c>
      <c r="H326" s="152">
        <v>1.5</v>
      </c>
      <c r="I326" s="153"/>
      <c r="J326" s="152">
        <f>ROUND(I326*H326,3)</f>
        <v>0</v>
      </c>
      <c r="K326" s="154"/>
      <c r="L326" s="35"/>
      <c r="M326" s="155" t="s">
        <v>1</v>
      </c>
      <c r="N326" s="156" t="s">
        <v>46</v>
      </c>
      <c r="O326" s="60"/>
      <c r="P326" s="157">
        <f>O326*H326</f>
        <v>0</v>
      </c>
      <c r="Q326" s="157">
        <v>0</v>
      </c>
      <c r="R326" s="157">
        <f>Q326*H326</f>
        <v>0</v>
      </c>
      <c r="S326" s="157">
        <v>3.6999999999999998E-2</v>
      </c>
      <c r="T326" s="158">
        <f>S326*H326</f>
        <v>5.5499999999999994E-2</v>
      </c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R326" s="159" t="s">
        <v>246</v>
      </c>
      <c r="AT326" s="159" t="s">
        <v>242</v>
      </c>
      <c r="AU326" s="159" t="s">
        <v>140</v>
      </c>
      <c r="AY326" s="18" t="s">
        <v>239</v>
      </c>
      <c r="BE326" s="160">
        <f>IF(N326="základná",J326,0)</f>
        <v>0</v>
      </c>
      <c r="BF326" s="160">
        <f>IF(N326="znížená",J326,0)</f>
        <v>0</v>
      </c>
      <c r="BG326" s="160">
        <f>IF(N326="zákl. prenesená",J326,0)</f>
        <v>0</v>
      </c>
      <c r="BH326" s="160">
        <f>IF(N326="zníž. prenesená",J326,0)</f>
        <v>0</v>
      </c>
      <c r="BI326" s="160">
        <f>IF(N326="nulová",J326,0)</f>
        <v>0</v>
      </c>
      <c r="BJ326" s="18" t="s">
        <v>140</v>
      </c>
      <c r="BK326" s="161">
        <f>ROUND(I326*H326,3)</f>
        <v>0</v>
      </c>
      <c r="BL326" s="18" t="s">
        <v>246</v>
      </c>
      <c r="BM326" s="159" t="s">
        <v>447</v>
      </c>
    </row>
    <row r="327" spans="1:65" s="2" customFormat="1" ht="24.25" customHeight="1">
      <c r="A327" s="34"/>
      <c r="B327" s="147"/>
      <c r="C327" s="148" t="s">
        <v>409</v>
      </c>
      <c r="D327" s="148" t="s">
        <v>242</v>
      </c>
      <c r="E327" s="149" t="s">
        <v>448</v>
      </c>
      <c r="F327" s="150" t="s">
        <v>449</v>
      </c>
      <c r="G327" s="151" t="s">
        <v>388</v>
      </c>
      <c r="H327" s="152">
        <v>1</v>
      </c>
      <c r="I327" s="153"/>
      <c r="J327" s="152">
        <f>ROUND(I327*H327,3)</f>
        <v>0</v>
      </c>
      <c r="K327" s="154"/>
      <c r="L327" s="35"/>
      <c r="M327" s="155" t="s">
        <v>1</v>
      </c>
      <c r="N327" s="156" t="s">
        <v>46</v>
      </c>
      <c r="O327" s="60"/>
      <c r="P327" s="157">
        <f>O327*H327</f>
        <v>0</v>
      </c>
      <c r="Q327" s="157">
        <v>0</v>
      </c>
      <c r="R327" s="157">
        <f>Q327*H327</f>
        <v>0</v>
      </c>
      <c r="S327" s="157">
        <v>3.6999999999999998E-2</v>
      </c>
      <c r="T327" s="158">
        <f>S327*H327</f>
        <v>3.6999999999999998E-2</v>
      </c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R327" s="159" t="s">
        <v>307</v>
      </c>
      <c r="AT327" s="159" t="s">
        <v>242</v>
      </c>
      <c r="AU327" s="159" t="s">
        <v>140</v>
      </c>
      <c r="AY327" s="18" t="s">
        <v>239</v>
      </c>
      <c r="BE327" s="160">
        <f>IF(N327="základná",J327,0)</f>
        <v>0</v>
      </c>
      <c r="BF327" s="160">
        <f>IF(N327="znížená",J327,0)</f>
        <v>0</v>
      </c>
      <c r="BG327" s="160">
        <f>IF(N327="zákl. prenesená",J327,0)</f>
        <v>0</v>
      </c>
      <c r="BH327" s="160">
        <f>IF(N327="zníž. prenesená",J327,0)</f>
        <v>0</v>
      </c>
      <c r="BI327" s="160">
        <f>IF(N327="nulová",J327,0)</f>
        <v>0</v>
      </c>
      <c r="BJ327" s="18" t="s">
        <v>140</v>
      </c>
      <c r="BK327" s="161">
        <f>ROUND(I327*H327,3)</f>
        <v>0</v>
      </c>
      <c r="BL327" s="18" t="s">
        <v>307</v>
      </c>
      <c r="BM327" s="159" t="s">
        <v>450</v>
      </c>
    </row>
    <row r="328" spans="1:65" s="2" customFormat="1" ht="24.25" customHeight="1">
      <c r="A328" s="34"/>
      <c r="B328" s="147"/>
      <c r="C328" s="148" t="s">
        <v>451</v>
      </c>
      <c r="D328" s="148" t="s">
        <v>242</v>
      </c>
      <c r="E328" s="149" t="s">
        <v>452</v>
      </c>
      <c r="F328" s="150" t="s">
        <v>453</v>
      </c>
      <c r="G328" s="151" t="s">
        <v>454</v>
      </c>
      <c r="H328" s="152">
        <v>10</v>
      </c>
      <c r="I328" s="153"/>
      <c r="J328" s="152">
        <f>ROUND(I328*H328,3)</f>
        <v>0</v>
      </c>
      <c r="K328" s="154"/>
      <c r="L328" s="35"/>
      <c r="M328" s="155" t="s">
        <v>1</v>
      </c>
      <c r="N328" s="156" t="s">
        <v>46</v>
      </c>
      <c r="O328" s="60"/>
      <c r="P328" s="157">
        <f>O328*H328</f>
        <v>0</v>
      </c>
      <c r="Q328" s="157">
        <v>5.0000000000000002E-5</v>
      </c>
      <c r="R328" s="157">
        <f>Q328*H328</f>
        <v>5.0000000000000001E-4</v>
      </c>
      <c r="S328" s="157">
        <v>1E-3</v>
      </c>
      <c r="T328" s="158">
        <f>S328*H328</f>
        <v>0.01</v>
      </c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R328" s="159" t="s">
        <v>307</v>
      </c>
      <c r="AT328" s="159" t="s">
        <v>242</v>
      </c>
      <c r="AU328" s="159" t="s">
        <v>140</v>
      </c>
      <c r="AY328" s="18" t="s">
        <v>239</v>
      </c>
      <c r="BE328" s="160">
        <f>IF(N328="základná",J328,0)</f>
        <v>0</v>
      </c>
      <c r="BF328" s="160">
        <f>IF(N328="znížená",J328,0)</f>
        <v>0</v>
      </c>
      <c r="BG328" s="160">
        <f>IF(N328="zákl. prenesená",J328,0)</f>
        <v>0</v>
      </c>
      <c r="BH328" s="160">
        <f>IF(N328="zníž. prenesená",J328,0)</f>
        <v>0</v>
      </c>
      <c r="BI328" s="160">
        <f>IF(N328="nulová",J328,0)</f>
        <v>0</v>
      </c>
      <c r="BJ328" s="18" t="s">
        <v>140</v>
      </c>
      <c r="BK328" s="161">
        <f>ROUND(I328*H328,3)</f>
        <v>0</v>
      </c>
      <c r="BL328" s="18" t="s">
        <v>307</v>
      </c>
      <c r="BM328" s="159" t="s">
        <v>455</v>
      </c>
    </row>
    <row r="329" spans="1:65" s="2" customFormat="1" ht="29.45">
      <c r="A329" s="34"/>
      <c r="B329" s="35"/>
      <c r="C329" s="34"/>
      <c r="D329" s="163" t="s">
        <v>316</v>
      </c>
      <c r="E329" s="34"/>
      <c r="F329" s="186" t="s">
        <v>456</v>
      </c>
      <c r="G329" s="34"/>
      <c r="H329" s="34"/>
      <c r="I329" s="187"/>
      <c r="J329" s="34"/>
      <c r="K329" s="34"/>
      <c r="L329" s="35"/>
      <c r="M329" s="188"/>
      <c r="N329" s="189"/>
      <c r="O329" s="60"/>
      <c r="P329" s="60"/>
      <c r="Q329" s="60"/>
      <c r="R329" s="60"/>
      <c r="S329" s="60"/>
      <c r="T329" s="61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T329" s="18" t="s">
        <v>316</v>
      </c>
      <c r="AU329" s="18" t="s">
        <v>140</v>
      </c>
    </row>
    <row r="330" spans="1:65" s="12" customFormat="1" ht="22.75" customHeight="1">
      <c r="B330" s="134"/>
      <c r="D330" s="135" t="s">
        <v>79</v>
      </c>
      <c r="E330" s="145" t="s">
        <v>457</v>
      </c>
      <c r="F330" s="145" t="s">
        <v>458</v>
      </c>
      <c r="I330" s="137"/>
      <c r="J330" s="146">
        <f>BK330</f>
        <v>0</v>
      </c>
      <c r="L330" s="134"/>
      <c r="M330" s="139"/>
      <c r="N330" s="140"/>
      <c r="O330" s="140"/>
      <c r="P330" s="141">
        <f>SUM(P331:P340)</f>
        <v>0</v>
      </c>
      <c r="Q330" s="140"/>
      <c r="R330" s="141">
        <f>SUM(R331:R340)</f>
        <v>0</v>
      </c>
      <c r="S330" s="140"/>
      <c r="T330" s="142">
        <f>SUM(T331:T340)</f>
        <v>0</v>
      </c>
      <c r="AR330" s="135" t="s">
        <v>88</v>
      </c>
      <c r="AT330" s="143" t="s">
        <v>79</v>
      </c>
      <c r="AU330" s="143" t="s">
        <v>88</v>
      </c>
      <c r="AY330" s="135" t="s">
        <v>239</v>
      </c>
      <c r="BK330" s="144">
        <f>SUM(BK331:BK340)</f>
        <v>0</v>
      </c>
    </row>
    <row r="331" spans="1:65" s="2" customFormat="1" ht="24.25" customHeight="1">
      <c r="A331" s="34"/>
      <c r="B331" s="147"/>
      <c r="C331" s="148" t="s">
        <v>428</v>
      </c>
      <c r="D331" s="148" t="s">
        <v>242</v>
      </c>
      <c r="E331" s="149" t="s">
        <v>459</v>
      </c>
      <c r="F331" s="150" t="s">
        <v>460</v>
      </c>
      <c r="G331" s="151" t="s">
        <v>461</v>
      </c>
      <c r="H331" s="152">
        <v>73.540000000000006</v>
      </c>
      <c r="I331" s="153"/>
      <c r="J331" s="152">
        <f>ROUND(I331*H331,3)</f>
        <v>0</v>
      </c>
      <c r="K331" s="154"/>
      <c r="L331" s="35"/>
      <c r="M331" s="155" t="s">
        <v>1</v>
      </c>
      <c r="N331" s="156" t="s">
        <v>46</v>
      </c>
      <c r="O331" s="60"/>
      <c r="P331" s="157">
        <f>O331*H331</f>
        <v>0</v>
      </c>
      <c r="Q331" s="157">
        <v>0</v>
      </c>
      <c r="R331" s="157">
        <f>Q331*H331</f>
        <v>0</v>
      </c>
      <c r="S331" s="157">
        <v>0</v>
      </c>
      <c r="T331" s="158">
        <f>S331*H331</f>
        <v>0</v>
      </c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R331" s="159" t="s">
        <v>246</v>
      </c>
      <c r="AT331" s="159" t="s">
        <v>242</v>
      </c>
      <c r="AU331" s="159" t="s">
        <v>140</v>
      </c>
      <c r="AY331" s="18" t="s">
        <v>239</v>
      </c>
      <c r="BE331" s="160">
        <f>IF(N331="základná",J331,0)</f>
        <v>0</v>
      </c>
      <c r="BF331" s="160">
        <f>IF(N331="znížená",J331,0)</f>
        <v>0</v>
      </c>
      <c r="BG331" s="160">
        <f>IF(N331="zákl. prenesená",J331,0)</f>
        <v>0</v>
      </c>
      <c r="BH331" s="160">
        <f>IF(N331="zníž. prenesená",J331,0)</f>
        <v>0</v>
      </c>
      <c r="BI331" s="160">
        <f>IF(N331="nulová",J331,0)</f>
        <v>0</v>
      </c>
      <c r="BJ331" s="18" t="s">
        <v>140</v>
      </c>
      <c r="BK331" s="161">
        <f>ROUND(I331*H331,3)</f>
        <v>0</v>
      </c>
      <c r="BL331" s="18" t="s">
        <v>246</v>
      </c>
      <c r="BM331" s="159" t="s">
        <v>462</v>
      </c>
    </row>
    <row r="332" spans="1:65" s="2" customFormat="1" ht="24.25" customHeight="1">
      <c r="A332" s="34"/>
      <c r="B332" s="147"/>
      <c r="C332" s="148" t="s">
        <v>447</v>
      </c>
      <c r="D332" s="148" t="s">
        <v>242</v>
      </c>
      <c r="E332" s="149" t="s">
        <v>463</v>
      </c>
      <c r="F332" s="150" t="s">
        <v>464</v>
      </c>
      <c r="G332" s="151" t="s">
        <v>461</v>
      </c>
      <c r="H332" s="152">
        <v>72.680999999999997</v>
      </c>
      <c r="I332" s="153"/>
      <c r="J332" s="152">
        <f>ROUND(I332*H332,3)</f>
        <v>0</v>
      </c>
      <c r="K332" s="154"/>
      <c r="L332" s="35"/>
      <c r="M332" s="155" t="s">
        <v>1</v>
      </c>
      <c r="N332" s="156" t="s">
        <v>46</v>
      </c>
      <c r="O332" s="60"/>
      <c r="P332" s="157">
        <f>O332*H332</f>
        <v>0</v>
      </c>
      <c r="Q332" s="157">
        <v>0</v>
      </c>
      <c r="R332" s="157">
        <f>Q332*H332</f>
        <v>0</v>
      </c>
      <c r="S332" s="157">
        <v>0</v>
      </c>
      <c r="T332" s="158">
        <f>S332*H332</f>
        <v>0</v>
      </c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R332" s="159" t="s">
        <v>246</v>
      </c>
      <c r="AT332" s="159" t="s">
        <v>242</v>
      </c>
      <c r="AU332" s="159" t="s">
        <v>140</v>
      </c>
      <c r="AY332" s="18" t="s">
        <v>239</v>
      </c>
      <c r="BE332" s="160">
        <f>IF(N332="základná",J332,0)</f>
        <v>0</v>
      </c>
      <c r="BF332" s="160">
        <f>IF(N332="znížená",J332,0)</f>
        <v>0</v>
      </c>
      <c r="BG332" s="160">
        <f>IF(N332="zákl. prenesená",J332,0)</f>
        <v>0</v>
      </c>
      <c r="BH332" s="160">
        <f>IF(N332="zníž. prenesená",J332,0)</f>
        <v>0</v>
      </c>
      <c r="BI332" s="160">
        <f>IF(N332="nulová",J332,0)</f>
        <v>0</v>
      </c>
      <c r="BJ332" s="18" t="s">
        <v>140</v>
      </c>
      <c r="BK332" s="161">
        <f>ROUND(I332*H332,3)</f>
        <v>0</v>
      </c>
      <c r="BL332" s="18" t="s">
        <v>246</v>
      </c>
      <c r="BM332" s="159" t="s">
        <v>465</v>
      </c>
    </row>
    <row r="333" spans="1:65" s="2" customFormat="1" ht="19.649999999999999">
      <c r="A333" s="34"/>
      <c r="B333" s="35"/>
      <c r="C333" s="34"/>
      <c r="D333" s="163" t="s">
        <v>316</v>
      </c>
      <c r="E333" s="34"/>
      <c r="F333" s="186" t="s">
        <v>466</v>
      </c>
      <c r="G333" s="34"/>
      <c r="H333" s="34"/>
      <c r="I333" s="187"/>
      <c r="J333" s="34"/>
      <c r="K333" s="34"/>
      <c r="L333" s="35"/>
      <c r="M333" s="188"/>
      <c r="N333" s="189"/>
      <c r="O333" s="60"/>
      <c r="P333" s="60"/>
      <c r="Q333" s="60"/>
      <c r="R333" s="60"/>
      <c r="S333" s="60"/>
      <c r="T333" s="61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T333" s="18" t="s">
        <v>316</v>
      </c>
      <c r="AU333" s="18" t="s">
        <v>140</v>
      </c>
    </row>
    <row r="334" spans="1:65" s="2" customFormat="1" ht="24.25" customHeight="1">
      <c r="A334" s="34"/>
      <c r="B334" s="147"/>
      <c r="C334" s="148" t="s">
        <v>337</v>
      </c>
      <c r="D334" s="148" t="s">
        <v>242</v>
      </c>
      <c r="E334" s="149" t="s">
        <v>467</v>
      </c>
      <c r="F334" s="150" t="s">
        <v>468</v>
      </c>
      <c r="G334" s="151" t="s">
        <v>461</v>
      </c>
      <c r="H334" s="152">
        <v>72.680999999999997</v>
      </c>
      <c r="I334" s="153"/>
      <c r="J334" s="152">
        <f>ROUND(I334*H334,3)</f>
        <v>0</v>
      </c>
      <c r="K334" s="154"/>
      <c r="L334" s="35"/>
      <c r="M334" s="155" t="s">
        <v>1</v>
      </c>
      <c r="N334" s="156" t="s">
        <v>46</v>
      </c>
      <c r="O334" s="60"/>
      <c r="P334" s="157">
        <f>O334*H334</f>
        <v>0</v>
      </c>
      <c r="Q334" s="157">
        <v>0</v>
      </c>
      <c r="R334" s="157">
        <f>Q334*H334</f>
        <v>0</v>
      </c>
      <c r="S334" s="157">
        <v>0</v>
      </c>
      <c r="T334" s="158">
        <f>S334*H334</f>
        <v>0</v>
      </c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R334" s="159" t="s">
        <v>246</v>
      </c>
      <c r="AT334" s="159" t="s">
        <v>242</v>
      </c>
      <c r="AU334" s="159" t="s">
        <v>140</v>
      </c>
      <c r="AY334" s="18" t="s">
        <v>239</v>
      </c>
      <c r="BE334" s="160">
        <f>IF(N334="základná",J334,0)</f>
        <v>0</v>
      </c>
      <c r="BF334" s="160">
        <f>IF(N334="znížená",J334,0)</f>
        <v>0</v>
      </c>
      <c r="BG334" s="160">
        <f>IF(N334="zákl. prenesená",J334,0)</f>
        <v>0</v>
      </c>
      <c r="BH334" s="160">
        <f>IF(N334="zníž. prenesená",J334,0)</f>
        <v>0</v>
      </c>
      <c r="BI334" s="160">
        <f>IF(N334="nulová",J334,0)</f>
        <v>0</v>
      </c>
      <c r="BJ334" s="18" t="s">
        <v>140</v>
      </c>
      <c r="BK334" s="161">
        <f>ROUND(I334*H334,3)</f>
        <v>0</v>
      </c>
      <c r="BL334" s="18" t="s">
        <v>246</v>
      </c>
      <c r="BM334" s="159" t="s">
        <v>469</v>
      </c>
    </row>
    <row r="335" spans="1:65" s="2" customFormat="1" ht="24.25" customHeight="1">
      <c r="A335" s="34"/>
      <c r="B335" s="147"/>
      <c r="C335" s="148" t="s">
        <v>342</v>
      </c>
      <c r="D335" s="148" t="s">
        <v>242</v>
      </c>
      <c r="E335" s="149" t="s">
        <v>470</v>
      </c>
      <c r="F335" s="150" t="s">
        <v>471</v>
      </c>
      <c r="G335" s="151" t="s">
        <v>461</v>
      </c>
      <c r="H335" s="152">
        <v>72.680999999999997</v>
      </c>
      <c r="I335" s="153"/>
      <c r="J335" s="152">
        <f>ROUND(I335*H335,3)</f>
        <v>0</v>
      </c>
      <c r="K335" s="154"/>
      <c r="L335" s="35"/>
      <c r="M335" s="155" t="s">
        <v>1</v>
      </c>
      <c r="N335" s="156" t="s">
        <v>46</v>
      </c>
      <c r="O335" s="60"/>
      <c r="P335" s="157">
        <f>O335*H335</f>
        <v>0</v>
      </c>
      <c r="Q335" s="157">
        <v>0</v>
      </c>
      <c r="R335" s="157">
        <f>Q335*H335</f>
        <v>0</v>
      </c>
      <c r="S335" s="157">
        <v>0</v>
      </c>
      <c r="T335" s="158">
        <f>S335*H335</f>
        <v>0</v>
      </c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R335" s="159" t="s">
        <v>246</v>
      </c>
      <c r="AT335" s="159" t="s">
        <v>242</v>
      </c>
      <c r="AU335" s="159" t="s">
        <v>140</v>
      </c>
      <c r="AY335" s="18" t="s">
        <v>239</v>
      </c>
      <c r="BE335" s="160">
        <f>IF(N335="základná",J335,0)</f>
        <v>0</v>
      </c>
      <c r="BF335" s="160">
        <f>IF(N335="znížená",J335,0)</f>
        <v>0</v>
      </c>
      <c r="BG335" s="160">
        <f>IF(N335="zákl. prenesená",J335,0)</f>
        <v>0</v>
      </c>
      <c r="BH335" s="160">
        <f>IF(N335="zníž. prenesená",J335,0)</f>
        <v>0</v>
      </c>
      <c r="BI335" s="160">
        <f>IF(N335="nulová",J335,0)</f>
        <v>0</v>
      </c>
      <c r="BJ335" s="18" t="s">
        <v>140</v>
      </c>
      <c r="BK335" s="161">
        <f>ROUND(I335*H335,3)</f>
        <v>0</v>
      </c>
      <c r="BL335" s="18" t="s">
        <v>246</v>
      </c>
      <c r="BM335" s="159" t="s">
        <v>472</v>
      </c>
    </row>
    <row r="336" spans="1:65" s="2" customFormat="1" ht="19.649999999999999">
      <c r="A336" s="34"/>
      <c r="B336" s="35"/>
      <c r="C336" s="34"/>
      <c r="D336" s="163" t="s">
        <v>316</v>
      </c>
      <c r="E336" s="34"/>
      <c r="F336" s="186" t="s">
        <v>473</v>
      </c>
      <c r="G336" s="34"/>
      <c r="H336" s="34"/>
      <c r="I336" s="187"/>
      <c r="J336" s="34"/>
      <c r="K336" s="34"/>
      <c r="L336" s="35"/>
      <c r="M336" s="188"/>
      <c r="N336" s="189"/>
      <c r="O336" s="60"/>
      <c r="P336" s="60"/>
      <c r="Q336" s="60"/>
      <c r="R336" s="60"/>
      <c r="S336" s="60"/>
      <c r="T336" s="61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T336" s="18" t="s">
        <v>316</v>
      </c>
      <c r="AU336" s="18" t="s">
        <v>140</v>
      </c>
    </row>
    <row r="337" spans="1:65" s="2" customFormat="1" ht="24.25" customHeight="1">
      <c r="A337" s="34"/>
      <c r="B337" s="147"/>
      <c r="C337" s="148" t="s">
        <v>347</v>
      </c>
      <c r="D337" s="148" t="s">
        <v>242</v>
      </c>
      <c r="E337" s="149" t="s">
        <v>474</v>
      </c>
      <c r="F337" s="150" t="s">
        <v>475</v>
      </c>
      <c r="G337" s="151" t="s">
        <v>461</v>
      </c>
      <c r="H337" s="152">
        <v>59.069000000000003</v>
      </c>
      <c r="I337" s="153"/>
      <c r="J337" s="152">
        <f>ROUND(I337*H337,3)</f>
        <v>0</v>
      </c>
      <c r="K337" s="154"/>
      <c r="L337" s="35"/>
      <c r="M337" s="155" t="s">
        <v>1</v>
      </c>
      <c r="N337" s="156" t="s">
        <v>46</v>
      </c>
      <c r="O337" s="60"/>
      <c r="P337" s="157">
        <f>O337*H337</f>
        <v>0</v>
      </c>
      <c r="Q337" s="157">
        <v>0</v>
      </c>
      <c r="R337" s="157">
        <f>Q337*H337</f>
        <v>0</v>
      </c>
      <c r="S337" s="157">
        <v>0</v>
      </c>
      <c r="T337" s="158">
        <f>S337*H337</f>
        <v>0</v>
      </c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R337" s="159" t="s">
        <v>246</v>
      </c>
      <c r="AT337" s="159" t="s">
        <v>242</v>
      </c>
      <c r="AU337" s="159" t="s">
        <v>140</v>
      </c>
      <c r="AY337" s="18" t="s">
        <v>239</v>
      </c>
      <c r="BE337" s="160">
        <f>IF(N337="základná",J337,0)</f>
        <v>0</v>
      </c>
      <c r="BF337" s="160">
        <f>IF(N337="znížená",J337,0)</f>
        <v>0</v>
      </c>
      <c r="BG337" s="160">
        <f>IF(N337="zákl. prenesená",J337,0)</f>
        <v>0</v>
      </c>
      <c r="BH337" s="160">
        <f>IF(N337="zníž. prenesená",J337,0)</f>
        <v>0</v>
      </c>
      <c r="BI337" s="160">
        <f>IF(N337="nulová",J337,0)</f>
        <v>0</v>
      </c>
      <c r="BJ337" s="18" t="s">
        <v>140</v>
      </c>
      <c r="BK337" s="161">
        <f>ROUND(I337*H337,3)</f>
        <v>0</v>
      </c>
      <c r="BL337" s="18" t="s">
        <v>246</v>
      </c>
      <c r="BM337" s="159" t="s">
        <v>476</v>
      </c>
    </row>
    <row r="338" spans="1:65" s="2" customFormat="1" ht="24.25" customHeight="1">
      <c r="A338" s="34"/>
      <c r="B338" s="147"/>
      <c r="C338" s="148" t="s">
        <v>477</v>
      </c>
      <c r="D338" s="148" t="s">
        <v>242</v>
      </c>
      <c r="E338" s="149" t="s">
        <v>478</v>
      </c>
      <c r="F338" s="150" t="s">
        <v>479</v>
      </c>
      <c r="G338" s="151" t="s">
        <v>461</v>
      </c>
      <c r="H338" s="152">
        <v>2.5870000000000002</v>
      </c>
      <c r="I338" s="153"/>
      <c r="J338" s="152">
        <f>ROUND(I338*H338,3)</f>
        <v>0</v>
      </c>
      <c r="K338" s="154"/>
      <c r="L338" s="35"/>
      <c r="M338" s="155" t="s">
        <v>1</v>
      </c>
      <c r="N338" s="156" t="s">
        <v>46</v>
      </c>
      <c r="O338" s="60"/>
      <c r="P338" s="157">
        <f>O338*H338</f>
        <v>0</v>
      </c>
      <c r="Q338" s="157">
        <v>0</v>
      </c>
      <c r="R338" s="157">
        <f>Q338*H338</f>
        <v>0</v>
      </c>
      <c r="S338" s="157">
        <v>0</v>
      </c>
      <c r="T338" s="158">
        <f>S338*H338</f>
        <v>0</v>
      </c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R338" s="159" t="s">
        <v>246</v>
      </c>
      <c r="AT338" s="159" t="s">
        <v>242</v>
      </c>
      <c r="AU338" s="159" t="s">
        <v>140</v>
      </c>
      <c r="AY338" s="18" t="s">
        <v>239</v>
      </c>
      <c r="BE338" s="160">
        <f>IF(N338="základná",J338,0)</f>
        <v>0</v>
      </c>
      <c r="BF338" s="160">
        <f>IF(N338="znížená",J338,0)</f>
        <v>0</v>
      </c>
      <c r="BG338" s="160">
        <f>IF(N338="zákl. prenesená",J338,0)</f>
        <v>0</v>
      </c>
      <c r="BH338" s="160">
        <f>IF(N338="zníž. prenesená",J338,0)</f>
        <v>0</v>
      </c>
      <c r="BI338" s="160">
        <f>IF(N338="nulová",J338,0)</f>
        <v>0</v>
      </c>
      <c r="BJ338" s="18" t="s">
        <v>140</v>
      </c>
      <c r="BK338" s="161">
        <f>ROUND(I338*H338,3)</f>
        <v>0</v>
      </c>
      <c r="BL338" s="18" t="s">
        <v>246</v>
      </c>
      <c r="BM338" s="159" t="s">
        <v>480</v>
      </c>
    </row>
    <row r="339" spans="1:65" s="2" customFormat="1" ht="24.25" customHeight="1">
      <c r="A339" s="34"/>
      <c r="B339" s="147"/>
      <c r="C339" s="148" t="s">
        <v>481</v>
      </c>
      <c r="D339" s="148" t="s">
        <v>242</v>
      </c>
      <c r="E339" s="149" t="s">
        <v>482</v>
      </c>
      <c r="F339" s="150" t="s">
        <v>483</v>
      </c>
      <c r="G339" s="151" t="s">
        <v>461</v>
      </c>
      <c r="H339" s="152">
        <v>2.919</v>
      </c>
      <c r="I339" s="153"/>
      <c r="J339" s="152">
        <f>ROUND(I339*H339,3)</f>
        <v>0</v>
      </c>
      <c r="K339" s="154"/>
      <c r="L339" s="35"/>
      <c r="M339" s="155" t="s">
        <v>1</v>
      </c>
      <c r="N339" s="156" t="s">
        <v>46</v>
      </c>
      <c r="O339" s="60"/>
      <c r="P339" s="157">
        <f>O339*H339</f>
        <v>0</v>
      </c>
      <c r="Q339" s="157">
        <v>0</v>
      </c>
      <c r="R339" s="157">
        <f>Q339*H339</f>
        <v>0</v>
      </c>
      <c r="S339" s="157">
        <v>0</v>
      </c>
      <c r="T339" s="158">
        <f>S339*H339</f>
        <v>0</v>
      </c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R339" s="159" t="s">
        <v>246</v>
      </c>
      <c r="AT339" s="159" t="s">
        <v>242</v>
      </c>
      <c r="AU339" s="159" t="s">
        <v>140</v>
      </c>
      <c r="AY339" s="18" t="s">
        <v>239</v>
      </c>
      <c r="BE339" s="160">
        <f>IF(N339="základná",J339,0)</f>
        <v>0</v>
      </c>
      <c r="BF339" s="160">
        <f>IF(N339="znížená",J339,0)</f>
        <v>0</v>
      </c>
      <c r="BG339" s="160">
        <f>IF(N339="zákl. prenesená",J339,0)</f>
        <v>0</v>
      </c>
      <c r="BH339" s="160">
        <f>IF(N339="zníž. prenesená",J339,0)</f>
        <v>0</v>
      </c>
      <c r="BI339" s="160">
        <f>IF(N339="nulová",J339,0)</f>
        <v>0</v>
      </c>
      <c r="BJ339" s="18" t="s">
        <v>140</v>
      </c>
      <c r="BK339" s="161">
        <f>ROUND(I339*H339,3)</f>
        <v>0</v>
      </c>
      <c r="BL339" s="18" t="s">
        <v>246</v>
      </c>
      <c r="BM339" s="159" t="s">
        <v>484</v>
      </c>
    </row>
    <row r="340" spans="1:65" s="2" customFormat="1" ht="24.25" customHeight="1">
      <c r="A340" s="34"/>
      <c r="B340" s="147"/>
      <c r="C340" s="148" t="s">
        <v>485</v>
      </c>
      <c r="D340" s="148" t="s">
        <v>242</v>
      </c>
      <c r="E340" s="149" t="s">
        <v>486</v>
      </c>
      <c r="F340" s="150" t="s">
        <v>487</v>
      </c>
      <c r="G340" s="151" t="s">
        <v>461</v>
      </c>
      <c r="H340" s="152">
        <v>8.9649999999999999</v>
      </c>
      <c r="I340" s="153"/>
      <c r="J340" s="152">
        <f>ROUND(I340*H340,3)</f>
        <v>0</v>
      </c>
      <c r="K340" s="154"/>
      <c r="L340" s="35"/>
      <c r="M340" s="155" t="s">
        <v>1</v>
      </c>
      <c r="N340" s="156" t="s">
        <v>46</v>
      </c>
      <c r="O340" s="60"/>
      <c r="P340" s="157">
        <f>O340*H340</f>
        <v>0</v>
      </c>
      <c r="Q340" s="157">
        <v>0</v>
      </c>
      <c r="R340" s="157">
        <f>Q340*H340</f>
        <v>0</v>
      </c>
      <c r="S340" s="157">
        <v>0</v>
      </c>
      <c r="T340" s="158">
        <f>S340*H340</f>
        <v>0</v>
      </c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R340" s="159" t="s">
        <v>246</v>
      </c>
      <c r="AT340" s="159" t="s">
        <v>242</v>
      </c>
      <c r="AU340" s="159" t="s">
        <v>140</v>
      </c>
      <c r="AY340" s="18" t="s">
        <v>239</v>
      </c>
      <c r="BE340" s="160">
        <f>IF(N340="základná",J340,0)</f>
        <v>0</v>
      </c>
      <c r="BF340" s="160">
        <f>IF(N340="znížená",J340,0)</f>
        <v>0</v>
      </c>
      <c r="BG340" s="160">
        <f>IF(N340="zákl. prenesená",J340,0)</f>
        <v>0</v>
      </c>
      <c r="BH340" s="160">
        <f>IF(N340="zníž. prenesená",J340,0)</f>
        <v>0</v>
      </c>
      <c r="BI340" s="160">
        <f>IF(N340="nulová",J340,0)</f>
        <v>0</v>
      </c>
      <c r="BJ340" s="18" t="s">
        <v>140</v>
      </c>
      <c r="BK340" s="161">
        <f>ROUND(I340*H340,3)</f>
        <v>0</v>
      </c>
      <c r="BL340" s="18" t="s">
        <v>246</v>
      </c>
      <c r="BM340" s="159" t="s">
        <v>488</v>
      </c>
    </row>
    <row r="341" spans="1:65" s="12" customFormat="1" ht="25.85" customHeight="1">
      <c r="B341" s="134"/>
      <c r="D341" s="135" t="s">
        <v>79</v>
      </c>
      <c r="E341" s="136" t="s">
        <v>320</v>
      </c>
      <c r="F341" s="136" t="s">
        <v>489</v>
      </c>
      <c r="I341" s="137"/>
      <c r="J341" s="138">
        <f>BK341</f>
        <v>0</v>
      </c>
      <c r="L341" s="134"/>
      <c r="M341" s="139"/>
      <c r="N341" s="140"/>
      <c r="O341" s="140"/>
      <c r="P341" s="141">
        <f>P342+P352+P358</f>
        <v>0</v>
      </c>
      <c r="Q341" s="140"/>
      <c r="R341" s="141">
        <f>R342+R352+R358</f>
        <v>11.549260519999999</v>
      </c>
      <c r="S341" s="140"/>
      <c r="T341" s="142">
        <f>T342+T352+T358</f>
        <v>0</v>
      </c>
      <c r="AR341" s="135" t="s">
        <v>88</v>
      </c>
      <c r="AT341" s="143" t="s">
        <v>79</v>
      </c>
      <c r="AU341" s="143" t="s">
        <v>80</v>
      </c>
      <c r="AY341" s="135" t="s">
        <v>239</v>
      </c>
      <c r="BK341" s="144">
        <f>BK342+BK352+BK358</f>
        <v>0</v>
      </c>
    </row>
    <row r="342" spans="1:65" s="12" customFormat="1" ht="22.75" customHeight="1">
      <c r="B342" s="134"/>
      <c r="D342" s="135" t="s">
        <v>79</v>
      </c>
      <c r="E342" s="145" t="s">
        <v>490</v>
      </c>
      <c r="F342" s="145" t="s">
        <v>491</v>
      </c>
      <c r="I342" s="137"/>
      <c r="J342" s="146">
        <f>BK342</f>
        <v>0</v>
      </c>
      <c r="L342" s="134"/>
      <c r="M342" s="139"/>
      <c r="N342" s="140"/>
      <c r="O342" s="140"/>
      <c r="P342" s="141">
        <f>SUM(P343:P351)</f>
        <v>0</v>
      </c>
      <c r="Q342" s="140"/>
      <c r="R342" s="141">
        <f>SUM(R343:R351)</f>
        <v>11.481919659999999</v>
      </c>
      <c r="S342" s="140"/>
      <c r="T342" s="142">
        <f>SUM(T343:T351)</f>
        <v>0</v>
      </c>
      <c r="AR342" s="135" t="s">
        <v>88</v>
      </c>
      <c r="AT342" s="143" t="s">
        <v>79</v>
      </c>
      <c r="AU342" s="143" t="s">
        <v>88</v>
      </c>
      <c r="AY342" s="135" t="s">
        <v>239</v>
      </c>
      <c r="BK342" s="144">
        <f>SUM(BK343:BK351)</f>
        <v>0</v>
      </c>
    </row>
    <row r="343" spans="1:65" s="2" customFormat="1" ht="24.25" customHeight="1">
      <c r="A343" s="34"/>
      <c r="B343" s="147"/>
      <c r="C343" s="148" t="s">
        <v>351</v>
      </c>
      <c r="D343" s="148" t="s">
        <v>242</v>
      </c>
      <c r="E343" s="149" t="s">
        <v>492</v>
      </c>
      <c r="F343" s="150" t="s">
        <v>493</v>
      </c>
      <c r="G343" s="151" t="s">
        <v>245</v>
      </c>
      <c r="H343" s="152">
        <v>5.2009999999999996</v>
      </c>
      <c r="I343" s="153"/>
      <c r="J343" s="152">
        <f>ROUND(I343*H343,3)</f>
        <v>0</v>
      </c>
      <c r="K343" s="154"/>
      <c r="L343" s="35"/>
      <c r="M343" s="155" t="s">
        <v>1</v>
      </c>
      <c r="N343" s="156" t="s">
        <v>46</v>
      </c>
      <c r="O343" s="60"/>
      <c r="P343" s="157">
        <f>O343*H343</f>
        <v>0</v>
      </c>
      <c r="Q343" s="157">
        <v>2.19407</v>
      </c>
      <c r="R343" s="157">
        <f>Q343*H343</f>
        <v>11.411358069999999</v>
      </c>
      <c r="S343" s="157">
        <v>0</v>
      </c>
      <c r="T343" s="158">
        <f>S343*H343</f>
        <v>0</v>
      </c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R343" s="159" t="s">
        <v>246</v>
      </c>
      <c r="AT343" s="159" t="s">
        <v>242</v>
      </c>
      <c r="AU343" s="159" t="s">
        <v>140</v>
      </c>
      <c r="AY343" s="18" t="s">
        <v>239</v>
      </c>
      <c r="BE343" s="160">
        <f>IF(N343="základná",J343,0)</f>
        <v>0</v>
      </c>
      <c r="BF343" s="160">
        <f>IF(N343="znížená",J343,0)</f>
        <v>0</v>
      </c>
      <c r="BG343" s="160">
        <f>IF(N343="zákl. prenesená",J343,0)</f>
        <v>0</v>
      </c>
      <c r="BH343" s="160">
        <f>IF(N343="zníž. prenesená",J343,0)</f>
        <v>0</v>
      </c>
      <c r="BI343" s="160">
        <f>IF(N343="nulová",J343,0)</f>
        <v>0</v>
      </c>
      <c r="BJ343" s="18" t="s">
        <v>140</v>
      </c>
      <c r="BK343" s="161">
        <f>ROUND(I343*H343,3)</f>
        <v>0</v>
      </c>
      <c r="BL343" s="18" t="s">
        <v>246</v>
      </c>
      <c r="BM343" s="159" t="s">
        <v>252</v>
      </c>
    </row>
    <row r="344" spans="1:65" s="15" customFormat="1">
      <c r="B344" s="179"/>
      <c r="D344" s="163" t="s">
        <v>247</v>
      </c>
      <c r="E344" s="180" t="s">
        <v>1</v>
      </c>
      <c r="F344" s="181" t="s">
        <v>494</v>
      </c>
      <c r="H344" s="180" t="s">
        <v>1</v>
      </c>
      <c r="I344" s="182"/>
      <c r="L344" s="179"/>
      <c r="M344" s="183"/>
      <c r="N344" s="184"/>
      <c r="O344" s="184"/>
      <c r="P344" s="184"/>
      <c r="Q344" s="184"/>
      <c r="R344" s="184"/>
      <c r="S344" s="184"/>
      <c r="T344" s="185"/>
      <c r="AT344" s="180" t="s">
        <v>247</v>
      </c>
      <c r="AU344" s="180" t="s">
        <v>140</v>
      </c>
      <c r="AV344" s="15" t="s">
        <v>88</v>
      </c>
      <c r="AW344" s="15" t="s">
        <v>3</v>
      </c>
      <c r="AX344" s="15" t="s">
        <v>80</v>
      </c>
      <c r="AY344" s="180" t="s">
        <v>239</v>
      </c>
    </row>
    <row r="345" spans="1:65" s="13" customFormat="1">
      <c r="B345" s="162"/>
      <c r="D345" s="163" t="s">
        <v>247</v>
      </c>
      <c r="E345" s="164" t="s">
        <v>1</v>
      </c>
      <c r="F345" s="165" t="s">
        <v>495</v>
      </c>
      <c r="H345" s="166">
        <v>5.2009999999999996</v>
      </c>
      <c r="I345" s="167"/>
      <c r="L345" s="162"/>
      <c r="M345" s="168"/>
      <c r="N345" s="169"/>
      <c r="O345" s="169"/>
      <c r="P345" s="169"/>
      <c r="Q345" s="169"/>
      <c r="R345" s="169"/>
      <c r="S345" s="169"/>
      <c r="T345" s="170"/>
      <c r="AT345" s="164" t="s">
        <v>247</v>
      </c>
      <c r="AU345" s="164" t="s">
        <v>140</v>
      </c>
      <c r="AV345" s="13" t="s">
        <v>140</v>
      </c>
      <c r="AW345" s="13" t="s">
        <v>3</v>
      </c>
      <c r="AX345" s="13" t="s">
        <v>80</v>
      </c>
      <c r="AY345" s="164" t="s">
        <v>239</v>
      </c>
    </row>
    <row r="346" spans="1:65" s="14" customFormat="1">
      <c r="B346" s="171"/>
      <c r="D346" s="163" t="s">
        <v>247</v>
      </c>
      <c r="E346" s="172" t="s">
        <v>1</v>
      </c>
      <c r="F346" s="173" t="s">
        <v>249</v>
      </c>
      <c r="H346" s="174">
        <v>5.2009999999999996</v>
      </c>
      <c r="I346" s="175"/>
      <c r="L346" s="171"/>
      <c r="M346" s="176"/>
      <c r="N346" s="177"/>
      <c r="O346" s="177"/>
      <c r="P346" s="177"/>
      <c r="Q346" s="177"/>
      <c r="R346" s="177"/>
      <c r="S346" s="177"/>
      <c r="T346" s="178"/>
      <c r="AT346" s="172" t="s">
        <v>247</v>
      </c>
      <c r="AU346" s="172" t="s">
        <v>140</v>
      </c>
      <c r="AV346" s="14" t="s">
        <v>246</v>
      </c>
      <c r="AW346" s="14" t="s">
        <v>3</v>
      </c>
      <c r="AX346" s="14" t="s">
        <v>88</v>
      </c>
      <c r="AY346" s="172" t="s">
        <v>239</v>
      </c>
    </row>
    <row r="347" spans="1:65" s="2" customFormat="1" ht="24.25" customHeight="1">
      <c r="A347" s="34"/>
      <c r="B347" s="147"/>
      <c r="C347" s="148" t="s">
        <v>358</v>
      </c>
      <c r="D347" s="148" t="s">
        <v>242</v>
      </c>
      <c r="E347" s="149" t="s">
        <v>496</v>
      </c>
      <c r="F347" s="150" t="s">
        <v>497</v>
      </c>
      <c r="G347" s="151" t="s">
        <v>261</v>
      </c>
      <c r="H347" s="152">
        <v>17.337</v>
      </c>
      <c r="I347" s="153"/>
      <c r="J347" s="152">
        <f>ROUND(I347*H347,3)</f>
        <v>0</v>
      </c>
      <c r="K347" s="154"/>
      <c r="L347" s="35"/>
      <c r="M347" s="155" t="s">
        <v>1</v>
      </c>
      <c r="N347" s="156" t="s">
        <v>46</v>
      </c>
      <c r="O347" s="60"/>
      <c r="P347" s="157">
        <f>O347*H347</f>
        <v>0</v>
      </c>
      <c r="Q347" s="157">
        <v>4.0699999999999998E-3</v>
      </c>
      <c r="R347" s="157">
        <f>Q347*H347</f>
        <v>7.0561589999999993E-2</v>
      </c>
      <c r="S347" s="157">
        <v>0</v>
      </c>
      <c r="T347" s="158">
        <f>S347*H347</f>
        <v>0</v>
      </c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R347" s="159" t="s">
        <v>246</v>
      </c>
      <c r="AT347" s="159" t="s">
        <v>242</v>
      </c>
      <c r="AU347" s="159" t="s">
        <v>140</v>
      </c>
      <c r="AY347" s="18" t="s">
        <v>239</v>
      </c>
      <c r="BE347" s="160">
        <f>IF(N347="základná",J347,0)</f>
        <v>0</v>
      </c>
      <c r="BF347" s="160">
        <f>IF(N347="znížená",J347,0)</f>
        <v>0</v>
      </c>
      <c r="BG347" s="160">
        <f>IF(N347="zákl. prenesená",J347,0)</f>
        <v>0</v>
      </c>
      <c r="BH347" s="160">
        <f>IF(N347="zníž. prenesená",J347,0)</f>
        <v>0</v>
      </c>
      <c r="BI347" s="160">
        <f>IF(N347="nulová",J347,0)</f>
        <v>0</v>
      </c>
      <c r="BJ347" s="18" t="s">
        <v>140</v>
      </c>
      <c r="BK347" s="161">
        <f>ROUND(I347*H347,3)</f>
        <v>0</v>
      </c>
      <c r="BL347" s="18" t="s">
        <v>246</v>
      </c>
      <c r="BM347" s="159" t="s">
        <v>246</v>
      </c>
    </row>
    <row r="348" spans="1:65" s="15" customFormat="1">
      <c r="B348" s="179"/>
      <c r="D348" s="163" t="s">
        <v>247</v>
      </c>
      <c r="E348" s="180" t="s">
        <v>1</v>
      </c>
      <c r="F348" s="181" t="s">
        <v>494</v>
      </c>
      <c r="H348" s="180" t="s">
        <v>1</v>
      </c>
      <c r="I348" s="182"/>
      <c r="L348" s="179"/>
      <c r="M348" s="183"/>
      <c r="N348" s="184"/>
      <c r="O348" s="184"/>
      <c r="P348" s="184"/>
      <c r="Q348" s="184"/>
      <c r="R348" s="184"/>
      <c r="S348" s="184"/>
      <c r="T348" s="185"/>
      <c r="AT348" s="180" t="s">
        <v>247</v>
      </c>
      <c r="AU348" s="180" t="s">
        <v>140</v>
      </c>
      <c r="AV348" s="15" t="s">
        <v>88</v>
      </c>
      <c r="AW348" s="15" t="s">
        <v>3</v>
      </c>
      <c r="AX348" s="15" t="s">
        <v>80</v>
      </c>
      <c r="AY348" s="180" t="s">
        <v>239</v>
      </c>
    </row>
    <row r="349" spans="1:65" s="13" customFormat="1">
      <c r="B349" s="162"/>
      <c r="D349" s="163" t="s">
        <v>247</v>
      </c>
      <c r="E349" s="164" t="s">
        <v>1</v>
      </c>
      <c r="F349" s="165" t="s">
        <v>498</v>
      </c>
      <c r="H349" s="166">
        <v>17.337</v>
      </c>
      <c r="I349" s="167"/>
      <c r="L349" s="162"/>
      <c r="M349" s="168"/>
      <c r="N349" s="169"/>
      <c r="O349" s="169"/>
      <c r="P349" s="169"/>
      <c r="Q349" s="169"/>
      <c r="R349" s="169"/>
      <c r="S349" s="169"/>
      <c r="T349" s="170"/>
      <c r="AT349" s="164" t="s">
        <v>247</v>
      </c>
      <c r="AU349" s="164" t="s">
        <v>140</v>
      </c>
      <c r="AV349" s="13" t="s">
        <v>140</v>
      </c>
      <c r="AW349" s="13" t="s">
        <v>3</v>
      </c>
      <c r="AX349" s="13" t="s">
        <v>80</v>
      </c>
      <c r="AY349" s="164" t="s">
        <v>239</v>
      </c>
    </row>
    <row r="350" spans="1:65" s="14" customFormat="1">
      <c r="B350" s="171"/>
      <c r="D350" s="163" t="s">
        <v>247</v>
      </c>
      <c r="E350" s="172" t="s">
        <v>1</v>
      </c>
      <c r="F350" s="173" t="s">
        <v>249</v>
      </c>
      <c r="H350" s="174">
        <v>17.337</v>
      </c>
      <c r="I350" s="175"/>
      <c r="L350" s="171"/>
      <c r="M350" s="176"/>
      <c r="N350" s="177"/>
      <c r="O350" s="177"/>
      <c r="P350" s="177"/>
      <c r="Q350" s="177"/>
      <c r="R350" s="177"/>
      <c r="S350" s="177"/>
      <c r="T350" s="178"/>
      <c r="AT350" s="172" t="s">
        <v>247</v>
      </c>
      <c r="AU350" s="172" t="s">
        <v>140</v>
      </c>
      <c r="AV350" s="14" t="s">
        <v>246</v>
      </c>
      <c r="AW350" s="14" t="s">
        <v>3</v>
      </c>
      <c r="AX350" s="14" t="s">
        <v>88</v>
      </c>
      <c r="AY350" s="172" t="s">
        <v>239</v>
      </c>
    </row>
    <row r="351" spans="1:65" s="2" customFormat="1" ht="24.25" customHeight="1">
      <c r="A351" s="34"/>
      <c r="B351" s="147"/>
      <c r="C351" s="148" t="s">
        <v>462</v>
      </c>
      <c r="D351" s="148" t="s">
        <v>242</v>
      </c>
      <c r="E351" s="149" t="s">
        <v>499</v>
      </c>
      <c r="F351" s="150" t="s">
        <v>500</v>
      </c>
      <c r="G351" s="151" t="s">
        <v>261</v>
      </c>
      <c r="H351" s="152">
        <v>17.337</v>
      </c>
      <c r="I351" s="153"/>
      <c r="J351" s="152">
        <f>ROUND(I351*H351,3)</f>
        <v>0</v>
      </c>
      <c r="K351" s="154"/>
      <c r="L351" s="35"/>
      <c r="M351" s="155" t="s">
        <v>1</v>
      </c>
      <c r="N351" s="156" t="s">
        <v>46</v>
      </c>
      <c r="O351" s="60"/>
      <c r="P351" s="157">
        <f>O351*H351</f>
        <v>0</v>
      </c>
      <c r="Q351" s="157">
        <v>0</v>
      </c>
      <c r="R351" s="157">
        <f>Q351*H351</f>
        <v>0</v>
      </c>
      <c r="S351" s="157">
        <v>0</v>
      </c>
      <c r="T351" s="158">
        <f>S351*H351</f>
        <v>0</v>
      </c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R351" s="159" t="s">
        <v>246</v>
      </c>
      <c r="AT351" s="159" t="s">
        <v>242</v>
      </c>
      <c r="AU351" s="159" t="s">
        <v>140</v>
      </c>
      <c r="AY351" s="18" t="s">
        <v>239</v>
      </c>
      <c r="BE351" s="160">
        <f>IF(N351="základná",J351,0)</f>
        <v>0</v>
      </c>
      <c r="BF351" s="160">
        <f>IF(N351="znížená",J351,0)</f>
        <v>0</v>
      </c>
      <c r="BG351" s="160">
        <f>IF(N351="zákl. prenesená",J351,0)</f>
        <v>0</v>
      </c>
      <c r="BH351" s="160">
        <f>IF(N351="zníž. prenesená",J351,0)</f>
        <v>0</v>
      </c>
      <c r="BI351" s="160">
        <f>IF(N351="nulová",J351,0)</f>
        <v>0</v>
      </c>
      <c r="BJ351" s="18" t="s">
        <v>140</v>
      </c>
      <c r="BK351" s="161">
        <f>ROUND(I351*H351,3)</f>
        <v>0</v>
      </c>
      <c r="BL351" s="18" t="s">
        <v>246</v>
      </c>
      <c r="BM351" s="159" t="s">
        <v>265</v>
      </c>
    </row>
    <row r="352" spans="1:65" s="12" customFormat="1" ht="22.75" customHeight="1">
      <c r="B352" s="134"/>
      <c r="D352" s="135" t="s">
        <v>79</v>
      </c>
      <c r="E352" s="145" t="s">
        <v>501</v>
      </c>
      <c r="F352" s="145" t="s">
        <v>502</v>
      </c>
      <c r="I352" s="137"/>
      <c r="J352" s="146">
        <f>BK352</f>
        <v>0</v>
      </c>
      <c r="L352" s="134"/>
      <c r="M352" s="139"/>
      <c r="N352" s="140"/>
      <c r="O352" s="140"/>
      <c r="P352" s="141">
        <f>SUM(P353:P357)</f>
        <v>0</v>
      </c>
      <c r="Q352" s="140"/>
      <c r="R352" s="141">
        <f>SUM(R353:R357)</f>
        <v>6.7340860000000002E-2</v>
      </c>
      <c r="S352" s="140"/>
      <c r="T352" s="142">
        <f>SUM(T353:T357)</f>
        <v>0</v>
      </c>
      <c r="AR352" s="135" t="s">
        <v>88</v>
      </c>
      <c r="AT352" s="143" t="s">
        <v>79</v>
      </c>
      <c r="AU352" s="143" t="s">
        <v>88</v>
      </c>
      <c r="AY352" s="135" t="s">
        <v>239</v>
      </c>
      <c r="BK352" s="144">
        <f>SUM(BK353:BK357)</f>
        <v>0</v>
      </c>
    </row>
    <row r="353" spans="1:65" s="2" customFormat="1" ht="24.25" customHeight="1">
      <c r="A353" s="34"/>
      <c r="B353" s="147"/>
      <c r="C353" s="148" t="s">
        <v>465</v>
      </c>
      <c r="D353" s="148" t="s">
        <v>242</v>
      </c>
      <c r="E353" s="149" t="s">
        <v>503</v>
      </c>
      <c r="F353" s="150" t="s">
        <v>504</v>
      </c>
      <c r="G353" s="151" t="s">
        <v>261</v>
      </c>
      <c r="H353" s="152">
        <v>4.0060000000000002</v>
      </c>
      <c r="I353" s="153"/>
      <c r="J353" s="152">
        <f>ROUND(I353*H353,3)</f>
        <v>0</v>
      </c>
      <c r="K353" s="154"/>
      <c r="L353" s="35"/>
      <c r="M353" s="155" t="s">
        <v>1</v>
      </c>
      <c r="N353" s="156" t="s">
        <v>46</v>
      </c>
      <c r="O353" s="60"/>
      <c r="P353" s="157">
        <f>O353*H353</f>
        <v>0</v>
      </c>
      <c r="Q353" s="157">
        <v>1.6809999999999999E-2</v>
      </c>
      <c r="R353" s="157">
        <f>Q353*H353</f>
        <v>6.7340860000000002E-2</v>
      </c>
      <c r="S353" s="157">
        <v>0</v>
      </c>
      <c r="T353" s="158">
        <f>S353*H353</f>
        <v>0</v>
      </c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R353" s="159" t="s">
        <v>246</v>
      </c>
      <c r="AT353" s="159" t="s">
        <v>242</v>
      </c>
      <c r="AU353" s="159" t="s">
        <v>140</v>
      </c>
      <c r="AY353" s="18" t="s">
        <v>239</v>
      </c>
      <c r="BE353" s="160">
        <f>IF(N353="základná",J353,0)</f>
        <v>0</v>
      </c>
      <c r="BF353" s="160">
        <f>IF(N353="znížená",J353,0)</f>
        <v>0</v>
      </c>
      <c r="BG353" s="160">
        <f>IF(N353="zákl. prenesená",J353,0)</f>
        <v>0</v>
      </c>
      <c r="BH353" s="160">
        <f>IF(N353="zníž. prenesená",J353,0)</f>
        <v>0</v>
      </c>
      <c r="BI353" s="160">
        <f>IF(N353="nulová",J353,0)</f>
        <v>0</v>
      </c>
      <c r="BJ353" s="18" t="s">
        <v>140</v>
      </c>
      <c r="BK353" s="161">
        <f>ROUND(I353*H353,3)</f>
        <v>0</v>
      </c>
      <c r="BL353" s="18" t="s">
        <v>246</v>
      </c>
      <c r="BM353" s="159" t="s">
        <v>304</v>
      </c>
    </row>
    <row r="354" spans="1:65" s="15" customFormat="1">
      <c r="B354" s="179"/>
      <c r="D354" s="163" t="s">
        <v>247</v>
      </c>
      <c r="E354" s="180" t="s">
        <v>1</v>
      </c>
      <c r="F354" s="181" t="s">
        <v>505</v>
      </c>
      <c r="H354" s="180" t="s">
        <v>1</v>
      </c>
      <c r="I354" s="182"/>
      <c r="L354" s="179"/>
      <c r="M354" s="183"/>
      <c r="N354" s="184"/>
      <c r="O354" s="184"/>
      <c r="P354" s="184"/>
      <c r="Q354" s="184"/>
      <c r="R354" s="184"/>
      <c r="S354" s="184"/>
      <c r="T354" s="185"/>
      <c r="AT354" s="180" t="s">
        <v>247</v>
      </c>
      <c r="AU354" s="180" t="s">
        <v>140</v>
      </c>
      <c r="AV354" s="15" t="s">
        <v>88</v>
      </c>
      <c r="AW354" s="15" t="s">
        <v>3</v>
      </c>
      <c r="AX354" s="15" t="s">
        <v>80</v>
      </c>
      <c r="AY354" s="180" t="s">
        <v>239</v>
      </c>
    </row>
    <row r="355" spans="1:65" s="13" customFormat="1">
      <c r="B355" s="162"/>
      <c r="D355" s="163" t="s">
        <v>247</v>
      </c>
      <c r="E355" s="164" t="s">
        <v>1</v>
      </c>
      <c r="F355" s="165" t="s">
        <v>506</v>
      </c>
      <c r="H355" s="166">
        <v>2.0030000000000001</v>
      </c>
      <c r="I355" s="167"/>
      <c r="L355" s="162"/>
      <c r="M355" s="168"/>
      <c r="N355" s="169"/>
      <c r="O355" s="169"/>
      <c r="P355" s="169"/>
      <c r="Q355" s="169"/>
      <c r="R355" s="169"/>
      <c r="S355" s="169"/>
      <c r="T355" s="170"/>
      <c r="AT355" s="164" t="s">
        <v>247</v>
      </c>
      <c r="AU355" s="164" t="s">
        <v>140</v>
      </c>
      <c r="AV355" s="13" t="s">
        <v>140</v>
      </c>
      <c r="AW355" s="13" t="s">
        <v>3</v>
      </c>
      <c r="AX355" s="13" t="s">
        <v>80</v>
      </c>
      <c r="AY355" s="164" t="s">
        <v>239</v>
      </c>
    </row>
    <row r="356" spans="1:65" s="13" customFormat="1">
      <c r="B356" s="162"/>
      <c r="D356" s="163" t="s">
        <v>247</v>
      </c>
      <c r="E356" s="164" t="s">
        <v>1</v>
      </c>
      <c r="F356" s="165" t="s">
        <v>507</v>
      </c>
      <c r="H356" s="166">
        <v>2.0030000000000001</v>
      </c>
      <c r="I356" s="167"/>
      <c r="L356" s="162"/>
      <c r="M356" s="168"/>
      <c r="N356" s="169"/>
      <c r="O356" s="169"/>
      <c r="P356" s="169"/>
      <c r="Q356" s="169"/>
      <c r="R356" s="169"/>
      <c r="S356" s="169"/>
      <c r="T356" s="170"/>
      <c r="AT356" s="164" t="s">
        <v>247</v>
      </c>
      <c r="AU356" s="164" t="s">
        <v>140</v>
      </c>
      <c r="AV356" s="13" t="s">
        <v>140</v>
      </c>
      <c r="AW356" s="13" t="s">
        <v>3</v>
      </c>
      <c r="AX356" s="13" t="s">
        <v>80</v>
      </c>
      <c r="AY356" s="164" t="s">
        <v>239</v>
      </c>
    </row>
    <row r="357" spans="1:65" s="14" customFormat="1">
      <c r="B357" s="171"/>
      <c r="D357" s="163" t="s">
        <v>247</v>
      </c>
      <c r="E357" s="172" t="s">
        <v>1</v>
      </c>
      <c r="F357" s="173" t="s">
        <v>249</v>
      </c>
      <c r="H357" s="174">
        <v>4.0060000000000002</v>
      </c>
      <c r="I357" s="175"/>
      <c r="L357" s="171"/>
      <c r="M357" s="176"/>
      <c r="N357" s="177"/>
      <c r="O357" s="177"/>
      <c r="P357" s="177"/>
      <c r="Q357" s="177"/>
      <c r="R357" s="177"/>
      <c r="S357" s="177"/>
      <c r="T357" s="178"/>
      <c r="AT357" s="172" t="s">
        <v>247</v>
      </c>
      <c r="AU357" s="172" t="s">
        <v>140</v>
      </c>
      <c r="AV357" s="14" t="s">
        <v>246</v>
      </c>
      <c r="AW357" s="14" t="s">
        <v>3</v>
      </c>
      <c r="AX357" s="14" t="s">
        <v>88</v>
      </c>
      <c r="AY357" s="172" t="s">
        <v>239</v>
      </c>
    </row>
    <row r="358" spans="1:65" s="12" customFormat="1" ht="22.75" customHeight="1">
      <c r="B358" s="134"/>
      <c r="D358" s="135" t="s">
        <v>79</v>
      </c>
      <c r="E358" s="145" t="s">
        <v>508</v>
      </c>
      <c r="F358" s="145" t="s">
        <v>509</v>
      </c>
      <c r="I358" s="137"/>
      <c r="J358" s="146">
        <f>BK358</f>
        <v>0</v>
      </c>
      <c r="L358" s="134"/>
      <c r="M358" s="139"/>
      <c r="N358" s="140"/>
      <c r="O358" s="140"/>
      <c r="P358" s="141">
        <f>P359</f>
        <v>0</v>
      </c>
      <c r="Q358" s="140"/>
      <c r="R358" s="141">
        <f>R359</f>
        <v>0</v>
      </c>
      <c r="S358" s="140"/>
      <c r="T358" s="142">
        <f>T359</f>
        <v>0</v>
      </c>
      <c r="AR358" s="135" t="s">
        <v>88</v>
      </c>
      <c r="AT358" s="143" t="s">
        <v>79</v>
      </c>
      <c r="AU358" s="143" t="s">
        <v>88</v>
      </c>
      <c r="AY358" s="135" t="s">
        <v>239</v>
      </c>
      <c r="BK358" s="144">
        <f>BK359</f>
        <v>0</v>
      </c>
    </row>
    <row r="359" spans="1:65" s="2" customFormat="1" ht="24.25" customHeight="1">
      <c r="A359" s="34"/>
      <c r="B359" s="147"/>
      <c r="C359" s="148" t="s">
        <v>510</v>
      </c>
      <c r="D359" s="148" t="s">
        <v>242</v>
      </c>
      <c r="E359" s="149" t="s">
        <v>511</v>
      </c>
      <c r="F359" s="150" t="s">
        <v>512</v>
      </c>
      <c r="G359" s="151" t="s">
        <v>461</v>
      </c>
      <c r="H359" s="152">
        <v>11.548999999999999</v>
      </c>
      <c r="I359" s="153"/>
      <c r="J359" s="152">
        <f>ROUND(I359*H359,3)</f>
        <v>0</v>
      </c>
      <c r="K359" s="154"/>
      <c r="L359" s="35"/>
      <c r="M359" s="155" t="s">
        <v>1</v>
      </c>
      <c r="N359" s="156" t="s">
        <v>46</v>
      </c>
      <c r="O359" s="60"/>
      <c r="P359" s="157">
        <f>O359*H359</f>
        <v>0</v>
      </c>
      <c r="Q359" s="157">
        <v>0</v>
      </c>
      <c r="R359" s="157">
        <f>Q359*H359</f>
        <v>0</v>
      </c>
      <c r="S359" s="157">
        <v>0</v>
      </c>
      <c r="T359" s="158">
        <f>S359*H359</f>
        <v>0</v>
      </c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R359" s="159" t="s">
        <v>246</v>
      </c>
      <c r="AT359" s="159" t="s">
        <v>242</v>
      </c>
      <c r="AU359" s="159" t="s">
        <v>140</v>
      </c>
      <c r="AY359" s="18" t="s">
        <v>239</v>
      </c>
      <c r="BE359" s="160">
        <f>IF(N359="základná",J359,0)</f>
        <v>0</v>
      </c>
      <c r="BF359" s="160">
        <f>IF(N359="znížená",J359,0)</f>
        <v>0</v>
      </c>
      <c r="BG359" s="160">
        <f>IF(N359="zákl. prenesená",J359,0)</f>
        <v>0</v>
      </c>
      <c r="BH359" s="160">
        <f>IF(N359="zníž. prenesená",J359,0)</f>
        <v>0</v>
      </c>
      <c r="BI359" s="160">
        <f>IF(N359="nulová",J359,0)</f>
        <v>0</v>
      </c>
      <c r="BJ359" s="18" t="s">
        <v>140</v>
      </c>
      <c r="BK359" s="161">
        <f>ROUND(I359*H359,3)</f>
        <v>0</v>
      </c>
      <c r="BL359" s="18" t="s">
        <v>246</v>
      </c>
      <c r="BM359" s="159" t="s">
        <v>513</v>
      </c>
    </row>
    <row r="360" spans="1:65" s="12" customFormat="1" ht="25.85" customHeight="1">
      <c r="B360" s="134"/>
      <c r="D360" s="135" t="s">
        <v>79</v>
      </c>
      <c r="E360" s="136" t="s">
        <v>327</v>
      </c>
      <c r="F360" s="136" t="s">
        <v>514</v>
      </c>
      <c r="I360" s="137"/>
      <c r="J360" s="138">
        <f>BK360</f>
        <v>0</v>
      </c>
      <c r="L360" s="134"/>
      <c r="M360" s="139"/>
      <c r="N360" s="140"/>
      <c r="O360" s="140"/>
      <c r="P360" s="141">
        <f>P361+P367+P378+P390+P393</f>
        <v>0</v>
      </c>
      <c r="Q360" s="140"/>
      <c r="R360" s="141">
        <f>R361+R367+R378+R390+R393</f>
        <v>0.5925904500000001</v>
      </c>
      <c r="S360" s="140"/>
      <c r="T360" s="142">
        <f>T361+T367+T378+T390+T393</f>
        <v>0</v>
      </c>
      <c r="AR360" s="135" t="s">
        <v>88</v>
      </c>
      <c r="AT360" s="143" t="s">
        <v>79</v>
      </c>
      <c r="AU360" s="143" t="s">
        <v>80</v>
      </c>
      <c r="AY360" s="135" t="s">
        <v>239</v>
      </c>
      <c r="BK360" s="144">
        <f>BK361+BK367+BK378+BK390+BK393</f>
        <v>0</v>
      </c>
    </row>
    <row r="361" spans="1:65" s="12" customFormat="1" ht="22.75" customHeight="1">
      <c r="B361" s="134"/>
      <c r="D361" s="135" t="s">
        <v>79</v>
      </c>
      <c r="E361" s="145" t="s">
        <v>515</v>
      </c>
      <c r="F361" s="145" t="s">
        <v>516</v>
      </c>
      <c r="I361" s="137"/>
      <c r="J361" s="146">
        <f>BK361</f>
        <v>0</v>
      </c>
      <c r="L361" s="134"/>
      <c r="M361" s="139"/>
      <c r="N361" s="140"/>
      <c r="O361" s="140"/>
      <c r="P361" s="141">
        <f>SUM(P362:P366)</f>
        <v>0</v>
      </c>
      <c r="Q361" s="140"/>
      <c r="R361" s="141">
        <f>SUM(R362:R366)</f>
        <v>0</v>
      </c>
      <c r="S361" s="140"/>
      <c r="T361" s="142">
        <f>SUM(T362:T366)</f>
        <v>0</v>
      </c>
      <c r="AR361" s="135" t="s">
        <v>88</v>
      </c>
      <c r="AT361" s="143" t="s">
        <v>79</v>
      </c>
      <c r="AU361" s="143" t="s">
        <v>88</v>
      </c>
      <c r="AY361" s="135" t="s">
        <v>239</v>
      </c>
      <c r="BK361" s="144">
        <f>SUM(BK362:BK366)</f>
        <v>0</v>
      </c>
    </row>
    <row r="362" spans="1:65" s="2" customFormat="1" ht="24.25" customHeight="1">
      <c r="A362" s="34"/>
      <c r="B362" s="147"/>
      <c r="C362" s="148" t="s">
        <v>469</v>
      </c>
      <c r="D362" s="148" t="s">
        <v>242</v>
      </c>
      <c r="E362" s="149" t="s">
        <v>517</v>
      </c>
      <c r="F362" s="150" t="s">
        <v>518</v>
      </c>
      <c r="G362" s="151" t="s">
        <v>245</v>
      </c>
      <c r="H362" s="152">
        <v>2.9369999999999998</v>
      </c>
      <c r="I362" s="153"/>
      <c r="J362" s="152">
        <f>ROUND(I362*H362,3)</f>
        <v>0</v>
      </c>
      <c r="K362" s="154"/>
      <c r="L362" s="35"/>
      <c r="M362" s="155" t="s">
        <v>1</v>
      </c>
      <c r="N362" s="156" t="s">
        <v>46</v>
      </c>
      <c r="O362" s="60"/>
      <c r="P362" s="157">
        <f>O362*H362</f>
        <v>0</v>
      </c>
      <c r="Q362" s="157">
        <v>0</v>
      </c>
      <c r="R362" s="157">
        <f>Q362*H362</f>
        <v>0</v>
      </c>
      <c r="S362" s="157">
        <v>0</v>
      </c>
      <c r="T362" s="158">
        <f>S362*H362</f>
        <v>0</v>
      </c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R362" s="159" t="s">
        <v>246</v>
      </c>
      <c r="AT362" s="159" t="s">
        <v>242</v>
      </c>
      <c r="AU362" s="159" t="s">
        <v>140</v>
      </c>
      <c r="AY362" s="18" t="s">
        <v>239</v>
      </c>
      <c r="BE362" s="160">
        <f>IF(N362="základná",J362,0)</f>
        <v>0</v>
      </c>
      <c r="BF362" s="160">
        <f>IF(N362="znížená",J362,0)</f>
        <v>0</v>
      </c>
      <c r="BG362" s="160">
        <f>IF(N362="zákl. prenesená",J362,0)</f>
        <v>0</v>
      </c>
      <c r="BH362" s="160">
        <f>IF(N362="zníž. prenesená",J362,0)</f>
        <v>0</v>
      </c>
      <c r="BI362" s="160">
        <f>IF(N362="nulová",J362,0)</f>
        <v>0</v>
      </c>
      <c r="BJ362" s="18" t="s">
        <v>140</v>
      </c>
      <c r="BK362" s="161">
        <f>ROUND(I362*H362,3)</f>
        <v>0</v>
      </c>
      <c r="BL362" s="18" t="s">
        <v>246</v>
      </c>
      <c r="BM362" s="159" t="s">
        <v>270</v>
      </c>
    </row>
    <row r="363" spans="1:65" s="15" customFormat="1">
      <c r="B363" s="179"/>
      <c r="D363" s="163" t="s">
        <v>247</v>
      </c>
      <c r="E363" s="180" t="s">
        <v>1</v>
      </c>
      <c r="F363" s="181" t="s">
        <v>519</v>
      </c>
      <c r="H363" s="180" t="s">
        <v>1</v>
      </c>
      <c r="I363" s="182"/>
      <c r="L363" s="179"/>
      <c r="M363" s="183"/>
      <c r="N363" s="184"/>
      <c r="O363" s="184"/>
      <c r="P363" s="184"/>
      <c r="Q363" s="184"/>
      <c r="R363" s="184"/>
      <c r="S363" s="184"/>
      <c r="T363" s="185"/>
      <c r="AT363" s="180" t="s">
        <v>247</v>
      </c>
      <c r="AU363" s="180" t="s">
        <v>140</v>
      </c>
      <c r="AV363" s="15" t="s">
        <v>88</v>
      </c>
      <c r="AW363" s="15" t="s">
        <v>3</v>
      </c>
      <c r="AX363" s="15" t="s">
        <v>80</v>
      </c>
      <c r="AY363" s="180" t="s">
        <v>239</v>
      </c>
    </row>
    <row r="364" spans="1:65" s="13" customFormat="1">
      <c r="B364" s="162"/>
      <c r="D364" s="163" t="s">
        <v>247</v>
      </c>
      <c r="E364" s="164" t="s">
        <v>1</v>
      </c>
      <c r="F364" s="165" t="s">
        <v>520</v>
      </c>
      <c r="H364" s="166">
        <v>0.72899999999999998</v>
      </c>
      <c r="I364" s="167"/>
      <c r="L364" s="162"/>
      <c r="M364" s="168"/>
      <c r="N364" s="169"/>
      <c r="O364" s="169"/>
      <c r="P364" s="169"/>
      <c r="Q364" s="169"/>
      <c r="R364" s="169"/>
      <c r="S364" s="169"/>
      <c r="T364" s="170"/>
      <c r="AT364" s="164" t="s">
        <v>247</v>
      </c>
      <c r="AU364" s="164" t="s">
        <v>140</v>
      </c>
      <c r="AV364" s="13" t="s">
        <v>140</v>
      </c>
      <c r="AW364" s="13" t="s">
        <v>3</v>
      </c>
      <c r="AX364" s="13" t="s">
        <v>80</v>
      </c>
      <c r="AY364" s="164" t="s">
        <v>239</v>
      </c>
    </row>
    <row r="365" spans="1:65" s="13" customFormat="1">
      <c r="B365" s="162"/>
      <c r="D365" s="163" t="s">
        <v>247</v>
      </c>
      <c r="E365" s="164" t="s">
        <v>1</v>
      </c>
      <c r="F365" s="165" t="s">
        <v>521</v>
      </c>
      <c r="H365" s="166">
        <v>2.2080000000000002</v>
      </c>
      <c r="I365" s="167"/>
      <c r="L365" s="162"/>
      <c r="M365" s="168"/>
      <c r="N365" s="169"/>
      <c r="O365" s="169"/>
      <c r="P365" s="169"/>
      <c r="Q365" s="169"/>
      <c r="R365" s="169"/>
      <c r="S365" s="169"/>
      <c r="T365" s="170"/>
      <c r="AT365" s="164" t="s">
        <v>247</v>
      </c>
      <c r="AU365" s="164" t="s">
        <v>140</v>
      </c>
      <c r="AV365" s="13" t="s">
        <v>140</v>
      </c>
      <c r="AW365" s="13" t="s">
        <v>3</v>
      </c>
      <c r="AX365" s="13" t="s">
        <v>80</v>
      </c>
      <c r="AY365" s="164" t="s">
        <v>239</v>
      </c>
    </row>
    <row r="366" spans="1:65" s="14" customFormat="1">
      <c r="B366" s="171"/>
      <c r="D366" s="163" t="s">
        <v>247</v>
      </c>
      <c r="E366" s="172" t="s">
        <v>1</v>
      </c>
      <c r="F366" s="173" t="s">
        <v>249</v>
      </c>
      <c r="H366" s="174">
        <v>2.9369999999999998</v>
      </c>
      <c r="I366" s="175"/>
      <c r="L366" s="171"/>
      <c r="M366" s="176"/>
      <c r="N366" s="177"/>
      <c r="O366" s="177"/>
      <c r="P366" s="177"/>
      <c r="Q366" s="177"/>
      <c r="R366" s="177"/>
      <c r="S366" s="177"/>
      <c r="T366" s="178"/>
      <c r="AT366" s="172" t="s">
        <v>247</v>
      </c>
      <c r="AU366" s="172" t="s">
        <v>140</v>
      </c>
      <c r="AV366" s="14" t="s">
        <v>246</v>
      </c>
      <c r="AW366" s="14" t="s">
        <v>3</v>
      </c>
      <c r="AX366" s="14" t="s">
        <v>88</v>
      </c>
      <c r="AY366" s="172" t="s">
        <v>239</v>
      </c>
    </row>
    <row r="367" spans="1:65" s="12" customFormat="1" ht="22.75" customHeight="1">
      <c r="B367" s="134"/>
      <c r="D367" s="135" t="s">
        <v>79</v>
      </c>
      <c r="E367" s="145" t="s">
        <v>522</v>
      </c>
      <c r="F367" s="145" t="s">
        <v>523</v>
      </c>
      <c r="I367" s="137"/>
      <c r="J367" s="146">
        <f>BK367</f>
        <v>0</v>
      </c>
      <c r="L367" s="134"/>
      <c r="M367" s="139"/>
      <c r="N367" s="140"/>
      <c r="O367" s="140"/>
      <c r="P367" s="141">
        <f>SUM(P368:P377)</f>
        <v>0</v>
      </c>
      <c r="Q367" s="140"/>
      <c r="R367" s="141">
        <f>SUM(R368:R377)</f>
        <v>0</v>
      </c>
      <c r="S367" s="140"/>
      <c r="T367" s="142">
        <f>SUM(T368:T377)</f>
        <v>0</v>
      </c>
      <c r="AR367" s="135" t="s">
        <v>88</v>
      </c>
      <c r="AT367" s="143" t="s">
        <v>79</v>
      </c>
      <c r="AU367" s="143" t="s">
        <v>88</v>
      </c>
      <c r="AY367" s="135" t="s">
        <v>239</v>
      </c>
      <c r="BK367" s="144">
        <f>SUM(BK368:BK377)</f>
        <v>0</v>
      </c>
    </row>
    <row r="368" spans="1:65" s="2" customFormat="1" ht="24.25" customHeight="1">
      <c r="A368" s="34"/>
      <c r="B368" s="147"/>
      <c r="C368" s="148" t="s">
        <v>472</v>
      </c>
      <c r="D368" s="148" t="s">
        <v>242</v>
      </c>
      <c r="E368" s="149" t="s">
        <v>524</v>
      </c>
      <c r="F368" s="150" t="s">
        <v>525</v>
      </c>
      <c r="G368" s="151" t="s">
        <v>261</v>
      </c>
      <c r="H368" s="152">
        <v>26.552</v>
      </c>
      <c r="I368" s="153"/>
      <c r="J368" s="152">
        <f>ROUND(I368*H368,3)</f>
        <v>0</v>
      </c>
      <c r="K368" s="154"/>
      <c r="L368" s="35"/>
      <c r="M368" s="155" t="s">
        <v>1</v>
      </c>
      <c r="N368" s="156" t="s">
        <v>46</v>
      </c>
      <c r="O368" s="60"/>
      <c r="P368" s="157">
        <f>O368*H368</f>
        <v>0</v>
      </c>
      <c r="Q368" s="157">
        <v>0</v>
      </c>
      <c r="R368" s="157">
        <f>Q368*H368</f>
        <v>0</v>
      </c>
      <c r="S368" s="157">
        <v>0</v>
      </c>
      <c r="T368" s="158">
        <f>S368*H368</f>
        <v>0</v>
      </c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R368" s="159" t="s">
        <v>246</v>
      </c>
      <c r="AT368" s="159" t="s">
        <v>242</v>
      </c>
      <c r="AU368" s="159" t="s">
        <v>140</v>
      </c>
      <c r="AY368" s="18" t="s">
        <v>239</v>
      </c>
      <c r="BE368" s="160">
        <f>IF(N368="základná",J368,0)</f>
        <v>0</v>
      </c>
      <c r="BF368" s="160">
        <f>IF(N368="znížená",J368,0)</f>
        <v>0</v>
      </c>
      <c r="BG368" s="160">
        <f>IF(N368="zákl. prenesená",J368,0)</f>
        <v>0</v>
      </c>
      <c r="BH368" s="160">
        <f>IF(N368="zníž. prenesená",J368,0)</f>
        <v>0</v>
      </c>
      <c r="BI368" s="160">
        <f>IF(N368="nulová",J368,0)</f>
        <v>0</v>
      </c>
      <c r="BJ368" s="18" t="s">
        <v>140</v>
      </c>
      <c r="BK368" s="161">
        <f>ROUND(I368*H368,3)</f>
        <v>0</v>
      </c>
      <c r="BL368" s="18" t="s">
        <v>246</v>
      </c>
      <c r="BM368" s="159" t="s">
        <v>286</v>
      </c>
    </row>
    <row r="369" spans="1:65" s="15" customFormat="1">
      <c r="B369" s="179"/>
      <c r="D369" s="163" t="s">
        <v>247</v>
      </c>
      <c r="E369" s="180" t="s">
        <v>1</v>
      </c>
      <c r="F369" s="181" t="s">
        <v>526</v>
      </c>
      <c r="H369" s="180" t="s">
        <v>1</v>
      </c>
      <c r="I369" s="182"/>
      <c r="L369" s="179"/>
      <c r="M369" s="183"/>
      <c r="N369" s="184"/>
      <c r="O369" s="184"/>
      <c r="P369" s="184"/>
      <c r="Q369" s="184"/>
      <c r="R369" s="184"/>
      <c r="S369" s="184"/>
      <c r="T369" s="185"/>
      <c r="AT369" s="180" t="s">
        <v>247</v>
      </c>
      <c r="AU369" s="180" t="s">
        <v>140</v>
      </c>
      <c r="AV369" s="15" t="s">
        <v>88</v>
      </c>
      <c r="AW369" s="15" t="s">
        <v>3</v>
      </c>
      <c r="AX369" s="15" t="s">
        <v>80</v>
      </c>
      <c r="AY369" s="180" t="s">
        <v>239</v>
      </c>
    </row>
    <row r="370" spans="1:65" s="13" customFormat="1">
      <c r="B370" s="162"/>
      <c r="D370" s="163" t="s">
        <v>247</v>
      </c>
      <c r="E370" s="164" t="s">
        <v>1</v>
      </c>
      <c r="F370" s="165" t="s">
        <v>527</v>
      </c>
      <c r="H370" s="166">
        <v>11.009</v>
      </c>
      <c r="I370" s="167"/>
      <c r="L370" s="162"/>
      <c r="M370" s="168"/>
      <c r="N370" s="169"/>
      <c r="O370" s="169"/>
      <c r="P370" s="169"/>
      <c r="Q370" s="169"/>
      <c r="R370" s="169"/>
      <c r="S370" s="169"/>
      <c r="T370" s="170"/>
      <c r="AT370" s="164" t="s">
        <v>247</v>
      </c>
      <c r="AU370" s="164" t="s">
        <v>140</v>
      </c>
      <c r="AV370" s="13" t="s">
        <v>140</v>
      </c>
      <c r="AW370" s="13" t="s">
        <v>3</v>
      </c>
      <c r="AX370" s="13" t="s">
        <v>80</v>
      </c>
      <c r="AY370" s="164" t="s">
        <v>239</v>
      </c>
    </row>
    <row r="371" spans="1:65" s="13" customFormat="1">
      <c r="B371" s="162"/>
      <c r="D371" s="163" t="s">
        <v>247</v>
      </c>
      <c r="E371" s="164" t="s">
        <v>1</v>
      </c>
      <c r="F371" s="165" t="s">
        <v>528</v>
      </c>
      <c r="H371" s="166">
        <v>15.542999999999999</v>
      </c>
      <c r="I371" s="167"/>
      <c r="L371" s="162"/>
      <c r="M371" s="168"/>
      <c r="N371" s="169"/>
      <c r="O371" s="169"/>
      <c r="P371" s="169"/>
      <c r="Q371" s="169"/>
      <c r="R371" s="169"/>
      <c r="S371" s="169"/>
      <c r="T371" s="170"/>
      <c r="AT371" s="164" t="s">
        <v>247</v>
      </c>
      <c r="AU371" s="164" t="s">
        <v>140</v>
      </c>
      <c r="AV371" s="13" t="s">
        <v>140</v>
      </c>
      <c r="AW371" s="13" t="s">
        <v>3</v>
      </c>
      <c r="AX371" s="13" t="s">
        <v>80</v>
      </c>
      <c r="AY371" s="164" t="s">
        <v>239</v>
      </c>
    </row>
    <row r="372" spans="1:65" s="14" customFormat="1">
      <c r="B372" s="171"/>
      <c r="D372" s="163" t="s">
        <v>247</v>
      </c>
      <c r="E372" s="172" t="s">
        <v>1</v>
      </c>
      <c r="F372" s="173" t="s">
        <v>249</v>
      </c>
      <c r="H372" s="174">
        <v>26.552</v>
      </c>
      <c r="I372" s="175"/>
      <c r="L372" s="171"/>
      <c r="M372" s="176"/>
      <c r="N372" s="177"/>
      <c r="O372" s="177"/>
      <c r="P372" s="177"/>
      <c r="Q372" s="177"/>
      <c r="R372" s="177"/>
      <c r="S372" s="177"/>
      <c r="T372" s="178"/>
      <c r="AT372" s="172" t="s">
        <v>247</v>
      </c>
      <c r="AU372" s="172" t="s">
        <v>140</v>
      </c>
      <c r="AV372" s="14" t="s">
        <v>246</v>
      </c>
      <c r="AW372" s="14" t="s">
        <v>3</v>
      </c>
      <c r="AX372" s="14" t="s">
        <v>88</v>
      </c>
      <c r="AY372" s="172" t="s">
        <v>239</v>
      </c>
    </row>
    <row r="373" spans="1:65" s="2" customFormat="1" ht="24.25" customHeight="1">
      <c r="A373" s="34"/>
      <c r="B373" s="147"/>
      <c r="C373" s="148" t="s">
        <v>476</v>
      </c>
      <c r="D373" s="148" t="s">
        <v>242</v>
      </c>
      <c r="E373" s="149" t="s">
        <v>529</v>
      </c>
      <c r="F373" s="150" t="s">
        <v>530</v>
      </c>
      <c r="G373" s="151" t="s">
        <v>261</v>
      </c>
      <c r="H373" s="152">
        <v>19.277999999999999</v>
      </c>
      <c r="I373" s="153"/>
      <c r="J373" s="152">
        <f>ROUND(I373*H373,3)</f>
        <v>0</v>
      </c>
      <c r="K373" s="154"/>
      <c r="L373" s="35"/>
      <c r="M373" s="155" t="s">
        <v>1</v>
      </c>
      <c r="N373" s="156" t="s">
        <v>46</v>
      </c>
      <c r="O373" s="60"/>
      <c r="P373" s="157">
        <f>O373*H373</f>
        <v>0</v>
      </c>
      <c r="Q373" s="157">
        <v>0</v>
      </c>
      <c r="R373" s="157">
        <f>Q373*H373</f>
        <v>0</v>
      </c>
      <c r="S373" s="157">
        <v>0</v>
      </c>
      <c r="T373" s="158">
        <f>S373*H373</f>
        <v>0</v>
      </c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R373" s="159" t="s">
        <v>246</v>
      </c>
      <c r="AT373" s="159" t="s">
        <v>242</v>
      </c>
      <c r="AU373" s="159" t="s">
        <v>140</v>
      </c>
      <c r="AY373" s="18" t="s">
        <v>239</v>
      </c>
      <c r="BE373" s="160">
        <f>IF(N373="základná",J373,0)</f>
        <v>0</v>
      </c>
      <c r="BF373" s="160">
        <f>IF(N373="znížená",J373,0)</f>
        <v>0</v>
      </c>
      <c r="BG373" s="160">
        <f>IF(N373="zákl. prenesená",J373,0)</f>
        <v>0</v>
      </c>
      <c r="BH373" s="160">
        <f>IF(N373="zníž. prenesená",J373,0)</f>
        <v>0</v>
      </c>
      <c r="BI373" s="160">
        <f>IF(N373="nulová",J373,0)</f>
        <v>0</v>
      </c>
      <c r="BJ373" s="18" t="s">
        <v>140</v>
      </c>
      <c r="BK373" s="161">
        <f>ROUND(I373*H373,3)</f>
        <v>0</v>
      </c>
      <c r="BL373" s="18" t="s">
        <v>246</v>
      </c>
      <c r="BM373" s="159" t="s">
        <v>291</v>
      </c>
    </row>
    <row r="374" spans="1:65" s="15" customFormat="1">
      <c r="B374" s="179"/>
      <c r="D374" s="163" t="s">
        <v>247</v>
      </c>
      <c r="E374" s="180" t="s">
        <v>1</v>
      </c>
      <c r="F374" s="181" t="s">
        <v>526</v>
      </c>
      <c r="H374" s="180" t="s">
        <v>1</v>
      </c>
      <c r="I374" s="182"/>
      <c r="L374" s="179"/>
      <c r="M374" s="183"/>
      <c r="N374" s="184"/>
      <c r="O374" s="184"/>
      <c r="P374" s="184"/>
      <c r="Q374" s="184"/>
      <c r="R374" s="184"/>
      <c r="S374" s="184"/>
      <c r="T374" s="185"/>
      <c r="AT374" s="180" t="s">
        <v>247</v>
      </c>
      <c r="AU374" s="180" t="s">
        <v>140</v>
      </c>
      <c r="AV374" s="15" t="s">
        <v>88</v>
      </c>
      <c r="AW374" s="15" t="s">
        <v>3</v>
      </c>
      <c r="AX374" s="15" t="s">
        <v>80</v>
      </c>
      <c r="AY374" s="180" t="s">
        <v>239</v>
      </c>
    </row>
    <row r="375" spans="1:65" s="13" customFormat="1">
      <c r="B375" s="162"/>
      <c r="D375" s="163" t="s">
        <v>247</v>
      </c>
      <c r="E375" s="164" t="s">
        <v>1</v>
      </c>
      <c r="F375" s="165" t="s">
        <v>531</v>
      </c>
      <c r="H375" s="166">
        <v>12.08</v>
      </c>
      <c r="I375" s="167"/>
      <c r="L375" s="162"/>
      <c r="M375" s="168"/>
      <c r="N375" s="169"/>
      <c r="O375" s="169"/>
      <c r="P375" s="169"/>
      <c r="Q375" s="169"/>
      <c r="R375" s="169"/>
      <c r="S375" s="169"/>
      <c r="T375" s="170"/>
      <c r="AT375" s="164" t="s">
        <v>247</v>
      </c>
      <c r="AU375" s="164" t="s">
        <v>140</v>
      </c>
      <c r="AV375" s="13" t="s">
        <v>140</v>
      </c>
      <c r="AW375" s="13" t="s">
        <v>3</v>
      </c>
      <c r="AX375" s="13" t="s">
        <v>80</v>
      </c>
      <c r="AY375" s="164" t="s">
        <v>239</v>
      </c>
    </row>
    <row r="376" spans="1:65" s="13" customFormat="1">
      <c r="B376" s="162"/>
      <c r="D376" s="163" t="s">
        <v>247</v>
      </c>
      <c r="E376" s="164" t="s">
        <v>1</v>
      </c>
      <c r="F376" s="165" t="s">
        <v>532</v>
      </c>
      <c r="H376" s="166">
        <v>7.1980000000000004</v>
      </c>
      <c r="I376" s="167"/>
      <c r="L376" s="162"/>
      <c r="M376" s="168"/>
      <c r="N376" s="169"/>
      <c r="O376" s="169"/>
      <c r="P376" s="169"/>
      <c r="Q376" s="169"/>
      <c r="R376" s="169"/>
      <c r="S376" s="169"/>
      <c r="T376" s="170"/>
      <c r="AT376" s="164" t="s">
        <v>247</v>
      </c>
      <c r="AU376" s="164" t="s">
        <v>140</v>
      </c>
      <c r="AV376" s="13" t="s">
        <v>140</v>
      </c>
      <c r="AW376" s="13" t="s">
        <v>3</v>
      </c>
      <c r="AX376" s="13" t="s">
        <v>80</v>
      </c>
      <c r="AY376" s="164" t="s">
        <v>239</v>
      </c>
    </row>
    <row r="377" spans="1:65" s="14" customFormat="1">
      <c r="B377" s="171"/>
      <c r="D377" s="163" t="s">
        <v>247</v>
      </c>
      <c r="E377" s="172" t="s">
        <v>1</v>
      </c>
      <c r="F377" s="173" t="s">
        <v>249</v>
      </c>
      <c r="H377" s="174">
        <v>19.277999999999999</v>
      </c>
      <c r="I377" s="175"/>
      <c r="L377" s="171"/>
      <c r="M377" s="176"/>
      <c r="N377" s="177"/>
      <c r="O377" s="177"/>
      <c r="P377" s="177"/>
      <c r="Q377" s="177"/>
      <c r="R377" s="177"/>
      <c r="S377" s="177"/>
      <c r="T377" s="178"/>
      <c r="AT377" s="172" t="s">
        <v>247</v>
      </c>
      <c r="AU377" s="172" t="s">
        <v>140</v>
      </c>
      <c r="AV377" s="14" t="s">
        <v>246</v>
      </c>
      <c r="AW377" s="14" t="s">
        <v>3</v>
      </c>
      <c r="AX377" s="14" t="s">
        <v>88</v>
      </c>
      <c r="AY377" s="172" t="s">
        <v>239</v>
      </c>
    </row>
    <row r="378" spans="1:65" s="12" customFormat="1" ht="22.75" customHeight="1">
      <c r="B378" s="134"/>
      <c r="D378" s="135" t="s">
        <v>79</v>
      </c>
      <c r="E378" s="145" t="s">
        <v>533</v>
      </c>
      <c r="F378" s="145" t="s">
        <v>534</v>
      </c>
      <c r="I378" s="137"/>
      <c r="J378" s="146">
        <f>BK378</f>
        <v>0</v>
      </c>
      <c r="L378" s="134"/>
      <c r="M378" s="139"/>
      <c r="N378" s="140"/>
      <c r="O378" s="140"/>
      <c r="P378" s="141">
        <f>SUM(P379:P389)</f>
        <v>0</v>
      </c>
      <c r="Q378" s="140"/>
      <c r="R378" s="141">
        <f>SUM(R379:R389)</f>
        <v>0.56790495000000007</v>
      </c>
      <c r="S378" s="140"/>
      <c r="T378" s="142">
        <f>SUM(T379:T389)</f>
        <v>0</v>
      </c>
      <c r="AR378" s="135" t="s">
        <v>88</v>
      </c>
      <c r="AT378" s="143" t="s">
        <v>79</v>
      </c>
      <c r="AU378" s="143" t="s">
        <v>88</v>
      </c>
      <c r="AY378" s="135" t="s">
        <v>239</v>
      </c>
      <c r="BK378" s="144">
        <f>SUM(BK379:BK389)</f>
        <v>0</v>
      </c>
    </row>
    <row r="379" spans="1:65" s="2" customFormat="1" ht="24.25" customHeight="1">
      <c r="A379" s="34"/>
      <c r="B379" s="147"/>
      <c r="C379" s="148" t="s">
        <v>535</v>
      </c>
      <c r="D379" s="148" t="s">
        <v>242</v>
      </c>
      <c r="E379" s="149" t="s">
        <v>536</v>
      </c>
      <c r="F379" s="150" t="s">
        <v>537</v>
      </c>
      <c r="G379" s="151" t="s">
        <v>388</v>
      </c>
      <c r="H379" s="152">
        <v>1</v>
      </c>
      <c r="I379" s="153"/>
      <c r="J379" s="152">
        <f>ROUND(I379*H379,3)</f>
        <v>0</v>
      </c>
      <c r="K379" s="154"/>
      <c r="L379" s="35"/>
      <c r="M379" s="155" t="s">
        <v>1</v>
      </c>
      <c r="N379" s="156" t="s">
        <v>46</v>
      </c>
      <c r="O379" s="60"/>
      <c r="P379" s="157">
        <f>O379*H379</f>
        <v>0</v>
      </c>
      <c r="Q379" s="157">
        <v>0.43840495000000002</v>
      </c>
      <c r="R379" s="157">
        <f>Q379*H379</f>
        <v>0.43840495000000002</v>
      </c>
      <c r="S379" s="157">
        <v>0</v>
      </c>
      <c r="T379" s="158">
        <f>S379*H379</f>
        <v>0</v>
      </c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R379" s="159" t="s">
        <v>246</v>
      </c>
      <c r="AT379" s="159" t="s">
        <v>242</v>
      </c>
      <c r="AU379" s="159" t="s">
        <v>140</v>
      </c>
      <c r="AY379" s="18" t="s">
        <v>239</v>
      </c>
      <c r="BE379" s="160">
        <f>IF(N379="základná",J379,0)</f>
        <v>0</v>
      </c>
      <c r="BF379" s="160">
        <f>IF(N379="znížená",J379,0)</f>
        <v>0</v>
      </c>
      <c r="BG379" s="160">
        <f>IF(N379="zákl. prenesená",J379,0)</f>
        <v>0</v>
      </c>
      <c r="BH379" s="160">
        <f>IF(N379="zníž. prenesená",J379,0)</f>
        <v>0</v>
      </c>
      <c r="BI379" s="160">
        <f>IF(N379="nulová",J379,0)</f>
        <v>0</v>
      </c>
      <c r="BJ379" s="18" t="s">
        <v>140</v>
      </c>
      <c r="BK379" s="161">
        <f>ROUND(I379*H379,3)</f>
        <v>0</v>
      </c>
      <c r="BL379" s="18" t="s">
        <v>246</v>
      </c>
      <c r="BM379" s="159" t="s">
        <v>538</v>
      </c>
    </row>
    <row r="380" spans="1:65" s="2" customFormat="1" ht="19.649999999999999">
      <c r="A380" s="34"/>
      <c r="B380" s="35"/>
      <c r="C380" s="34"/>
      <c r="D380" s="163" t="s">
        <v>316</v>
      </c>
      <c r="E380" s="34"/>
      <c r="F380" s="186" t="s">
        <v>539</v>
      </c>
      <c r="G380" s="34"/>
      <c r="H380" s="34"/>
      <c r="I380" s="187"/>
      <c r="J380" s="34"/>
      <c r="K380" s="34"/>
      <c r="L380" s="35"/>
      <c r="M380" s="188"/>
      <c r="N380" s="189"/>
      <c r="O380" s="60"/>
      <c r="P380" s="60"/>
      <c r="Q380" s="60"/>
      <c r="R380" s="60"/>
      <c r="S380" s="60"/>
      <c r="T380" s="61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T380" s="18" t="s">
        <v>316</v>
      </c>
      <c r="AU380" s="18" t="s">
        <v>140</v>
      </c>
    </row>
    <row r="381" spans="1:65" s="2" customFormat="1" ht="24.25" customHeight="1">
      <c r="A381" s="34"/>
      <c r="B381" s="147"/>
      <c r="C381" s="190" t="s">
        <v>540</v>
      </c>
      <c r="D381" s="190" t="s">
        <v>541</v>
      </c>
      <c r="E381" s="191" t="s">
        <v>542</v>
      </c>
      <c r="F381" s="192" t="s">
        <v>543</v>
      </c>
      <c r="G381" s="193" t="s">
        <v>388</v>
      </c>
      <c r="H381" s="194">
        <v>1</v>
      </c>
      <c r="I381" s="195"/>
      <c r="J381" s="194">
        <f>ROUND(I381*H381,3)</f>
        <v>0</v>
      </c>
      <c r="K381" s="196"/>
      <c r="L381" s="197"/>
      <c r="M381" s="198" t="s">
        <v>1</v>
      </c>
      <c r="N381" s="199" t="s">
        <v>46</v>
      </c>
      <c r="O381" s="60"/>
      <c r="P381" s="157">
        <f>O381*H381</f>
        <v>0</v>
      </c>
      <c r="Q381" s="157">
        <v>1.6E-2</v>
      </c>
      <c r="R381" s="157">
        <f>Q381*H381</f>
        <v>1.6E-2</v>
      </c>
      <c r="S381" s="157">
        <v>0</v>
      </c>
      <c r="T381" s="158">
        <f>S381*H381</f>
        <v>0</v>
      </c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R381" s="159" t="s">
        <v>291</v>
      </c>
      <c r="AT381" s="159" t="s">
        <v>541</v>
      </c>
      <c r="AU381" s="159" t="s">
        <v>140</v>
      </c>
      <c r="AY381" s="18" t="s">
        <v>239</v>
      </c>
      <c r="BE381" s="160">
        <f>IF(N381="základná",J381,0)</f>
        <v>0</v>
      </c>
      <c r="BF381" s="160">
        <f>IF(N381="znížená",J381,0)</f>
        <v>0</v>
      </c>
      <c r="BG381" s="160">
        <f>IF(N381="zákl. prenesená",J381,0)</f>
        <v>0</v>
      </c>
      <c r="BH381" s="160">
        <f>IF(N381="zníž. prenesená",J381,0)</f>
        <v>0</v>
      </c>
      <c r="BI381" s="160">
        <f>IF(N381="nulová",J381,0)</f>
        <v>0</v>
      </c>
      <c r="BJ381" s="18" t="s">
        <v>140</v>
      </c>
      <c r="BK381" s="161">
        <f>ROUND(I381*H381,3)</f>
        <v>0</v>
      </c>
      <c r="BL381" s="18" t="s">
        <v>246</v>
      </c>
      <c r="BM381" s="159" t="s">
        <v>544</v>
      </c>
    </row>
    <row r="382" spans="1:65" s="2" customFormat="1" ht="58.95">
      <c r="A382" s="34"/>
      <c r="B382" s="35"/>
      <c r="C382" s="34"/>
      <c r="D382" s="163" t="s">
        <v>316</v>
      </c>
      <c r="E382" s="34"/>
      <c r="F382" s="186" t="s">
        <v>545</v>
      </c>
      <c r="G382" s="34"/>
      <c r="H382" s="34"/>
      <c r="I382" s="187"/>
      <c r="J382" s="34"/>
      <c r="K382" s="34"/>
      <c r="L382" s="35"/>
      <c r="M382" s="188"/>
      <c r="N382" s="189"/>
      <c r="O382" s="60"/>
      <c r="P382" s="60"/>
      <c r="Q382" s="60"/>
      <c r="R382" s="60"/>
      <c r="S382" s="60"/>
      <c r="T382" s="61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T382" s="18" t="s">
        <v>316</v>
      </c>
      <c r="AU382" s="18" t="s">
        <v>140</v>
      </c>
    </row>
    <row r="383" spans="1:65" s="2" customFormat="1" ht="24.25" customHeight="1">
      <c r="A383" s="34"/>
      <c r="B383" s="147"/>
      <c r="C383" s="148" t="s">
        <v>546</v>
      </c>
      <c r="D383" s="148" t="s">
        <v>242</v>
      </c>
      <c r="E383" s="149" t="s">
        <v>547</v>
      </c>
      <c r="F383" s="150" t="s">
        <v>548</v>
      </c>
      <c r="G383" s="151" t="s">
        <v>388</v>
      </c>
      <c r="H383" s="152">
        <v>4</v>
      </c>
      <c r="I383" s="153"/>
      <c r="J383" s="152">
        <f>ROUND(I383*H383,3)</f>
        <v>0</v>
      </c>
      <c r="K383" s="154"/>
      <c r="L383" s="35"/>
      <c r="M383" s="155" t="s">
        <v>1</v>
      </c>
      <c r="N383" s="156" t="s">
        <v>46</v>
      </c>
      <c r="O383" s="60"/>
      <c r="P383" s="157">
        <f>O383*H383</f>
        <v>0</v>
      </c>
      <c r="Q383" s="157">
        <v>1.7500000000000002E-2</v>
      </c>
      <c r="R383" s="157">
        <f>Q383*H383</f>
        <v>7.0000000000000007E-2</v>
      </c>
      <c r="S383" s="157">
        <v>0</v>
      </c>
      <c r="T383" s="158">
        <f>S383*H383</f>
        <v>0</v>
      </c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R383" s="159" t="s">
        <v>246</v>
      </c>
      <c r="AT383" s="159" t="s">
        <v>242</v>
      </c>
      <c r="AU383" s="159" t="s">
        <v>140</v>
      </c>
      <c r="AY383" s="18" t="s">
        <v>239</v>
      </c>
      <c r="BE383" s="160">
        <f>IF(N383="základná",J383,0)</f>
        <v>0</v>
      </c>
      <c r="BF383" s="160">
        <f>IF(N383="znížená",J383,0)</f>
        <v>0</v>
      </c>
      <c r="BG383" s="160">
        <f>IF(N383="zákl. prenesená",J383,0)</f>
        <v>0</v>
      </c>
      <c r="BH383" s="160">
        <f>IF(N383="zníž. prenesená",J383,0)</f>
        <v>0</v>
      </c>
      <c r="BI383" s="160">
        <f>IF(N383="nulová",J383,0)</f>
        <v>0</v>
      </c>
      <c r="BJ383" s="18" t="s">
        <v>140</v>
      </c>
      <c r="BK383" s="161">
        <f>ROUND(I383*H383,3)</f>
        <v>0</v>
      </c>
      <c r="BL383" s="18" t="s">
        <v>246</v>
      </c>
      <c r="BM383" s="159" t="s">
        <v>400</v>
      </c>
    </row>
    <row r="384" spans="1:65" s="2" customFormat="1" ht="14.4" customHeight="1">
      <c r="A384" s="34"/>
      <c r="B384" s="147"/>
      <c r="C384" s="190" t="s">
        <v>549</v>
      </c>
      <c r="D384" s="190" t="s">
        <v>541</v>
      </c>
      <c r="E384" s="191" t="s">
        <v>550</v>
      </c>
      <c r="F384" s="192" t="s">
        <v>551</v>
      </c>
      <c r="G384" s="193" t="s">
        <v>388</v>
      </c>
      <c r="H384" s="194">
        <v>1</v>
      </c>
      <c r="I384" s="195"/>
      <c r="J384" s="194">
        <f>ROUND(I384*H384,3)</f>
        <v>0</v>
      </c>
      <c r="K384" s="196"/>
      <c r="L384" s="197"/>
      <c r="M384" s="198" t="s">
        <v>1</v>
      </c>
      <c r="N384" s="199" t="s">
        <v>46</v>
      </c>
      <c r="O384" s="60"/>
      <c r="P384" s="157">
        <f>O384*H384</f>
        <v>0</v>
      </c>
      <c r="Q384" s="157">
        <v>1.0500000000000001E-2</v>
      </c>
      <c r="R384" s="157">
        <f>Q384*H384</f>
        <v>1.0500000000000001E-2</v>
      </c>
      <c r="S384" s="157">
        <v>0</v>
      </c>
      <c r="T384" s="158">
        <f>S384*H384</f>
        <v>0</v>
      </c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R384" s="159" t="s">
        <v>291</v>
      </c>
      <c r="AT384" s="159" t="s">
        <v>541</v>
      </c>
      <c r="AU384" s="159" t="s">
        <v>140</v>
      </c>
      <c r="AY384" s="18" t="s">
        <v>239</v>
      </c>
      <c r="BE384" s="160">
        <f>IF(N384="základná",J384,0)</f>
        <v>0</v>
      </c>
      <c r="BF384" s="160">
        <f>IF(N384="znížená",J384,0)</f>
        <v>0</v>
      </c>
      <c r="BG384" s="160">
        <f>IF(N384="zákl. prenesená",J384,0)</f>
        <v>0</v>
      </c>
      <c r="BH384" s="160">
        <f>IF(N384="zníž. prenesená",J384,0)</f>
        <v>0</v>
      </c>
      <c r="BI384" s="160">
        <f>IF(N384="nulová",J384,0)</f>
        <v>0</v>
      </c>
      <c r="BJ384" s="18" t="s">
        <v>140</v>
      </c>
      <c r="BK384" s="161">
        <f>ROUND(I384*H384,3)</f>
        <v>0</v>
      </c>
      <c r="BL384" s="18" t="s">
        <v>246</v>
      </c>
      <c r="BM384" s="159" t="s">
        <v>552</v>
      </c>
    </row>
    <row r="385" spans="1:65" s="13" customFormat="1">
      <c r="B385" s="162"/>
      <c r="D385" s="163" t="s">
        <v>247</v>
      </c>
      <c r="E385" s="164" t="s">
        <v>1</v>
      </c>
      <c r="F385" s="165" t="s">
        <v>553</v>
      </c>
      <c r="H385" s="166">
        <v>1</v>
      </c>
      <c r="I385" s="167"/>
      <c r="L385" s="162"/>
      <c r="M385" s="168"/>
      <c r="N385" s="169"/>
      <c r="O385" s="169"/>
      <c r="P385" s="169"/>
      <c r="Q385" s="169"/>
      <c r="R385" s="169"/>
      <c r="S385" s="169"/>
      <c r="T385" s="170"/>
      <c r="AT385" s="164" t="s">
        <v>247</v>
      </c>
      <c r="AU385" s="164" t="s">
        <v>140</v>
      </c>
      <c r="AV385" s="13" t="s">
        <v>140</v>
      </c>
      <c r="AW385" s="13" t="s">
        <v>3</v>
      </c>
      <c r="AX385" s="13" t="s">
        <v>88</v>
      </c>
      <c r="AY385" s="164" t="s">
        <v>239</v>
      </c>
    </row>
    <row r="386" spans="1:65" s="2" customFormat="1" ht="14.4" customHeight="1">
      <c r="A386" s="34"/>
      <c r="B386" s="147"/>
      <c r="C386" s="190" t="s">
        <v>554</v>
      </c>
      <c r="D386" s="190" t="s">
        <v>541</v>
      </c>
      <c r="E386" s="191" t="s">
        <v>555</v>
      </c>
      <c r="F386" s="192" t="s">
        <v>556</v>
      </c>
      <c r="G386" s="193" t="s">
        <v>388</v>
      </c>
      <c r="H386" s="194">
        <v>3</v>
      </c>
      <c r="I386" s="195"/>
      <c r="J386" s="194">
        <f>ROUND(I386*H386,3)</f>
        <v>0</v>
      </c>
      <c r="K386" s="196"/>
      <c r="L386" s="197"/>
      <c r="M386" s="198" t="s">
        <v>1</v>
      </c>
      <c r="N386" s="199" t="s">
        <v>46</v>
      </c>
      <c r="O386" s="60"/>
      <c r="P386" s="157">
        <f>O386*H386</f>
        <v>0</v>
      </c>
      <c r="Q386" s="157">
        <v>1.0999999999999999E-2</v>
      </c>
      <c r="R386" s="157">
        <f>Q386*H386</f>
        <v>3.3000000000000002E-2</v>
      </c>
      <c r="S386" s="157">
        <v>0</v>
      </c>
      <c r="T386" s="158">
        <f>S386*H386</f>
        <v>0</v>
      </c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R386" s="159" t="s">
        <v>291</v>
      </c>
      <c r="AT386" s="159" t="s">
        <v>541</v>
      </c>
      <c r="AU386" s="159" t="s">
        <v>140</v>
      </c>
      <c r="AY386" s="18" t="s">
        <v>239</v>
      </c>
      <c r="BE386" s="160">
        <f>IF(N386="základná",J386,0)</f>
        <v>0</v>
      </c>
      <c r="BF386" s="160">
        <f>IF(N386="znížená",J386,0)</f>
        <v>0</v>
      </c>
      <c r="BG386" s="160">
        <f>IF(N386="zákl. prenesená",J386,0)</f>
        <v>0</v>
      </c>
      <c r="BH386" s="160">
        <f>IF(N386="zníž. prenesená",J386,0)</f>
        <v>0</v>
      </c>
      <c r="BI386" s="160">
        <f>IF(N386="nulová",J386,0)</f>
        <v>0</v>
      </c>
      <c r="BJ386" s="18" t="s">
        <v>140</v>
      </c>
      <c r="BK386" s="161">
        <f>ROUND(I386*H386,3)</f>
        <v>0</v>
      </c>
      <c r="BL386" s="18" t="s">
        <v>246</v>
      </c>
      <c r="BM386" s="159" t="s">
        <v>557</v>
      </c>
    </row>
    <row r="387" spans="1:65" s="13" customFormat="1">
      <c r="B387" s="162"/>
      <c r="D387" s="163" t="s">
        <v>247</v>
      </c>
      <c r="E387" s="164" t="s">
        <v>1</v>
      </c>
      <c r="F387" s="165" t="s">
        <v>558</v>
      </c>
      <c r="H387" s="166">
        <v>2</v>
      </c>
      <c r="I387" s="167"/>
      <c r="L387" s="162"/>
      <c r="M387" s="168"/>
      <c r="N387" s="169"/>
      <c r="O387" s="169"/>
      <c r="P387" s="169"/>
      <c r="Q387" s="169"/>
      <c r="R387" s="169"/>
      <c r="S387" s="169"/>
      <c r="T387" s="170"/>
      <c r="AT387" s="164" t="s">
        <v>247</v>
      </c>
      <c r="AU387" s="164" t="s">
        <v>140</v>
      </c>
      <c r="AV387" s="13" t="s">
        <v>140</v>
      </c>
      <c r="AW387" s="13" t="s">
        <v>3</v>
      </c>
      <c r="AX387" s="13" t="s">
        <v>80</v>
      </c>
      <c r="AY387" s="164" t="s">
        <v>239</v>
      </c>
    </row>
    <row r="388" spans="1:65" s="13" customFormat="1">
      <c r="B388" s="162"/>
      <c r="D388" s="163" t="s">
        <v>247</v>
      </c>
      <c r="E388" s="164" t="s">
        <v>1</v>
      </c>
      <c r="F388" s="165" t="s">
        <v>559</v>
      </c>
      <c r="H388" s="166">
        <v>1</v>
      </c>
      <c r="I388" s="167"/>
      <c r="L388" s="162"/>
      <c r="M388" s="168"/>
      <c r="N388" s="169"/>
      <c r="O388" s="169"/>
      <c r="P388" s="169"/>
      <c r="Q388" s="169"/>
      <c r="R388" s="169"/>
      <c r="S388" s="169"/>
      <c r="T388" s="170"/>
      <c r="AT388" s="164" t="s">
        <v>247</v>
      </c>
      <c r="AU388" s="164" t="s">
        <v>140</v>
      </c>
      <c r="AV388" s="13" t="s">
        <v>140</v>
      </c>
      <c r="AW388" s="13" t="s">
        <v>3</v>
      </c>
      <c r="AX388" s="13" t="s">
        <v>80</v>
      </c>
      <c r="AY388" s="164" t="s">
        <v>239</v>
      </c>
    </row>
    <row r="389" spans="1:65" s="14" customFormat="1">
      <c r="B389" s="171"/>
      <c r="D389" s="163" t="s">
        <v>247</v>
      </c>
      <c r="E389" s="172" t="s">
        <v>1</v>
      </c>
      <c r="F389" s="173" t="s">
        <v>249</v>
      </c>
      <c r="H389" s="174">
        <v>3</v>
      </c>
      <c r="I389" s="175"/>
      <c r="L389" s="171"/>
      <c r="M389" s="176"/>
      <c r="N389" s="177"/>
      <c r="O389" s="177"/>
      <c r="P389" s="177"/>
      <c r="Q389" s="177"/>
      <c r="R389" s="177"/>
      <c r="S389" s="177"/>
      <c r="T389" s="178"/>
      <c r="AT389" s="172" t="s">
        <v>247</v>
      </c>
      <c r="AU389" s="172" t="s">
        <v>140</v>
      </c>
      <c r="AV389" s="14" t="s">
        <v>246</v>
      </c>
      <c r="AW389" s="14" t="s">
        <v>3</v>
      </c>
      <c r="AX389" s="14" t="s">
        <v>88</v>
      </c>
      <c r="AY389" s="172" t="s">
        <v>239</v>
      </c>
    </row>
    <row r="390" spans="1:65" s="12" customFormat="1" ht="22.75" customHeight="1">
      <c r="B390" s="134"/>
      <c r="D390" s="135" t="s">
        <v>79</v>
      </c>
      <c r="E390" s="145" t="s">
        <v>560</v>
      </c>
      <c r="F390" s="145" t="s">
        <v>561</v>
      </c>
      <c r="I390" s="137"/>
      <c r="J390" s="146">
        <f>BK390</f>
        <v>0</v>
      </c>
      <c r="L390" s="134"/>
      <c r="M390" s="139"/>
      <c r="N390" s="140"/>
      <c r="O390" s="140"/>
      <c r="P390" s="141">
        <f>SUM(P391:P392)</f>
        <v>0</v>
      </c>
      <c r="Q390" s="140"/>
      <c r="R390" s="141">
        <f>SUM(R391:R392)</f>
        <v>2.4685499999999999E-2</v>
      </c>
      <c r="S390" s="140"/>
      <c r="T390" s="142">
        <f>SUM(T391:T392)</f>
        <v>0</v>
      </c>
      <c r="AR390" s="135" t="s">
        <v>88</v>
      </c>
      <c r="AT390" s="143" t="s">
        <v>79</v>
      </c>
      <c r="AU390" s="143" t="s">
        <v>88</v>
      </c>
      <c r="AY390" s="135" t="s">
        <v>239</v>
      </c>
      <c r="BK390" s="144">
        <f>SUM(BK391:BK392)</f>
        <v>0</v>
      </c>
    </row>
    <row r="391" spans="1:65" s="2" customFormat="1" ht="24.25" customHeight="1">
      <c r="A391" s="34"/>
      <c r="B391" s="147"/>
      <c r="C391" s="148" t="s">
        <v>562</v>
      </c>
      <c r="D391" s="148" t="s">
        <v>242</v>
      </c>
      <c r="E391" s="149" t="s">
        <v>563</v>
      </c>
      <c r="F391" s="150" t="s">
        <v>564</v>
      </c>
      <c r="G391" s="151" t="s">
        <v>261</v>
      </c>
      <c r="H391" s="152">
        <v>493.71</v>
      </c>
      <c r="I391" s="153"/>
      <c r="J391" s="152">
        <f>ROUND(I391*H391,3)</f>
        <v>0</v>
      </c>
      <c r="K391" s="154"/>
      <c r="L391" s="35"/>
      <c r="M391" s="155" t="s">
        <v>1</v>
      </c>
      <c r="N391" s="156" t="s">
        <v>46</v>
      </c>
      <c r="O391" s="60"/>
      <c r="P391" s="157">
        <f>O391*H391</f>
        <v>0</v>
      </c>
      <c r="Q391" s="157">
        <v>5.0000000000000002E-5</v>
      </c>
      <c r="R391" s="157">
        <f>Q391*H391</f>
        <v>2.4685499999999999E-2</v>
      </c>
      <c r="S391" s="157">
        <v>0</v>
      </c>
      <c r="T391" s="158">
        <f>S391*H391</f>
        <v>0</v>
      </c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R391" s="159" t="s">
        <v>246</v>
      </c>
      <c r="AT391" s="159" t="s">
        <v>242</v>
      </c>
      <c r="AU391" s="159" t="s">
        <v>140</v>
      </c>
      <c r="AY391" s="18" t="s">
        <v>239</v>
      </c>
      <c r="BE391" s="160">
        <f>IF(N391="základná",J391,0)</f>
        <v>0</v>
      </c>
      <c r="BF391" s="160">
        <f>IF(N391="znížená",J391,0)</f>
        <v>0</v>
      </c>
      <c r="BG391" s="160">
        <f>IF(N391="zákl. prenesená",J391,0)</f>
        <v>0</v>
      </c>
      <c r="BH391" s="160">
        <f>IF(N391="zníž. prenesená",J391,0)</f>
        <v>0</v>
      </c>
      <c r="BI391" s="160">
        <f>IF(N391="nulová",J391,0)</f>
        <v>0</v>
      </c>
      <c r="BJ391" s="18" t="s">
        <v>140</v>
      </c>
      <c r="BK391" s="161">
        <f>ROUND(I391*H391,3)</f>
        <v>0</v>
      </c>
      <c r="BL391" s="18" t="s">
        <v>246</v>
      </c>
      <c r="BM391" s="159" t="s">
        <v>565</v>
      </c>
    </row>
    <row r="392" spans="1:65" s="13" customFormat="1">
      <c r="B392" s="162"/>
      <c r="D392" s="163" t="s">
        <v>247</v>
      </c>
      <c r="E392" s="164" t="s">
        <v>1</v>
      </c>
      <c r="F392" s="165" t="s">
        <v>566</v>
      </c>
      <c r="H392" s="166">
        <v>493.71</v>
      </c>
      <c r="I392" s="167"/>
      <c r="L392" s="162"/>
      <c r="M392" s="168"/>
      <c r="N392" s="169"/>
      <c r="O392" s="169"/>
      <c r="P392" s="169"/>
      <c r="Q392" s="169"/>
      <c r="R392" s="169"/>
      <c r="S392" s="169"/>
      <c r="T392" s="170"/>
      <c r="AT392" s="164" t="s">
        <v>247</v>
      </c>
      <c r="AU392" s="164" t="s">
        <v>140</v>
      </c>
      <c r="AV392" s="13" t="s">
        <v>140</v>
      </c>
      <c r="AW392" s="13" t="s">
        <v>3</v>
      </c>
      <c r="AX392" s="13" t="s">
        <v>88</v>
      </c>
      <c r="AY392" s="164" t="s">
        <v>239</v>
      </c>
    </row>
    <row r="393" spans="1:65" s="12" customFormat="1" ht="22.75" customHeight="1">
      <c r="B393" s="134"/>
      <c r="D393" s="135" t="s">
        <v>79</v>
      </c>
      <c r="E393" s="145" t="s">
        <v>567</v>
      </c>
      <c r="F393" s="145" t="s">
        <v>509</v>
      </c>
      <c r="I393" s="137"/>
      <c r="J393" s="146">
        <f>BK393</f>
        <v>0</v>
      </c>
      <c r="L393" s="134"/>
      <c r="M393" s="139"/>
      <c r="N393" s="140"/>
      <c r="O393" s="140"/>
      <c r="P393" s="141">
        <f>P394</f>
        <v>0</v>
      </c>
      <c r="Q393" s="140"/>
      <c r="R393" s="141">
        <f>R394</f>
        <v>0</v>
      </c>
      <c r="S393" s="140"/>
      <c r="T393" s="142">
        <f>T394</f>
        <v>0</v>
      </c>
      <c r="AR393" s="135" t="s">
        <v>88</v>
      </c>
      <c r="AT393" s="143" t="s">
        <v>79</v>
      </c>
      <c r="AU393" s="143" t="s">
        <v>88</v>
      </c>
      <c r="AY393" s="135" t="s">
        <v>239</v>
      </c>
      <c r="BK393" s="144">
        <f>BK394</f>
        <v>0</v>
      </c>
    </row>
    <row r="394" spans="1:65" s="2" customFormat="1" ht="24.25" customHeight="1">
      <c r="A394" s="34"/>
      <c r="B394" s="147"/>
      <c r="C394" s="148" t="s">
        <v>568</v>
      </c>
      <c r="D394" s="148" t="s">
        <v>242</v>
      </c>
      <c r="E394" s="149" t="s">
        <v>569</v>
      </c>
      <c r="F394" s="150" t="s">
        <v>570</v>
      </c>
      <c r="G394" s="151" t="s">
        <v>461</v>
      </c>
      <c r="H394" s="152">
        <v>0.59299999999999997</v>
      </c>
      <c r="I394" s="153"/>
      <c r="J394" s="152">
        <f>ROUND(I394*H394,3)</f>
        <v>0</v>
      </c>
      <c r="K394" s="154"/>
      <c r="L394" s="35"/>
      <c r="M394" s="155" t="s">
        <v>1</v>
      </c>
      <c r="N394" s="156" t="s">
        <v>46</v>
      </c>
      <c r="O394" s="60"/>
      <c r="P394" s="157">
        <f>O394*H394</f>
        <v>0</v>
      </c>
      <c r="Q394" s="157">
        <v>0</v>
      </c>
      <c r="R394" s="157">
        <f>Q394*H394</f>
        <v>0</v>
      </c>
      <c r="S394" s="157">
        <v>0</v>
      </c>
      <c r="T394" s="158">
        <f>S394*H394</f>
        <v>0</v>
      </c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R394" s="159" t="s">
        <v>246</v>
      </c>
      <c r="AT394" s="159" t="s">
        <v>242</v>
      </c>
      <c r="AU394" s="159" t="s">
        <v>140</v>
      </c>
      <c r="AY394" s="18" t="s">
        <v>239</v>
      </c>
      <c r="BE394" s="160">
        <f>IF(N394="základná",J394,0)</f>
        <v>0</v>
      </c>
      <c r="BF394" s="160">
        <f>IF(N394="znížená",J394,0)</f>
        <v>0</v>
      </c>
      <c r="BG394" s="160">
        <f>IF(N394="zákl. prenesená",J394,0)</f>
        <v>0</v>
      </c>
      <c r="BH394" s="160">
        <f>IF(N394="zníž. prenesená",J394,0)</f>
        <v>0</v>
      </c>
      <c r="BI394" s="160">
        <f>IF(N394="nulová",J394,0)</f>
        <v>0</v>
      </c>
      <c r="BJ394" s="18" t="s">
        <v>140</v>
      </c>
      <c r="BK394" s="161">
        <f>ROUND(I394*H394,3)</f>
        <v>0</v>
      </c>
      <c r="BL394" s="18" t="s">
        <v>246</v>
      </c>
      <c r="BM394" s="159" t="s">
        <v>571</v>
      </c>
    </row>
    <row r="395" spans="1:65" s="12" customFormat="1" ht="25.85" customHeight="1">
      <c r="B395" s="134"/>
      <c r="D395" s="135" t="s">
        <v>79</v>
      </c>
      <c r="E395" s="136" t="s">
        <v>334</v>
      </c>
      <c r="F395" s="136" t="s">
        <v>572</v>
      </c>
      <c r="I395" s="137"/>
      <c r="J395" s="138">
        <f>BK395</f>
        <v>0</v>
      </c>
      <c r="L395" s="134"/>
      <c r="M395" s="139"/>
      <c r="N395" s="140"/>
      <c r="O395" s="140"/>
      <c r="P395" s="141">
        <f>P396+P402+P410+P416</f>
        <v>0</v>
      </c>
      <c r="Q395" s="140"/>
      <c r="R395" s="141">
        <f>R396+R402+R410+R416</f>
        <v>16.154397036240002</v>
      </c>
      <c r="S395" s="140"/>
      <c r="T395" s="142">
        <f>T396+T402+T410+T416</f>
        <v>0</v>
      </c>
      <c r="AR395" s="135" t="s">
        <v>88</v>
      </c>
      <c r="AT395" s="143" t="s">
        <v>79</v>
      </c>
      <c r="AU395" s="143" t="s">
        <v>80</v>
      </c>
      <c r="AY395" s="135" t="s">
        <v>239</v>
      </c>
      <c r="BK395" s="144">
        <f>BK396+BK402+BK410+BK416</f>
        <v>0</v>
      </c>
    </row>
    <row r="396" spans="1:65" s="12" customFormat="1" ht="22.75" customHeight="1">
      <c r="B396" s="134"/>
      <c r="D396" s="135" t="s">
        <v>79</v>
      </c>
      <c r="E396" s="145" t="s">
        <v>573</v>
      </c>
      <c r="F396" s="145" t="s">
        <v>574</v>
      </c>
      <c r="I396" s="137"/>
      <c r="J396" s="146">
        <f>BK396</f>
        <v>0</v>
      </c>
      <c r="L396" s="134"/>
      <c r="M396" s="139"/>
      <c r="N396" s="140"/>
      <c r="O396" s="140"/>
      <c r="P396" s="141">
        <f>SUM(P397:P401)</f>
        <v>0</v>
      </c>
      <c r="Q396" s="140"/>
      <c r="R396" s="141">
        <f>SUM(R397:R401)</f>
        <v>4.6287500000000001E-3</v>
      </c>
      <c r="S396" s="140"/>
      <c r="T396" s="142">
        <f>SUM(T397:T401)</f>
        <v>0</v>
      </c>
      <c r="AR396" s="135" t="s">
        <v>88</v>
      </c>
      <c r="AT396" s="143" t="s">
        <v>79</v>
      </c>
      <c r="AU396" s="143" t="s">
        <v>88</v>
      </c>
      <c r="AY396" s="135" t="s">
        <v>239</v>
      </c>
      <c r="BK396" s="144">
        <f>SUM(BK397:BK401)</f>
        <v>0</v>
      </c>
    </row>
    <row r="397" spans="1:65" s="2" customFormat="1" ht="24.25" customHeight="1">
      <c r="A397" s="34"/>
      <c r="B397" s="147"/>
      <c r="C397" s="148" t="s">
        <v>575</v>
      </c>
      <c r="D397" s="148" t="s">
        <v>242</v>
      </c>
      <c r="E397" s="149" t="s">
        <v>576</v>
      </c>
      <c r="F397" s="150" t="s">
        <v>577</v>
      </c>
      <c r="G397" s="151" t="s">
        <v>261</v>
      </c>
      <c r="H397" s="152">
        <v>20.125</v>
      </c>
      <c r="I397" s="153"/>
      <c r="J397" s="152">
        <f>ROUND(I397*H397,3)</f>
        <v>0</v>
      </c>
      <c r="K397" s="154"/>
      <c r="L397" s="35"/>
      <c r="M397" s="155" t="s">
        <v>1</v>
      </c>
      <c r="N397" s="156" t="s">
        <v>46</v>
      </c>
      <c r="O397" s="60"/>
      <c r="P397" s="157">
        <f>O397*H397</f>
        <v>0</v>
      </c>
      <c r="Q397" s="157">
        <v>0</v>
      </c>
      <c r="R397" s="157">
        <f>Q397*H397</f>
        <v>0</v>
      </c>
      <c r="S397" s="157">
        <v>0</v>
      </c>
      <c r="T397" s="158">
        <f>S397*H397</f>
        <v>0</v>
      </c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R397" s="159" t="s">
        <v>246</v>
      </c>
      <c r="AT397" s="159" t="s">
        <v>242</v>
      </c>
      <c r="AU397" s="159" t="s">
        <v>140</v>
      </c>
      <c r="AY397" s="18" t="s">
        <v>239</v>
      </c>
      <c r="BE397" s="160">
        <f>IF(N397="základná",J397,0)</f>
        <v>0</v>
      </c>
      <c r="BF397" s="160">
        <f>IF(N397="znížená",J397,0)</f>
        <v>0</v>
      </c>
      <c r="BG397" s="160">
        <f>IF(N397="zákl. prenesená",J397,0)</f>
        <v>0</v>
      </c>
      <c r="BH397" s="160">
        <f>IF(N397="zníž. prenesená",J397,0)</f>
        <v>0</v>
      </c>
      <c r="BI397" s="160">
        <f>IF(N397="nulová",J397,0)</f>
        <v>0</v>
      </c>
      <c r="BJ397" s="18" t="s">
        <v>140</v>
      </c>
      <c r="BK397" s="161">
        <f>ROUND(I397*H397,3)</f>
        <v>0</v>
      </c>
      <c r="BL397" s="18" t="s">
        <v>246</v>
      </c>
      <c r="BM397" s="159" t="s">
        <v>312</v>
      </c>
    </row>
    <row r="398" spans="1:65" s="15" customFormat="1">
      <c r="B398" s="179"/>
      <c r="D398" s="163" t="s">
        <v>247</v>
      </c>
      <c r="E398" s="180" t="s">
        <v>1</v>
      </c>
      <c r="F398" s="181" t="s">
        <v>578</v>
      </c>
      <c r="H398" s="180" t="s">
        <v>1</v>
      </c>
      <c r="I398" s="182"/>
      <c r="L398" s="179"/>
      <c r="M398" s="183"/>
      <c r="N398" s="184"/>
      <c r="O398" s="184"/>
      <c r="P398" s="184"/>
      <c r="Q398" s="184"/>
      <c r="R398" s="184"/>
      <c r="S398" s="184"/>
      <c r="T398" s="185"/>
      <c r="AT398" s="180" t="s">
        <v>247</v>
      </c>
      <c r="AU398" s="180" t="s">
        <v>140</v>
      </c>
      <c r="AV398" s="15" t="s">
        <v>88</v>
      </c>
      <c r="AW398" s="15" t="s">
        <v>3</v>
      </c>
      <c r="AX398" s="15" t="s">
        <v>80</v>
      </c>
      <c r="AY398" s="180" t="s">
        <v>239</v>
      </c>
    </row>
    <row r="399" spans="1:65" s="13" customFormat="1">
      <c r="B399" s="162"/>
      <c r="D399" s="163" t="s">
        <v>247</v>
      </c>
      <c r="E399" s="164" t="s">
        <v>1</v>
      </c>
      <c r="F399" s="165" t="s">
        <v>579</v>
      </c>
      <c r="H399" s="166">
        <v>20.125</v>
      </c>
      <c r="I399" s="167"/>
      <c r="L399" s="162"/>
      <c r="M399" s="168"/>
      <c r="N399" s="169"/>
      <c r="O399" s="169"/>
      <c r="P399" s="169"/>
      <c r="Q399" s="169"/>
      <c r="R399" s="169"/>
      <c r="S399" s="169"/>
      <c r="T399" s="170"/>
      <c r="AT399" s="164" t="s">
        <v>247</v>
      </c>
      <c r="AU399" s="164" t="s">
        <v>140</v>
      </c>
      <c r="AV399" s="13" t="s">
        <v>140</v>
      </c>
      <c r="AW399" s="13" t="s">
        <v>3</v>
      </c>
      <c r="AX399" s="13" t="s">
        <v>80</v>
      </c>
      <c r="AY399" s="164" t="s">
        <v>239</v>
      </c>
    </row>
    <row r="400" spans="1:65" s="14" customFormat="1">
      <c r="B400" s="171"/>
      <c r="D400" s="163" t="s">
        <v>247</v>
      </c>
      <c r="E400" s="172" t="s">
        <v>1</v>
      </c>
      <c r="F400" s="173" t="s">
        <v>249</v>
      </c>
      <c r="H400" s="174">
        <v>20.125</v>
      </c>
      <c r="I400" s="175"/>
      <c r="L400" s="171"/>
      <c r="M400" s="176"/>
      <c r="N400" s="177"/>
      <c r="O400" s="177"/>
      <c r="P400" s="177"/>
      <c r="Q400" s="177"/>
      <c r="R400" s="177"/>
      <c r="S400" s="177"/>
      <c r="T400" s="178"/>
      <c r="AT400" s="172" t="s">
        <v>247</v>
      </c>
      <c r="AU400" s="172" t="s">
        <v>140</v>
      </c>
      <c r="AV400" s="14" t="s">
        <v>246</v>
      </c>
      <c r="AW400" s="14" t="s">
        <v>3</v>
      </c>
      <c r="AX400" s="14" t="s">
        <v>88</v>
      </c>
      <c r="AY400" s="172" t="s">
        <v>239</v>
      </c>
    </row>
    <row r="401" spans="1:65" s="2" customFormat="1" ht="24.25" customHeight="1">
      <c r="A401" s="34"/>
      <c r="B401" s="147"/>
      <c r="C401" s="148" t="s">
        <v>580</v>
      </c>
      <c r="D401" s="148" t="s">
        <v>242</v>
      </c>
      <c r="E401" s="149" t="s">
        <v>581</v>
      </c>
      <c r="F401" s="150" t="s">
        <v>582</v>
      </c>
      <c r="G401" s="151" t="s">
        <v>261</v>
      </c>
      <c r="H401" s="152">
        <v>20.125</v>
      </c>
      <c r="I401" s="153"/>
      <c r="J401" s="152">
        <f>ROUND(I401*H401,3)</f>
        <v>0</v>
      </c>
      <c r="K401" s="154"/>
      <c r="L401" s="35"/>
      <c r="M401" s="155" t="s">
        <v>1</v>
      </c>
      <c r="N401" s="156" t="s">
        <v>46</v>
      </c>
      <c r="O401" s="60"/>
      <c r="P401" s="157">
        <f>O401*H401</f>
        <v>0</v>
      </c>
      <c r="Q401" s="157">
        <v>2.3000000000000001E-4</v>
      </c>
      <c r="R401" s="157">
        <f>Q401*H401</f>
        <v>4.6287500000000001E-3</v>
      </c>
      <c r="S401" s="157">
        <v>0</v>
      </c>
      <c r="T401" s="158">
        <f>S401*H401</f>
        <v>0</v>
      </c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R401" s="159" t="s">
        <v>246</v>
      </c>
      <c r="AT401" s="159" t="s">
        <v>242</v>
      </c>
      <c r="AU401" s="159" t="s">
        <v>140</v>
      </c>
      <c r="AY401" s="18" t="s">
        <v>239</v>
      </c>
      <c r="BE401" s="160">
        <f>IF(N401="základná",J401,0)</f>
        <v>0</v>
      </c>
      <c r="BF401" s="160">
        <f>IF(N401="znížená",J401,0)</f>
        <v>0</v>
      </c>
      <c r="BG401" s="160">
        <f>IF(N401="zákl. prenesená",J401,0)</f>
        <v>0</v>
      </c>
      <c r="BH401" s="160">
        <f>IF(N401="zníž. prenesená",J401,0)</f>
        <v>0</v>
      </c>
      <c r="BI401" s="160">
        <f>IF(N401="nulová",J401,0)</f>
        <v>0</v>
      </c>
      <c r="BJ401" s="18" t="s">
        <v>140</v>
      </c>
      <c r="BK401" s="161">
        <f>ROUND(I401*H401,3)</f>
        <v>0</v>
      </c>
      <c r="BL401" s="18" t="s">
        <v>246</v>
      </c>
      <c r="BM401" s="159" t="s">
        <v>583</v>
      </c>
    </row>
    <row r="402" spans="1:65" s="12" customFormat="1" ht="22.75" customHeight="1">
      <c r="B402" s="134"/>
      <c r="D402" s="135" t="s">
        <v>79</v>
      </c>
      <c r="E402" s="145" t="s">
        <v>584</v>
      </c>
      <c r="F402" s="145" t="s">
        <v>585</v>
      </c>
      <c r="I402" s="137"/>
      <c r="J402" s="146">
        <f>BK402</f>
        <v>0</v>
      </c>
      <c r="L402" s="134"/>
      <c r="M402" s="139"/>
      <c r="N402" s="140"/>
      <c r="O402" s="140"/>
      <c r="P402" s="141">
        <f>SUM(P403:P409)</f>
        <v>0</v>
      </c>
      <c r="Q402" s="140"/>
      <c r="R402" s="141">
        <f>SUM(R403:R409)</f>
        <v>8.0302890000000002E-2</v>
      </c>
      <c r="S402" s="140"/>
      <c r="T402" s="142">
        <f>SUM(T403:T409)</f>
        <v>0</v>
      </c>
      <c r="AR402" s="135" t="s">
        <v>88</v>
      </c>
      <c r="AT402" s="143" t="s">
        <v>79</v>
      </c>
      <c r="AU402" s="143" t="s">
        <v>88</v>
      </c>
      <c r="AY402" s="135" t="s">
        <v>239</v>
      </c>
      <c r="BK402" s="144">
        <f>SUM(BK403:BK409)</f>
        <v>0</v>
      </c>
    </row>
    <row r="403" spans="1:65" s="2" customFormat="1" ht="24.25" customHeight="1">
      <c r="A403" s="34"/>
      <c r="B403" s="147"/>
      <c r="C403" s="148" t="s">
        <v>586</v>
      </c>
      <c r="D403" s="148" t="s">
        <v>242</v>
      </c>
      <c r="E403" s="149" t="s">
        <v>587</v>
      </c>
      <c r="F403" s="150" t="s">
        <v>588</v>
      </c>
      <c r="G403" s="151" t="s">
        <v>261</v>
      </c>
      <c r="H403" s="152">
        <v>328.14299999999997</v>
      </c>
      <c r="I403" s="153"/>
      <c r="J403" s="152">
        <f>ROUND(I403*H403,3)</f>
        <v>0</v>
      </c>
      <c r="K403" s="154"/>
      <c r="L403" s="35"/>
      <c r="M403" s="155" t="s">
        <v>1</v>
      </c>
      <c r="N403" s="156" t="s">
        <v>46</v>
      </c>
      <c r="O403" s="60"/>
      <c r="P403" s="157">
        <f>O403*H403</f>
        <v>0</v>
      </c>
      <c r="Q403" s="157">
        <v>0</v>
      </c>
      <c r="R403" s="157">
        <f>Q403*H403</f>
        <v>0</v>
      </c>
      <c r="S403" s="157">
        <v>0</v>
      </c>
      <c r="T403" s="158">
        <f>S403*H403</f>
        <v>0</v>
      </c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R403" s="159" t="s">
        <v>246</v>
      </c>
      <c r="AT403" s="159" t="s">
        <v>242</v>
      </c>
      <c r="AU403" s="159" t="s">
        <v>140</v>
      </c>
      <c r="AY403" s="18" t="s">
        <v>239</v>
      </c>
      <c r="BE403" s="160">
        <f>IF(N403="základná",J403,0)</f>
        <v>0</v>
      </c>
      <c r="BF403" s="160">
        <f>IF(N403="znížená",J403,0)</f>
        <v>0</v>
      </c>
      <c r="BG403" s="160">
        <f>IF(N403="zákl. prenesená",J403,0)</f>
        <v>0</v>
      </c>
      <c r="BH403" s="160">
        <f>IF(N403="zníž. prenesená",J403,0)</f>
        <v>0</v>
      </c>
      <c r="BI403" s="160">
        <f>IF(N403="nulová",J403,0)</f>
        <v>0</v>
      </c>
      <c r="BJ403" s="18" t="s">
        <v>140</v>
      </c>
      <c r="BK403" s="161">
        <f>ROUND(I403*H403,3)</f>
        <v>0</v>
      </c>
      <c r="BL403" s="18" t="s">
        <v>246</v>
      </c>
      <c r="BM403" s="159" t="s">
        <v>327</v>
      </c>
    </row>
    <row r="404" spans="1:65" s="15" customFormat="1">
      <c r="B404" s="179"/>
      <c r="D404" s="163" t="s">
        <v>247</v>
      </c>
      <c r="E404" s="180" t="s">
        <v>1</v>
      </c>
      <c r="F404" s="181" t="s">
        <v>589</v>
      </c>
      <c r="H404" s="180" t="s">
        <v>1</v>
      </c>
      <c r="I404" s="182"/>
      <c r="L404" s="179"/>
      <c r="M404" s="183"/>
      <c r="N404" s="184"/>
      <c r="O404" s="184"/>
      <c r="P404" s="184"/>
      <c r="Q404" s="184"/>
      <c r="R404" s="184"/>
      <c r="S404" s="184"/>
      <c r="T404" s="185"/>
      <c r="AT404" s="180" t="s">
        <v>247</v>
      </c>
      <c r="AU404" s="180" t="s">
        <v>140</v>
      </c>
      <c r="AV404" s="15" t="s">
        <v>88</v>
      </c>
      <c r="AW404" s="15" t="s">
        <v>3</v>
      </c>
      <c r="AX404" s="15" t="s">
        <v>80</v>
      </c>
      <c r="AY404" s="180" t="s">
        <v>239</v>
      </c>
    </row>
    <row r="405" spans="1:65" s="13" customFormat="1" ht="41.9">
      <c r="B405" s="162"/>
      <c r="D405" s="163" t="s">
        <v>247</v>
      </c>
      <c r="E405" s="164" t="s">
        <v>1</v>
      </c>
      <c r="F405" s="165" t="s">
        <v>590</v>
      </c>
      <c r="H405" s="166">
        <v>179.37700000000001</v>
      </c>
      <c r="I405" s="167"/>
      <c r="L405" s="162"/>
      <c r="M405" s="168"/>
      <c r="N405" s="169"/>
      <c r="O405" s="169"/>
      <c r="P405" s="169"/>
      <c r="Q405" s="169"/>
      <c r="R405" s="169"/>
      <c r="S405" s="169"/>
      <c r="T405" s="170"/>
      <c r="AT405" s="164" t="s">
        <v>247</v>
      </c>
      <c r="AU405" s="164" t="s">
        <v>140</v>
      </c>
      <c r="AV405" s="13" t="s">
        <v>140</v>
      </c>
      <c r="AW405" s="13" t="s">
        <v>3</v>
      </c>
      <c r="AX405" s="13" t="s">
        <v>80</v>
      </c>
      <c r="AY405" s="164" t="s">
        <v>239</v>
      </c>
    </row>
    <row r="406" spans="1:65" s="13" customFormat="1" ht="41.9">
      <c r="B406" s="162"/>
      <c r="D406" s="163" t="s">
        <v>247</v>
      </c>
      <c r="E406" s="164" t="s">
        <v>1</v>
      </c>
      <c r="F406" s="165" t="s">
        <v>591</v>
      </c>
      <c r="H406" s="166">
        <v>148.76599999999999</v>
      </c>
      <c r="I406" s="167"/>
      <c r="L406" s="162"/>
      <c r="M406" s="168"/>
      <c r="N406" s="169"/>
      <c r="O406" s="169"/>
      <c r="P406" s="169"/>
      <c r="Q406" s="169"/>
      <c r="R406" s="169"/>
      <c r="S406" s="169"/>
      <c r="T406" s="170"/>
      <c r="AT406" s="164" t="s">
        <v>247</v>
      </c>
      <c r="AU406" s="164" t="s">
        <v>140</v>
      </c>
      <c r="AV406" s="13" t="s">
        <v>140</v>
      </c>
      <c r="AW406" s="13" t="s">
        <v>3</v>
      </c>
      <c r="AX406" s="13" t="s">
        <v>80</v>
      </c>
      <c r="AY406" s="164" t="s">
        <v>239</v>
      </c>
    </row>
    <row r="407" spans="1:65" s="14" customFormat="1">
      <c r="B407" s="171"/>
      <c r="D407" s="163" t="s">
        <v>247</v>
      </c>
      <c r="E407" s="172" t="s">
        <v>1</v>
      </c>
      <c r="F407" s="173" t="s">
        <v>249</v>
      </c>
      <c r="H407" s="174">
        <v>328.14299999999997</v>
      </c>
      <c r="I407" s="175"/>
      <c r="L407" s="171"/>
      <c r="M407" s="176"/>
      <c r="N407" s="177"/>
      <c r="O407" s="177"/>
      <c r="P407" s="177"/>
      <c r="Q407" s="177"/>
      <c r="R407" s="177"/>
      <c r="S407" s="177"/>
      <c r="T407" s="178"/>
      <c r="AT407" s="172" t="s">
        <v>247</v>
      </c>
      <c r="AU407" s="172" t="s">
        <v>140</v>
      </c>
      <c r="AV407" s="14" t="s">
        <v>246</v>
      </c>
      <c r="AW407" s="14" t="s">
        <v>3</v>
      </c>
      <c r="AX407" s="14" t="s">
        <v>88</v>
      </c>
      <c r="AY407" s="172" t="s">
        <v>239</v>
      </c>
    </row>
    <row r="408" spans="1:65" s="2" customFormat="1" ht="24.25" customHeight="1">
      <c r="A408" s="34"/>
      <c r="B408" s="147"/>
      <c r="C408" s="148" t="s">
        <v>592</v>
      </c>
      <c r="D408" s="148" t="s">
        <v>242</v>
      </c>
      <c r="E408" s="149" t="s">
        <v>593</v>
      </c>
      <c r="F408" s="150" t="s">
        <v>594</v>
      </c>
      <c r="G408" s="151" t="s">
        <v>261</v>
      </c>
      <c r="H408" s="152">
        <v>349.14299999999997</v>
      </c>
      <c r="I408" s="153"/>
      <c r="J408" s="152">
        <f>ROUND(I408*H408,3)</f>
        <v>0</v>
      </c>
      <c r="K408" s="154"/>
      <c r="L408" s="35"/>
      <c r="M408" s="155" t="s">
        <v>1</v>
      </c>
      <c r="N408" s="156" t="s">
        <v>46</v>
      </c>
      <c r="O408" s="60"/>
      <c r="P408" s="157">
        <f>O408*H408</f>
        <v>0</v>
      </c>
      <c r="Q408" s="157">
        <v>2.3000000000000001E-4</v>
      </c>
      <c r="R408" s="157">
        <f>Q408*H408</f>
        <v>8.0302890000000002E-2</v>
      </c>
      <c r="S408" s="157">
        <v>0</v>
      </c>
      <c r="T408" s="158">
        <f>S408*H408</f>
        <v>0</v>
      </c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R408" s="159" t="s">
        <v>246</v>
      </c>
      <c r="AT408" s="159" t="s">
        <v>242</v>
      </c>
      <c r="AU408" s="159" t="s">
        <v>140</v>
      </c>
      <c r="AY408" s="18" t="s">
        <v>239</v>
      </c>
      <c r="BE408" s="160">
        <f>IF(N408="základná",J408,0)</f>
        <v>0</v>
      </c>
      <c r="BF408" s="160">
        <f>IF(N408="znížená",J408,0)</f>
        <v>0</v>
      </c>
      <c r="BG408" s="160">
        <f>IF(N408="zákl. prenesená",J408,0)</f>
        <v>0</v>
      </c>
      <c r="BH408" s="160">
        <f>IF(N408="zníž. prenesená",J408,0)</f>
        <v>0</v>
      </c>
      <c r="BI408" s="160">
        <f>IF(N408="nulová",J408,0)</f>
        <v>0</v>
      </c>
      <c r="BJ408" s="18" t="s">
        <v>140</v>
      </c>
      <c r="BK408" s="161">
        <f>ROUND(I408*H408,3)</f>
        <v>0</v>
      </c>
      <c r="BL408" s="18" t="s">
        <v>246</v>
      </c>
      <c r="BM408" s="159" t="s">
        <v>595</v>
      </c>
    </row>
    <row r="409" spans="1:65" s="2" customFormat="1" ht="24.25" customHeight="1">
      <c r="A409" s="34"/>
      <c r="B409" s="147"/>
      <c r="C409" s="148" t="s">
        <v>596</v>
      </c>
      <c r="D409" s="148" t="s">
        <v>242</v>
      </c>
      <c r="E409" s="149" t="s">
        <v>597</v>
      </c>
      <c r="F409" s="150" t="s">
        <v>598</v>
      </c>
      <c r="G409" s="151" t="s">
        <v>388</v>
      </c>
      <c r="H409" s="152">
        <v>21</v>
      </c>
      <c r="I409" s="153"/>
      <c r="J409" s="152">
        <f>ROUND(I409*H409,3)</f>
        <v>0</v>
      </c>
      <c r="K409" s="154"/>
      <c r="L409" s="35"/>
      <c r="M409" s="155" t="s">
        <v>1</v>
      </c>
      <c r="N409" s="156" t="s">
        <v>46</v>
      </c>
      <c r="O409" s="60"/>
      <c r="P409" s="157">
        <f>O409*H409</f>
        <v>0</v>
      </c>
      <c r="Q409" s="157">
        <v>0</v>
      </c>
      <c r="R409" s="157">
        <f>Q409*H409</f>
        <v>0</v>
      </c>
      <c r="S409" s="157">
        <v>0</v>
      </c>
      <c r="T409" s="158">
        <f>S409*H409</f>
        <v>0</v>
      </c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R409" s="159" t="s">
        <v>246</v>
      </c>
      <c r="AT409" s="159" t="s">
        <v>242</v>
      </c>
      <c r="AU409" s="159" t="s">
        <v>140</v>
      </c>
      <c r="AY409" s="18" t="s">
        <v>239</v>
      </c>
      <c r="BE409" s="160">
        <f>IF(N409="základná",J409,0)</f>
        <v>0</v>
      </c>
      <c r="BF409" s="160">
        <f>IF(N409="znížená",J409,0)</f>
        <v>0</v>
      </c>
      <c r="BG409" s="160">
        <f>IF(N409="zákl. prenesená",J409,0)</f>
        <v>0</v>
      </c>
      <c r="BH409" s="160">
        <f>IF(N409="zníž. prenesená",J409,0)</f>
        <v>0</v>
      </c>
      <c r="BI409" s="160">
        <f>IF(N409="nulová",J409,0)</f>
        <v>0</v>
      </c>
      <c r="BJ409" s="18" t="s">
        <v>140</v>
      </c>
      <c r="BK409" s="161">
        <f>ROUND(I409*H409,3)</f>
        <v>0</v>
      </c>
      <c r="BL409" s="18" t="s">
        <v>246</v>
      </c>
      <c r="BM409" s="159" t="s">
        <v>320</v>
      </c>
    </row>
    <row r="410" spans="1:65" s="12" customFormat="1" ht="22.75" customHeight="1">
      <c r="B410" s="134"/>
      <c r="D410" s="135" t="s">
        <v>79</v>
      </c>
      <c r="E410" s="145" t="s">
        <v>599</v>
      </c>
      <c r="F410" s="145" t="s">
        <v>600</v>
      </c>
      <c r="I410" s="137"/>
      <c r="J410" s="146">
        <f>BK410</f>
        <v>0</v>
      </c>
      <c r="L410" s="134"/>
      <c r="M410" s="139"/>
      <c r="N410" s="140"/>
      <c r="O410" s="140"/>
      <c r="P410" s="141">
        <f>SUM(P411:P415)</f>
        <v>0</v>
      </c>
      <c r="Q410" s="140"/>
      <c r="R410" s="141">
        <f>SUM(R411:R415)</f>
        <v>16.069465396240002</v>
      </c>
      <c r="S410" s="140"/>
      <c r="T410" s="142">
        <f>SUM(T411:T415)</f>
        <v>0</v>
      </c>
      <c r="AR410" s="135" t="s">
        <v>88</v>
      </c>
      <c r="AT410" s="143" t="s">
        <v>79</v>
      </c>
      <c r="AU410" s="143" t="s">
        <v>88</v>
      </c>
      <c r="AY410" s="135" t="s">
        <v>239</v>
      </c>
      <c r="BK410" s="144">
        <f>SUM(BK411:BK415)</f>
        <v>0</v>
      </c>
    </row>
    <row r="411" spans="1:65" s="2" customFormat="1" ht="24.25" customHeight="1">
      <c r="A411" s="34"/>
      <c r="B411" s="147"/>
      <c r="C411" s="148" t="s">
        <v>601</v>
      </c>
      <c r="D411" s="148" t="s">
        <v>242</v>
      </c>
      <c r="E411" s="149" t="s">
        <v>602</v>
      </c>
      <c r="F411" s="150" t="s">
        <v>603</v>
      </c>
      <c r="G411" s="151" t="s">
        <v>261</v>
      </c>
      <c r="H411" s="152">
        <v>743.15300000000002</v>
      </c>
      <c r="I411" s="153"/>
      <c r="J411" s="152">
        <f>ROUND(I411*H411,3)</f>
        <v>0</v>
      </c>
      <c r="K411" s="154"/>
      <c r="L411" s="35"/>
      <c r="M411" s="155" t="s">
        <v>1</v>
      </c>
      <c r="N411" s="156" t="s">
        <v>46</v>
      </c>
      <c r="O411" s="60"/>
      <c r="P411" s="157">
        <f>O411*H411</f>
        <v>0</v>
      </c>
      <c r="Q411" s="157">
        <v>1.814E-2</v>
      </c>
      <c r="R411" s="157">
        <f>Q411*H411</f>
        <v>13.48079542</v>
      </c>
      <c r="S411" s="157">
        <v>0</v>
      </c>
      <c r="T411" s="158">
        <f>S411*H411</f>
        <v>0</v>
      </c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R411" s="159" t="s">
        <v>246</v>
      </c>
      <c r="AT411" s="159" t="s">
        <v>242</v>
      </c>
      <c r="AU411" s="159" t="s">
        <v>140</v>
      </c>
      <c r="AY411" s="18" t="s">
        <v>239</v>
      </c>
      <c r="BE411" s="160">
        <f>IF(N411="základná",J411,0)</f>
        <v>0</v>
      </c>
      <c r="BF411" s="160">
        <f>IF(N411="znížená",J411,0)</f>
        <v>0</v>
      </c>
      <c r="BG411" s="160">
        <f>IF(N411="zákl. prenesená",J411,0)</f>
        <v>0</v>
      </c>
      <c r="BH411" s="160">
        <f>IF(N411="zníž. prenesená",J411,0)</f>
        <v>0</v>
      </c>
      <c r="BI411" s="160">
        <f>IF(N411="nulová",J411,0)</f>
        <v>0</v>
      </c>
      <c r="BJ411" s="18" t="s">
        <v>140</v>
      </c>
      <c r="BK411" s="161">
        <f>ROUND(I411*H411,3)</f>
        <v>0</v>
      </c>
      <c r="BL411" s="18" t="s">
        <v>246</v>
      </c>
      <c r="BM411" s="159" t="s">
        <v>334</v>
      </c>
    </row>
    <row r="412" spans="1:65" s="2" customFormat="1" ht="24.25" customHeight="1">
      <c r="A412" s="34"/>
      <c r="B412" s="147"/>
      <c r="C412" s="148" t="s">
        <v>604</v>
      </c>
      <c r="D412" s="148" t="s">
        <v>242</v>
      </c>
      <c r="E412" s="149" t="s">
        <v>605</v>
      </c>
      <c r="F412" s="150" t="s">
        <v>606</v>
      </c>
      <c r="G412" s="151" t="s">
        <v>261</v>
      </c>
      <c r="H412" s="152">
        <v>743.15300000000002</v>
      </c>
      <c r="I412" s="153"/>
      <c r="J412" s="152">
        <f>ROUND(I412*H412,3)</f>
        <v>0</v>
      </c>
      <c r="K412" s="154"/>
      <c r="L412" s="35"/>
      <c r="M412" s="155" t="s">
        <v>1</v>
      </c>
      <c r="N412" s="156" t="s">
        <v>46</v>
      </c>
      <c r="O412" s="60"/>
      <c r="P412" s="157">
        <f>O412*H412</f>
        <v>0</v>
      </c>
      <c r="Q412" s="157">
        <v>3.2200000000000002E-3</v>
      </c>
      <c r="R412" s="157">
        <f>Q412*H412</f>
        <v>2.3929526600000002</v>
      </c>
      <c r="S412" s="157">
        <v>0</v>
      </c>
      <c r="T412" s="158">
        <f>S412*H412</f>
        <v>0</v>
      </c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R412" s="159" t="s">
        <v>246</v>
      </c>
      <c r="AT412" s="159" t="s">
        <v>242</v>
      </c>
      <c r="AU412" s="159" t="s">
        <v>140</v>
      </c>
      <c r="AY412" s="18" t="s">
        <v>239</v>
      </c>
      <c r="BE412" s="160">
        <f>IF(N412="základná",J412,0)</f>
        <v>0</v>
      </c>
      <c r="BF412" s="160">
        <f>IF(N412="znížená",J412,0)</f>
        <v>0</v>
      </c>
      <c r="BG412" s="160">
        <f>IF(N412="zákl. prenesená",J412,0)</f>
        <v>0</v>
      </c>
      <c r="BH412" s="160">
        <f>IF(N412="zníž. prenesená",J412,0)</f>
        <v>0</v>
      </c>
      <c r="BI412" s="160">
        <f>IF(N412="nulová",J412,0)</f>
        <v>0</v>
      </c>
      <c r="BJ412" s="18" t="s">
        <v>140</v>
      </c>
      <c r="BK412" s="161">
        <f>ROUND(I412*H412,3)</f>
        <v>0</v>
      </c>
      <c r="BL412" s="18" t="s">
        <v>246</v>
      </c>
      <c r="BM412" s="159" t="s">
        <v>344</v>
      </c>
    </row>
    <row r="413" spans="1:65" s="2" customFormat="1" ht="24.25" customHeight="1">
      <c r="A413" s="34"/>
      <c r="B413" s="147"/>
      <c r="C413" s="148" t="s">
        <v>607</v>
      </c>
      <c r="D413" s="148" t="s">
        <v>242</v>
      </c>
      <c r="E413" s="149" t="s">
        <v>608</v>
      </c>
      <c r="F413" s="150" t="s">
        <v>609</v>
      </c>
      <c r="G413" s="151" t="s">
        <v>261</v>
      </c>
      <c r="H413" s="152">
        <v>743.15300000000002</v>
      </c>
      <c r="I413" s="153"/>
      <c r="J413" s="152">
        <f>ROUND(I413*H413,3)</f>
        <v>0</v>
      </c>
      <c r="K413" s="154"/>
      <c r="L413" s="35"/>
      <c r="M413" s="155" t="s">
        <v>1</v>
      </c>
      <c r="N413" s="156" t="s">
        <v>46</v>
      </c>
      <c r="O413" s="60"/>
      <c r="P413" s="157">
        <f>O413*H413</f>
        <v>0</v>
      </c>
      <c r="Q413" s="157">
        <v>2.3000000000000001E-4</v>
      </c>
      <c r="R413" s="157">
        <f>Q413*H413</f>
        <v>0.17092519</v>
      </c>
      <c r="S413" s="157">
        <v>0</v>
      </c>
      <c r="T413" s="158">
        <f>S413*H413</f>
        <v>0</v>
      </c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R413" s="159" t="s">
        <v>246</v>
      </c>
      <c r="AT413" s="159" t="s">
        <v>242</v>
      </c>
      <c r="AU413" s="159" t="s">
        <v>140</v>
      </c>
      <c r="AY413" s="18" t="s">
        <v>239</v>
      </c>
      <c r="BE413" s="160">
        <f>IF(N413="základná",J413,0)</f>
        <v>0</v>
      </c>
      <c r="BF413" s="160">
        <f>IF(N413="znížená",J413,0)</f>
        <v>0</v>
      </c>
      <c r="BG413" s="160">
        <f>IF(N413="zákl. prenesená",J413,0)</f>
        <v>0</v>
      </c>
      <c r="BH413" s="160">
        <f>IF(N413="zníž. prenesená",J413,0)</f>
        <v>0</v>
      </c>
      <c r="BI413" s="160">
        <f>IF(N413="nulová",J413,0)</f>
        <v>0</v>
      </c>
      <c r="BJ413" s="18" t="s">
        <v>140</v>
      </c>
      <c r="BK413" s="161">
        <f>ROUND(I413*H413,3)</f>
        <v>0</v>
      </c>
      <c r="BL413" s="18" t="s">
        <v>246</v>
      </c>
      <c r="BM413" s="159" t="s">
        <v>339</v>
      </c>
    </row>
    <row r="414" spans="1:65" s="2" customFormat="1" ht="38" customHeight="1">
      <c r="A414" s="34"/>
      <c r="B414" s="147"/>
      <c r="C414" s="148" t="s">
        <v>610</v>
      </c>
      <c r="D414" s="148" t="s">
        <v>242</v>
      </c>
      <c r="E414" s="149" t="s">
        <v>611</v>
      </c>
      <c r="F414" s="150" t="s">
        <v>612</v>
      </c>
      <c r="G414" s="151" t="s">
        <v>261</v>
      </c>
      <c r="H414" s="152">
        <v>128.88399999999999</v>
      </c>
      <c r="I414" s="153"/>
      <c r="J414" s="152">
        <f>ROUND(I414*H414,3)</f>
        <v>0</v>
      </c>
      <c r="K414" s="154"/>
      <c r="L414" s="35"/>
      <c r="M414" s="155" t="s">
        <v>1</v>
      </c>
      <c r="N414" s="156" t="s">
        <v>46</v>
      </c>
      <c r="O414" s="60"/>
      <c r="P414" s="157">
        <f>O414*H414</f>
        <v>0</v>
      </c>
      <c r="Q414" s="157">
        <v>1.9236000000000001E-4</v>
      </c>
      <c r="R414" s="157">
        <f>Q414*H414</f>
        <v>2.4792126239999997E-2</v>
      </c>
      <c r="S414" s="157">
        <v>0</v>
      </c>
      <c r="T414" s="158">
        <f>S414*H414</f>
        <v>0</v>
      </c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R414" s="159" t="s">
        <v>246</v>
      </c>
      <c r="AT414" s="159" t="s">
        <v>242</v>
      </c>
      <c r="AU414" s="159" t="s">
        <v>140</v>
      </c>
      <c r="AY414" s="18" t="s">
        <v>239</v>
      </c>
      <c r="BE414" s="160">
        <f>IF(N414="základná",J414,0)</f>
        <v>0</v>
      </c>
      <c r="BF414" s="160">
        <f>IF(N414="znížená",J414,0)</f>
        <v>0</v>
      </c>
      <c r="BG414" s="160">
        <f>IF(N414="zákl. prenesená",J414,0)</f>
        <v>0</v>
      </c>
      <c r="BH414" s="160">
        <f>IF(N414="zníž. prenesená",J414,0)</f>
        <v>0</v>
      </c>
      <c r="BI414" s="160">
        <f>IF(N414="nulová",J414,0)</f>
        <v>0</v>
      </c>
      <c r="BJ414" s="18" t="s">
        <v>140</v>
      </c>
      <c r="BK414" s="161">
        <f>ROUND(I414*H414,3)</f>
        <v>0</v>
      </c>
      <c r="BL414" s="18" t="s">
        <v>246</v>
      </c>
      <c r="BM414" s="159" t="s">
        <v>613</v>
      </c>
    </row>
    <row r="415" spans="1:65" s="13" customFormat="1">
      <c r="B415" s="162"/>
      <c r="D415" s="163" t="s">
        <v>247</v>
      </c>
      <c r="E415" s="164" t="s">
        <v>1</v>
      </c>
      <c r="F415" s="165" t="s">
        <v>614</v>
      </c>
      <c r="H415" s="166">
        <v>128.88399999999999</v>
      </c>
      <c r="I415" s="167"/>
      <c r="L415" s="162"/>
      <c r="M415" s="168"/>
      <c r="N415" s="169"/>
      <c r="O415" s="169"/>
      <c r="P415" s="169"/>
      <c r="Q415" s="169"/>
      <c r="R415" s="169"/>
      <c r="S415" s="169"/>
      <c r="T415" s="170"/>
      <c r="AT415" s="164" t="s">
        <v>247</v>
      </c>
      <c r="AU415" s="164" t="s">
        <v>140</v>
      </c>
      <c r="AV415" s="13" t="s">
        <v>140</v>
      </c>
      <c r="AW415" s="13" t="s">
        <v>3</v>
      </c>
      <c r="AX415" s="13" t="s">
        <v>88</v>
      </c>
      <c r="AY415" s="164" t="s">
        <v>239</v>
      </c>
    </row>
    <row r="416" spans="1:65" s="12" customFormat="1" ht="22.75" customHeight="1">
      <c r="B416" s="134"/>
      <c r="D416" s="135" t="s">
        <v>79</v>
      </c>
      <c r="E416" s="145" t="s">
        <v>615</v>
      </c>
      <c r="F416" s="145" t="s">
        <v>509</v>
      </c>
      <c r="I416" s="137"/>
      <c r="J416" s="146">
        <f>BK416</f>
        <v>0</v>
      </c>
      <c r="L416" s="134"/>
      <c r="M416" s="139"/>
      <c r="N416" s="140"/>
      <c r="O416" s="140"/>
      <c r="P416" s="141">
        <f>P417</f>
        <v>0</v>
      </c>
      <c r="Q416" s="140"/>
      <c r="R416" s="141">
        <f>R417</f>
        <v>0</v>
      </c>
      <c r="S416" s="140"/>
      <c r="T416" s="142">
        <f>T417</f>
        <v>0</v>
      </c>
      <c r="AR416" s="135" t="s">
        <v>88</v>
      </c>
      <c r="AT416" s="143" t="s">
        <v>79</v>
      </c>
      <c r="AU416" s="143" t="s">
        <v>88</v>
      </c>
      <c r="AY416" s="135" t="s">
        <v>239</v>
      </c>
      <c r="BK416" s="144">
        <f>BK417</f>
        <v>0</v>
      </c>
    </row>
    <row r="417" spans="1:65" s="2" customFormat="1" ht="24.25" customHeight="1">
      <c r="A417" s="34"/>
      <c r="B417" s="147"/>
      <c r="C417" s="148" t="s">
        <v>616</v>
      </c>
      <c r="D417" s="148" t="s">
        <v>242</v>
      </c>
      <c r="E417" s="149" t="s">
        <v>617</v>
      </c>
      <c r="F417" s="150" t="s">
        <v>618</v>
      </c>
      <c r="G417" s="151" t="s">
        <v>461</v>
      </c>
      <c r="H417" s="152">
        <v>16.154</v>
      </c>
      <c r="I417" s="153"/>
      <c r="J417" s="152">
        <f>ROUND(I417*H417,3)</f>
        <v>0</v>
      </c>
      <c r="K417" s="154"/>
      <c r="L417" s="35"/>
      <c r="M417" s="155" t="s">
        <v>1</v>
      </c>
      <c r="N417" s="156" t="s">
        <v>46</v>
      </c>
      <c r="O417" s="60"/>
      <c r="P417" s="157">
        <f>O417*H417</f>
        <v>0</v>
      </c>
      <c r="Q417" s="157">
        <v>0</v>
      </c>
      <c r="R417" s="157">
        <f>Q417*H417</f>
        <v>0</v>
      </c>
      <c r="S417" s="157">
        <v>0</v>
      </c>
      <c r="T417" s="158">
        <f>S417*H417</f>
        <v>0</v>
      </c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R417" s="159" t="s">
        <v>246</v>
      </c>
      <c r="AT417" s="159" t="s">
        <v>242</v>
      </c>
      <c r="AU417" s="159" t="s">
        <v>140</v>
      </c>
      <c r="AY417" s="18" t="s">
        <v>239</v>
      </c>
      <c r="BE417" s="160">
        <f>IF(N417="základná",J417,0)</f>
        <v>0</v>
      </c>
      <c r="BF417" s="160">
        <f>IF(N417="znížená",J417,0)</f>
        <v>0</v>
      </c>
      <c r="BG417" s="160">
        <f>IF(N417="zákl. prenesená",J417,0)</f>
        <v>0</v>
      </c>
      <c r="BH417" s="160">
        <f>IF(N417="zníž. prenesená",J417,0)</f>
        <v>0</v>
      </c>
      <c r="BI417" s="160">
        <f>IF(N417="nulová",J417,0)</f>
        <v>0</v>
      </c>
      <c r="BJ417" s="18" t="s">
        <v>140</v>
      </c>
      <c r="BK417" s="161">
        <f>ROUND(I417*H417,3)</f>
        <v>0</v>
      </c>
      <c r="BL417" s="18" t="s">
        <v>246</v>
      </c>
      <c r="BM417" s="159" t="s">
        <v>619</v>
      </c>
    </row>
    <row r="418" spans="1:65" s="12" customFormat="1" ht="25.85" customHeight="1">
      <c r="B418" s="134"/>
      <c r="D418" s="135" t="s">
        <v>79</v>
      </c>
      <c r="E418" s="136" t="s">
        <v>339</v>
      </c>
      <c r="F418" s="136" t="s">
        <v>620</v>
      </c>
      <c r="I418" s="137"/>
      <c r="J418" s="138">
        <f>BK418</f>
        <v>0</v>
      </c>
      <c r="L418" s="134"/>
      <c r="M418" s="139"/>
      <c r="N418" s="140"/>
      <c r="O418" s="140"/>
      <c r="P418" s="141">
        <f>P419+P429+P436</f>
        <v>0</v>
      </c>
      <c r="Q418" s="140"/>
      <c r="R418" s="141">
        <f>R419+R429+R436</f>
        <v>10.68072385</v>
      </c>
      <c r="S418" s="140"/>
      <c r="T418" s="142">
        <f>T419+T429+T436</f>
        <v>0</v>
      </c>
      <c r="AR418" s="135" t="s">
        <v>88</v>
      </c>
      <c r="AT418" s="143" t="s">
        <v>79</v>
      </c>
      <c r="AU418" s="143" t="s">
        <v>80</v>
      </c>
      <c r="AY418" s="135" t="s">
        <v>239</v>
      </c>
      <c r="BK418" s="144">
        <f>BK419+BK429+BK436</f>
        <v>0</v>
      </c>
    </row>
    <row r="419" spans="1:65" s="12" customFormat="1" ht="22.75" customHeight="1">
      <c r="B419" s="134"/>
      <c r="D419" s="135" t="s">
        <v>79</v>
      </c>
      <c r="E419" s="145" t="s">
        <v>621</v>
      </c>
      <c r="F419" s="145" t="s">
        <v>622</v>
      </c>
      <c r="I419" s="137"/>
      <c r="J419" s="146">
        <f>BK419</f>
        <v>0</v>
      </c>
      <c r="L419" s="134"/>
      <c r="M419" s="139"/>
      <c r="N419" s="140"/>
      <c r="O419" s="140"/>
      <c r="P419" s="141">
        <f>SUM(P420:P428)</f>
        <v>0</v>
      </c>
      <c r="Q419" s="140"/>
      <c r="R419" s="141">
        <f>SUM(R420:R428)</f>
        <v>10.058131599999999</v>
      </c>
      <c r="S419" s="140"/>
      <c r="T419" s="142">
        <f>SUM(T420:T428)</f>
        <v>0</v>
      </c>
      <c r="AR419" s="135" t="s">
        <v>88</v>
      </c>
      <c r="AT419" s="143" t="s">
        <v>79</v>
      </c>
      <c r="AU419" s="143" t="s">
        <v>88</v>
      </c>
      <c r="AY419" s="135" t="s">
        <v>239</v>
      </c>
      <c r="BK419" s="144">
        <f>SUM(BK420:BK428)</f>
        <v>0</v>
      </c>
    </row>
    <row r="420" spans="1:65" s="2" customFormat="1" ht="24.25" customHeight="1">
      <c r="A420" s="34"/>
      <c r="B420" s="147"/>
      <c r="C420" s="148" t="s">
        <v>623</v>
      </c>
      <c r="D420" s="148" t="s">
        <v>242</v>
      </c>
      <c r="E420" s="149" t="s">
        <v>624</v>
      </c>
      <c r="F420" s="150" t="s">
        <v>625</v>
      </c>
      <c r="G420" s="151" t="s">
        <v>245</v>
      </c>
      <c r="H420" s="152">
        <v>4.4779999999999998</v>
      </c>
      <c r="I420" s="153"/>
      <c r="J420" s="152">
        <f>ROUND(I420*H420,3)</f>
        <v>0</v>
      </c>
      <c r="K420" s="154"/>
      <c r="L420" s="35"/>
      <c r="M420" s="155" t="s">
        <v>1</v>
      </c>
      <c r="N420" s="156" t="s">
        <v>46</v>
      </c>
      <c r="O420" s="60"/>
      <c r="P420" s="157">
        <f>O420*H420</f>
        <v>0</v>
      </c>
      <c r="Q420" s="157">
        <v>2.2404799999999998</v>
      </c>
      <c r="R420" s="157">
        <f>Q420*H420</f>
        <v>10.032869439999999</v>
      </c>
      <c r="S420" s="157">
        <v>0</v>
      </c>
      <c r="T420" s="158">
        <f>S420*H420</f>
        <v>0</v>
      </c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R420" s="159" t="s">
        <v>246</v>
      </c>
      <c r="AT420" s="159" t="s">
        <v>242</v>
      </c>
      <c r="AU420" s="159" t="s">
        <v>140</v>
      </c>
      <c r="AY420" s="18" t="s">
        <v>239</v>
      </c>
      <c r="BE420" s="160">
        <f>IF(N420="základná",J420,0)</f>
        <v>0</v>
      </c>
      <c r="BF420" s="160">
        <f>IF(N420="znížená",J420,0)</f>
        <v>0</v>
      </c>
      <c r="BG420" s="160">
        <f>IF(N420="zákl. prenesená",J420,0)</f>
        <v>0</v>
      </c>
      <c r="BH420" s="160">
        <f>IF(N420="zníž. prenesená",J420,0)</f>
        <v>0</v>
      </c>
      <c r="BI420" s="160">
        <f>IF(N420="nulová",J420,0)</f>
        <v>0</v>
      </c>
      <c r="BJ420" s="18" t="s">
        <v>140</v>
      </c>
      <c r="BK420" s="161">
        <f>ROUND(I420*H420,3)</f>
        <v>0</v>
      </c>
      <c r="BL420" s="18" t="s">
        <v>246</v>
      </c>
      <c r="BM420" s="159" t="s">
        <v>385</v>
      </c>
    </row>
    <row r="421" spans="1:65" s="13" customFormat="1">
      <c r="B421" s="162"/>
      <c r="D421" s="163" t="s">
        <v>247</v>
      </c>
      <c r="E421" s="164" t="s">
        <v>1</v>
      </c>
      <c r="F421" s="165" t="s">
        <v>626</v>
      </c>
      <c r="H421" s="166">
        <v>0.24</v>
      </c>
      <c r="I421" s="167"/>
      <c r="L421" s="162"/>
      <c r="M421" s="168"/>
      <c r="N421" s="169"/>
      <c r="O421" s="169"/>
      <c r="P421" s="169"/>
      <c r="Q421" s="169"/>
      <c r="R421" s="169"/>
      <c r="S421" s="169"/>
      <c r="T421" s="170"/>
      <c r="AT421" s="164" t="s">
        <v>247</v>
      </c>
      <c r="AU421" s="164" t="s">
        <v>140</v>
      </c>
      <c r="AV421" s="13" t="s">
        <v>140</v>
      </c>
      <c r="AW421" s="13" t="s">
        <v>3</v>
      </c>
      <c r="AX421" s="13" t="s">
        <v>80</v>
      </c>
      <c r="AY421" s="164" t="s">
        <v>239</v>
      </c>
    </row>
    <row r="422" spans="1:65" s="13" customFormat="1">
      <c r="B422" s="162"/>
      <c r="D422" s="163" t="s">
        <v>247</v>
      </c>
      <c r="E422" s="164" t="s">
        <v>1</v>
      </c>
      <c r="F422" s="165" t="s">
        <v>627</v>
      </c>
      <c r="H422" s="166">
        <v>0.24</v>
      </c>
      <c r="I422" s="167"/>
      <c r="L422" s="162"/>
      <c r="M422" s="168"/>
      <c r="N422" s="169"/>
      <c r="O422" s="169"/>
      <c r="P422" s="169"/>
      <c r="Q422" s="169"/>
      <c r="R422" s="169"/>
      <c r="S422" s="169"/>
      <c r="T422" s="170"/>
      <c r="AT422" s="164" t="s">
        <v>247</v>
      </c>
      <c r="AU422" s="164" t="s">
        <v>140</v>
      </c>
      <c r="AV422" s="13" t="s">
        <v>140</v>
      </c>
      <c r="AW422" s="13" t="s">
        <v>3</v>
      </c>
      <c r="AX422" s="13" t="s">
        <v>80</v>
      </c>
      <c r="AY422" s="164" t="s">
        <v>239</v>
      </c>
    </row>
    <row r="423" spans="1:65" s="13" customFormat="1">
      <c r="B423" s="162"/>
      <c r="D423" s="163" t="s">
        <v>247</v>
      </c>
      <c r="E423" s="164" t="s">
        <v>1</v>
      </c>
      <c r="F423" s="165" t="s">
        <v>628</v>
      </c>
      <c r="H423" s="166">
        <v>1.9990000000000001</v>
      </c>
      <c r="I423" s="167"/>
      <c r="L423" s="162"/>
      <c r="M423" s="168"/>
      <c r="N423" s="169"/>
      <c r="O423" s="169"/>
      <c r="P423" s="169"/>
      <c r="Q423" s="169"/>
      <c r="R423" s="169"/>
      <c r="S423" s="169"/>
      <c r="T423" s="170"/>
      <c r="AT423" s="164" t="s">
        <v>247</v>
      </c>
      <c r="AU423" s="164" t="s">
        <v>140</v>
      </c>
      <c r="AV423" s="13" t="s">
        <v>140</v>
      </c>
      <c r="AW423" s="13" t="s">
        <v>3</v>
      </c>
      <c r="AX423" s="13" t="s">
        <v>80</v>
      </c>
      <c r="AY423" s="164" t="s">
        <v>239</v>
      </c>
    </row>
    <row r="424" spans="1:65" s="13" customFormat="1">
      <c r="B424" s="162"/>
      <c r="D424" s="163" t="s">
        <v>247</v>
      </c>
      <c r="E424" s="164" t="s">
        <v>1</v>
      </c>
      <c r="F424" s="165" t="s">
        <v>629</v>
      </c>
      <c r="H424" s="166">
        <v>1.9990000000000001</v>
      </c>
      <c r="I424" s="167"/>
      <c r="L424" s="162"/>
      <c r="M424" s="168"/>
      <c r="N424" s="169"/>
      <c r="O424" s="169"/>
      <c r="P424" s="169"/>
      <c r="Q424" s="169"/>
      <c r="R424" s="169"/>
      <c r="S424" s="169"/>
      <c r="T424" s="170"/>
      <c r="AT424" s="164" t="s">
        <v>247</v>
      </c>
      <c r="AU424" s="164" t="s">
        <v>140</v>
      </c>
      <c r="AV424" s="13" t="s">
        <v>140</v>
      </c>
      <c r="AW424" s="13" t="s">
        <v>3</v>
      </c>
      <c r="AX424" s="13" t="s">
        <v>80</v>
      </c>
      <c r="AY424" s="164" t="s">
        <v>239</v>
      </c>
    </row>
    <row r="425" spans="1:65" s="14" customFormat="1">
      <c r="B425" s="171"/>
      <c r="D425" s="163" t="s">
        <v>247</v>
      </c>
      <c r="E425" s="172" t="s">
        <v>1</v>
      </c>
      <c r="F425" s="173" t="s">
        <v>249</v>
      </c>
      <c r="H425" s="174">
        <v>4.4779999999999998</v>
      </c>
      <c r="I425" s="175"/>
      <c r="L425" s="171"/>
      <c r="M425" s="176"/>
      <c r="N425" s="177"/>
      <c r="O425" s="177"/>
      <c r="P425" s="177"/>
      <c r="Q425" s="177"/>
      <c r="R425" s="177"/>
      <c r="S425" s="177"/>
      <c r="T425" s="178"/>
      <c r="AT425" s="172" t="s">
        <v>247</v>
      </c>
      <c r="AU425" s="172" t="s">
        <v>140</v>
      </c>
      <c r="AV425" s="14" t="s">
        <v>246</v>
      </c>
      <c r="AW425" s="14" t="s">
        <v>3</v>
      </c>
      <c r="AX425" s="14" t="s">
        <v>88</v>
      </c>
      <c r="AY425" s="172" t="s">
        <v>239</v>
      </c>
    </row>
    <row r="426" spans="1:65" s="2" customFormat="1" ht="24.25" customHeight="1">
      <c r="A426" s="34"/>
      <c r="B426" s="147"/>
      <c r="C426" s="148" t="s">
        <v>630</v>
      </c>
      <c r="D426" s="148" t="s">
        <v>242</v>
      </c>
      <c r="E426" s="149" t="s">
        <v>631</v>
      </c>
      <c r="F426" s="150" t="s">
        <v>632</v>
      </c>
      <c r="G426" s="151" t="s">
        <v>461</v>
      </c>
      <c r="H426" s="152">
        <v>2.1000000000000001E-2</v>
      </c>
      <c r="I426" s="153"/>
      <c r="J426" s="152">
        <f>ROUND(I426*H426,3)</f>
        <v>0</v>
      </c>
      <c r="K426" s="154"/>
      <c r="L426" s="35"/>
      <c r="M426" s="155" t="s">
        <v>1</v>
      </c>
      <c r="N426" s="156" t="s">
        <v>46</v>
      </c>
      <c r="O426" s="60"/>
      <c r="P426" s="157">
        <f>O426*H426</f>
        <v>0</v>
      </c>
      <c r="Q426" s="157">
        <v>1.20296</v>
      </c>
      <c r="R426" s="157">
        <f>Q426*H426</f>
        <v>2.5262160000000002E-2</v>
      </c>
      <c r="S426" s="157">
        <v>0</v>
      </c>
      <c r="T426" s="158">
        <f>S426*H426</f>
        <v>0</v>
      </c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R426" s="159" t="s">
        <v>246</v>
      </c>
      <c r="AT426" s="159" t="s">
        <v>242</v>
      </c>
      <c r="AU426" s="159" t="s">
        <v>140</v>
      </c>
      <c r="AY426" s="18" t="s">
        <v>239</v>
      </c>
      <c r="BE426" s="160">
        <f>IF(N426="základná",J426,0)</f>
        <v>0</v>
      </c>
      <c r="BF426" s="160">
        <f>IF(N426="znížená",J426,0)</f>
        <v>0</v>
      </c>
      <c r="BG426" s="160">
        <f>IF(N426="zákl. prenesená",J426,0)</f>
        <v>0</v>
      </c>
      <c r="BH426" s="160">
        <f>IF(N426="zníž. prenesená",J426,0)</f>
        <v>0</v>
      </c>
      <c r="BI426" s="160">
        <f>IF(N426="nulová",J426,0)</f>
        <v>0</v>
      </c>
      <c r="BJ426" s="18" t="s">
        <v>140</v>
      </c>
      <c r="BK426" s="161">
        <f>ROUND(I426*H426,3)</f>
        <v>0</v>
      </c>
      <c r="BL426" s="18" t="s">
        <v>246</v>
      </c>
      <c r="BM426" s="159" t="s">
        <v>393</v>
      </c>
    </row>
    <row r="427" spans="1:65" s="13" customFormat="1">
      <c r="B427" s="162"/>
      <c r="D427" s="163" t="s">
        <v>247</v>
      </c>
      <c r="E427" s="164" t="s">
        <v>1</v>
      </c>
      <c r="F427" s="165" t="s">
        <v>633</v>
      </c>
      <c r="H427" s="166">
        <v>2.1000000000000001E-2</v>
      </c>
      <c r="I427" s="167"/>
      <c r="L427" s="162"/>
      <c r="M427" s="168"/>
      <c r="N427" s="169"/>
      <c r="O427" s="169"/>
      <c r="P427" s="169"/>
      <c r="Q427" s="169"/>
      <c r="R427" s="169"/>
      <c r="S427" s="169"/>
      <c r="T427" s="170"/>
      <c r="AT427" s="164" t="s">
        <v>247</v>
      </c>
      <c r="AU427" s="164" t="s">
        <v>140</v>
      </c>
      <c r="AV427" s="13" t="s">
        <v>140</v>
      </c>
      <c r="AW427" s="13" t="s">
        <v>3</v>
      </c>
      <c r="AX427" s="13" t="s">
        <v>80</v>
      </c>
      <c r="AY427" s="164" t="s">
        <v>239</v>
      </c>
    </row>
    <row r="428" spans="1:65" s="14" customFormat="1">
      <c r="B428" s="171"/>
      <c r="D428" s="163" t="s">
        <v>247</v>
      </c>
      <c r="E428" s="172" t="s">
        <v>1</v>
      </c>
      <c r="F428" s="173" t="s">
        <v>249</v>
      </c>
      <c r="H428" s="174">
        <v>2.1000000000000001E-2</v>
      </c>
      <c r="I428" s="175"/>
      <c r="L428" s="171"/>
      <c r="M428" s="176"/>
      <c r="N428" s="177"/>
      <c r="O428" s="177"/>
      <c r="P428" s="177"/>
      <c r="Q428" s="177"/>
      <c r="R428" s="177"/>
      <c r="S428" s="177"/>
      <c r="T428" s="178"/>
      <c r="AT428" s="172" t="s">
        <v>247</v>
      </c>
      <c r="AU428" s="172" t="s">
        <v>140</v>
      </c>
      <c r="AV428" s="14" t="s">
        <v>246</v>
      </c>
      <c r="AW428" s="14" t="s">
        <v>3</v>
      </c>
      <c r="AX428" s="14" t="s">
        <v>88</v>
      </c>
      <c r="AY428" s="172" t="s">
        <v>239</v>
      </c>
    </row>
    <row r="429" spans="1:65" s="12" customFormat="1" ht="22.75" customHeight="1">
      <c r="B429" s="134"/>
      <c r="D429" s="135" t="s">
        <v>79</v>
      </c>
      <c r="E429" s="145" t="s">
        <v>634</v>
      </c>
      <c r="F429" s="145" t="s">
        <v>635</v>
      </c>
      <c r="I429" s="137"/>
      <c r="J429" s="146">
        <f>BK429</f>
        <v>0</v>
      </c>
      <c r="L429" s="134"/>
      <c r="M429" s="139"/>
      <c r="N429" s="140"/>
      <c r="O429" s="140"/>
      <c r="P429" s="141">
        <f>SUM(P430:P435)</f>
        <v>0</v>
      </c>
      <c r="Q429" s="140"/>
      <c r="R429" s="141">
        <f>SUM(R430:R435)</f>
        <v>0.62259225000000007</v>
      </c>
      <c r="S429" s="140"/>
      <c r="T429" s="142">
        <f>SUM(T430:T435)</f>
        <v>0</v>
      </c>
      <c r="AR429" s="135" t="s">
        <v>88</v>
      </c>
      <c r="AT429" s="143" t="s">
        <v>79</v>
      </c>
      <c r="AU429" s="143" t="s">
        <v>88</v>
      </c>
      <c r="AY429" s="135" t="s">
        <v>239</v>
      </c>
      <c r="BK429" s="144">
        <f>SUM(BK430:BK435)</f>
        <v>0</v>
      </c>
    </row>
    <row r="430" spans="1:65" s="2" customFormat="1" ht="24.25" customHeight="1">
      <c r="A430" s="34"/>
      <c r="B430" s="147"/>
      <c r="C430" s="148" t="s">
        <v>636</v>
      </c>
      <c r="D430" s="148" t="s">
        <v>242</v>
      </c>
      <c r="E430" s="149" t="s">
        <v>637</v>
      </c>
      <c r="F430" s="150" t="s">
        <v>638</v>
      </c>
      <c r="G430" s="151" t="s">
        <v>261</v>
      </c>
      <c r="H430" s="152">
        <v>79.95</v>
      </c>
      <c r="I430" s="153"/>
      <c r="J430" s="152">
        <f>ROUND(I430*H430,3)</f>
        <v>0</v>
      </c>
      <c r="K430" s="154"/>
      <c r="L430" s="35"/>
      <c r="M430" s="155" t="s">
        <v>1</v>
      </c>
      <c r="N430" s="156" t="s">
        <v>46</v>
      </c>
      <c r="O430" s="60"/>
      <c r="P430" s="157">
        <f>O430*H430</f>
        <v>0</v>
      </c>
      <c r="Q430" s="157">
        <v>7.7200000000000003E-3</v>
      </c>
      <c r="R430" s="157">
        <f>Q430*H430</f>
        <v>0.61721400000000004</v>
      </c>
      <c r="S430" s="157">
        <v>0</v>
      </c>
      <c r="T430" s="158">
        <f>S430*H430</f>
        <v>0</v>
      </c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R430" s="159" t="s">
        <v>246</v>
      </c>
      <c r="AT430" s="159" t="s">
        <v>242</v>
      </c>
      <c r="AU430" s="159" t="s">
        <v>140</v>
      </c>
      <c r="AY430" s="18" t="s">
        <v>239</v>
      </c>
      <c r="BE430" s="160">
        <f>IF(N430="základná",J430,0)</f>
        <v>0</v>
      </c>
      <c r="BF430" s="160">
        <f>IF(N430="znížená",J430,0)</f>
        <v>0</v>
      </c>
      <c r="BG430" s="160">
        <f>IF(N430="zákl. prenesená",J430,0)</f>
        <v>0</v>
      </c>
      <c r="BH430" s="160">
        <f>IF(N430="zníž. prenesená",J430,0)</f>
        <v>0</v>
      </c>
      <c r="BI430" s="160">
        <f>IF(N430="nulová",J430,0)</f>
        <v>0</v>
      </c>
      <c r="BJ430" s="18" t="s">
        <v>140</v>
      </c>
      <c r="BK430" s="161">
        <f>ROUND(I430*H430,3)</f>
        <v>0</v>
      </c>
      <c r="BL430" s="18" t="s">
        <v>246</v>
      </c>
      <c r="BM430" s="159" t="s">
        <v>639</v>
      </c>
    </row>
    <row r="431" spans="1:65" s="2" customFormat="1" ht="19.649999999999999">
      <c r="A431" s="34"/>
      <c r="B431" s="35"/>
      <c r="C431" s="34"/>
      <c r="D431" s="163" t="s">
        <v>316</v>
      </c>
      <c r="E431" s="34"/>
      <c r="F431" s="186" t="s">
        <v>640</v>
      </c>
      <c r="G431" s="34"/>
      <c r="H431" s="34"/>
      <c r="I431" s="187"/>
      <c r="J431" s="34"/>
      <c r="K431" s="34"/>
      <c r="L431" s="35"/>
      <c r="M431" s="188"/>
      <c r="N431" s="189"/>
      <c r="O431" s="60"/>
      <c r="P431" s="60"/>
      <c r="Q431" s="60"/>
      <c r="R431" s="60"/>
      <c r="S431" s="60"/>
      <c r="T431" s="61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T431" s="18" t="s">
        <v>316</v>
      </c>
      <c r="AU431" s="18" t="s">
        <v>140</v>
      </c>
    </row>
    <row r="432" spans="1:65" s="13" customFormat="1">
      <c r="B432" s="162"/>
      <c r="D432" s="163" t="s">
        <v>247</v>
      </c>
      <c r="E432" s="164" t="s">
        <v>1</v>
      </c>
      <c r="F432" s="165" t="s">
        <v>641</v>
      </c>
      <c r="H432" s="166">
        <v>79.95</v>
      </c>
      <c r="I432" s="167"/>
      <c r="L432" s="162"/>
      <c r="M432" s="168"/>
      <c r="N432" s="169"/>
      <c r="O432" s="169"/>
      <c r="P432" s="169"/>
      <c r="Q432" s="169"/>
      <c r="R432" s="169"/>
      <c r="S432" s="169"/>
      <c r="T432" s="170"/>
      <c r="AT432" s="164" t="s">
        <v>247</v>
      </c>
      <c r="AU432" s="164" t="s">
        <v>140</v>
      </c>
      <c r="AV432" s="13" t="s">
        <v>140</v>
      </c>
      <c r="AW432" s="13" t="s">
        <v>3</v>
      </c>
      <c r="AX432" s="13" t="s">
        <v>88</v>
      </c>
      <c r="AY432" s="164" t="s">
        <v>239</v>
      </c>
    </row>
    <row r="433" spans="1:65" s="2" customFormat="1" ht="24.25" customHeight="1">
      <c r="A433" s="34"/>
      <c r="B433" s="147"/>
      <c r="C433" s="148" t="s">
        <v>642</v>
      </c>
      <c r="D433" s="148" t="s">
        <v>242</v>
      </c>
      <c r="E433" s="149" t="s">
        <v>643</v>
      </c>
      <c r="F433" s="150" t="s">
        <v>644</v>
      </c>
      <c r="G433" s="151" t="s">
        <v>138</v>
      </c>
      <c r="H433" s="152">
        <v>35.5</v>
      </c>
      <c r="I433" s="153"/>
      <c r="J433" s="152">
        <f>ROUND(I433*H433,3)</f>
        <v>0</v>
      </c>
      <c r="K433" s="154"/>
      <c r="L433" s="35"/>
      <c r="M433" s="155" t="s">
        <v>1</v>
      </c>
      <c r="N433" s="156" t="s">
        <v>46</v>
      </c>
      <c r="O433" s="60"/>
      <c r="P433" s="157">
        <f>O433*H433</f>
        <v>0</v>
      </c>
      <c r="Q433" s="157">
        <v>0</v>
      </c>
      <c r="R433" s="157">
        <f>Q433*H433</f>
        <v>0</v>
      </c>
      <c r="S433" s="157">
        <v>0</v>
      </c>
      <c r="T433" s="158">
        <f>S433*H433</f>
        <v>0</v>
      </c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R433" s="159" t="s">
        <v>246</v>
      </c>
      <c r="AT433" s="159" t="s">
        <v>242</v>
      </c>
      <c r="AU433" s="159" t="s">
        <v>140</v>
      </c>
      <c r="AY433" s="18" t="s">
        <v>239</v>
      </c>
      <c r="BE433" s="160">
        <f>IF(N433="základná",J433,0)</f>
        <v>0</v>
      </c>
      <c r="BF433" s="160">
        <f>IF(N433="znížená",J433,0)</f>
        <v>0</v>
      </c>
      <c r="BG433" s="160">
        <f>IF(N433="zákl. prenesená",J433,0)</f>
        <v>0</v>
      </c>
      <c r="BH433" s="160">
        <f>IF(N433="zníž. prenesená",J433,0)</f>
        <v>0</v>
      </c>
      <c r="BI433" s="160">
        <f>IF(N433="nulová",J433,0)</f>
        <v>0</v>
      </c>
      <c r="BJ433" s="18" t="s">
        <v>140</v>
      </c>
      <c r="BK433" s="161">
        <f>ROUND(I433*H433,3)</f>
        <v>0</v>
      </c>
      <c r="BL433" s="18" t="s">
        <v>246</v>
      </c>
      <c r="BM433" s="159" t="s">
        <v>645</v>
      </c>
    </row>
    <row r="434" spans="1:65" s="13" customFormat="1">
      <c r="B434" s="162"/>
      <c r="D434" s="163" t="s">
        <v>247</v>
      </c>
      <c r="E434" s="164" t="s">
        <v>1</v>
      </c>
      <c r="F434" s="165" t="s">
        <v>646</v>
      </c>
      <c r="H434" s="166">
        <v>35.5</v>
      </c>
      <c r="I434" s="167"/>
      <c r="L434" s="162"/>
      <c r="M434" s="168"/>
      <c r="N434" s="169"/>
      <c r="O434" s="169"/>
      <c r="P434" s="169"/>
      <c r="Q434" s="169"/>
      <c r="R434" s="169"/>
      <c r="S434" s="169"/>
      <c r="T434" s="170"/>
      <c r="AT434" s="164" t="s">
        <v>247</v>
      </c>
      <c r="AU434" s="164" t="s">
        <v>140</v>
      </c>
      <c r="AV434" s="13" t="s">
        <v>140</v>
      </c>
      <c r="AW434" s="13" t="s">
        <v>3</v>
      </c>
      <c r="AX434" s="13" t="s">
        <v>88</v>
      </c>
      <c r="AY434" s="164" t="s">
        <v>239</v>
      </c>
    </row>
    <row r="435" spans="1:65" s="2" customFormat="1" ht="38" customHeight="1">
      <c r="A435" s="34"/>
      <c r="B435" s="147"/>
      <c r="C435" s="190" t="s">
        <v>647</v>
      </c>
      <c r="D435" s="190" t="s">
        <v>541</v>
      </c>
      <c r="E435" s="191" t="s">
        <v>648</v>
      </c>
      <c r="F435" s="192" t="s">
        <v>5401</v>
      </c>
      <c r="G435" s="193" t="s">
        <v>138</v>
      </c>
      <c r="H435" s="194">
        <v>35.854999999999997</v>
      </c>
      <c r="I435" s="195"/>
      <c r="J435" s="194">
        <f>ROUND(I435*H435,3)</f>
        <v>0</v>
      </c>
      <c r="K435" s="196"/>
      <c r="L435" s="197"/>
      <c r="M435" s="198" t="s">
        <v>1</v>
      </c>
      <c r="N435" s="199" t="s">
        <v>46</v>
      </c>
      <c r="O435" s="60"/>
      <c r="P435" s="157">
        <f>O435*H435</f>
        <v>0</v>
      </c>
      <c r="Q435" s="157">
        <v>1.4999999999999999E-4</v>
      </c>
      <c r="R435" s="157">
        <f>Q435*H435</f>
        <v>5.3782499999999994E-3</v>
      </c>
      <c r="S435" s="157">
        <v>0</v>
      </c>
      <c r="T435" s="158">
        <f>S435*H435</f>
        <v>0</v>
      </c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R435" s="159" t="s">
        <v>291</v>
      </c>
      <c r="AT435" s="159" t="s">
        <v>541</v>
      </c>
      <c r="AU435" s="159" t="s">
        <v>140</v>
      </c>
      <c r="AY435" s="18" t="s">
        <v>239</v>
      </c>
      <c r="BE435" s="160">
        <f>IF(N435="základná",J435,0)</f>
        <v>0</v>
      </c>
      <c r="BF435" s="160">
        <f>IF(N435="znížená",J435,0)</f>
        <v>0</v>
      </c>
      <c r="BG435" s="160">
        <f>IF(N435="zákl. prenesená",J435,0)</f>
        <v>0</v>
      </c>
      <c r="BH435" s="160">
        <f>IF(N435="zníž. prenesená",J435,0)</f>
        <v>0</v>
      </c>
      <c r="BI435" s="160">
        <f>IF(N435="nulová",J435,0)</f>
        <v>0</v>
      </c>
      <c r="BJ435" s="18" t="s">
        <v>140</v>
      </c>
      <c r="BK435" s="161">
        <f>ROUND(I435*H435,3)</f>
        <v>0</v>
      </c>
      <c r="BL435" s="18" t="s">
        <v>246</v>
      </c>
      <c r="BM435" s="159" t="s">
        <v>650</v>
      </c>
    </row>
    <row r="436" spans="1:65" s="12" customFormat="1" ht="22.75" customHeight="1">
      <c r="B436" s="134"/>
      <c r="D436" s="135" t="s">
        <v>79</v>
      </c>
      <c r="E436" s="145" t="s">
        <v>651</v>
      </c>
      <c r="F436" s="145" t="s">
        <v>509</v>
      </c>
      <c r="I436" s="137"/>
      <c r="J436" s="146">
        <f>BK436</f>
        <v>0</v>
      </c>
      <c r="L436" s="134"/>
      <c r="M436" s="139"/>
      <c r="N436" s="140"/>
      <c r="O436" s="140"/>
      <c r="P436" s="141">
        <f>P437</f>
        <v>0</v>
      </c>
      <c r="Q436" s="140"/>
      <c r="R436" s="141">
        <f>R437</f>
        <v>0</v>
      </c>
      <c r="S436" s="140"/>
      <c r="T436" s="142">
        <f>T437</f>
        <v>0</v>
      </c>
      <c r="AR436" s="135" t="s">
        <v>88</v>
      </c>
      <c r="AT436" s="143" t="s">
        <v>79</v>
      </c>
      <c r="AU436" s="143" t="s">
        <v>88</v>
      </c>
      <c r="AY436" s="135" t="s">
        <v>239</v>
      </c>
      <c r="BK436" s="144">
        <f>BK437</f>
        <v>0</v>
      </c>
    </row>
    <row r="437" spans="1:65" s="2" customFormat="1" ht="24.25" customHeight="1">
      <c r="A437" s="34"/>
      <c r="B437" s="147"/>
      <c r="C437" s="148" t="s">
        <v>652</v>
      </c>
      <c r="D437" s="148" t="s">
        <v>242</v>
      </c>
      <c r="E437" s="149" t="s">
        <v>653</v>
      </c>
      <c r="F437" s="150" t="s">
        <v>654</v>
      </c>
      <c r="G437" s="151" t="s">
        <v>461</v>
      </c>
      <c r="H437" s="152">
        <v>10.680999999999999</v>
      </c>
      <c r="I437" s="153"/>
      <c r="J437" s="152">
        <f>ROUND(I437*H437,3)</f>
        <v>0</v>
      </c>
      <c r="K437" s="154"/>
      <c r="L437" s="35"/>
      <c r="M437" s="155" t="s">
        <v>1</v>
      </c>
      <c r="N437" s="156" t="s">
        <v>46</v>
      </c>
      <c r="O437" s="60"/>
      <c r="P437" s="157">
        <f>O437*H437</f>
        <v>0</v>
      </c>
      <c r="Q437" s="157">
        <v>0</v>
      </c>
      <c r="R437" s="157">
        <f>Q437*H437</f>
        <v>0</v>
      </c>
      <c r="S437" s="157">
        <v>0</v>
      </c>
      <c r="T437" s="158">
        <f>S437*H437</f>
        <v>0</v>
      </c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R437" s="159" t="s">
        <v>246</v>
      </c>
      <c r="AT437" s="159" t="s">
        <v>242</v>
      </c>
      <c r="AU437" s="159" t="s">
        <v>140</v>
      </c>
      <c r="AY437" s="18" t="s">
        <v>239</v>
      </c>
      <c r="BE437" s="160">
        <f>IF(N437="základná",J437,0)</f>
        <v>0</v>
      </c>
      <c r="BF437" s="160">
        <f>IF(N437="znížená",J437,0)</f>
        <v>0</v>
      </c>
      <c r="BG437" s="160">
        <f>IF(N437="zákl. prenesená",J437,0)</f>
        <v>0</v>
      </c>
      <c r="BH437" s="160">
        <f>IF(N437="zníž. prenesená",J437,0)</f>
        <v>0</v>
      </c>
      <c r="BI437" s="160">
        <f>IF(N437="nulová",J437,0)</f>
        <v>0</v>
      </c>
      <c r="BJ437" s="18" t="s">
        <v>140</v>
      </c>
      <c r="BK437" s="161">
        <f>ROUND(I437*H437,3)</f>
        <v>0</v>
      </c>
      <c r="BL437" s="18" t="s">
        <v>246</v>
      </c>
      <c r="BM437" s="159" t="s">
        <v>655</v>
      </c>
    </row>
    <row r="438" spans="1:65" s="12" customFormat="1" ht="25.85" customHeight="1">
      <c r="B438" s="134"/>
      <c r="D438" s="135" t="s">
        <v>79</v>
      </c>
      <c r="E438" s="136" t="s">
        <v>656</v>
      </c>
      <c r="F438" s="136" t="s">
        <v>657</v>
      </c>
      <c r="I438" s="137"/>
      <c r="J438" s="138">
        <f>BK438</f>
        <v>0</v>
      </c>
      <c r="L438" s="134"/>
      <c r="M438" s="139"/>
      <c r="N438" s="140"/>
      <c r="O438" s="140"/>
      <c r="P438" s="141">
        <f>P439+P448+P471+P546</f>
        <v>0</v>
      </c>
      <c r="Q438" s="140"/>
      <c r="R438" s="141">
        <f>R439+R448+R471+R546</f>
        <v>23.85333769</v>
      </c>
      <c r="S438" s="140"/>
      <c r="T438" s="142">
        <f>T439+T448+T471+T546</f>
        <v>0</v>
      </c>
      <c r="AR438" s="135" t="s">
        <v>88</v>
      </c>
      <c r="AT438" s="143" t="s">
        <v>79</v>
      </c>
      <c r="AU438" s="143" t="s">
        <v>80</v>
      </c>
      <c r="AY438" s="135" t="s">
        <v>239</v>
      </c>
      <c r="BK438" s="144">
        <f>BK439+BK448+BK471+BK546</f>
        <v>0</v>
      </c>
    </row>
    <row r="439" spans="1:65" s="12" customFormat="1" ht="22.75" customHeight="1">
      <c r="B439" s="134"/>
      <c r="D439" s="135" t="s">
        <v>79</v>
      </c>
      <c r="E439" s="145" t="s">
        <v>658</v>
      </c>
      <c r="F439" s="145" t="s">
        <v>659</v>
      </c>
      <c r="I439" s="137"/>
      <c r="J439" s="146">
        <f>BK439</f>
        <v>0</v>
      </c>
      <c r="L439" s="134"/>
      <c r="M439" s="139"/>
      <c r="N439" s="140"/>
      <c r="O439" s="140"/>
      <c r="P439" s="141">
        <f>SUM(P440:P447)</f>
        <v>0</v>
      </c>
      <c r="Q439" s="140"/>
      <c r="R439" s="141">
        <f>SUM(R440:R447)</f>
        <v>0.28217100000000001</v>
      </c>
      <c r="S439" s="140"/>
      <c r="T439" s="142">
        <f>SUM(T440:T447)</f>
        <v>0</v>
      </c>
      <c r="AR439" s="135" t="s">
        <v>88</v>
      </c>
      <c r="AT439" s="143" t="s">
        <v>79</v>
      </c>
      <c r="AU439" s="143" t="s">
        <v>88</v>
      </c>
      <c r="AY439" s="135" t="s">
        <v>239</v>
      </c>
      <c r="BK439" s="144">
        <f>SUM(BK440:BK447)</f>
        <v>0</v>
      </c>
    </row>
    <row r="440" spans="1:65" s="2" customFormat="1" ht="24.25" customHeight="1">
      <c r="A440" s="34"/>
      <c r="B440" s="147"/>
      <c r="C440" s="148" t="s">
        <v>660</v>
      </c>
      <c r="D440" s="148" t="s">
        <v>242</v>
      </c>
      <c r="E440" s="149" t="s">
        <v>661</v>
      </c>
      <c r="F440" s="150" t="s">
        <v>5402</v>
      </c>
      <c r="G440" s="151" t="s">
        <v>261</v>
      </c>
      <c r="H440" s="152">
        <v>79.95</v>
      </c>
      <c r="I440" s="153"/>
      <c r="J440" s="152">
        <f>ROUND(I440*H440,3)</f>
        <v>0</v>
      </c>
      <c r="K440" s="154"/>
      <c r="L440" s="35"/>
      <c r="M440" s="155" t="s">
        <v>1</v>
      </c>
      <c r="N440" s="156" t="s">
        <v>46</v>
      </c>
      <c r="O440" s="60"/>
      <c r="P440" s="157">
        <f>O440*H440</f>
        <v>0</v>
      </c>
      <c r="Q440" s="157">
        <v>3.5000000000000001E-3</v>
      </c>
      <c r="R440" s="157">
        <f>Q440*H440</f>
        <v>0.27982499999999999</v>
      </c>
      <c r="S440" s="157">
        <v>0</v>
      </c>
      <c r="T440" s="158">
        <f>S440*H440</f>
        <v>0</v>
      </c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R440" s="159" t="s">
        <v>246</v>
      </c>
      <c r="AT440" s="159" t="s">
        <v>242</v>
      </c>
      <c r="AU440" s="159" t="s">
        <v>140</v>
      </c>
      <c r="AY440" s="18" t="s">
        <v>239</v>
      </c>
      <c r="BE440" s="160">
        <f>IF(N440="základná",J440,0)</f>
        <v>0</v>
      </c>
      <c r="BF440" s="160">
        <f>IF(N440="znížená",J440,0)</f>
        <v>0</v>
      </c>
      <c r="BG440" s="160">
        <f>IF(N440="zákl. prenesená",J440,0)</f>
        <v>0</v>
      </c>
      <c r="BH440" s="160">
        <f>IF(N440="zníž. prenesená",J440,0)</f>
        <v>0</v>
      </c>
      <c r="BI440" s="160">
        <f>IF(N440="nulová",J440,0)</f>
        <v>0</v>
      </c>
      <c r="BJ440" s="18" t="s">
        <v>140</v>
      </c>
      <c r="BK440" s="161">
        <f>ROUND(I440*H440,3)</f>
        <v>0</v>
      </c>
      <c r="BL440" s="18" t="s">
        <v>246</v>
      </c>
      <c r="BM440" s="159" t="s">
        <v>662</v>
      </c>
    </row>
    <row r="441" spans="1:65" s="13" customFormat="1">
      <c r="B441" s="162"/>
      <c r="D441" s="163" t="s">
        <v>247</v>
      </c>
      <c r="E441" s="164" t="s">
        <v>1</v>
      </c>
      <c r="F441" s="165" t="s">
        <v>641</v>
      </c>
      <c r="H441" s="166">
        <v>79.95</v>
      </c>
      <c r="I441" s="167"/>
      <c r="L441" s="162"/>
      <c r="M441" s="168"/>
      <c r="N441" s="169"/>
      <c r="O441" s="169"/>
      <c r="P441" s="169"/>
      <c r="Q441" s="169"/>
      <c r="R441" s="169"/>
      <c r="S441" s="169"/>
      <c r="T441" s="170"/>
      <c r="AT441" s="164" t="s">
        <v>247</v>
      </c>
      <c r="AU441" s="164" t="s">
        <v>140</v>
      </c>
      <c r="AV441" s="13" t="s">
        <v>140</v>
      </c>
      <c r="AW441" s="13" t="s">
        <v>3</v>
      </c>
      <c r="AX441" s="13" t="s">
        <v>88</v>
      </c>
      <c r="AY441" s="164" t="s">
        <v>239</v>
      </c>
    </row>
    <row r="442" spans="1:65" s="2" customFormat="1" ht="24.25" customHeight="1">
      <c r="A442" s="34"/>
      <c r="B442" s="147"/>
      <c r="C442" s="148" t="s">
        <v>663</v>
      </c>
      <c r="D442" s="148" t="s">
        <v>242</v>
      </c>
      <c r="E442" s="149" t="s">
        <v>664</v>
      </c>
      <c r="F442" s="150" t="s">
        <v>665</v>
      </c>
      <c r="G442" s="151" t="s">
        <v>261</v>
      </c>
      <c r="H442" s="152">
        <v>29.324999999999999</v>
      </c>
      <c r="I442" s="153"/>
      <c r="J442" s="152">
        <f>ROUND(I442*H442,3)</f>
        <v>0</v>
      </c>
      <c r="K442" s="154"/>
      <c r="L442" s="35"/>
      <c r="M442" s="155" t="s">
        <v>1</v>
      </c>
      <c r="N442" s="156" t="s">
        <v>46</v>
      </c>
      <c r="O442" s="60"/>
      <c r="P442" s="157">
        <f>O442*H442</f>
        <v>0</v>
      </c>
      <c r="Q442" s="157">
        <v>8.0000000000000007E-5</v>
      </c>
      <c r="R442" s="157">
        <f>Q442*H442</f>
        <v>2.346E-3</v>
      </c>
      <c r="S442" s="157">
        <v>0</v>
      </c>
      <c r="T442" s="158">
        <f>S442*H442</f>
        <v>0</v>
      </c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R442" s="159" t="s">
        <v>307</v>
      </c>
      <c r="AT442" s="159" t="s">
        <v>242</v>
      </c>
      <c r="AU442" s="159" t="s">
        <v>140</v>
      </c>
      <c r="AY442" s="18" t="s">
        <v>239</v>
      </c>
      <c r="BE442" s="160">
        <f>IF(N442="základná",J442,0)</f>
        <v>0</v>
      </c>
      <c r="BF442" s="160">
        <f>IF(N442="znížená",J442,0)</f>
        <v>0</v>
      </c>
      <c r="BG442" s="160">
        <f>IF(N442="zákl. prenesená",J442,0)</f>
        <v>0</v>
      </c>
      <c r="BH442" s="160">
        <f>IF(N442="zníž. prenesená",J442,0)</f>
        <v>0</v>
      </c>
      <c r="BI442" s="160">
        <f>IF(N442="nulová",J442,0)</f>
        <v>0</v>
      </c>
      <c r="BJ442" s="18" t="s">
        <v>140</v>
      </c>
      <c r="BK442" s="161">
        <f>ROUND(I442*H442,3)</f>
        <v>0</v>
      </c>
      <c r="BL442" s="18" t="s">
        <v>307</v>
      </c>
      <c r="BM442" s="159" t="s">
        <v>666</v>
      </c>
    </row>
    <row r="443" spans="1:65" s="13" customFormat="1">
      <c r="B443" s="162"/>
      <c r="D443" s="163" t="s">
        <v>247</v>
      </c>
      <c r="E443" s="164" t="s">
        <v>1</v>
      </c>
      <c r="F443" s="165" t="s">
        <v>667</v>
      </c>
      <c r="H443" s="166">
        <v>29.324999999999999</v>
      </c>
      <c r="I443" s="167"/>
      <c r="L443" s="162"/>
      <c r="M443" s="168"/>
      <c r="N443" s="169"/>
      <c r="O443" s="169"/>
      <c r="P443" s="169"/>
      <c r="Q443" s="169"/>
      <c r="R443" s="169"/>
      <c r="S443" s="169"/>
      <c r="T443" s="170"/>
      <c r="AT443" s="164" t="s">
        <v>247</v>
      </c>
      <c r="AU443" s="164" t="s">
        <v>140</v>
      </c>
      <c r="AV443" s="13" t="s">
        <v>140</v>
      </c>
      <c r="AW443" s="13" t="s">
        <v>3</v>
      </c>
      <c r="AX443" s="13" t="s">
        <v>80</v>
      </c>
      <c r="AY443" s="164" t="s">
        <v>239</v>
      </c>
    </row>
    <row r="444" spans="1:65" s="14" customFormat="1">
      <c r="B444" s="171"/>
      <c r="D444" s="163" t="s">
        <v>247</v>
      </c>
      <c r="E444" s="172" t="s">
        <v>1</v>
      </c>
      <c r="F444" s="173" t="s">
        <v>249</v>
      </c>
      <c r="H444" s="174">
        <v>29.324999999999999</v>
      </c>
      <c r="I444" s="175"/>
      <c r="L444" s="171"/>
      <c r="M444" s="176"/>
      <c r="N444" s="177"/>
      <c r="O444" s="177"/>
      <c r="P444" s="177"/>
      <c r="Q444" s="177"/>
      <c r="R444" s="177"/>
      <c r="S444" s="177"/>
      <c r="T444" s="178"/>
      <c r="AT444" s="172" t="s">
        <v>247</v>
      </c>
      <c r="AU444" s="172" t="s">
        <v>140</v>
      </c>
      <c r="AV444" s="14" t="s">
        <v>246</v>
      </c>
      <c r="AW444" s="14" t="s">
        <v>3</v>
      </c>
      <c r="AX444" s="14" t="s">
        <v>88</v>
      </c>
      <c r="AY444" s="172" t="s">
        <v>239</v>
      </c>
    </row>
    <row r="445" spans="1:65" s="2" customFormat="1" ht="24.25" customHeight="1">
      <c r="A445" s="34"/>
      <c r="B445" s="147"/>
      <c r="C445" s="190" t="s">
        <v>668</v>
      </c>
      <c r="D445" s="190" t="s">
        <v>541</v>
      </c>
      <c r="E445" s="191" t="s">
        <v>669</v>
      </c>
      <c r="F445" s="192" t="s">
        <v>670</v>
      </c>
      <c r="G445" s="193" t="s">
        <v>261</v>
      </c>
      <c r="H445" s="194">
        <v>33.723999999999997</v>
      </c>
      <c r="I445" s="195"/>
      <c r="J445" s="194">
        <f>ROUND(I445*H445,3)</f>
        <v>0</v>
      </c>
      <c r="K445" s="196"/>
      <c r="L445" s="197"/>
      <c r="M445" s="198" t="s">
        <v>1</v>
      </c>
      <c r="N445" s="199" t="s">
        <v>46</v>
      </c>
      <c r="O445" s="60"/>
      <c r="P445" s="157">
        <f>O445*H445</f>
        <v>0</v>
      </c>
      <c r="Q445" s="157">
        <v>0</v>
      </c>
      <c r="R445" s="157">
        <f>Q445*H445</f>
        <v>0</v>
      </c>
      <c r="S445" s="157">
        <v>0</v>
      </c>
      <c r="T445" s="158">
        <f>S445*H445</f>
        <v>0</v>
      </c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R445" s="159" t="s">
        <v>323</v>
      </c>
      <c r="AT445" s="159" t="s">
        <v>541</v>
      </c>
      <c r="AU445" s="159" t="s">
        <v>140</v>
      </c>
      <c r="AY445" s="18" t="s">
        <v>239</v>
      </c>
      <c r="BE445" s="160">
        <f>IF(N445="základná",J445,0)</f>
        <v>0</v>
      </c>
      <c r="BF445" s="160">
        <f>IF(N445="znížená",J445,0)</f>
        <v>0</v>
      </c>
      <c r="BG445" s="160">
        <f>IF(N445="zákl. prenesená",J445,0)</f>
        <v>0</v>
      </c>
      <c r="BH445" s="160">
        <f>IF(N445="zníž. prenesená",J445,0)</f>
        <v>0</v>
      </c>
      <c r="BI445" s="160">
        <f>IF(N445="nulová",J445,0)</f>
        <v>0</v>
      </c>
      <c r="BJ445" s="18" t="s">
        <v>140</v>
      </c>
      <c r="BK445" s="161">
        <f>ROUND(I445*H445,3)</f>
        <v>0</v>
      </c>
      <c r="BL445" s="18" t="s">
        <v>307</v>
      </c>
      <c r="BM445" s="159" t="s">
        <v>575</v>
      </c>
    </row>
    <row r="446" spans="1:65" s="13" customFormat="1">
      <c r="B446" s="162"/>
      <c r="D446" s="163" t="s">
        <v>247</v>
      </c>
      <c r="E446" s="164" t="s">
        <v>1</v>
      </c>
      <c r="F446" s="165" t="s">
        <v>671</v>
      </c>
      <c r="H446" s="166">
        <v>33.723999999999997</v>
      </c>
      <c r="I446" s="167"/>
      <c r="L446" s="162"/>
      <c r="M446" s="168"/>
      <c r="N446" s="169"/>
      <c r="O446" s="169"/>
      <c r="P446" s="169"/>
      <c r="Q446" s="169"/>
      <c r="R446" s="169"/>
      <c r="S446" s="169"/>
      <c r="T446" s="170"/>
      <c r="AT446" s="164" t="s">
        <v>247</v>
      </c>
      <c r="AU446" s="164" t="s">
        <v>140</v>
      </c>
      <c r="AV446" s="13" t="s">
        <v>140</v>
      </c>
      <c r="AW446" s="13" t="s">
        <v>3</v>
      </c>
      <c r="AX446" s="13" t="s">
        <v>80</v>
      </c>
      <c r="AY446" s="164" t="s">
        <v>239</v>
      </c>
    </row>
    <row r="447" spans="1:65" s="14" customFormat="1">
      <c r="B447" s="171"/>
      <c r="D447" s="163" t="s">
        <v>247</v>
      </c>
      <c r="E447" s="172" t="s">
        <v>1</v>
      </c>
      <c r="F447" s="173" t="s">
        <v>249</v>
      </c>
      <c r="H447" s="174">
        <v>33.723999999999997</v>
      </c>
      <c r="I447" s="175"/>
      <c r="L447" s="171"/>
      <c r="M447" s="176"/>
      <c r="N447" s="177"/>
      <c r="O447" s="177"/>
      <c r="P447" s="177"/>
      <c r="Q447" s="177"/>
      <c r="R447" s="177"/>
      <c r="S447" s="177"/>
      <c r="T447" s="178"/>
      <c r="AT447" s="172" t="s">
        <v>247</v>
      </c>
      <c r="AU447" s="172" t="s">
        <v>140</v>
      </c>
      <c r="AV447" s="14" t="s">
        <v>246</v>
      </c>
      <c r="AW447" s="14" t="s">
        <v>3</v>
      </c>
      <c r="AX447" s="14" t="s">
        <v>88</v>
      </c>
      <c r="AY447" s="172" t="s">
        <v>239</v>
      </c>
    </row>
    <row r="448" spans="1:65" s="12" customFormat="1" ht="22.75" customHeight="1">
      <c r="B448" s="134"/>
      <c r="D448" s="135" t="s">
        <v>79</v>
      </c>
      <c r="E448" s="145" t="s">
        <v>672</v>
      </c>
      <c r="F448" s="145" t="s">
        <v>673</v>
      </c>
      <c r="I448" s="137"/>
      <c r="J448" s="146">
        <f>BK448</f>
        <v>0</v>
      </c>
      <c r="L448" s="134"/>
      <c r="M448" s="139"/>
      <c r="N448" s="140"/>
      <c r="O448" s="140"/>
      <c r="P448" s="141">
        <f>SUM(P449:P470)</f>
        <v>0</v>
      </c>
      <c r="Q448" s="140"/>
      <c r="R448" s="141">
        <f>SUM(R449:R470)</f>
        <v>1.5803939999999999</v>
      </c>
      <c r="S448" s="140"/>
      <c r="T448" s="142">
        <f>SUM(T449:T470)</f>
        <v>0</v>
      </c>
      <c r="AR448" s="135" t="s">
        <v>88</v>
      </c>
      <c r="AT448" s="143" t="s">
        <v>79</v>
      </c>
      <c r="AU448" s="143" t="s">
        <v>88</v>
      </c>
      <c r="AY448" s="135" t="s">
        <v>239</v>
      </c>
      <c r="BK448" s="144">
        <f>SUM(BK449:BK470)</f>
        <v>0</v>
      </c>
    </row>
    <row r="449" spans="1:65" s="2" customFormat="1" ht="38" customHeight="1">
      <c r="A449" s="34"/>
      <c r="B449" s="147"/>
      <c r="C449" s="148" t="s">
        <v>656</v>
      </c>
      <c r="D449" s="148" t="s">
        <v>242</v>
      </c>
      <c r="E449" s="149" t="s">
        <v>674</v>
      </c>
      <c r="F449" s="150" t="s">
        <v>675</v>
      </c>
      <c r="G449" s="151" t="s">
        <v>261</v>
      </c>
      <c r="H449" s="152">
        <v>399.7</v>
      </c>
      <c r="I449" s="153"/>
      <c r="J449" s="152">
        <f>ROUND(I449*H449,3)</f>
        <v>0</v>
      </c>
      <c r="K449" s="154"/>
      <c r="L449" s="35"/>
      <c r="M449" s="155" t="s">
        <v>1</v>
      </c>
      <c r="N449" s="156" t="s">
        <v>46</v>
      </c>
      <c r="O449" s="60"/>
      <c r="P449" s="157">
        <f>O449*H449</f>
        <v>0</v>
      </c>
      <c r="Q449" s="157">
        <v>0</v>
      </c>
      <c r="R449" s="157">
        <f>Q449*H449</f>
        <v>0</v>
      </c>
      <c r="S449" s="157">
        <v>0</v>
      </c>
      <c r="T449" s="158">
        <f>S449*H449</f>
        <v>0</v>
      </c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R449" s="159" t="s">
        <v>307</v>
      </c>
      <c r="AT449" s="159" t="s">
        <v>242</v>
      </c>
      <c r="AU449" s="159" t="s">
        <v>140</v>
      </c>
      <c r="AY449" s="18" t="s">
        <v>239</v>
      </c>
      <c r="BE449" s="160">
        <f>IF(N449="základná",J449,0)</f>
        <v>0</v>
      </c>
      <c r="BF449" s="160">
        <f>IF(N449="znížená",J449,0)</f>
        <v>0</v>
      </c>
      <c r="BG449" s="160">
        <f>IF(N449="zákl. prenesená",J449,0)</f>
        <v>0</v>
      </c>
      <c r="BH449" s="160">
        <f>IF(N449="zníž. prenesená",J449,0)</f>
        <v>0</v>
      </c>
      <c r="BI449" s="160">
        <f>IF(N449="nulová",J449,0)</f>
        <v>0</v>
      </c>
      <c r="BJ449" s="18" t="s">
        <v>140</v>
      </c>
      <c r="BK449" s="161">
        <f>ROUND(I449*H449,3)</f>
        <v>0</v>
      </c>
      <c r="BL449" s="18" t="s">
        <v>307</v>
      </c>
      <c r="BM449" s="159" t="s">
        <v>596</v>
      </c>
    </row>
    <row r="450" spans="1:65" s="13" customFormat="1">
      <c r="B450" s="162"/>
      <c r="D450" s="163" t="s">
        <v>247</v>
      </c>
      <c r="E450" s="164" t="s">
        <v>1</v>
      </c>
      <c r="F450" s="165" t="s">
        <v>676</v>
      </c>
      <c r="H450" s="166">
        <v>315</v>
      </c>
      <c r="I450" s="167"/>
      <c r="L450" s="162"/>
      <c r="M450" s="168"/>
      <c r="N450" s="169"/>
      <c r="O450" s="169"/>
      <c r="P450" s="169"/>
      <c r="Q450" s="169"/>
      <c r="R450" s="169"/>
      <c r="S450" s="169"/>
      <c r="T450" s="170"/>
      <c r="AT450" s="164" t="s">
        <v>247</v>
      </c>
      <c r="AU450" s="164" t="s">
        <v>140</v>
      </c>
      <c r="AV450" s="13" t="s">
        <v>140</v>
      </c>
      <c r="AW450" s="13" t="s">
        <v>3</v>
      </c>
      <c r="AX450" s="13" t="s">
        <v>80</v>
      </c>
      <c r="AY450" s="164" t="s">
        <v>239</v>
      </c>
    </row>
    <row r="451" spans="1:65" s="13" customFormat="1">
      <c r="B451" s="162"/>
      <c r="D451" s="163" t="s">
        <v>247</v>
      </c>
      <c r="E451" s="164" t="s">
        <v>1</v>
      </c>
      <c r="F451" s="165" t="s">
        <v>677</v>
      </c>
      <c r="H451" s="166">
        <v>84.7</v>
      </c>
      <c r="I451" s="167"/>
      <c r="L451" s="162"/>
      <c r="M451" s="168"/>
      <c r="N451" s="169"/>
      <c r="O451" s="169"/>
      <c r="P451" s="169"/>
      <c r="Q451" s="169"/>
      <c r="R451" s="169"/>
      <c r="S451" s="169"/>
      <c r="T451" s="170"/>
      <c r="AT451" s="164" t="s">
        <v>247</v>
      </c>
      <c r="AU451" s="164" t="s">
        <v>140</v>
      </c>
      <c r="AV451" s="13" t="s">
        <v>140</v>
      </c>
      <c r="AW451" s="13" t="s">
        <v>3</v>
      </c>
      <c r="AX451" s="13" t="s">
        <v>80</v>
      </c>
      <c r="AY451" s="164" t="s">
        <v>239</v>
      </c>
    </row>
    <row r="452" spans="1:65" s="14" customFormat="1">
      <c r="B452" s="171"/>
      <c r="D452" s="163" t="s">
        <v>247</v>
      </c>
      <c r="E452" s="172" t="s">
        <v>1</v>
      </c>
      <c r="F452" s="173" t="s">
        <v>249</v>
      </c>
      <c r="H452" s="174">
        <v>399.7</v>
      </c>
      <c r="I452" s="175"/>
      <c r="L452" s="171"/>
      <c r="M452" s="176"/>
      <c r="N452" s="177"/>
      <c r="O452" s="177"/>
      <c r="P452" s="177"/>
      <c r="Q452" s="177"/>
      <c r="R452" s="177"/>
      <c r="S452" s="177"/>
      <c r="T452" s="178"/>
      <c r="AT452" s="172" t="s">
        <v>247</v>
      </c>
      <c r="AU452" s="172" t="s">
        <v>140</v>
      </c>
      <c r="AV452" s="14" t="s">
        <v>246</v>
      </c>
      <c r="AW452" s="14" t="s">
        <v>3</v>
      </c>
      <c r="AX452" s="14" t="s">
        <v>88</v>
      </c>
      <c r="AY452" s="172" t="s">
        <v>239</v>
      </c>
    </row>
    <row r="453" spans="1:65" s="2" customFormat="1" ht="24.25" customHeight="1">
      <c r="A453" s="34"/>
      <c r="B453" s="147"/>
      <c r="C453" s="190" t="s">
        <v>678</v>
      </c>
      <c r="D453" s="190" t="s">
        <v>541</v>
      </c>
      <c r="E453" s="191" t="s">
        <v>679</v>
      </c>
      <c r="F453" s="192" t="s">
        <v>680</v>
      </c>
      <c r="G453" s="193" t="s">
        <v>261</v>
      </c>
      <c r="H453" s="194">
        <v>459.65499999999997</v>
      </c>
      <c r="I453" s="195"/>
      <c r="J453" s="194">
        <f>ROUND(I453*H453,3)</f>
        <v>0</v>
      </c>
      <c r="K453" s="196"/>
      <c r="L453" s="197"/>
      <c r="M453" s="198" t="s">
        <v>1</v>
      </c>
      <c r="N453" s="199" t="s">
        <v>46</v>
      </c>
      <c r="O453" s="60"/>
      <c r="P453" s="157">
        <f>O453*H453</f>
        <v>0</v>
      </c>
      <c r="Q453" s="157">
        <v>1.9E-3</v>
      </c>
      <c r="R453" s="157">
        <f>Q453*H453</f>
        <v>0.87334449999999997</v>
      </c>
      <c r="S453" s="157">
        <v>0</v>
      </c>
      <c r="T453" s="158">
        <f>S453*H453</f>
        <v>0</v>
      </c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R453" s="159" t="s">
        <v>323</v>
      </c>
      <c r="AT453" s="159" t="s">
        <v>541</v>
      </c>
      <c r="AU453" s="159" t="s">
        <v>140</v>
      </c>
      <c r="AY453" s="18" t="s">
        <v>239</v>
      </c>
      <c r="BE453" s="160">
        <f>IF(N453="základná",J453,0)</f>
        <v>0</v>
      </c>
      <c r="BF453" s="160">
        <f>IF(N453="znížená",J453,0)</f>
        <v>0</v>
      </c>
      <c r="BG453" s="160">
        <f>IF(N453="zákl. prenesená",J453,0)</f>
        <v>0</v>
      </c>
      <c r="BH453" s="160">
        <f>IF(N453="zníž. prenesená",J453,0)</f>
        <v>0</v>
      </c>
      <c r="BI453" s="160">
        <f>IF(N453="nulová",J453,0)</f>
        <v>0</v>
      </c>
      <c r="BJ453" s="18" t="s">
        <v>140</v>
      </c>
      <c r="BK453" s="161">
        <f>ROUND(I453*H453,3)</f>
        <v>0</v>
      </c>
      <c r="BL453" s="18" t="s">
        <v>307</v>
      </c>
      <c r="BM453" s="159" t="s">
        <v>601</v>
      </c>
    </row>
    <row r="454" spans="1:65" s="2" customFormat="1" ht="14.4" customHeight="1">
      <c r="A454" s="34"/>
      <c r="B454" s="147"/>
      <c r="C454" s="190" t="s">
        <v>681</v>
      </c>
      <c r="D454" s="190" t="s">
        <v>541</v>
      </c>
      <c r="E454" s="191" t="s">
        <v>682</v>
      </c>
      <c r="F454" s="192" t="s">
        <v>683</v>
      </c>
      <c r="G454" s="193" t="s">
        <v>388</v>
      </c>
      <c r="H454" s="194">
        <v>1268.8889999999999</v>
      </c>
      <c r="I454" s="195"/>
      <c r="J454" s="194">
        <f>ROUND(I454*H454,3)</f>
        <v>0</v>
      </c>
      <c r="K454" s="196"/>
      <c r="L454" s="197"/>
      <c r="M454" s="198" t="s">
        <v>1</v>
      </c>
      <c r="N454" s="199" t="s">
        <v>46</v>
      </c>
      <c r="O454" s="60"/>
      <c r="P454" s="157">
        <f>O454*H454</f>
        <v>0</v>
      </c>
      <c r="Q454" s="157">
        <v>0</v>
      </c>
      <c r="R454" s="157">
        <f>Q454*H454</f>
        <v>0</v>
      </c>
      <c r="S454" s="157">
        <v>0</v>
      </c>
      <c r="T454" s="158">
        <f>S454*H454</f>
        <v>0</v>
      </c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R454" s="159" t="s">
        <v>323</v>
      </c>
      <c r="AT454" s="159" t="s">
        <v>541</v>
      </c>
      <c r="AU454" s="159" t="s">
        <v>140</v>
      </c>
      <c r="AY454" s="18" t="s">
        <v>239</v>
      </c>
      <c r="BE454" s="160">
        <f>IF(N454="základná",J454,0)</f>
        <v>0</v>
      </c>
      <c r="BF454" s="160">
        <f>IF(N454="znížená",J454,0)</f>
        <v>0</v>
      </c>
      <c r="BG454" s="160">
        <f>IF(N454="zákl. prenesená",J454,0)</f>
        <v>0</v>
      </c>
      <c r="BH454" s="160">
        <f>IF(N454="zníž. prenesená",J454,0)</f>
        <v>0</v>
      </c>
      <c r="BI454" s="160">
        <f>IF(N454="nulová",J454,0)</f>
        <v>0</v>
      </c>
      <c r="BJ454" s="18" t="s">
        <v>140</v>
      </c>
      <c r="BK454" s="161">
        <f>ROUND(I454*H454,3)</f>
        <v>0</v>
      </c>
      <c r="BL454" s="18" t="s">
        <v>307</v>
      </c>
      <c r="BM454" s="159" t="s">
        <v>604</v>
      </c>
    </row>
    <row r="455" spans="1:65" s="2" customFormat="1" ht="24.25" customHeight="1">
      <c r="A455" s="34"/>
      <c r="B455" s="147"/>
      <c r="C455" s="148" t="s">
        <v>684</v>
      </c>
      <c r="D455" s="148" t="s">
        <v>242</v>
      </c>
      <c r="E455" s="149" t="s">
        <v>685</v>
      </c>
      <c r="F455" s="150" t="s">
        <v>686</v>
      </c>
      <c r="G455" s="151" t="s">
        <v>261</v>
      </c>
      <c r="H455" s="152">
        <v>400</v>
      </c>
      <c r="I455" s="153"/>
      <c r="J455" s="152">
        <f>ROUND(I455*H455,3)</f>
        <v>0</v>
      </c>
      <c r="K455" s="154"/>
      <c r="L455" s="35"/>
      <c r="M455" s="155" t="s">
        <v>1</v>
      </c>
      <c r="N455" s="156" t="s">
        <v>46</v>
      </c>
      <c r="O455" s="60"/>
      <c r="P455" s="157">
        <f>O455*H455</f>
        <v>0</v>
      </c>
      <c r="Q455" s="157">
        <v>0</v>
      </c>
      <c r="R455" s="157">
        <f>Q455*H455</f>
        <v>0</v>
      </c>
      <c r="S455" s="157">
        <v>0</v>
      </c>
      <c r="T455" s="158">
        <f>S455*H455</f>
        <v>0</v>
      </c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R455" s="159" t="s">
        <v>307</v>
      </c>
      <c r="AT455" s="159" t="s">
        <v>242</v>
      </c>
      <c r="AU455" s="159" t="s">
        <v>140</v>
      </c>
      <c r="AY455" s="18" t="s">
        <v>239</v>
      </c>
      <c r="BE455" s="160">
        <f>IF(N455="základná",J455,0)</f>
        <v>0</v>
      </c>
      <c r="BF455" s="160">
        <f>IF(N455="znížená",J455,0)</f>
        <v>0</v>
      </c>
      <c r="BG455" s="160">
        <f>IF(N455="zákl. prenesená",J455,0)</f>
        <v>0</v>
      </c>
      <c r="BH455" s="160">
        <f>IF(N455="zníž. prenesená",J455,0)</f>
        <v>0</v>
      </c>
      <c r="BI455" s="160">
        <f>IF(N455="nulová",J455,0)</f>
        <v>0</v>
      </c>
      <c r="BJ455" s="18" t="s">
        <v>140</v>
      </c>
      <c r="BK455" s="161">
        <f>ROUND(I455*H455,3)</f>
        <v>0</v>
      </c>
      <c r="BL455" s="18" t="s">
        <v>307</v>
      </c>
      <c r="BM455" s="159" t="s">
        <v>607</v>
      </c>
    </row>
    <row r="456" spans="1:65" s="2" customFormat="1" ht="14.4" customHeight="1">
      <c r="A456" s="34"/>
      <c r="B456" s="147"/>
      <c r="C456" s="190" t="s">
        <v>687</v>
      </c>
      <c r="D456" s="190" t="s">
        <v>541</v>
      </c>
      <c r="E456" s="191" t="s">
        <v>688</v>
      </c>
      <c r="F456" s="192" t="s">
        <v>689</v>
      </c>
      <c r="G456" s="193" t="s">
        <v>261</v>
      </c>
      <c r="H456" s="194">
        <v>460</v>
      </c>
      <c r="I456" s="195"/>
      <c r="J456" s="194">
        <f>ROUND(I456*H456,3)</f>
        <v>0</v>
      </c>
      <c r="K456" s="196"/>
      <c r="L456" s="197"/>
      <c r="M456" s="198" t="s">
        <v>1</v>
      </c>
      <c r="N456" s="199" t="s">
        <v>46</v>
      </c>
      <c r="O456" s="60"/>
      <c r="P456" s="157">
        <f>O456*H456</f>
        <v>0</v>
      </c>
      <c r="Q456" s="157">
        <v>4.0000000000000002E-4</v>
      </c>
      <c r="R456" s="157">
        <f>Q456*H456</f>
        <v>0.184</v>
      </c>
      <c r="S456" s="157">
        <v>0</v>
      </c>
      <c r="T456" s="158">
        <f>S456*H456</f>
        <v>0</v>
      </c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R456" s="159" t="s">
        <v>323</v>
      </c>
      <c r="AT456" s="159" t="s">
        <v>541</v>
      </c>
      <c r="AU456" s="159" t="s">
        <v>140</v>
      </c>
      <c r="AY456" s="18" t="s">
        <v>239</v>
      </c>
      <c r="BE456" s="160">
        <f>IF(N456="základná",J456,0)</f>
        <v>0</v>
      </c>
      <c r="BF456" s="160">
        <f>IF(N456="znížená",J456,0)</f>
        <v>0</v>
      </c>
      <c r="BG456" s="160">
        <f>IF(N456="zákl. prenesená",J456,0)</f>
        <v>0</v>
      </c>
      <c r="BH456" s="160">
        <f>IF(N456="zníž. prenesená",J456,0)</f>
        <v>0</v>
      </c>
      <c r="BI456" s="160">
        <f>IF(N456="nulová",J456,0)</f>
        <v>0</v>
      </c>
      <c r="BJ456" s="18" t="s">
        <v>140</v>
      </c>
      <c r="BK456" s="161">
        <f>ROUND(I456*H456,3)</f>
        <v>0</v>
      </c>
      <c r="BL456" s="18" t="s">
        <v>307</v>
      </c>
      <c r="BM456" s="159" t="s">
        <v>623</v>
      </c>
    </row>
    <row r="457" spans="1:65" s="13" customFormat="1">
      <c r="B457" s="162"/>
      <c r="D457" s="163" t="s">
        <v>247</v>
      </c>
      <c r="E457" s="164" t="s">
        <v>1</v>
      </c>
      <c r="F457" s="165" t="s">
        <v>690</v>
      </c>
      <c r="H457" s="166">
        <v>460</v>
      </c>
      <c r="I457" s="167"/>
      <c r="L457" s="162"/>
      <c r="M457" s="168"/>
      <c r="N457" s="169"/>
      <c r="O457" s="169"/>
      <c r="P457" s="169"/>
      <c r="Q457" s="169"/>
      <c r="R457" s="169"/>
      <c r="S457" s="169"/>
      <c r="T457" s="170"/>
      <c r="AT457" s="164" t="s">
        <v>247</v>
      </c>
      <c r="AU457" s="164" t="s">
        <v>140</v>
      </c>
      <c r="AV457" s="13" t="s">
        <v>140</v>
      </c>
      <c r="AW457" s="13" t="s">
        <v>3</v>
      </c>
      <c r="AX457" s="13" t="s">
        <v>80</v>
      </c>
      <c r="AY457" s="164" t="s">
        <v>239</v>
      </c>
    </row>
    <row r="458" spans="1:65" s="14" customFormat="1">
      <c r="B458" s="171"/>
      <c r="D458" s="163" t="s">
        <v>247</v>
      </c>
      <c r="E458" s="172" t="s">
        <v>1</v>
      </c>
      <c r="F458" s="173" t="s">
        <v>249</v>
      </c>
      <c r="H458" s="174">
        <v>460</v>
      </c>
      <c r="I458" s="175"/>
      <c r="L458" s="171"/>
      <c r="M458" s="176"/>
      <c r="N458" s="177"/>
      <c r="O458" s="177"/>
      <c r="P458" s="177"/>
      <c r="Q458" s="177"/>
      <c r="R458" s="177"/>
      <c r="S458" s="177"/>
      <c r="T458" s="178"/>
      <c r="AT458" s="172" t="s">
        <v>247</v>
      </c>
      <c r="AU458" s="172" t="s">
        <v>140</v>
      </c>
      <c r="AV458" s="14" t="s">
        <v>246</v>
      </c>
      <c r="AW458" s="14" t="s">
        <v>3</v>
      </c>
      <c r="AX458" s="14" t="s">
        <v>88</v>
      </c>
      <c r="AY458" s="172" t="s">
        <v>239</v>
      </c>
    </row>
    <row r="459" spans="1:65" s="2" customFormat="1" ht="24.25" customHeight="1">
      <c r="A459" s="34"/>
      <c r="B459" s="147"/>
      <c r="C459" s="148" t="s">
        <v>691</v>
      </c>
      <c r="D459" s="148" t="s">
        <v>242</v>
      </c>
      <c r="E459" s="149" t="s">
        <v>692</v>
      </c>
      <c r="F459" s="150" t="s">
        <v>693</v>
      </c>
      <c r="G459" s="151" t="s">
        <v>388</v>
      </c>
      <c r="H459" s="152">
        <v>5</v>
      </c>
      <c r="I459" s="153"/>
      <c r="J459" s="152">
        <f>ROUND(I459*H459,3)</f>
        <v>0</v>
      </c>
      <c r="K459" s="154"/>
      <c r="L459" s="35"/>
      <c r="M459" s="155" t="s">
        <v>1</v>
      </c>
      <c r="N459" s="156" t="s">
        <v>46</v>
      </c>
      <c r="O459" s="60"/>
      <c r="P459" s="157">
        <f>O459*H459</f>
        <v>0</v>
      </c>
      <c r="Q459" s="157">
        <v>1.3999999999999999E-4</v>
      </c>
      <c r="R459" s="157">
        <f>Q459*H459</f>
        <v>6.9999999999999988E-4</v>
      </c>
      <c r="S459" s="157">
        <v>0</v>
      </c>
      <c r="T459" s="158">
        <f>S459*H459</f>
        <v>0</v>
      </c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R459" s="159" t="s">
        <v>307</v>
      </c>
      <c r="AT459" s="159" t="s">
        <v>242</v>
      </c>
      <c r="AU459" s="159" t="s">
        <v>140</v>
      </c>
      <c r="AY459" s="18" t="s">
        <v>239</v>
      </c>
      <c r="BE459" s="160">
        <f>IF(N459="základná",J459,0)</f>
        <v>0</v>
      </c>
      <c r="BF459" s="160">
        <f>IF(N459="znížená",J459,0)</f>
        <v>0</v>
      </c>
      <c r="BG459" s="160">
        <f>IF(N459="zákl. prenesená",J459,0)</f>
        <v>0</v>
      </c>
      <c r="BH459" s="160">
        <f>IF(N459="zníž. prenesená",J459,0)</f>
        <v>0</v>
      </c>
      <c r="BI459" s="160">
        <f>IF(N459="nulová",J459,0)</f>
        <v>0</v>
      </c>
      <c r="BJ459" s="18" t="s">
        <v>140</v>
      </c>
      <c r="BK459" s="161">
        <f>ROUND(I459*H459,3)</f>
        <v>0</v>
      </c>
      <c r="BL459" s="18" t="s">
        <v>307</v>
      </c>
      <c r="BM459" s="159" t="s">
        <v>694</v>
      </c>
    </row>
    <row r="460" spans="1:65" s="2" customFormat="1" ht="38" customHeight="1">
      <c r="A460" s="34"/>
      <c r="B460" s="147"/>
      <c r="C460" s="190" t="s">
        <v>695</v>
      </c>
      <c r="D460" s="190" t="s">
        <v>541</v>
      </c>
      <c r="E460" s="191" t="s">
        <v>696</v>
      </c>
      <c r="F460" s="192" t="s">
        <v>5403</v>
      </c>
      <c r="G460" s="193" t="s">
        <v>261</v>
      </c>
      <c r="H460" s="194">
        <v>1.425</v>
      </c>
      <c r="I460" s="195"/>
      <c r="J460" s="194">
        <f>ROUND(I460*H460,3)</f>
        <v>0</v>
      </c>
      <c r="K460" s="196"/>
      <c r="L460" s="197"/>
      <c r="M460" s="198" t="s">
        <v>1</v>
      </c>
      <c r="N460" s="199" t="s">
        <v>46</v>
      </c>
      <c r="O460" s="60"/>
      <c r="P460" s="157">
        <f>O460*H460</f>
        <v>0</v>
      </c>
      <c r="Q460" s="157">
        <v>2.5400000000000002E-3</v>
      </c>
      <c r="R460" s="157">
        <f>Q460*H460</f>
        <v>3.6195000000000003E-3</v>
      </c>
      <c r="S460" s="157">
        <v>0</v>
      </c>
      <c r="T460" s="158">
        <f>S460*H460</f>
        <v>0</v>
      </c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R460" s="159" t="s">
        <v>323</v>
      </c>
      <c r="AT460" s="159" t="s">
        <v>541</v>
      </c>
      <c r="AU460" s="159" t="s">
        <v>140</v>
      </c>
      <c r="AY460" s="18" t="s">
        <v>239</v>
      </c>
      <c r="BE460" s="160">
        <f>IF(N460="základná",J460,0)</f>
        <v>0</v>
      </c>
      <c r="BF460" s="160">
        <f>IF(N460="znížená",J460,0)</f>
        <v>0</v>
      </c>
      <c r="BG460" s="160">
        <f>IF(N460="zákl. prenesená",J460,0)</f>
        <v>0</v>
      </c>
      <c r="BH460" s="160">
        <f>IF(N460="zníž. prenesená",J460,0)</f>
        <v>0</v>
      </c>
      <c r="BI460" s="160">
        <f>IF(N460="nulová",J460,0)</f>
        <v>0</v>
      </c>
      <c r="BJ460" s="18" t="s">
        <v>140</v>
      </c>
      <c r="BK460" s="161">
        <f>ROUND(I460*H460,3)</f>
        <v>0</v>
      </c>
      <c r="BL460" s="18" t="s">
        <v>307</v>
      </c>
      <c r="BM460" s="159" t="s">
        <v>697</v>
      </c>
    </row>
    <row r="461" spans="1:65" s="13" customFormat="1">
      <c r="B461" s="162"/>
      <c r="D461" s="163" t="s">
        <v>247</v>
      </c>
      <c r="F461" s="165" t="s">
        <v>698</v>
      </c>
      <c r="H461" s="166">
        <v>1.425</v>
      </c>
      <c r="I461" s="167"/>
      <c r="L461" s="162"/>
      <c r="M461" s="168"/>
      <c r="N461" s="169"/>
      <c r="O461" s="169"/>
      <c r="P461" s="169"/>
      <c r="Q461" s="169"/>
      <c r="R461" s="169"/>
      <c r="S461" s="169"/>
      <c r="T461" s="170"/>
      <c r="AT461" s="164" t="s">
        <v>247</v>
      </c>
      <c r="AU461" s="164" t="s">
        <v>140</v>
      </c>
      <c r="AV461" s="13" t="s">
        <v>140</v>
      </c>
      <c r="AW461" s="13" t="s">
        <v>4</v>
      </c>
      <c r="AX461" s="13" t="s">
        <v>88</v>
      </c>
      <c r="AY461" s="164" t="s">
        <v>239</v>
      </c>
    </row>
    <row r="462" spans="1:65" s="2" customFormat="1" ht="38" customHeight="1">
      <c r="A462" s="34"/>
      <c r="B462" s="147"/>
      <c r="C462" s="148" t="s">
        <v>699</v>
      </c>
      <c r="D462" s="148" t="s">
        <v>242</v>
      </c>
      <c r="E462" s="149" t="s">
        <v>700</v>
      </c>
      <c r="F462" s="150" t="s">
        <v>701</v>
      </c>
      <c r="G462" s="151" t="s">
        <v>138</v>
      </c>
      <c r="H462" s="152">
        <v>70.38</v>
      </c>
      <c r="I462" s="153"/>
      <c r="J462" s="152">
        <f>ROUND(I462*H462,3)</f>
        <v>0</v>
      </c>
      <c r="K462" s="154"/>
      <c r="L462" s="35"/>
      <c r="M462" s="155" t="s">
        <v>1</v>
      </c>
      <c r="N462" s="156" t="s">
        <v>46</v>
      </c>
      <c r="O462" s="60"/>
      <c r="P462" s="157">
        <f>O462*H462</f>
        <v>0</v>
      </c>
      <c r="Q462" s="157">
        <v>5.0000000000000002E-5</v>
      </c>
      <c r="R462" s="157">
        <f>Q462*H462</f>
        <v>3.519E-3</v>
      </c>
      <c r="S462" s="157">
        <v>0</v>
      </c>
      <c r="T462" s="158">
        <f>S462*H462</f>
        <v>0</v>
      </c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R462" s="159" t="s">
        <v>307</v>
      </c>
      <c r="AT462" s="159" t="s">
        <v>242</v>
      </c>
      <c r="AU462" s="159" t="s">
        <v>140</v>
      </c>
      <c r="AY462" s="18" t="s">
        <v>239</v>
      </c>
      <c r="BE462" s="160">
        <f>IF(N462="základná",J462,0)</f>
        <v>0</v>
      </c>
      <c r="BF462" s="160">
        <f>IF(N462="znížená",J462,0)</f>
        <v>0</v>
      </c>
      <c r="BG462" s="160">
        <f>IF(N462="zákl. prenesená",J462,0)</f>
        <v>0</v>
      </c>
      <c r="BH462" s="160">
        <f>IF(N462="zníž. prenesená",J462,0)</f>
        <v>0</v>
      </c>
      <c r="BI462" s="160">
        <f>IF(N462="nulová",J462,0)</f>
        <v>0</v>
      </c>
      <c r="BJ462" s="18" t="s">
        <v>140</v>
      </c>
      <c r="BK462" s="161">
        <f>ROUND(I462*H462,3)</f>
        <v>0</v>
      </c>
      <c r="BL462" s="18" t="s">
        <v>307</v>
      </c>
      <c r="BM462" s="159" t="s">
        <v>702</v>
      </c>
    </row>
    <row r="463" spans="1:65" s="13" customFormat="1">
      <c r="B463" s="162"/>
      <c r="D463" s="163" t="s">
        <v>247</v>
      </c>
      <c r="E463" s="164" t="s">
        <v>1</v>
      </c>
      <c r="F463" s="165" t="s">
        <v>703</v>
      </c>
      <c r="H463" s="166">
        <v>70.38</v>
      </c>
      <c r="I463" s="167"/>
      <c r="L463" s="162"/>
      <c r="M463" s="168"/>
      <c r="N463" s="169"/>
      <c r="O463" s="169"/>
      <c r="P463" s="169"/>
      <c r="Q463" s="169"/>
      <c r="R463" s="169"/>
      <c r="S463" s="169"/>
      <c r="T463" s="170"/>
      <c r="AT463" s="164" t="s">
        <v>247</v>
      </c>
      <c r="AU463" s="164" t="s">
        <v>140</v>
      </c>
      <c r="AV463" s="13" t="s">
        <v>140</v>
      </c>
      <c r="AW463" s="13" t="s">
        <v>3</v>
      </c>
      <c r="AX463" s="13" t="s">
        <v>88</v>
      </c>
      <c r="AY463" s="164" t="s">
        <v>239</v>
      </c>
    </row>
    <row r="464" spans="1:65" s="2" customFormat="1" ht="24.25" customHeight="1">
      <c r="A464" s="34"/>
      <c r="B464" s="147"/>
      <c r="C464" s="190" t="s">
        <v>704</v>
      </c>
      <c r="D464" s="190" t="s">
        <v>541</v>
      </c>
      <c r="E464" s="191" t="s">
        <v>705</v>
      </c>
      <c r="F464" s="192" t="s">
        <v>5404</v>
      </c>
      <c r="G464" s="193" t="s">
        <v>388</v>
      </c>
      <c r="H464" s="194">
        <v>563.04</v>
      </c>
      <c r="I464" s="195"/>
      <c r="J464" s="194">
        <f>ROUND(I464*H464,3)</f>
        <v>0</v>
      </c>
      <c r="K464" s="196"/>
      <c r="L464" s="197"/>
      <c r="M464" s="198" t="s">
        <v>1</v>
      </c>
      <c r="N464" s="199" t="s">
        <v>46</v>
      </c>
      <c r="O464" s="60"/>
      <c r="P464" s="157">
        <f>O464*H464</f>
        <v>0</v>
      </c>
      <c r="Q464" s="157">
        <v>3.5E-4</v>
      </c>
      <c r="R464" s="157">
        <f>Q464*H464</f>
        <v>0.19706399999999999</v>
      </c>
      <c r="S464" s="157">
        <v>0</v>
      </c>
      <c r="T464" s="158">
        <f>S464*H464</f>
        <v>0</v>
      </c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R464" s="159" t="s">
        <v>323</v>
      </c>
      <c r="AT464" s="159" t="s">
        <v>541</v>
      </c>
      <c r="AU464" s="159" t="s">
        <v>140</v>
      </c>
      <c r="AY464" s="18" t="s">
        <v>239</v>
      </c>
      <c r="BE464" s="160">
        <f>IF(N464="základná",J464,0)</f>
        <v>0</v>
      </c>
      <c r="BF464" s="160">
        <f>IF(N464="znížená",J464,0)</f>
        <v>0</v>
      </c>
      <c r="BG464" s="160">
        <f>IF(N464="zákl. prenesená",J464,0)</f>
        <v>0</v>
      </c>
      <c r="BH464" s="160">
        <f>IF(N464="zníž. prenesená",J464,0)</f>
        <v>0</v>
      </c>
      <c r="BI464" s="160">
        <f>IF(N464="nulová",J464,0)</f>
        <v>0</v>
      </c>
      <c r="BJ464" s="18" t="s">
        <v>140</v>
      </c>
      <c r="BK464" s="161">
        <f>ROUND(I464*H464,3)</f>
        <v>0</v>
      </c>
      <c r="BL464" s="18" t="s">
        <v>307</v>
      </c>
      <c r="BM464" s="159" t="s">
        <v>706</v>
      </c>
    </row>
    <row r="465" spans="1:65" s="2" customFormat="1" ht="24.25" customHeight="1">
      <c r="A465" s="34"/>
      <c r="B465" s="147"/>
      <c r="C465" s="148" t="s">
        <v>707</v>
      </c>
      <c r="D465" s="148" t="s">
        <v>242</v>
      </c>
      <c r="E465" s="149" t="s">
        <v>708</v>
      </c>
      <c r="F465" s="150" t="s">
        <v>709</v>
      </c>
      <c r="G465" s="151" t="s">
        <v>138</v>
      </c>
      <c r="H465" s="152">
        <v>70.38</v>
      </c>
      <c r="I465" s="153"/>
      <c r="J465" s="152">
        <f>ROUND(I465*H465,3)</f>
        <v>0</v>
      </c>
      <c r="K465" s="154"/>
      <c r="L465" s="35"/>
      <c r="M465" s="155" t="s">
        <v>1</v>
      </c>
      <c r="N465" s="156" t="s">
        <v>46</v>
      </c>
      <c r="O465" s="60"/>
      <c r="P465" s="157">
        <f>O465*H465</f>
        <v>0</v>
      </c>
      <c r="Q465" s="157">
        <v>5.0000000000000002E-5</v>
      </c>
      <c r="R465" s="157">
        <f>Q465*H465</f>
        <v>3.519E-3</v>
      </c>
      <c r="S465" s="157">
        <v>0</v>
      </c>
      <c r="T465" s="158">
        <f>S465*H465</f>
        <v>0</v>
      </c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R465" s="159" t="s">
        <v>307</v>
      </c>
      <c r="AT465" s="159" t="s">
        <v>242</v>
      </c>
      <c r="AU465" s="159" t="s">
        <v>140</v>
      </c>
      <c r="AY465" s="18" t="s">
        <v>239</v>
      </c>
      <c r="BE465" s="160">
        <f>IF(N465="základná",J465,0)</f>
        <v>0</v>
      </c>
      <c r="BF465" s="160">
        <f>IF(N465="znížená",J465,0)</f>
        <v>0</v>
      </c>
      <c r="BG465" s="160">
        <f>IF(N465="zákl. prenesená",J465,0)</f>
        <v>0</v>
      </c>
      <c r="BH465" s="160">
        <f>IF(N465="zníž. prenesená",J465,0)</f>
        <v>0</v>
      </c>
      <c r="BI465" s="160">
        <f>IF(N465="nulová",J465,0)</f>
        <v>0</v>
      </c>
      <c r="BJ465" s="18" t="s">
        <v>140</v>
      </c>
      <c r="BK465" s="161">
        <f>ROUND(I465*H465,3)</f>
        <v>0</v>
      </c>
      <c r="BL465" s="18" t="s">
        <v>307</v>
      </c>
      <c r="BM465" s="159" t="s">
        <v>710</v>
      </c>
    </row>
    <row r="466" spans="1:65" s="13" customFormat="1">
      <c r="B466" s="162"/>
      <c r="D466" s="163" t="s">
        <v>247</v>
      </c>
      <c r="E466" s="164" t="s">
        <v>1</v>
      </c>
      <c r="F466" s="165" t="s">
        <v>703</v>
      </c>
      <c r="H466" s="166">
        <v>70.38</v>
      </c>
      <c r="I466" s="167"/>
      <c r="L466" s="162"/>
      <c r="M466" s="168"/>
      <c r="N466" s="169"/>
      <c r="O466" s="169"/>
      <c r="P466" s="169"/>
      <c r="Q466" s="169"/>
      <c r="R466" s="169"/>
      <c r="S466" s="169"/>
      <c r="T466" s="170"/>
      <c r="AT466" s="164" t="s">
        <v>247</v>
      </c>
      <c r="AU466" s="164" t="s">
        <v>140</v>
      </c>
      <c r="AV466" s="13" t="s">
        <v>140</v>
      </c>
      <c r="AW466" s="13" t="s">
        <v>3</v>
      </c>
      <c r="AX466" s="13" t="s">
        <v>88</v>
      </c>
      <c r="AY466" s="164" t="s">
        <v>239</v>
      </c>
    </row>
    <row r="467" spans="1:65" s="2" customFormat="1" ht="24.25" customHeight="1">
      <c r="A467" s="34"/>
      <c r="B467" s="147"/>
      <c r="C467" s="190" t="s">
        <v>711</v>
      </c>
      <c r="D467" s="190" t="s">
        <v>541</v>
      </c>
      <c r="E467" s="191" t="s">
        <v>705</v>
      </c>
      <c r="F467" s="192" t="s">
        <v>5405</v>
      </c>
      <c r="G467" s="193" t="s">
        <v>388</v>
      </c>
      <c r="H467" s="194">
        <v>563.04</v>
      </c>
      <c r="I467" s="195"/>
      <c r="J467" s="194">
        <f>ROUND(I467*H467,3)</f>
        <v>0</v>
      </c>
      <c r="K467" s="196"/>
      <c r="L467" s="197"/>
      <c r="M467" s="198" t="s">
        <v>1</v>
      </c>
      <c r="N467" s="199" t="s">
        <v>46</v>
      </c>
      <c r="O467" s="60"/>
      <c r="P467" s="157">
        <f>O467*H467</f>
        <v>0</v>
      </c>
      <c r="Q467" s="157">
        <v>3.5E-4</v>
      </c>
      <c r="R467" s="157">
        <f>Q467*H467</f>
        <v>0.19706399999999999</v>
      </c>
      <c r="S467" s="157">
        <v>0</v>
      </c>
      <c r="T467" s="158">
        <f>S467*H467</f>
        <v>0</v>
      </c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R467" s="159" t="s">
        <v>323</v>
      </c>
      <c r="AT467" s="159" t="s">
        <v>541</v>
      </c>
      <c r="AU467" s="159" t="s">
        <v>140</v>
      </c>
      <c r="AY467" s="18" t="s">
        <v>239</v>
      </c>
      <c r="BE467" s="160">
        <f>IF(N467="základná",J467,0)</f>
        <v>0</v>
      </c>
      <c r="BF467" s="160">
        <f>IF(N467="znížená",J467,0)</f>
        <v>0</v>
      </c>
      <c r="BG467" s="160">
        <f>IF(N467="zákl. prenesená",J467,0)</f>
        <v>0</v>
      </c>
      <c r="BH467" s="160">
        <f>IF(N467="zníž. prenesená",J467,0)</f>
        <v>0</v>
      </c>
      <c r="BI467" s="160">
        <f>IF(N467="nulová",J467,0)</f>
        <v>0</v>
      </c>
      <c r="BJ467" s="18" t="s">
        <v>140</v>
      </c>
      <c r="BK467" s="161">
        <f>ROUND(I467*H467,3)</f>
        <v>0</v>
      </c>
      <c r="BL467" s="18" t="s">
        <v>307</v>
      </c>
      <c r="BM467" s="159" t="s">
        <v>712</v>
      </c>
    </row>
    <row r="468" spans="1:65" s="2" customFormat="1" ht="38" customHeight="1">
      <c r="A468" s="34"/>
      <c r="B468" s="147"/>
      <c r="C468" s="148" t="s">
        <v>713</v>
      </c>
      <c r="D468" s="148" t="s">
        <v>242</v>
      </c>
      <c r="E468" s="149" t="s">
        <v>714</v>
      </c>
      <c r="F468" s="150" t="s">
        <v>715</v>
      </c>
      <c r="G468" s="151" t="s">
        <v>138</v>
      </c>
      <c r="H468" s="152">
        <v>38.799999999999997</v>
      </c>
      <c r="I468" s="153"/>
      <c r="J468" s="152">
        <f>ROUND(I468*H468,3)</f>
        <v>0</v>
      </c>
      <c r="K468" s="154"/>
      <c r="L468" s="35"/>
      <c r="M468" s="155" t="s">
        <v>1</v>
      </c>
      <c r="N468" s="156" t="s">
        <v>46</v>
      </c>
      <c r="O468" s="60"/>
      <c r="P468" s="157">
        <f>O468*H468</f>
        <v>0</v>
      </c>
      <c r="Q468" s="157">
        <v>2.3000000000000001E-4</v>
      </c>
      <c r="R468" s="157">
        <f>Q468*H468</f>
        <v>8.9239999999999996E-3</v>
      </c>
      <c r="S468" s="157">
        <v>0</v>
      </c>
      <c r="T468" s="158">
        <f>S468*H468</f>
        <v>0</v>
      </c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R468" s="159" t="s">
        <v>307</v>
      </c>
      <c r="AT468" s="159" t="s">
        <v>242</v>
      </c>
      <c r="AU468" s="159" t="s">
        <v>140</v>
      </c>
      <c r="AY468" s="18" t="s">
        <v>239</v>
      </c>
      <c r="BE468" s="160">
        <f>IF(N468="základná",J468,0)</f>
        <v>0</v>
      </c>
      <c r="BF468" s="160">
        <f>IF(N468="znížená",J468,0)</f>
        <v>0</v>
      </c>
      <c r="BG468" s="160">
        <f>IF(N468="zákl. prenesená",J468,0)</f>
        <v>0</v>
      </c>
      <c r="BH468" s="160">
        <f>IF(N468="zníž. prenesená",J468,0)</f>
        <v>0</v>
      </c>
      <c r="BI468" s="160">
        <f>IF(N468="nulová",J468,0)</f>
        <v>0</v>
      </c>
      <c r="BJ468" s="18" t="s">
        <v>140</v>
      </c>
      <c r="BK468" s="161">
        <f>ROUND(I468*H468,3)</f>
        <v>0</v>
      </c>
      <c r="BL468" s="18" t="s">
        <v>307</v>
      </c>
      <c r="BM468" s="159" t="s">
        <v>716</v>
      </c>
    </row>
    <row r="469" spans="1:65" s="13" customFormat="1">
      <c r="B469" s="162"/>
      <c r="D469" s="163" t="s">
        <v>247</v>
      </c>
      <c r="E469" s="164" t="s">
        <v>1</v>
      </c>
      <c r="F469" s="165" t="s">
        <v>717</v>
      </c>
      <c r="H469" s="166">
        <v>38.799999999999997</v>
      </c>
      <c r="I469" s="167"/>
      <c r="L469" s="162"/>
      <c r="M469" s="168"/>
      <c r="N469" s="169"/>
      <c r="O469" s="169"/>
      <c r="P469" s="169"/>
      <c r="Q469" s="169"/>
      <c r="R469" s="169"/>
      <c r="S469" s="169"/>
      <c r="T469" s="170"/>
      <c r="AT469" s="164" t="s">
        <v>247</v>
      </c>
      <c r="AU469" s="164" t="s">
        <v>140</v>
      </c>
      <c r="AV469" s="13" t="s">
        <v>140</v>
      </c>
      <c r="AW469" s="13" t="s">
        <v>3</v>
      </c>
      <c r="AX469" s="13" t="s">
        <v>88</v>
      </c>
      <c r="AY469" s="164" t="s">
        <v>239</v>
      </c>
    </row>
    <row r="470" spans="1:65" s="2" customFormat="1" ht="24.25" customHeight="1">
      <c r="A470" s="34"/>
      <c r="B470" s="147"/>
      <c r="C470" s="190" t="s">
        <v>718</v>
      </c>
      <c r="D470" s="190" t="s">
        <v>541</v>
      </c>
      <c r="E470" s="191" t="s">
        <v>705</v>
      </c>
      <c r="F470" s="192" t="s">
        <v>5406</v>
      </c>
      <c r="G470" s="193" t="s">
        <v>388</v>
      </c>
      <c r="H470" s="194">
        <v>310.39999999999998</v>
      </c>
      <c r="I470" s="195"/>
      <c r="J470" s="194">
        <f>ROUND(I470*H470,3)</f>
        <v>0</v>
      </c>
      <c r="K470" s="196"/>
      <c r="L470" s="197"/>
      <c r="M470" s="198" t="s">
        <v>1</v>
      </c>
      <c r="N470" s="199" t="s">
        <v>46</v>
      </c>
      <c r="O470" s="60"/>
      <c r="P470" s="157">
        <f>O470*H470</f>
        <v>0</v>
      </c>
      <c r="Q470" s="157">
        <v>3.5E-4</v>
      </c>
      <c r="R470" s="157">
        <f>Q470*H470</f>
        <v>0.10863999999999999</v>
      </c>
      <c r="S470" s="157">
        <v>0</v>
      </c>
      <c r="T470" s="158">
        <f>S470*H470</f>
        <v>0</v>
      </c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R470" s="159" t="s">
        <v>323</v>
      </c>
      <c r="AT470" s="159" t="s">
        <v>541</v>
      </c>
      <c r="AU470" s="159" t="s">
        <v>140</v>
      </c>
      <c r="AY470" s="18" t="s">
        <v>239</v>
      </c>
      <c r="BE470" s="160">
        <f>IF(N470="základná",J470,0)</f>
        <v>0</v>
      </c>
      <c r="BF470" s="160">
        <f>IF(N470="znížená",J470,0)</f>
        <v>0</v>
      </c>
      <c r="BG470" s="160">
        <f>IF(N470="zákl. prenesená",J470,0)</f>
        <v>0</v>
      </c>
      <c r="BH470" s="160">
        <f>IF(N470="zníž. prenesená",J470,0)</f>
        <v>0</v>
      </c>
      <c r="BI470" s="160">
        <f>IF(N470="nulová",J470,0)</f>
        <v>0</v>
      </c>
      <c r="BJ470" s="18" t="s">
        <v>140</v>
      </c>
      <c r="BK470" s="161">
        <f>ROUND(I470*H470,3)</f>
        <v>0</v>
      </c>
      <c r="BL470" s="18" t="s">
        <v>307</v>
      </c>
      <c r="BM470" s="159" t="s">
        <v>719</v>
      </c>
    </row>
    <row r="471" spans="1:65" s="12" customFormat="1" ht="22.75" customHeight="1">
      <c r="B471" s="134"/>
      <c r="D471" s="135" t="s">
        <v>79</v>
      </c>
      <c r="E471" s="145" t="s">
        <v>720</v>
      </c>
      <c r="F471" s="145" t="s">
        <v>721</v>
      </c>
      <c r="I471" s="137"/>
      <c r="J471" s="146">
        <f>BK471</f>
        <v>0</v>
      </c>
      <c r="L471" s="134"/>
      <c r="M471" s="139"/>
      <c r="N471" s="140"/>
      <c r="O471" s="140"/>
      <c r="P471" s="141">
        <f>SUM(P472:P545)</f>
        <v>0</v>
      </c>
      <c r="Q471" s="140"/>
      <c r="R471" s="141">
        <f>SUM(R472:R545)</f>
        <v>21.99077269</v>
      </c>
      <c r="S471" s="140"/>
      <c r="T471" s="142">
        <f>SUM(T472:T545)</f>
        <v>0</v>
      </c>
      <c r="AR471" s="135" t="s">
        <v>88</v>
      </c>
      <c r="AT471" s="143" t="s">
        <v>79</v>
      </c>
      <c r="AU471" s="143" t="s">
        <v>88</v>
      </c>
      <c r="AY471" s="135" t="s">
        <v>239</v>
      </c>
      <c r="BK471" s="144">
        <f>SUM(BK472:BK545)</f>
        <v>0</v>
      </c>
    </row>
    <row r="472" spans="1:65" s="2" customFormat="1" ht="24.25" customHeight="1">
      <c r="A472" s="34"/>
      <c r="B472" s="147"/>
      <c r="C472" s="148" t="s">
        <v>722</v>
      </c>
      <c r="D472" s="148" t="s">
        <v>242</v>
      </c>
      <c r="E472" s="149" t="s">
        <v>723</v>
      </c>
      <c r="F472" s="150" t="s">
        <v>724</v>
      </c>
      <c r="G472" s="151" t="s">
        <v>138</v>
      </c>
      <c r="H472" s="152">
        <v>162.36000000000001</v>
      </c>
      <c r="I472" s="153"/>
      <c r="J472" s="152">
        <f>ROUND(I472*H472,3)</f>
        <v>0</v>
      </c>
      <c r="K472" s="154"/>
      <c r="L472" s="35"/>
      <c r="M472" s="155" t="s">
        <v>1</v>
      </c>
      <c r="N472" s="156" t="s">
        <v>46</v>
      </c>
      <c r="O472" s="60"/>
      <c r="P472" s="157">
        <f>O472*H472</f>
        <v>0</v>
      </c>
      <c r="Q472" s="157">
        <v>2.5000000000000001E-4</v>
      </c>
      <c r="R472" s="157">
        <f>Q472*H472</f>
        <v>4.0590000000000001E-2</v>
      </c>
      <c r="S472" s="157">
        <v>0</v>
      </c>
      <c r="T472" s="158">
        <f>S472*H472</f>
        <v>0</v>
      </c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R472" s="159" t="s">
        <v>246</v>
      </c>
      <c r="AT472" s="159" t="s">
        <v>242</v>
      </c>
      <c r="AU472" s="159" t="s">
        <v>140</v>
      </c>
      <c r="AY472" s="18" t="s">
        <v>239</v>
      </c>
      <c r="BE472" s="160">
        <f>IF(N472="základná",J472,0)</f>
        <v>0</v>
      </c>
      <c r="BF472" s="160">
        <f>IF(N472="znížená",J472,0)</f>
        <v>0</v>
      </c>
      <c r="BG472" s="160">
        <f>IF(N472="zákl. prenesená",J472,0)</f>
        <v>0</v>
      </c>
      <c r="BH472" s="160">
        <f>IF(N472="zníž. prenesená",J472,0)</f>
        <v>0</v>
      </c>
      <c r="BI472" s="160">
        <f>IF(N472="nulová",J472,0)</f>
        <v>0</v>
      </c>
      <c r="BJ472" s="18" t="s">
        <v>140</v>
      </c>
      <c r="BK472" s="161">
        <f>ROUND(I472*H472,3)</f>
        <v>0</v>
      </c>
      <c r="BL472" s="18" t="s">
        <v>246</v>
      </c>
      <c r="BM472" s="159" t="s">
        <v>725</v>
      </c>
    </row>
    <row r="473" spans="1:65" s="13" customFormat="1">
      <c r="B473" s="162"/>
      <c r="D473" s="163" t="s">
        <v>247</v>
      </c>
      <c r="E473" s="164" t="s">
        <v>1</v>
      </c>
      <c r="F473" s="165" t="s">
        <v>726</v>
      </c>
      <c r="H473" s="166">
        <v>89.26</v>
      </c>
      <c r="I473" s="167"/>
      <c r="L473" s="162"/>
      <c r="M473" s="168"/>
      <c r="N473" s="169"/>
      <c r="O473" s="169"/>
      <c r="P473" s="169"/>
      <c r="Q473" s="169"/>
      <c r="R473" s="169"/>
      <c r="S473" s="169"/>
      <c r="T473" s="170"/>
      <c r="AT473" s="164" t="s">
        <v>247</v>
      </c>
      <c r="AU473" s="164" t="s">
        <v>140</v>
      </c>
      <c r="AV473" s="13" t="s">
        <v>140</v>
      </c>
      <c r="AW473" s="13" t="s">
        <v>3</v>
      </c>
      <c r="AX473" s="13" t="s">
        <v>80</v>
      </c>
      <c r="AY473" s="164" t="s">
        <v>239</v>
      </c>
    </row>
    <row r="474" spans="1:65" s="13" customFormat="1" ht="20.95">
      <c r="B474" s="162"/>
      <c r="D474" s="163" t="s">
        <v>247</v>
      </c>
      <c r="E474" s="164" t="s">
        <v>1</v>
      </c>
      <c r="F474" s="165" t="s">
        <v>727</v>
      </c>
      <c r="H474" s="166">
        <v>38.979999999999997</v>
      </c>
      <c r="I474" s="167"/>
      <c r="L474" s="162"/>
      <c r="M474" s="168"/>
      <c r="N474" s="169"/>
      <c r="O474" s="169"/>
      <c r="P474" s="169"/>
      <c r="Q474" s="169"/>
      <c r="R474" s="169"/>
      <c r="S474" s="169"/>
      <c r="T474" s="170"/>
      <c r="AT474" s="164" t="s">
        <v>247</v>
      </c>
      <c r="AU474" s="164" t="s">
        <v>140</v>
      </c>
      <c r="AV474" s="13" t="s">
        <v>140</v>
      </c>
      <c r="AW474" s="13" t="s">
        <v>3</v>
      </c>
      <c r="AX474" s="13" t="s">
        <v>80</v>
      </c>
      <c r="AY474" s="164" t="s">
        <v>239</v>
      </c>
    </row>
    <row r="475" spans="1:65" s="13" customFormat="1">
      <c r="B475" s="162"/>
      <c r="D475" s="163" t="s">
        <v>247</v>
      </c>
      <c r="E475" s="164" t="s">
        <v>1</v>
      </c>
      <c r="F475" s="165" t="s">
        <v>728</v>
      </c>
      <c r="H475" s="166">
        <v>34.119999999999997</v>
      </c>
      <c r="I475" s="167"/>
      <c r="L475" s="162"/>
      <c r="M475" s="168"/>
      <c r="N475" s="169"/>
      <c r="O475" s="169"/>
      <c r="P475" s="169"/>
      <c r="Q475" s="169"/>
      <c r="R475" s="169"/>
      <c r="S475" s="169"/>
      <c r="T475" s="170"/>
      <c r="AT475" s="164" t="s">
        <v>247</v>
      </c>
      <c r="AU475" s="164" t="s">
        <v>140</v>
      </c>
      <c r="AV475" s="13" t="s">
        <v>140</v>
      </c>
      <c r="AW475" s="13" t="s">
        <v>3</v>
      </c>
      <c r="AX475" s="13" t="s">
        <v>80</v>
      </c>
      <c r="AY475" s="164" t="s">
        <v>239</v>
      </c>
    </row>
    <row r="476" spans="1:65" s="14" customFormat="1">
      <c r="B476" s="171"/>
      <c r="D476" s="163" t="s">
        <v>247</v>
      </c>
      <c r="E476" s="172" t="s">
        <v>1</v>
      </c>
      <c r="F476" s="173" t="s">
        <v>249</v>
      </c>
      <c r="H476" s="174">
        <v>162.36000000000001</v>
      </c>
      <c r="I476" s="175"/>
      <c r="L476" s="171"/>
      <c r="M476" s="176"/>
      <c r="N476" s="177"/>
      <c r="O476" s="177"/>
      <c r="P476" s="177"/>
      <c r="Q476" s="177"/>
      <c r="R476" s="177"/>
      <c r="S476" s="177"/>
      <c r="T476" s="178"/>
      <c r="AT476" s="172" t="s">
        <v>247</v>
      </c>
      <c r="AU476" s="172" t="s">
        <v>140</v>
      </c>
      <c r="AV476" s="14" t="s">
        <v>246</v>
      </c>
      <c r="AW476" s="14" t="s">
        <v>3</v>
      </c>
      <c r="AX476" s="14" t="s">
        <v>88</v>
      </c>
      <c r="AY476" s="172" t="s">
        <v>239</v>
      </c>
    </row>
    <row r="477" spans="1:65" s="2" customFormat="1" ht="24.25" customHeight="1">
      <c r="A477" s="34"/>
      <c r="B477" s="147"/>
      <c r="C477" s="148" t="s">
        <v>729</v>
      </c>
      <c r="D477" s="148" t="s">
        <v>242</v>
      </c>
      <c r="E477" s="149" t="s">
        <v>730</v>
      </c>
      <c r="F477" s="150" t="s">
        <v>731</v>
      </c>
      <c r="G477" s="151" t="s">
        <v>138</v>
      </c>
      <c r="H477" s="152">
        <v>99.6</v>
      </c>
      <c r="I477" s="153"/>
      <c r="J477" s="152">
        <f>ROUND(I477*H477,3)</f>
        <v>0</v>
      </c>
      <c r="K477" s="154"/>
      <c r="L477" s="35"/>
      <c r="M477" s="155" t="s">
        <v>1</v>
      </c>
      <c r="N477" s="156" t="s">
        <v>46</v>
      </c>
      <c r="O477" s="60"/>
      <c r="P477" s="157">
        <f>O477*H477</f>
        <v>0</v>
      </c>
      <c r="Q477" s="157">
        <v>6.9999999999999994E-5</v>
      </c>
      <c r="R477" s="157">
        <f>Q477*H477</f>
        <v>6.971999999999999E-3</v>
      </c>
      <c r="S477" s="157">
        <v>0</v>
      </c>
      <c r="T477" s="158">
        <f>S477*H477</f>
        <v>0</v>
      </c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R477" s="159" t="s">
        <v>246</v>
      </c>
      <c r="AT477" s="159" t="s">
        <v>242</v>
      </c>
      <c r="AU477" s="159" t="s">
        <v>140</v>
      </c>
      <c r="AY477" s="18" t="s">
        <v>239</v>
      </c>
      <c r="BE477" s="160">
        <f>IF(N477="základná",J477,0)</f>
        <v>0</v>
      </c>
      <c r="BF477" s="160">
        <f>IF(N477="znížená",J477,0)</f>
        <v>0</v>
      </c>
      <c r="BG477" s="160">
        <f>IF(N477="zákl. prenesená",J477,0)</f>
        <v>0</v>
      </c>
      <c r="BH477" s="160">
        <f>IF(N477="zníž. prenesená",J477,0)</f>
        <v>0</v>
      </c>
      <c r="BI477" s="160">
        <f>IF(N477="nulová",J477,0)</f>
        <v>0</v>
      </c>
      <c r="BJ477" s="18" t="s">
        <v>140</v>
      </c>
      <c r="BK477" s="161">
        <f>ROUND(I477*H477,3)</f>
        <v>0</v>
      </c>
      <c r="BL477" s="18" t="s">
        <v>246</v>
      </c>
      <c r="BM477" s="159" t="s">
        <v>732</v>
      </c>
    </row>
    <row r="478" spans="1:65" s="13" customFormat="1">
      <c r="B478" s="162"/>
      <c r="D478" s="163" t="s">
        <v>247</v>
      </c>
      <c r="E478" s="164" t="s">
        <v>1</v>
      </c>
      <c r="F478" s="165" t="s">
        <v>733</v>
      </c>
      <c r="H478" s="166">
        <v>38.979999999999997</v>
      </c>
      <c r="I478" s="167"/>
      <c r="L478" s="162"/>
      <c r="M478" s="168"/>
      <c r="N478" s="169"/>
      <c r="O478" s="169"/>
      <c r="P478" s="169"/>
      <c r="Q478" s="169"/>
      <c r="R478" s="169"/>
      <c r="S478" s="169"/>
      <c r="T478" s="170"/>
      <c r="AT478" s="164" t="s">
        <v>247</v>
      </c>
      <c r="AU478" s="164" t="s">
        <v>140</v>
      </c>
      <c r="AV478" s="13" t="s">
        <v>140</v>
      </c>
      <c r="AW478" s="13" t="s">
        <v>3</v>
      </c>
      <c r="AX478" s="13" t="s">
        <v>80</v>
      </c>
      <c r="AY478" s="164" t="s">
        <v>239</v>
      </c>
    </row>
    <row r="479" spans="1:65" s="13" customFormat="1">
      <c r="B479" s="162"/>
      <c r="D479" s="163" t="s">
        <v>247</v>
      </c>
      <c r="E479" s="164" t="s">
        <v>1</v>
      </c>
      <c r="F479" s="165" t="s">
        <v>734</v>
      </c>
      <c r="H479" s="166">
        <v>34.119999999999997</v>
      </c>
      <c r="I479" s="167"/>
      <c r="L479" s="162"/>
      <c r="M479" s="168"/>
      <c r="N479" s="169"/>
      <c r="O479" s="169"/>
      <c r="P479" s="169"/>
      <c r="Q479" s="169"/>
      <c r="R479" s="169"/>
      <c r="S479" s="169"/>
      <c r="T479" s="170"/>
      <c r="AT479" s="164" t="s">
        <v>247</v>
      </c>
      <c r="AU479" s="164" t="s">
        <v>140</v>
      </c>
      <c r="AV479" s="13" t="s">
        <v>140</v>
      </c>
      <c r="AW479" s="13" t="s">
        <v>3</v>
      </c>
      <c r="AX479" s="13" t="s">
        <v>80</v>
      </c>
      <c r="AY479" s="164" t="s">
        <v>239</v>
      </c>
    </row>
    <row r="480" spans="1:65" s="13" customFormat="1">
      <c r="B480" s="162"/>
      <c r="D480" s="163" t="s">
        <v>247</v>
      </c>
      <c r="E480" s="164" t="s">
        <v>1</v>
      </c>
      <c r="F480" s="165" t="s">
        <v>735</v>
      </c>
      <c r="H480" s="166">
        <v>26.5</v>
      </c>
      <c r="I480" s="167"/>
      <c r="L480" s="162"/>
      <c r="M480" s="168"/>
      <c r="N480" s="169"/>
      <c r="O480" s="169"/>
      <c r="P480" s="169"/>
      <c r="Q480" s="169"/>
      <c r="R480" s="169"/>
      <c r="S480" s="169"/>
      <c r="T480" s="170"/>
      <c r="AT480" s="164" t="s">
        <v>247</v>
      </c>
      <c r="AU480" s="164" t="s">
        <v>140</v>
      </c>
      <c r="AV480" s="13" t="s">
        <v>140</v>
      </c>
      <c r="AW480" s="13" t="s">
        <v>3</v>
      </c>
      <c r="AX480" s="13" t="s">
        <v>80</v>
      </c>
      <c r="AY480" s="164" t="s">
        <v>239</v>
      </c>
    </row>
    <row r="481" spans="1:65" s="14" customFormat="1">
      <c r="B481" s="171"/>
      <c r="D481" s="163" t="s">
        <v>247</v>
      </c>
      <c r="E481" s="172" t="s">
        <v>1</v>
      </c>
      <c r="F481" s="173" t="s">
        <v>249</v>
      </c>
      <c r="H481" s="174">
        <v>99.6</v>
      </c>
      <c r="I481" s="175"/>
      <c r="L481" s="171"/>
      <c r="M481" s="176"/>
      <c r="N481" s="177"/>
      <c r="O481" s="177"/>
      <c r="P481" s="177"/>
      <c r="Q481" s="177"/>
      <c r="R481" s="177"/>
      <c r="S481" s="177"/>
      <c r="T481" s="178"/>
      <c r="AT481" s="172" t="s">
        <v>247</v>
      </c>
      <c r="AU481" s="172" t="s">
        <v>140</v>
      </c>
      <c r="AV481" s="14" t="s">
        <v>246</v>
      </c>
      <c r="AW481" s="14" t="s">
        <v>3</v>
      </c>
      <c r="AX481" s="14" t="s">
        <v>88</v>
      </c>
      <c r="AY481" s="172" t="s">
        <v>239</v>
      </c>
    </row>
    <row r="482" spans="1:65" s="2" customFormat="1" ht="24.25" customHeight="1">
      <c r="A482" s="34"/>
      <c r="B482" s="147"/>
      <c r="C482" s="148" t="s">
        <v>736</v>
      </c>
      <c r="D482" s="148" t="s">
        <v>242</v>
      </c>
      <c r="E482" s="149" t="s">
        <v>737</v>
      </c>
      <c r="F482" s="150" t="s">
        <v>738</v>
      </c>
      <c r="G482" s="151" t="s">
        <v>138</v>
      </c>
      <c r="H482" s="152">
        <v>165.31</v>
      </c>
      <c r="I482" s="153"/>
      <c r="J482" s="152">
        <f>ROUND(I482*H482,3)</f>
        <v>0</v>
      </c>
      <c r="K482" s="154"/>
      <c r="L482" s="35"/>
      <c r="M482" s="155" t="s">
        <v>1</v>
      </c>
      <c r="N482" s="156" t="s">
        <v>46</v>
      </c>
      <c r="O482" s="60"/>
      <c r="P482" s="157">
        <f>O482*H482</f>
        <v>0</v>
      </c>
      <c r="Q482" s="157">
        <v>2.4000000000000001E-4</v>
      </c>
      <c r="R482" s="157">
        <f>Q482*H482</f>
        <v>3.9674399999999999E-2</v>
      </c>
      <c r="S482" s="157">
        <v>0</v>
      </c>
      <c r="T482" s="158">
        <f>S482*H482</f>
        <v>0</v>
      </c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R482" s="159" t="s">
        <v>246</v>
      </c>
      <c r="AT482" s="159" t="s">
        <v>242</v>
      </c>
      <c r="AU482" s="159" t="s">
        <v>140</v>
      </c>
      <c r="AY482" s="18" t="s">
        <v>239</v>
      </c>
      <c r="BE482" s="160">
        <f>IF(N482="základná",J482,0)</f>
        <v>0</v>
      </c>
      <c r="BF482" s="160">
        <f>IF(N482="znížená",J482,0)</f>
        <v>0</v>
      </c>
      <c r="BG482" s="160">
        <f>IF(N482="zákl. prenesená",J482,0)</f>
        <v>0</v>
      </c>
      <c r="BH482" s="160">
        <f>IF(N482="zníž. prenesená",J482,0)</f>
        <v>0</v>
      </c>
      <c r="BI482" s="160">
        <f>IF(N482="nulová",J482,0)</f>
        <v>0</v>
      </c>
      <c r="BJ482" s="18" t="s">
        <v>140</v>
      </c>
      <c r="BK482" s="161">
        <f>ROUND(I482*H482,3)</f>
        <v>0</v>
      </c>
      <c r="BL482" s="18" t="s">
        <v>246</v>
      </c>
      <c r="BM482" s="159" t="s">
        <v>739</v>
      </c>
    </row>
    <row r="483" spans="1:65" s="13" customFormat="1">
      <c r="B483" s="162"/>
      <c r="D483" s="163" t="s">
        <v>247</v>
      </c>
      <c r="E483" s="164" t="s">
        <v>1</v>
      </c>
      <c r="F483" s="165" t="s">
        <v>740</v>
      </c>
      <c r="H483" s="166">
        <v>46.3</v>
      </c>
      <c r="I483" s="167"/>
      <c r="L483" s="162"/>
      <c r="M483" s="168"/>
      <c r="N483" s="169"/>
      <c r="O483" s="169"/>
      <c r="P483" s="169"/>
      <c r="Q483" s="169"/>
      <c r="R483" s="169"/>
      <c r="S483" s="169"/>
      <c r="T483" s="170"/>
      <c r="AT483" s="164" t="s">
        <v>247</v>
      </c>
      <c r="AU483" s="164" t="s">
        <v>140</v>
      </c>
      <c r="AV483" s="13" t="s">
        <v>140</v>
      </c>
      <c r="AW483" s="13" t="s">
        <v>3</v>
      </c>
      <c r="AX483" s="13" t="s">
        <v>80</v>
      </c>
      <c r="AY483" s="164" t="s">
        <v>239</v>
      </c>
    </row>
    <row r="484" spans="1:65" s="13" customFormat="1">
      <c r="B484" s="162"/>
      <c r="D484" s="163" t="s">
        <v>247</v>
      </c>
      <c r="E484" s="164" t="s">
        <v>1</v>
      </c>
      <c r="F484" s="165" t="s">
        <v>741</v>
      </c>
      <c r="H484" s="166">
        <v>42.96</v>
      </c>
      <c r="I484" s="167"/>
      <c r="L484" s="162"/>
      <c r="M484" s="168"/>
      <c r="N484" s="169"/>
      <c r="O484" s="169"/>
      <c r="P484" s="169"/>
      <c r="Q484" s="169"/>
      <c r="R484" s="169"/>
      <c r="S484" s="169"/>
      <c r="T484" s="170"/>
      <c r="AT484" s="164" t="s">
        <v>247</v>
      </c>
      <c r="AU484" s="164" t="s">
        <v>140</v>
      </c>
      <c r="AV484" s="13" t="s">
        <v>140</v>
      </c>
      <c r="AW484" s="13" t="s">
        <v>3</v>
      </c>
      <c r="AX484" s="13" t="s">
        <v>80</v>
      </c>
      <c r="AY484" s="164" t="s">
        <v>239</v>
      </c>
    </row>
    <row r="485" spans="1:65" s="16" customFormat="1">
      <c r="B485" s="200"/>
      <c r="D485" s="163" t="s">
        <v>247</v>
      </c>
      <c r="E485" s="201" t="s">
        <v>136</v>
      </c>
      <c r="F485" s="202" t="s">
        <v>742</v>
      </c>
      <c r="H485" s="203">
        <v>89.26</v>
      </c>
      <c r="I485" s="204"/>
      <c r="L485" s="200"/>
      <c r="M485" s="205"/>
      <c r="N485" s="206"/>
      <c r="O485" s="206"/>
      <c r="P485" s="206"/>
      <c r="Q485" s="206"/>
      <c r="R485" s="206"/>
      <c r="S485" s="206"/>
      <c r="T485" s="207"/>
      <c r="AT485" s="201" t="s">
        <v>247</v>
      </c>
      <c r="AU485" s="201" t="s">
        <v>140</v>
      </c>
      <c r="AV485" s="16" t="s">
        <v>252</v>
      </c>
      <c r="AW485" s="16" t="s">
        <v>3</v>
      </c>
      <c r="AX485" s="16" t="s">
        <v>80</v>
      </c>
      <c r="AY485" s="201" t="s">
        <v>239</v>
      </c>
    </row>
    <row r="486" spans="1:65" s="13" customFormat="1">
      <c r="B486" s="162"/>
      <c r="D486" s="163" t="s">
        <v>247</v>
      </c>
      <c r="E486" s="164" t="s">
        <v>1</v>
      </c>
      <c r="F486" s="165" t="s">
        <v>743</v>
      </c>
      <c r="H486" s="166">
        <v>76.05</v>
      </c>
      <c r="I486" s="167"/>
      <c r="L486" s="162"/>
      <c r="M486" s="168"/>
      <c r="N486" s="169"/>
      <c r="O486" s="169"/>
      <c r="P486" s="169"/>
      <c r="Q486" s="169"/>
      <c r="R486" s="169"/>
      <c r="S486" s="169"/>
      <c r="T486" s="170"/>
      <c r="AT486" s="164" t="s">
        <v>247</v>
      </c>
      <c r="AU486" s="164" t="s">
        <v>140</v>
      </c>
      <c r="AV486" s="13" t="s">
        <v>140</v>
      </c>
      <c r="AW486" s="13" t="s">
        <v>3</v>
      </c>
      <c r="AX486" s="13" t="s">
        <v>80</v>
      </c>
      <c r="AY486" s="164" t="s">
        <v>239</v>
      </c>
    </row>
    <row r="487" spans="1:65" s="14" customFormat="1">
      <c r="B487" s="171"/>
      <c r="D487" s="163" t="s">
        <v>247</v>
      </c>
      <c r="E487" s="172" t="s">
        <v>1</v>
      </c>
      <c r="F487" s="173" t="s">
        <v>249</v>
      </c>
      <c r="H487" s="174">
        <v>165.31</v>
      </c>
      <c r="I487" s="175"/>
      <c r="L487" s="171"/>
      <c r="M487" s="176"/>
      <c r="N487" s="177"/>
      <c r="O487" s="177"/>
      <c r="P487" s="177"/>
      <c r="Q487" s="177"/>
      <c r="R487" s="177"/>
      <c r="S487" s="177"/>
      <c r="T487" s="178"/>
      <c r="AT487" s="172" t="s">
        <v>247</v>
      </c>
      <c r="AU487" s="172" t="s">
        <v>140</v>
      </c>
      <c r="AV487" s="14" t="s">
        <v>246</v>
      </c>
      <c r="AW487" s="14" t="s">
        <v>3</v>
      </c>
      <c r="AX487" s="14" t="s">
        <v>88</v>
      </c>
      <c r="AY487" s="172" t="s">
        <v>239</v>
      </c>
    </row>
    <row r="488" spans="1:65" s="2" customFormat="1" ht="24.25" customHeight="1">
      <c r="A488" s="34"/>
      <c r="B488" s="147"/>
      <c r="C488" s="148" t="s">
        <v>744</v>
      </c>
      <c r="D488" s="148" t="s">
        <v>242</v>
      </c>
      <c r="E488" s="149" t="s">
        <v>745</v>
      </c>
      <c r="F488" s="150" t="s">
        <v>746</v>
      </c>
      <c r="G488" s="151" t="s">
        <v>138</v>
      </c>
      <c r="H488" s="152">
        <v>66.58</v>
      </c>
      <c r="I488" s="153"/>
      <c r="J488" s="152">
        <f>ROUND(I488*H488,3)</f>
        <v>0</v>
      </c>
      <c r="K488" s="154"/>
      <c r="L488" s="35"/>
      <c r="M488" s="155" t="s">
        <v>1</v>
      </c>
      <c r="N488" s="156" t="s">
        <v>46</v>
      </c>
      <c r="O488" s="60"/>
      <c r="P488" s="157">
        <f>O488*H488</f>
        <v>0</v>
      </c>
      <c r="Q488" s="157">
        <v>4.0000000000000002E-4</v>
      </c>
      <c r="R488" s="157">
        <f>Q488*H488</f>
        <v>2.6631999999999999E-2</v>
      </c>
      <c r="S488" s="157">
        <v>0</v>
      </c>
      <c r="T488" s="158">
        <f>S488*H488</f>
        <v>0</v>
      </c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R488" s="159" t="s">
        <v>246</v>
      </c>
      <c r="AT488" s="159" t="s">
        <v>242</v>
      </c>
      <c r="AU488" s="159" t="s">
        <v>140</v>
      </c>
      <c r="AY488" s="18" t="s">
        <v>239</v>
      </c>
      <c r="BE488" s="160">
        <f>IF(N488="základná",J488,0)</f>
        <v>0</v>
      </c>
      <c r="BF488" s="160">
        <f>IF(N488="znížená",J488,0)</f>
        <v>0</v>
      </c>
      <c r="BG488" s="160">
        <f>IF(N488="zákl. prenesená",J488,0)</f>
        <v>0</v>
      </c>
      <c r="BH488" s="160">
        <f>IF(N488="zníž. prenesená",J488,0)</f>
        <v>0</v>
      </c>
      <c r="BI488" s="160">
        <f>IF(N488="nulová",J488,0)</f>
        <v>0</v>
      </c>
      <c r="BJ488" s="18" t="s">
        <v>140</v>
      </c>
      <c r="BK488" s="161">
        <f>ROUND(I488*H488,3)</f>
        <v>0</v>
      </c>
      <c r="BL488" s="18" t="s">
        <v>246</v>
      </c>
      <c r="BM488" s="159" t="s">
        <v>747</v>
      </c>
    </row>
    <row r="489" spans="1:65" s="13" customFormat="1">
      <c r="B489" s="162"/>
      <c r="D489" s="163" t="s">
        <v>247</v>
      </c>
      <c r="E489" s="164" t="s">
        <v>1</v>
      </c>
      <c r="F489" s="165" t="s">
        <v>748</v>
      </c>
      <c r="H489" s="166">
        <v>68.98</v>
      </c>
      <c r="I489" s="167"/>
      <c r="L489" s="162"/>
      <c r="M489" s="168"/>
      <c r="N489" s="169"/>
      <c r="O489" s="169"/>
      <c r="P489" s="169"/>
      <c r="Q489" s="169"/>
      <c r="R489" s="169"/>
      <c r="S489" s="169"/>
      <c r="T489" s="170"/>
      <c r="AT489" s="164" t="s">
        <v>247</v>
      </c>
      <c r="AU489" s="164" t="s">
        <v>140</v>
      </c>
      <c r="AV489" s="13" t="s">
        <v>140</v>
      </c>
      <c r="AW489" s="13" t="s">
        <v>3</v>
      </c>
      <c r="AX489" s="13" t="s">
        <v>80</v>
      </c>
      <c r="AY489" s="164" t="s">
        <v>239</v>
      </c>
    </row>
    <row r="490" spans="1:65" s="13" customFormat="1">
      <c r="B490" s="162"/>
      <c r="D490" s="163" t="s">
        <v>247</v>
      </c>
      <c r="E490" s="164" t="s">
        <v>1</v>
      </c>
      <c r="F490" s="165" t="s">
        <v>749</v>
      </c>
      <c r="H490" s="166">
        <v>-2.4</v>
      </c>
      <c r="I490" s="167"/>
      <c r="L490" s="162"/>
      <c r="M490" s="168"/>
      <c r="N490" s="169"/>
      <c r="O490" s="169"/>
      <c r="P490" s="169"/>
      <c r="Q490" s="169"/>
      <c r="R490" s="169"/>
      <c r="S490" s="169"/>
      <c r="T490" s="170"/>
      <c r="AT490" s="164" t="s">
        <v>247</v>
      </c>
      <c r="AU490" s="164" t="s">
        <v>140</v>
      </c>
      <c r="AV490" s="13" t="s">
        <v>140</v>
      </c>
      <c r="AW490" s="13" t="s">
        <v>3</v>
      </c>
      <c r="AX490" s="13" t="s">
        <v>80</v>
      </c>
      <c r="AY490" s="164" t="s">
        <v>239</v>
      </c>
    </row>
    <row r="491" spans="1:65" s="14" customFormat="1">
      <c r="B491" s="171"/>
      <c r="D491" s="163" t="s">
        <v>247</v>
      </c>
      <c r="E491" s="172" t="s">
        <v>1</v>
      </c>
      <c r="F491" s="173" t="s">
        <v>249</v>
      </c>
      <c r="H491" s="174">
        <v>66.58</v>
      </c>
      <c r="I491" s="175"/>
      <c r="L491" s="171"/>
      <c r="M491" s="176"/>
      <c r="N491" s="177"/>
      <c r="O491" s="177"/>
      <c r="P491" s="177"/>
      <c r="Q491" s="177"/>
      <c r="R491" s="177"/>
      <c r="S491" s="177"/>
      <c r="T491" s="178"/>
      <c r="AT491" s="172" t="s">
        <v>247</v>
      </c>
      <c r="AU491" s="172" t="s">
        <v>140</v>
      </c>
      <c r="AV491" s="14" t="s">
        <v>246</v>
      </c>
      <c r="AW491" s="14" t="s">
        <v>3</v>
      </c>
      <c r="AX491" s="14" t="s">
        <v>88</v>
      </c>
      <c r="AY491" s="172" t="s">
        <v>239</v>
      </c>
    </row>
    <row r="492" spans="1:65" s="2" customFormat="1" ht="24.25" customHeight="1">
      <c r="A492" s="34"/>
      <c r="B492" s="147"/>
      <c r="C492" s="254" t="s">
        <v>750</v>
      </c>
      <c r="D492" s="254" t="s">
        <v>242</v>
      </c>
      <c r="E492" s="255" t="s">
        <v>751</v>
      </c>
      <c r="F492" s="256" t="s">
        <v>752</v>
      </c>
      <c r="G492" s="257" t="s">
        <v>261</v>
      </c>
      <c r="H492" s="258">
        <v>2.65</v>
      </c>
      <c r="I492" s="258"/>
      <c r="J492" s="258">
        <f>ROUND(I492*H492,3)</f>
        <v>0</v>
      </c>
      <c r="K492" s="154"/>
      <c r="L492" s="35"/>
      <c r="M492" s="155" t="s">
        <v>1</v>
      </c>
      <c r="N492" s="156" t="s">
        <v>46</v>
      </c>
      <c r="O492" s="60"/>
      <c r="P492" s="157">
        <f>O492*H492</f>
        <v>0</v>
      </c>
      <c r="Q492" s="157">
        <v>1.1350000000000001E-2</v>
      </c>
      <c r="R492" s="157">
        <f>Q492*H492</f>
        <v>3.00775E-2</v>
      </c>
      <c r="S492" s="157">
        <v>0</v>
      </c>
      <c r="T492" s="158">
        <f>S492*H492</f>
        <v>0</v>
      </c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R492" s="159" t="s">
        <v>246</v>
      </c>
      <c r="AT492" s="159" t="s">
        <v>242</v>
      </c>
      <c r="AU492" s="159" t="s">
        <v>140</v>
      </c>
      <c r="AY492" s="18" t="s">
        <v>239</v>
      </c>
      <c r="BE492" s="160">
        <f>IF(N492="základná",J492,0)</f>
        <v>0</v>
      </c>
      <c r="BF492" s="160">
        <f>IF(N492="znížená",J492,0)</f>
        <v>0</v>
      </c>
      <c r="BG492" s="160">
        <f>IF(N492="zákl. prenesená",J492,0)</f>
        <v>0</v>
      </c>
      <c r="BH492" s="160">
        <f>IF(N492="zníž. prenesená",J492,0)</f>
        <v>0</v>
      </c>
      <c r="BI492" s="160">
        <f>IF(N492="nulová",J492,0)</f>
        <v>0</v>
      </c>
      <c r="BJ492" s="18" t="s">
        <v>140</v>
      </c>
      <c r="BK492" s="161">
        <f>ROUND(I492*H492,3)</f>
        <v>0</v>
      </c>
      <c r="BL492" s="18" t="s">
        <v>246</v>
      </c>
      <c r="BM492" s="159" t="s">
        <v>307</v>
      </c>
    </row>
    <row r="493" spans="1:65" s="13" customFormat="1">
      <c r="B493" s="162"/>
      <c r="D493" s="163" t="s">
        <v>247</v>
      </c>
      <c r="E493" s="164" t="s">
        <v>1</v>
      </c>
      <c r="F493" s="165" t="s">
        <v>753</v>
      </c>
      <c r="H493" s="166">
        <v>2.65</v>
      </c>
      <c r="I493" s="167"/>
      <c r="L493" s="162"/>
      <c r="M493" s="168"/>
      <c r="N493" s="169"/>
      <c r="O493" s="169"/>
      <c r="P493" s="169"/>
      <c r="Q493" s="169"/>
      <c r="R493" s="169"/>
      <c r="S493" s="169"/>
      <c r="T493" s="170"/>
      <c r="AT493" s="164" t="s">
        <v>247</v>
      </c>
      <c r="AU493" s="164" t="s">
        <v>140</v>
      </c>
      <c r="AV493" s="13" t="s">
        <v>140</v>
      </c>
      <c r="AW493" s="13" t="s">
        <v>3</v>
      </c>
      <c r="AX493" s="13" t="s">
        <v>80</v>
      </c>
      <c r="AY493" s="164" t="s">
        <v>239</v>
      </c>
    </row>
    <row r="494" spans="1:65" s="14" customFormat="1">
      <c r="B494" s="171"/>
      <c r="D494" s="163" t="s">
        <v>247</v>
      </c>
      <c r="E494" s="172" t="s">
        <v>1</v>
      </c>
      <c r="F494" s="173" t="s">
        <v>249</v>
      </c>
      <c r="H494" s="174">
        <v>2.65</v>
      </c>
      <c r="I494" s="175"/>
      <c r="L494" s="171"/>
      <c r="M494" s="176"/>
      <c r="N494" s="177"/>
      <c r="O494" s="177"/>
      <c r="P494" s="177"/>
      <c r="Q494" s="177"/>
      <c r="R494" s="177"/>
      <c r="S494" s="177"/>
      <c r="T494" s="178"/>
      <c r="AT494" s="172" t="s">
        <v>247</v>
      </c>
      <c r="AU494" s="172" t="s">
        <v>140</v>
      </c>
      <c r="AV494" s="14" t="s">
        <v>246</v>
      </c>
      <c r="AW494" s="14" t="s">
        <v>3</v>
      </c>
      <c r="AX494" s="14" t="s">
        <v>88</v>
      </c>
      <c r="AY494" s="172" t="s">
        <v>239</v>
      </c>
    </row>
    <row r="495" spans="1:65" s="2" customFormat="1" ht="24.25" customHeight="1">
      <c r="A495" s="34"/>
      <c r="B495" s="147"/>
      <c r="C495" s="254" t="s">
        <v>754</v>
      </c>
      <c r="D495" s="254" t="s">
        <v>242</v>
      </c>
      <c r="E495" s="255" t="s">
        <v>755</v>
      </c>
      <c r="F495" s="256" t="s">
        <v>756</v>
      </c>
      <c r="G495" s="257" t="s">
        <v>261</v>
      </c>
      <c r="H495" s="258">
        <v>12.75</v>
      </c>
      <c r="I495" s="258"/>
      <c r="J495" s="258">
        <f>ROUND(I495*H495,3)</f>
        <v>0</v>
      </c>
      <c r="K495" s="154"/>
      <c r="L495" s="35"/>
      <c r="M495" s="155" t="s">
        <v>1</v>
      </c>
      <c r="N495" s="156" t="s">
        <v>46</v>
      </c>
      <c r="O495" s="60"/>
      <c r="P495" s="157">
        <f>O495*H495</f>
        <v>0</v>
      </c>
      <c r="Q495" s="157">
        <v>1.299E-2</v>
      </c>
      <c r="R495" s="157">
        <f>Q495*H495</f>
        <v>0.16562250000000001</v>
      </c>
      <c r="S495" s="157">
        <v>0</v>
      </c>
      <c r="T495" s="158">
        <f>S495*H495</f>
        <v>0</v>
      </c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R495" s="159" t="s">
        <v>246</v>
      </c>
      <c r="AT495" s="159" t="s">
        <v>242</v>
      </c>
      <c r="AU495" s="159" t="s">
        <v>140</v>
      </c>
      <c r="AY495" s="18" t="s">
        <v>239</v>
      </c>
      <c r="BE495" s="160">
        <f>IF(N495="základná",J495,0)</f>
        <v>0</v>
      </c>
      <c r="BF495" s="160">
        <f>IF(N495="znížená",J495,0)</f>
        <v>0</v>
      </c>
      <c r="BG495" s="160">
        <f>IF(N495="zákl. prenesená",J495,0)</f>
        <v>0</v>
      </c>
      <c r="BH495" s="160">
        <f>IF(N495="zníž. prenesená",J495,0)</f>
        <v>0</v>
      </c>
      <c r="BI495" s="160">
        <f>IF(N495="nulová",J495,0)</f>
        <v>0</v>
      </c>
      <c r="BJ495" s="18" t="s">
        <v>140</v>
      </c>
      <c r="BK495" s="161">
        <f>ROUND(I495*H495,3)</f>
        <v>0</v>
      </c>
      <c r="BL495" s="18" t="s">
        <v>246</v>
      </c>
      <c r="BM495" s="159" t="s">
        <v>355</v>
      </c>
    </row>
    <row r="496" spans="1:65" s="13" customFormat="1">
      <c r="B496" s="162"/>
      <c r="D496" s="163" t="s">
        <v>247</v>
      </c>
      <c r="E496" s="164" t="s">
        <v>1</v>
      </c>
      <c r="F496" s="165" t="s">
        <v>757</v>
      </c>
      <c r="H496" s="166">
        <v>12.75</v>
      </c>
      <c r="I496" s="167"/>
      <c r="L496" s="162"/>
      <c r="M496" s="168"/>
      <c r="N496" s="169"/>
      <c r="O496" s="169"/>
      <c r="P496" s="169"/>
      <c r="Q496" s="169"/>
      <c r="R496" s="169"/>
      <c r="S496" s="169"/>
      <c r="T496" s="170"/>
      <c r="AT496" s="164" t="s">
        <v>247</v>
      </c>
      <c r="AU496" s="164" t="s">
        <v>140</v>
      </c>
      <c r="AV496" s="13" t="s">
        <v>140</v>
      </c>
      <c r="AW496" s="13" t="s">
        <v>3</v>
      </c>
      <c r="AX496" s="13" t="s">
        <v>80</v>
      </c>
      <c r="AY496" s="164" t="s">
        <v>239</v>
      </c>
    </row>
    <row r="497" spans="1:65" s="14" customFormat="1">
      <c r="B497" s="171"/>
      <c r="D497" s="163" t="s">
        <v>247</v>
      </c>
      <c r="E497" s="172" t="s">
        <v>1</v>
      </c>
      <c r="F497" s="173" t="s">
        <v>249</v>
      </c>
      <c r="H497" s="174">
        <v>12.75</v>
      </c>
      <c r="I497" s="175"/>
      <c r="L497" s="171"/>
      <c r="M497" s="176"/>
      <c r="N497" s="177"/>
      <c r="O497" s="177"/>
      <c r="P497" s="177"/>
      <c r="Q497" s="177"/>
      <c r="R497" s="177"/>
      <c r="S497" s="177"/>
      <c r="T497" s="178"/>
      <c r="AT497" s="172" t="s">
        <v>247</v>
      </c>
      <c r="AU497" s="172" t="s">
        <v>140</v>
      </c>
      <c r="AV497" s="14" t="s">
        <v>246</v>
      </c>
      <c r="AW497" s="14" t="s">
        <v>3</v>
      </c>
      <c r="AX497" s="14" t="s">
        <v>88</v>
      </c>
      <c r="AY497" s="172" t="s">
        <v>239</v>
      </c>
    </row>
    <row r="498" spans="1:65" s="2" customFormat="1" ht="24.25" customHeight="1">
      <c r="A498" s="34"/>
      <c r="B498" s="147"/>
      <c r="C498" s="254" t="s">
        <v>758</v>
      </c>
      <c r="D498" s="254" t="s">
        <v>242</v>
      </c>
      <c r="E498" s="255" t="s">
        <v>759</v>
      </c>
      <c r="F498" s="256" t="s">
        <v>760</v>
      </c>
      <c r="G498" s="257" t="s">
        <v>261</v>
      </c>
      <c r="H498" s="258">
        <v>67.98</v>
      </c>
      <c r="I498" s="258"/>
      <c r="J498" s="258">
        <f>ROUND(I498*H498,3)</f>
        <v>0</v>
      </c>
      <c r="K498" s="154"/>
      <c r="L498" s="35"/>
      <c r="M498" s="155" t="s">
        <v>1</v>
      </c>
      <c r="N498" s="156" t="s">
        <v>46</v>
      </c>
      <c r="O498" s="60"/>
      <c r="P498" s="157">
        <f>O498*H498</f>
        <v>0</v>
      </c>
      <c r="Q498" s="157">
        <v>1.5630000000000002E-2</v>
      </c>
      <c r="R498" s="157">
        <f>Q498*H498</f>
        <v>1.0625274000000002</v>
      </c>
      <c r="S498" s="157">
        <v>0</v>
      </c>
      <c r="T498" s="158">
        <f>S498*H498</f>
        <v>0</v>
      </c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R498" s="159" t="s">
        <v>246</v>
      </c>
      <c r="AT498" s="159" t="s">
        <v>242</v>
      </c>
      <c r="AU498" s="159" t="s">
        <v>140</v>
      </c>
      <c r="AY498" s="18" t="s">
        <v>239</v>
      </c>
      <c r="BE498" s="160">
        <f>IF(N498="základná",J498,0)</f>
        <v>0</v>
      </c>
      <c r="BF498" s="160">
        <f>IF(N498="znížená",J498,0)</f>
        <v>0</v>
      </c>
      <c r="BG498" s="160">
        <f>IF(N498="zákl. prenesená",J498,0)</f>
        <v>0</v>
      </c>
      <c r="BH498" s="160">
        <f>IF(N498="zníž. prenesená",J498,0)</f>
        <v>0</v>
      </c>
      <c r="BI498" s="160">
        <f>IF(N498="nulová",J498,0)</f>
        <v>0</v>
      </c>
      <c r="BJ498" s="18" t="s">
        <v>140</v>
      </c>
      <c r="BK498" s="161">
        <f>ROUND(I498*H498,3)</f>
        <v>0</v>
      </c>
      <c r="BL498" s="18" t="s">
        <v>246</v>
      </c>
      <c r="BM498" s="159" t="s">
        <v>761</v>
      </c>
    </row>
    <row r="499" spans="1:65" s="13" customFormat="1">
      <c r="B499" s="162"/>
      <c r="D499" s="163" t="s">
        <v>247</v>
      </c>
      <c r="E499" s="164" t="s">
        <v>1</v>
      </c>
      <c r="F499" s="165" t="s">
        <v>762</v>
      </c>
      <c r="H499" s="166">
        <v>67.98</v>
      </c>
      <c r="I499" s="167"/>
      <c r="L499" s="162"/>
      <c r="M499" s="168"/>
      <c r="N499" s="169"/>
      <c r="O499" s="169"/>
      <c r="P499" s="169"/>
      <c r="Q499" s="169"/>
      <c r="R499" s="169"/>
      <c r="S499" s="169"/>
      <c r="T499" s="170"/>
      <c r="AT499" s="164" t="s">
        <v>247</v>
      </c>
      <c r="AU499" s="164" t="s">
        <v>140</v>
      </c>
      <c r="AV499" s="13" t="s">
        <v>140</v>
      </c>
      <c r="AW499" s="13" t="s">
        <v>3</v>
      </c>
      <c r="AX499" s="13" t="s">
        <v>80</v>
      </c>
      <c r="AY499" s="164" t="s">
        <v>239</v>
      </c>
    </row>
    <row r="500" spans="1:65" s="14" customFormat="1">
      <c r="B500" s="171"/>
      <c r="D500" s="163" t="s">
        <v>247</v>
      </c>
      <c r="E500" s="172" t="s">
        <v>1</v>
      </c>
      <c r="F500" s="173" t="s">
        <v>249</v>
      </c>
      <c r="H500" s="174">
        <v>67.98</v>
      </c>
      <c r="I500" s="175"/>
      <c r="L500" s="171"/>
      <c r="M500" s="176"/>
      <c r="N500" s="177"/>
      <c r="O500" s="177"/>
      <c r="P500" s="177"/>
      <c r="Q500" s="177"/>
      <c r="R500" s="177"/>
      <c r="S500" s="177"/>
      <c r="T500" s="178"/>
      <c r="AT500" s="172" t="s">
        <v>247</v>
      </c>
      <c r="AU500" s="172" t="s">
        <v>140</v>
      </c>
      <c r="AV500" s="14" t="s">
        <v>246</v>
      </c>
      <c r="AW500" s="14" t="s">
        <v>3</v>
      </c>
      <c r="AX500" s="14" t="s">
        <v>88</v>
      </c>
      <c r="AY500" s="172" t="s">
        <v>239</v>
      </c>
    </row>
    <row r="501" spans="1:65" s="2" customFormat="1" ht="24.25" customHeight="1">
      <c r="A501" s="34"/>
      <c r="B501" s="147"/>
      <c r="C501" s="254" t="s">
        <v>763</v>
      </c>
      <c r="D501" s="254" t="s">
        <v>242</v>
      </c>
      <c r="E501" s="255" t="s">
        <v>764</v>
      </c>
      <c r="F501" s="256" t="s">
        <v>765</v>
      </c>
      <c r="G501" s="257" t="s">
        <v>261</v>
      </c>
      <c r="H501" s="258">
        <v>111.663</v>
      </c>
      <c r="I501" s="258"/>
      <c r="J501" s="258">
        <f>ROUND(I501*H501,3)</f>
        <v>0</v>
      </c>
      <c r="K501" s="154"/>
      <c r="L501" s="35"/>
      <c r="M501" s="155" t="s">
        <v>1</v>
      </c>
      <c r="N501" s="156" t="s">
        <v>46</v>
      </c>
      <c r="O501" s="60"/>
      <c r="P501" s="157">
        <f>O501*H501</f>
        <v>0</v>
      </c>
      <c r="Q501" s="157">
        <v>2.0809999999999999E-2</v>
      </c>
      <c r="R501" s="157">
        <f>Q501*H501</f>
        <v>2.3237070299999996</v>
      </c>
      <c r="S501" s="157">
        <v>0</v>
      </c>
      <c r="T501" s="158">
        <f>S501*H501</f>
        <v>0</v>
      </c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R501" s="159" t="s">
        <v>246</v>
      </c>
      <c r="AT501" s="159" t="s">
        <v>242</v>
      </c>
      <c r="AU501" s="159" t="s">
        <v>140</v>
      </c>
      <c r="AY501" s="18" t="s">
        <v>239</v>
      </c>
      <c r="BE501" s="160">
        <f>IF(N501="základná",J501,0)</f>
        <v>0</v>
      </c>
      <c r="BF501" s="160">
        <f>IF(N501="znížená",J501,0)</f>
        <v>0</v>
      </c>
      <c r="BG501" s="160">
        <f>IF(N501="zákl. prenesená",J501,0)</f>
        <v>0</v>
      </c>
      <c r="BH501" s="160">
        <f>IF(N501="zníž. prenesená",J501,0)</f>
        <v>0</v>
      </c>
      <c r="BI501" s="160">
        <f>IF(N501="nulová",J501,0)</f>
        <v>0</v>
      </c>
      <c r="BJ501" s="18" t="s">
        <v>140</v>
      </c>
      <c r="BK501" s="161">
        <f>ROUND(I501*H501,3)</f>
        <v>0</v>
      </c>
      <c r="BL501" s="18" t="s">
        <v>246</v>
      </c>
      <c r="BM501" s="159" t="s">
        <v>362</v>
      </c>
    </row>
    <row r="502" spans="1:65" s="13" customFormat="1" ht="20.95">
      <c r="B502" s="162"/>
      <c r="D502" s="163" t="s">
        <v>247</v>
      </c>
      <c r="E502" s="164" t="s">
        <v>1</v>
      </c>
      <c r="F502" s="165" t="s">
        <v>766</v>
      </c>
      <c r="H502" s="166">
        <v>111.663</v>
      </c>
      <c r="I502" s="167"/>
      <c r="L502" s="162"/>
      <c r="M502" s="168"/>
      <c r="N502" s="169"/>
      <c r="O502" s="169"/>
      <c r="P502" s="169"/>
      <c r="Q502" s="169"/>
      <c r="R502" s="169"/>
      <c r="S502" s="169"/>
      <c r="T502" s="170"/>
      <c r="AT502" s="164" t="s">
        <v>247</v>
      </c>
      <c r="AU502" s="164" t="s">
        <v>140</v>
      </c>
      <c r="AV502" s="13" t="s">
        <v>140</v>
      </c>
      <c r="AW502" s="13" t="s">
        <v>3</v>
      </c>
      <c r="AX502" s="13" t="s">
        <v>80</v>
      </c>
      <c r="AY502" s="164" t="s">
        <v>239</v>
      </c>
    </row>
    <row r="503" spans="1:65" s="14" customFormat="1">
      <c r="B503" s="171"/>
      <c r="D503" s="163" t="s">
        <v>247</v>
      </c>
      <c r="E503" s="172" t="s">
        <v>1</v>
      </c>
      <c r="F503" s="173" t="s">
        <v>249</v>
      </c>
      <c r="H503" s="174">
        <v>111.663</v>
      </c>
      <c r="I503" s="175"/>
      <c r="L503" s="171"/>
      <c r="M503" s="176"/>
      <c r="N503" s="177"/>
      <c r="O503" s="177"/>
      <c r="P503" s="177"/>
      <c r="Q503" s="177"/>
      <c r="R503" s="177"/>
      <c r="S503" s="177"/>
      <c r="T503" s="178"/>
      <c r="AT503" s="172" t="s">
        <v>247</v>
      </c>
      <c r="AU503" s="172" t="s">
        <v>140</v>
      </c>
      <c r="AV503" s="14" t="s">
        <v>246</v>
      </c>
      <c r="AW503" s="14" t="s">
        <v>3</v>
      </c>
      <c r="AX503" s="14" t="s">
        <v>88</v>
      </c>
      <c r="AY503" s="172" t="s">
        <v>239</v>
      </c>
    </row>
    <row r="504" spans="1:65" s="2" customFormat="1" ht="24.25" customHeight="1">
      <c r="A504" s="34"/>
      <c r="B504" s="147"/>
      <c r="C504" s="254" t="s">
        <v>767</v>
      </c>
      <c r="D504" s="254" t="s">
        <v>242</v>
      </c>
      <c r="E504" s="255" t="s">
        <v>768</v>
      </c>
      <c r="F504" s="256" t="s">
        <v>769</v>
      </c>
      <c r="G504" s="257" t="s">
        <v>261</v>
      </c>
      <c r="H504" s="258">
        <v>66.135000000000005</v>
      </c>
      <c r="I504" s="258"/>
      <c r="J504" s="258">
        <f>ROUND(I504*H504,3)</f>
        <v>0</v>
      </c>
      <c r="K504" s="154"/>
      <c r="L504" s="35"/>
      <c r="M504" s="155" t="s">
        <v>1</v>
      </c>
      <c r="N504" s="156" t="s">
        <v>46</v>
      </c>
      <c r="O504" s="60"/>
      <c r="P504" s="157">
        <f>O504*H504</f>
        <v>0</v>
      </c>
      <c r="Q504" s="157">
        <v>2.759E-2</v>
      </c>
      <c r="R504" s="157">
        <f>Q504*H504</f>
        <v>1.8246646500000001</v>
      </c>
      <c r="S504" s="157">
        <v>0</v>
      </c>
      <c r="T504" s="158">
        <f>S504*H504</f>
        <v>0</v>
      </c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R504" s="159" t="s">
        <v>246</v>
      </c>
      <c r="AT504" s="159" t="s">
        <v>242</v>
      </c>
      <c r="AU504" s="159" t="s">
        <v>140</v>
      </c>
      <c r="AY504" s="18" t="s">
        <v>239</v>
      </c>
      <c r="BE504" s="160">
        <f>IF(N504="základná",J504,0)</f>
        <v>0</v>
      </c>
      <c r="BF504" s="160">
        <f>IF(N504="znížená",J504,0)</f>
        <v>0</v>
      </c>
      <c r="BG504" s="160">
        <f>IF(N504="zákl. prenesená",J504,0)</f>
        <v>0</v>
      </c>
      <c r="BH504" s="160">
        <f>IF(N504="zníž. prenesená",J504,0)</f>
        <v>0</v>
      </c>
      <c r="BI504" s="160">
        <f>IF(N504="nulová",J504,0)</f>
        <v>0</v>
      </c>
      <c r="BJ504" s="18" t="s">
        <v>140</v>
      </c>
      <c r="BK504" s="161">
        <f>ROUND(I504*H504,3)</f>
        <v>0</v>
      </c>
      <c r="BL504" s="18" t="s">
        <v>246</v>
      </c>
      <c r="BM504" s="159" t="s">
        <v>8</v>
      </c>
    </row>
    <row r="505" spans="1:65" s="13" customFormat="1">
      <c r="B505" s="162"/>
      <c r="D505" s="163" t="s">
        <v>247</v>
      </c>
      <c r="E505" s="164" t="s">
        <v>1</v>
      </c>
      <c r="F505" s="165" t="s">
        <v>770</v>
      </c>
      <c r="H505" s="166">
        <v>82.334999999999994</v>
      </c>
      <c r="I505" s="167"/>
      <c r="L505" s="162"/>
      <c r="M505" s="168"/>
      <c r="N505" s="169"/>
      <c r="O505" s="169"/>
      <c r="P505" s="169"/>
      <c r="Q505" s="169"/>
      <c r="R505" s="169"/>
      <c r="S505" s="169"/>
      <c r="T505" s="170"/>
      <c r="AT505" s="164" t="s">
        <v>247</v>
      </c>
      <c r="AU505" s="164" t="s">
        <v>140</v>
      </c>
      <c r="AV505" s="13" t="s">
        <v>140</v>
      </c>
      <c r="AW505" s="13" t="s">
        <v>3</v>
      </c>
      <c r="AX505" s="13" t="s">
        <v>80</v>
      </c>
      <c r="AY505" s="164" t="s">
        <v>239</v>
      </c>
    </row>
    <row r="506" spans="1:65" s="13" customFormat="1">
      <c r="B506" s="162"/>
      <c r="D506" s="163" t="s">
        <v>247</v>
      </c>
      <c r="E506" s="164" t="s">
        <v>1</v>
      </c>
      <c r="F506" s="165" t="s">
        <v>771</v>
      </c>
      <c r="H506" s="166">
        <v>-16.2</v>
      </c>
      <c r="I506" s="167"/>
      <c r="L506" s="162"/>
      <c r="M506" s="168"/>
      <c r="N506" s="169"/>
      <c r="O506" s="169"/>
      <c r="P506" s="169"/>
      <c r="Q506" s="169"/>
      <c r="R506" s="169"/>
      <c r="S506" s="169"/>
      <c r="T506" s="170"/>
      <c r="AT506" s="164" t="s">
        <v>247</v>
      </c>
      <c r="AU506" s="164" t="s">
        <v>140</v>
      </c>
      <c r="AV506" s="13" t="s">
        <v>140</v>
      </c>
      <c r="AW506" s="13" t="s">
        <v>3</v>
      </c>
      <c r="AX506" s="13" t="s">
        <v>80</v>
      </c>
      <c r="AY506" s="164" t="s">
        <v>239</v>
      </c>
    </row>
    <row r="507" spans="1:65" s="14" customFormat="1">
      <c r="B507" s="171"/>
      <c r="D507" s="163" t="s">
        <v>247</v>
      </c>
      <c r="E507" s="172" t="s">
        <v>1</v>
      </c>
      <c r="F507" s="173" t="s">
        <v>249</v>
      </c>
      <c r="H507" s="174">
        <v>66.135000000000005</v>
      </c>
      <c r="I507" s="175"/>
      <c r="L507" s="171"/>
      <c r="M507" s="176"/>
      <c r="N507" s="177"/>
      <c r="O507" s="177"/>
      <c r="P507" s="177"/>
      <c r="Q507" s="177"/>
      <c r="R507" s="177"/>
      <c r="S507" s="177"/>
      <c r="T507" s="178"/>
      <c r="AT507" s="172" t="s">
        <v>247</v>
      </c>
      <c r="AU507" s="172" t="s">
        <v>140</v>
      </c>
      <c r="AV507" s="14" t="s">
        <v>246</v>
      </c>
      <c r="AW507" s="14" t="s">
        <v>3</v>
      </c>
      <c r="AX507" s="14" t="s">
        <v>88</v>
      </c>
      <c r="AY507" s="172" t="s">
        <v>239</v>
      </c>
    </row>
    <row r="508" spans="1:65" s="2" customFormat="1" ht="24.25" customHeight="1">
      <c r="A508" s="34"/>
      <c r="B508" s="147"/>
      <c r="C508" s="254" t="s">
        <v>772</v>
      </c>
      <c r="D508" s="254" t="s">
        <v>242</v>
      </c>
      <c r="E508" s="255" t="s">
        <v>773</v>
      </c>
      <c r="F508" s="256" t="s">
        <v>774</v>
      </c>
      <c r="G508" s="257" t="s">
        <v>261</v>
      </c>
      <c r="H508" s="258">
        <v>399.19099999999997</v>
      </c>
      <c r="I508" s="258"/>
      <c r="J508" s="258">
        <f>ROUND(I508*H508,3)</f>
        <v>0</v>
      </c>
      <c r="K508" s="154"/>
      <c r="L508" s="35"/>
      <c r="M508" s="155" t="s">
        <v>1</v>
      </c>
      <c r="N508" s="156" t="s">
        <v>46</v>
      </c>
      <c r="O508" s="60"/>
      <c r="P508" s="157">
        <f>O508*H508</f>
        <v>0</v>
      </c>
      <c r="Q508" s="157">
        <v>3.737E-2</v>
      </c>
      <c r="R508" s="157">
        <f>Q508*H508</f>
        <v>14.91776767</v>
      </c>
      <c r="S508" s="157">
        <v>0</v>
      </c>
      <c r="T508" s="158">
        <f>S508*H508</f>
        <v>0</v>
      </c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R508" s="159" t="s">
        <v>246</v>
      </c>
      <c r="AT508" s="159" t="s">
        <v>242</v>
      </c>
      <c r="AU508" s="159" t="s">
        <v>140</v>
      </c>
      <c r="AY508" s="18" t="s">
        <v>239</v>
      </c>
      <c r="BE508" s="160">
        <f>IF(N508="základná",J508,0)</f>
        <v>0</v>
      </c>
      <c r="BF508" s="160">
        <f>IF(N508="znížená",J508,0)</f>
        <v>0</v>
      </c>
      <c r="BG508" s="160">
        <f>IF(N508="zákl. prenesená",J508,0)</f>
        <v>0</v>
      </c>
      <c r="BH508" s="160">
        <f>IF(N508="zníž. prenesená",J508,0)</f>
        <v>0</v>
      </c>
      <c r="BI508" s="160">
        <f>IF(N508="nulová",J508,0)</f>
        <v>0</v>
      </c>
      <c r="BJ508" s="18" t="s">
        <v>140</v>
      </c>
      <c r="BK508" s="161">
        <f>ROUND(I508*H508,3)</f>
        <v>0</v>
      </c>
      <c r="BL508" s="18" t="s">
        <v>246</v>
      </c>
      <c r="BM508" s="159" t="s">
        <v>375</v>
      </c>
    </row>
    <row r="509" spans="1:65" s="13" customFormat="1" ht="20.95">
      <c r="B509" s="162"/>
      <c r="D509" s="163" t="s">
        <v>247</v>
      </c>
      <c r="E509" s="164" t="s">
        <v>1</v>
      </c>
      <c r="F509" s="165" t="s">
        <v>775</v>
      </c>
      <c r="H509" s="166">
        <v>511.875</v>
      </c>
      <c r="I509" s="167"/>
      <c r="L509" s="162"/>
      <c r="M509" s="168"/>
      <c r="N509" s="169"/>
      <c r="O509" s="169"/>
      <c r="P509" s="169"/>
      <c r="Q509" s="169"/>
      <c r="R509" s="169"/>
      <c r="S509" s="169"/>
      <c r="T509" s="170"/>
      <c r="AT509" s="164" t="s">
        <v>247</v>
      </c>
      <c r="AU509" s="164" t="s">
        <v>140</v>
      </c>
      <c r="AV509" s="13" t="s">
        <v>140</v>
      </c>
      <c r="AW509" s="13" t="s">
        <v>3</v>
      </c>
      <c r="AX509" s="13" t="s">
        <v>80</v>
      </c>
      <c r="AY509" s="164" t="s">
        <v>239</v>
      </c>
    </row>
    <row r="510" spans="1:65" s="13" customFormat="1" ht="41.9">
      <c r="B510" s="162"/>
      <c r="D510" s="163" t="s">
        <v>247</v>
      </c>
      <c r="E510" s="164" t="s">
        <v>1</v>
      </c>
      <c r="F510" s="165" t="s">
        <v>776</v>
      </c>
      <c r="H510" s="166">
        <v>-112.684</v>
      </c>
      <c r="I510" s="167"/>
      <c r="L510" s="162"/>
      <c r="M510" s="168"/>
      <c r="N510" s="169"/>
      <c r="O510" s="169"/>
      <c r="P510" s="169"/>
      <c r="Q510" s="169"/>
      <c r="R510" s="169"/>
      <c r="S510" s="169"/>
      <c r="T510" s="170"/>
      <c r="AT510" s="164" t="s">
        <v>247</v>
      </c>
      <c r="AU510" s="164" t="s">
        <v>140</v>
      </c>
      <c r="AV510" s="13" t="s">
        <v>140</v>
      </c>
      <c r="AW510" s="13" t="s">
        <v>3</v>
      </c>
      <c r="AX510" s="13" t="s">
        <v>80</v>
      </c>
      <c r="AY510" s="164" t="s">
        <v>239</v>
      </c>
    </row>
    <row r="511" spans="1:65" s="14" customFormat="1">
      <c r="B511" s="171"/>
      <c r="D511" s="163" t="s">
        <v>247</v>
      </c>
      <c r="E511" s="172" t="s">
        <v>1</v>
      </c>
      <c r="F511" s="173" t="s">
        <v>249</v>
      </c>
      <c r="H511" s="174">
        <v>399.19099999999997</v>
      </c>
      <c r="I511" s="175"/>
      <c r="L511" s="171"/>
      <c r="M511" s="176"/>
      <c r="N511" s="177"/>
      <c r="O511" s="177"/>
      <c r="P511" s="177"/>
      <c r="Q511" s="177"/>
      <c r="R511" s="177"/>
      <c r="S511" s="177"/>
      <c r="T511" s="178"/>
      <c r="AT511" s="172" t="s">
        <v>247</v>
      </c>
      <c r="AU511" s="172" t="s">
        <v>140</v>
      </c>
      <c r="AV511" s="14" t="s">
        <v>246</v>
      </c>
      <c r="AW511" s="14" t="s">
        <v>3</v>
      </c>
      <c r="AX511" s="14" t="s">
        <v>88</v>
      </c>
      <c r="AY511" s="172" t="s">
        <v>239</v>
      </c>
    </row>
    <row r="512" spans="1:65" s="2" customFormat="1" ht="24.25" customHeight="1">
      <c r="A512" s="34"/>
      <c r="B512" s="147"/>
      <c r="C512" s="254" t="s">
        <v>308</v>
      </c>
      <c r="D512" s="254" t="s">
        <v>242</v>
      </c>
      <c r="E512" s="255" t="s">
        <v>777</v>
      </c>
      <c r="F512" s="256" t="s">
        <v>778</v>
      </c>
      <c r="G512" s="257" t="s">
        <v>261</v>
      </c>
      <c r="H512" s="258">
        <v>82.784000000000006</v>
      </c>
      <c r="I512" s="258"/>
      <c r="J512" s="258">
        <f>ROUND(I512*H512,3)</f>
        <v>0</v>
      </c>
      <c r="K512" s="154"/>
      <c r="L512" s="35"/>
      <c r="M512" s="155" t="s">
        <v>1</v>
      </c>
      <c r="N512" s="156" t="s">
        <v>46</v>
      </c>
      <c r="O512" s="60"/>
      <c r="P512" s="157">
        <f>O512*H512</f>
        <v>0</v>
      </c>
      <c r="Q512" s="157">
        <v>1.8679999999999999E-2</v>
      </c>
      <c r="R512" s="157">
        <f>Q512*H512</f>
        <v>1.54640512</v>
      </c>
      <c r="S512" s="157">
        <v>0</v>
      </c>
      <c r="T512" s="158">
        <f>S512*H512</f>
        <v>0</v>
      </c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R512" s="159" t="s">
        <v>246</v>
      </c>
      <c r="AT512" s="159" t="s">
        <v>242</v>
      </c>
      <c r="AU512" s="159" t="s">
        <v>140</v>
      </c>
      <c r="AY512" s="18" t="s">
        <v>239</v>
      </c>
      <c r="BE512" s="160">
        <f>IF(N512="základná",J512,0)</f>
        <v>0</v>
      </c>
      <c r="BF512" s="160">
        <f>IF(N512="znížená",J512,0)</f>
        <v>0</v>
      </c>
      <c r="BG512" s="160">
        <f>IF(N512="zákl. prenesená",J512,0)</f>
        <v>0</v>
      </c>
      <c r="BH512" s="160">
        <f>IF(N512="zníž. prenesená",J512,0)</f>
        <v>0</v>
      </c>
      <c r="BI512" s="160">
        <f>IF(N512="nulová",J512,0)</f>
        <v>0</v>
      </c>
      <c r="BJ512" s="18" t="s">
        <v>140</v>
      </c>
      <c r="BK512" s="161">
        <f>ROUND(I512*H512,3)</f>
        <v>0</v>
      </c>
      <c r="BL512" s="18" t="s">
        <v>246</v>
      </c>
      <c r="BM512" s="159" t="s">
        <v>380</v>
      </c>
    </row>
    <row r="513" spans="1:65" s="13" customFormat="1" ht="20.95">
      <c r="B513" s="162"/>
      <c r="D513" s="163" t="s">
        <v>247</v>
      </c>
      <c r="E513" s="164" t="s">
        <v>1</v>
      </c>
      <c r="F513" s="165" t="s">
        <v>779</v>
      </c>
      <c r="H513" s="166">
        <v>37.83</v>
      </c>
      <c r="I513" s="167"/>
      <c r="L513" s="162"/>
      <c r="M513" s="168"/>
      <c r="N513" s="169"/>
      <c r="O513" s="169"/>
      <c r="P513" s="169"/>
      <c r="Q513" s="169"/>
      <c r="R513" s="169"/>
      <c r="S513" s="169"/>
      <c r="T513" s="170"/>
      <c r="AT513" s="164" t="s">
        <v>247</v>
      </c>
      <c r="AU513" s="164" t="s">
        <v>140</v>
      </c>
      <c r="AV513" s="13" t="s">
        <v>140</v>
      </c>
      <c r="AW513" s="13" t="s">
        <v>3</v>
      </c>
      <c r="AX513" s="13" t="s">
        <v>80</v>
      </c>
      <c r="AY513" s="164" t="s">
        <v>239</v>
      </c>
    </row>
    <row r="514" spans="1:65" s="13" customFormat="1" ht="20.95">
      <c r="B514" s="162"/>
      <c r="D514" s="163" t="s">
        <v>247</v>
      </c>
      <c r="E514" s="164" t="s">
        <v>1</v>
      </c>
      <c r="F514" s="165" t="s">
        <v>780</v>
      </c>
      <c r="H514" s="166">
        <v>44.954000000000001</v>
      </c>
      <c r="I514" s="167"/>
      <c r="L514" s="162"/>
      <c r="M514" s="168"/>
      <c r="N514" s="169"/>
      <c r="O514" s="169"/>
      <c r="P514" s="169"/>
      <c r="Q514" s="169"/>
      <c r="R514" s="169"/>
      <c r="S514" s="169"/>
      <c r="T514" s="170"/>
      <c r="AT514" s="164" t="s">
        <v>247</v>
      </c>
      <c r="AU514" s="164" t="s">
        <v>140</v>
      </c>
      <c r="AV514" s="13" t="s">
        <v>140</v>
      </c>
      <c r="AW514" s="13" t="s">
        <v>3</v>
      </c>
      <c r="AX514" s="13" t="s">
        <v>80</v>
      </c>
      <c r="AY514" s="164" t="s">
        <v>239</v>
      </c>
    </row>
    <row r="515" spans="1:65" s="14" customFormat="1">
      <c r="B515" s="171"/>
      <c r="D515" s="163" t="s">
        <v>247</v>
      </c>
      <c r="E515" s="172" t="s">
        <v>1</v>
      </c>
      <c r="F515" s="173" t="s">
        <v>249</v>
      </c>
      <c r="H515" s="174">
        <v>82.784000000000006</v>
      </c>
      <c r="I515" s="175"/>
      <c r="L515" s="171"/>
      <c r="M515" s="176"/>
      <c r="N515" s="177"/>
      <c r="O515" s="177"/>
      <c r="P515" s="177"/>
      <c r="Q515" s="177"/>
      <c r="R515" s="177"/>
      <c r="S515" s="177"/>
      <c r="T515" s="178"/>
      <c r="AT515" s="172" t="s">
        <v>247</v>
      </c>
      <c r="AU515" s="172" t="s">
        <v>140</v>
      </c>
      <c r="AV515" s="14" t="s">
        <v>246</v>
      </c>
      <c r="AW515" s="14" t="s">
        <v>3</v>
      </c>
      <c r="AX515" s="14" t="s">
        <v>88</v>
      </c>
      <c r="AY515" s="172" t="s">
        <v>239</v>
      </c>
    </row>
    <row r="516" spans="1:65" s="2" customFormat="1" ht="24.25" customHeight="1">
      <c r="A516" s="34"/>
      <c r="B516" s="147"/>
      <c r="C516" s="148" t="s">
        <v>315</v>
      </c>
      <c r="D516" s="148" t="s">
        <v>242</v>
      </c>
      <c r="E516" s="149" t="s">
        <v>781</v>
      </c>
      <c r="F516" s="150" t="s">
        <v>782</v>
      </c>
      <c r="G516" s="151" t="s">
        <v>261</v>
      </c>
      <c r="H516" s="152">
        <v>56.542999999999999</v>
      </c>
      <c r="I516" s="153"/>
      <c r="J516" s="152">
        <f>ROUND(I516*H516,3)</f>
        <v>0</v>
      </c>
      <c r="K516" s="154"/>
      <c r="L516" s="35"/>
      <c r="M516" s="155" t="s">
        <v>1</v>
      </c>
      <c r="N516" s="156" t="s">
        <v>46</v>
      </c>
      <c r="O516" s="60"/>
      <c r="P516" s="157">
        <f>O516*H516</f>
        <v>0</v>
      </c>
      <c r="Q516" s="157">
        <v>0</v>
      </c>
      <c r="R516" s="157">
        <f>Q516*H516</f>
        <v>0</v>
      </c>
      <c r="S516" s="157">
        <v>0</v>
      </c>
      <c r="T516" s="158">
        <f>S516*H516</f>
        <v>0</v>
      </c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R516" s="159" t="s">
        <v>307</v>
      </c>
      <c r="AT516" s="159" t="s">
        <v>242</v>
      </c>
      <c r="AU516" s="159" t="s">
        <v>140</v>
      </c>
      <c r="AY516" s="18" t="s">
        <v>239</v>
      </c>
      <c r="BE516" s="160">
        <f>IF(N516="základná",J516,0)</f>
        <v>0</v>
      </c>
      <c r="BF516" s="160">
        <f>IF(N516="znížená",J516,0)</f>
        <v>0</v>
      </c>
      <c r="BG516" s="160">
        <f>IF(N516="zákl. prenesená",J516,0)</f>
        <v>0</v>
      </c>
      <c r="BH516" s="160">
        <f>IF(N516="zníž. prenesená",J516,0)</f>
        <v>0</v>
      </c>
      <c r="BI516" s="160">
        <f>IF(N516="nulová",J516,0)</f>
        <v>0</v>
      </c>
      <c r="BJ516" s="18" t="s">
        <v>140</v>
      </c>
      <c r="BK516" s="161">
        <f>ROUND(I516*H516,3)</f>
        <v>0</v>
      </c>
      <c r="BL516" s="18" t="s">
        <v>307</v>
      </c>
      <c r="BM516" s="159" t="s">
        <v>656</v>
      </c>
    </row>
    <row r="517" spans="1:65" s="13" customFormat="1">
      <c r="B517" s="162"/>
      <c r="D517" s="163" t="s">
        <v>247</v>
      </c>
      <c r="E517" s="164" t="s">
        <v>1</v>
      </c>
      <c r="F517" s="165" t="s">
        <v>783</v>
      </c>
      <c r="H517" s="166">
        <v>56.542999999999999</v>
      </c>
      <c r="I517" s="167"/>
      <c r="L517" s="162"/>
      <c r="M517" s="168"/>
      <c r="N517" s="169"/>
      <c r="O517" s="169"/>
      <c r="P517" s="169"/>
      <c r="Q517" s="169"/>
      <c r="R517" s="169"/>
      <c r="S517" s="169"/>
      <c r="T517" s="170"/>
      <c r="AT517" s="164" t="s">
        <v>247</v>
      </c>
      <c r="AU517" s="164" t="s">
        <v>140</v>
      </c>
      <c r="AV517" s="13" t="s">
        <v>140</v>
      </c>
      <c r="AW517" s="13" t="s">
        <v>3</v>
      </c>
      <c r="AX517" s="13" t="s">
        <v>80</v>
      </c>
      <c r="AY517" s="164" t="s">
        <v>239</v>
      </c>
    </row>
    <row r="518" spans="1:65" s="14" customFormat="1">
      <c r="B518" s="171"/>
      <c r="D518" s="163" t="s">
        <v>247</v>
      </c>
      <c r="E518" s="172" t="s">
        <v>1</v>
      </c>
      <c r="F518" s="173" t="s">
        <v>249</v>
      </c>
      <c r="H518" s="174">
        <v>56.542999999999999</v>
      </c>
      <c r="I518" s="175"/>
      <c r="L518" s="171"/>
      <c r="M518" s="176"/>
      <c r="N518" s="177"/>
      <c r="O518" s="177"/>
      <c r="P518" s="177"/>
      <c r="Q518" s="177"/>
      <c r="R518" s="177"/>
      <c r="S518" s="177"/>
      <c r="T518" s="178"/>
      <c r="AT518" s="172" t="s">
        <v>247</v>
      </c>
      <c r="AU518" s="172" t="s">
        <v>140</v>
      </c>
      <c r="AV518" s="14" t="s">
        <v>246</v>
      </c>
      <c r="AW518" s="14" t="s">
        <v>3</v>
      </c>
      <c r="AX518" s="14" t="s">
        <v>88</v>
      </c>
      <c r="AY518" s="172" t="s">
        <v>239</v>
      </c>
    </row>
    <row r="519" spans="1:65" s="2" customFormat="1" ht="24.25" customHeight="1">
      <c r="A519" s="34"/>
      <c r="B519" s="147"/>
      <c r="C519" s="259" t="s">
        <v>784</v>
      </c>
      <c r="D519" s="259" t="s">
        <v>541</v>
      </c>
      <c r="E519" s="260" t="s">
        <v>785</v>
      </c>
      <c r="F519" s="261" t="s">
        <v>786</v>
      </c>
      <c r="G519" s="262" t="s">
        <v>261</v>
      </c>
      <c r="H519" s="263">
        <v>59.37</v>
      </c>
      <c r="I519" s="263"/>
      <c r="J519" s="263">
        <f>ROUND(I519*H519,3)</f>
        <v>0</v>
      </c>
      <c r="K519" s="196"/>
      <c r="L519" s="197"/>
      <c r="M519" s="198" t="s">
        <v>1</v>
      </c>
      <c r="N519" s="199" t="s">
        <v>46</v>
      </c>
      <c r="O519" s="60"/>
      <c r="P519" s="157">
        <f>O519*H519</f>
        <v>0</v>
      </c>
      <c r="Q519" s="157">
        <v>0</v>
      </c>
      <c r="R519" s="157">
        <f>Q519*H519</f>
        <v>0</v>
      </c>
      <c r="S519" s="157">
        <v>0</v>
      </c>
      <c r="T519" s="158">
        <f>S519*H519</f>
        <v>0</v>
      </c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R519" s="159" t="s">
        <v>323</v>
      </c>
      <c r="AT519" s="159" t="s">
        <v>541</v>
      </c>
      <c r="AU519" s="159" t="s">
        <v>140</v>
      </c>
      <c r="AY519" s="18" t="s">
        <v>239</v>
      </c>
      <c r="BE519" s="160">
        <f>IF(N519="základná",J519,0)</f>
        <v>0</v>
      </c>
      <c r="BF519" s="160">
        <f>IF(N519="znížená",J519,0)</f>
        <v>0</v>
      </c>
      <c r="BG519" s="160">
        <f>IF(N519="zákl. prenesená",J519,0)</f>
        <v>0</v>
      </c>
      <c r="BH519" s="160">
        <f>IF(N519="zníž. prenesená",J519,0)</f>
        <v>0</v>
      </c>
      <c r="BI519" s="160">
        <f>IF(N519="nulová",J519,0)</f>
        <v>0</v>
      </c>
      <c r="BJ519" s="18" t="s">
        <v>140</v>
      </c>
      <c r="BK519" s="161">
        <f>ROUND(I519*H519,3)</f>
        <v>0</v>
      </c>
      <c r="BL519" s="18" t="s">
        <v>307</v>
      </c>
      <c r="BM519" s="159" t="s">
        <v>678</v>
      </c>
    </row>
    <row r="520" spans="1:65" s="13" customFormat="1">
      <c r="B520" s="162"/>
      <c r="D520" s="163" t="s">
        <v>247</v>
      </c>
      <c r="E520" s="164" t="s">
        <v>1</v>
      </c>
      <c r="F520" s="165" t="s">
        <v>787</v>
      </c>
      <c r="H520" s="166">
        <v>59.37</v>
      </c>
      <c r="I520" s="167"/>
      <c r="L520" s="162"/>
      <c r="M520" s="168"/>
      <c r="N520" s="169"/>
      <c r="O520" s="169"/>
      <c r="P520" s="169"/>
      <c r="Q520" s="169"/>
      <c r="R520" s="169"/>
      <c r="S520" s="169"/>
      <c r="T520" s="170"/>
      <c r="AT520" s="164" t="s">
        <v>247</v>
      </c>
      <c r="AU520" s="164" t="s">
        <v>140</v>
      </c>
      <c r="AV520" s="13" t="s">
        <v>140</v>
      </c>
      <c r="AW520" s="13" t="s">
        <v>3</v>
      </c>
      <c r="AX520" s="13" t="s">
        <v>80</v>
      </c>
      <c r="AY520" s="164" t="s">
        <v>239</v>
      </c>
    </row>
    <row r="521" spans="1:65" s="14" customFormat="1">
      <c r="B521" s="171"/>
      <c r="D521" s="163" t="s">
        <v>247</v>
      </c>
      <c r="E521" s="172" t="s">
        <v>1</v>
      </c>
      <c r="F521" s="173" t="s">
        <v>249</v>
      </c>
      <c r="H521" s="174">
        <v>59.37</v>
      </c>
      <c r="I521" s="175"/>
      <c r="L521" s="171"/>
      <c r="M521" s="176"/>
      <c r="N521" s="177"/>
      <c r="O521" s="177"/>
      <c r="P521" s="177"/>
      <c r="Q521" s="177"/>
      <c r="R521" s="177"/>
      <c r="S521" s="177"/>
      <c r="T521" s="178"/>
      <c r="AT521" s="172" t="s">
        <v>247</v>
      </c>
      <c r="AU521" s="172" t="s">
        <v>140</v>
      </c>
      <c r="AV521" s="14" t="s">
        <v>246</v>
      </c>
      <c r="AW521" s="14" t="s">
        <v>3</v>
      </c>
      <c r="AX521" s="14" t="s">
        <v>88</v>
      </c>
      <c r="AY521" s="172" t="s">
        <v>239</v>
      </c>
    </row>
    <row r="522" spans="1:65" s="2" customFormat="1" ht="24.25" customHeight="1">
      <c r="A522" s="34"/>
      <c r="B522" s="147"/>
      <c r="C522" s="259" t="s">
        <v>788</v>
      </c>
      <c r="D522" s="259" t="s">
        <v>541</v>
      </c>
      <c r="E522" s="260" t="s">
        <v>789</v>
      </c>
      <c r="F522" s="261" t="s">
        <v>790</v>
      </c>
      <c r="G522" s="262" t="s">
        <v>245</v>
      </c>
      <c r="H522" s="263">
        <v>8.5</v>
      </c>
      <c r="I522" s="263"/>
      <c r="J522" s="263">
        <f>ROUND(I522*H522,3)</f>
        <v>0</v>
      </c>
      <c r="K522" s="196"/>
      <c r="L522" s="197"/>
      <c r="M522" s="198" t="s">
        <v>1</v>
      </c>
      <c r="N522" s="199" t="s">
        <v>46</v>
      </c>
      <c r="O522" s="60"/>
      <c r="P522" s="157">
        <f>O522*H522</f>
        <v>0</v>
      </c>
      <c r="Q522" s="157">
        <v>0</v>
      </c>
      <c r="R522" s="157">
        <f>Q522*H522</f>
        <v>0</v>
      </c>
      <c r="S522" s="157">
        <v>0</v>
      </c>
      <c r="T522" s="158">
        <f>S522*H522</f>
        <v>0</v>
      </c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R522" s="159" t="s">
        <v>323</v>
      </c>
      <c r="AT522" s="159" t="s">
        <v>541</v>
      </c>
      <c r="AU522" s="159" t="s">
        <v>140</v>
      </c>
      <c r="AY522" s="18" t="s">
        <v>239</v>
      </c>
      <c r="BE522" s="160">
        <f>IF(N522="základná",J522,0)</f>
        <v>0</v>
      </c>
      <c r="BF522" s="160">
        <f>IF(N522="znížená",J522,0)</f>
        <v>0</v>
      </c>
      <c r="BG522" s="160">
        <f>IF(N522="zákl. prenesená",J522,0)</f>
        <v>0</v>
      </c>
      <c r="BH522" s="160">
        <f>IF(N522="zníž. prenesená",J522,0)</f>
        <v>0</v>
      </c>
      <c r="BI522" s="160">
        <f>IF(N522="nulová",J522,0)</f>
        <v>0</v>
      </c>
      <c r="BJ522" s="18" t="s">
        <v>140</v>
      </c>
      <c r="BK522" s="161">
        <f>ROUND(I522*H522,3)</f>
        <v>0</v>
      </c>
      <c r="BL522" s="18" t="s">
        <v>307</v>
      </c>
      <c r="BM522" s="159" t="s">
        <v>681</v>
      </c>
    </row>
    <row r="523" spans="1:65" s="2" customFormat="1" ht="19.649999999999999">
      <c r="A523" s="34"/>
      <c r="B523" s="35"/>
      <c r="C523" s="34"/>
      <c r="D523" s="163" t="s">
        <v>316</v>
      </c>
      <c r="E523" s="34"/>
      <c r="F523" s="186" t="s">
        <v>791</v>
      </c>
      <c r="G523" s="34"/>
      <c r="H523" s="34"/>
      <c r="I523" s="187"/>
      <c r="J523" s="34"/>
      <c r="K523" s="34"/>
      <c r="L523" s="35"/>
      <c r="M523" s="188"/>
      <c r="N523" s="189"/>
      <c r="O523" s="60"/>
      <c r="P523" s="60"/>
      <c r="Q523" s="60"/>
      <c r="R523" s="60"/>
      <c r="S523" s="60"/>
      <c r="T523" s="61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T523" s="18" t="s">
        <v>316</v>
      </c>
      <c r="AU523" s="18" t="s">
        <v>140</v>
      </c>
    </row>
    <row r="524" spans="1:65" s="13" customFormat="1" ht="20.95">
      <c r="B524" s="162"/>
      <c r="D524" s="163" t="s">
        <v>247</v>
      </c>
      <c r="E524" s="164" t="s">
        <v>1</v>
      </c>
      <c r="F524" s="165" t="s">
        <v>792</v>
      </c>
      <c r="H524" s="166">
        <v>8.5</v>
      </c>
      <c r="I524" s="167"/>
      <c r="L524" s="162"/>
      <c r="M524" s="168"/>
      <c r="N524" s="169"/>
      <c r="O524" s="169"/>
      <c r="P524" s="169"/>
      <c r="Q524" s="169"/>
      <c r="R524" s="169"/>
      <c r="S524" s="169"/>
      <c r="T524" s="170"/>
      <c r="AT524" s="164" t="s">
        <v>247</v>
      </c>
      <c r="AU524" s="164" t="s">
        <v>140</v>
      </c>
      <c r="AV524" s="13" t="s">
        <v>140</v>
      </c>
      <c r="AW524" s="13" t="s">
        <v>3</v>
      </c>
      <c r="AX524" s="13" t="s">
        <v>80</v>
      </c>
      <c r="AY524" s="164" t="s">
        <v>239</v>
      </c>
    </row>
    <row r="525" spans="1:65" s="14" customFormat="1">
      <c r="B525" s="171"/>
      <c r="D525" s="163" t="s">
        <v>247</v>
      </c>
      <c r="E525" s="172" t="s">
        <v>1</v>
      </c>
      <c r="F525" s="173" t="s">
        <v>249</v>
      </c>
      <c r="H525" s="174">
        <v>8.5</v>
      </c>
      <c r="I525" s="175"/>
      <c r="L525" s="171"/>
      <c r="M525" s="176"/>
      <c r="N525" s="177"/>
      <c r="O525" s="177"/>
      <c r="P525" s="177"/>
      <c r="Q525" s="177"/>
      <c r="R525" s="177"/>
      <c r="S525" s="177"/>
      <c r="T525" s="178"/>
      <c r="AT525" s="172" t="s">
        <v>247</v>
      </c>
      <c r="AU525" s="172" t="s">
        <v>140</v>
      </c>
      <c r="AV525" s="14" t="s">
        <v>246</v>
      </c>
      <c r="AW525" s="14" t="s">
        <v>3</v>
      </c>
      <c r="AX525" s="14" t="s">
        <v>88</v>
      </c>
      <c r="AY525" s="172" t="s">
        <v>239</v>
      </c>
    </row>
    <row r="526" spans="1:65" s="2" customFormat="1" ht="24.25" customHeight="1">
      <c r="A526" s="34"/>
      <c r="B526" s="147"/>
      <c r="C526" s="148" t="s">
        <v>365</v>
      </c>
      <c r="D526" s="148" t="s">
        <v>242</v>
      </c>
      <c r="E526" s="149" t="s">
        <v>793</v>
      </c>
      <c r="F526" s="150" t="s">
        <v>794</v>
      </c>
      <c r="G526" s="151" t="s">
        <v>261</v>
      </c>
      <c r="H526" s="152">
        <v>280.79399999999998</v>
      </c>
      <c r="I526" s="153"/>
      <c r="J526" s="152">
        <f>ROUND(I526*H526,3)</f>
        <v>0</v>
      </c>
      <c r="K526" s="154"/>
      <c r="L526" s="35"/>
      <c r="M526" s="155" t="s">
        <v>1</v>
      </c>
      <c r="N526" s="156" t="s">
        <v>46</v>
      </c>
      <c r="O526" s="60"/>
      <c r="P526" s="157">
        <f>O526*H526</f>
        <v>0</v>
      </c>
      <c r="Q526" s="157">
        <v>0</v>
      </c>
      <c r="R526" s="157">
        <f>Q526*H526</f>
        <v>0</v>
      </c>
      <c r="S526" s="157">
        <v>0</v>
      </c>
      <c r="T526" s="158">
        <f>S526*H526</f>
        <v>0</v>
      </c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R526" s="159" t="s">
        <v>307</v>
      </c>
      <c r="AT526" s="159" t="s">
        <v>242</v>
      </c>
      <c r="AU526" s="159" t="s">
        <v>140</v>
      </c>
      <c r="AY526" s="18" t="s">
        <v>239</v>
      </c>
      <c r="BE526" s="160">
        <f>IF(N526="základná",J526,0)</f>
        <v>0</v>
      </c>
      <c r="BF526" s="160">
        <f>IF(N526="znížená",J526,0)</f>
        <v>0</v>
      </c>
      <c r="BG526" s="160">
        <f>IF(N526="zákl. prenesená",J526,0)</f>
        <v>0</v>
      </c>
      <c r="BH526" s="160">
        <f>IF(N526="zníž. prenesená",J526,0)</f>
        <v>0</v>
      </c>
      <c r="BI526" s="160">
        <f>IF(N526="nulová",J526,0)</f>
        <v>0</v>
      </c>
      <c r="BJ526" s="18" t="s">
        <v>140</v>
      </c>
      <c r="BK526" s="161">
        <f>ROUND(I526*H526,3)</f>
        <v>0</v>
      </c>
      <c r="BL526" s="18" t="s">
        <v>307</v>
      </c>
      <c r="BM526" s="159" t="s">
        <v>684</v>
      </c>
    </row>
    <row r="527" spans="1:65" s="13" customFormat="1">
      <c r="B527" s="162"/>
      <c r="D527" s="163" t="s">
        <v>247</v>
      </c>
      <c r="E527" s="164" t="s">
        <v>1</v>
      </c>
      <c r="F527" s="165" t="s">
        <v>795</v>
      </c>
      <c r="H527" s="166">
        <v>280.79399999999998</v>
      </c>
      <c r="I527" s="167"/>
      <c r="L527" s="162"/>
      <c r="M527" s="168"/>
      <c r="N527" s="169"/>
      <c r="O527" s="169"/>
      <c r="P527" s="169"/>
      <c r="Q527" s="169"/>
      <c r="R527" s="169"/>
      <c r="S527" s="169"/>
      <c r="T527" s="170"/>
      <c r="AT527" s="164" t="s">
        <v>247</v>
      </c>
      <c r="AU527" s="164" t="s">
        <v>140</v>
      </c>
      <c r="AV527" s="13" t="s">
        <v>140</v>
      </c>
      <c r="AW527" s="13" t="s">
        <v>3</v>
      </c>
      <c r="AX527" s="13" t="s">
        <v>80</v>
      </c>
      <c r="AY527" s="164" t="s">
        <v>239</v>
      </c>
    </row>
    <row r="528" spans="1:65" s="14" customFormat="1">
      <c r="B528" s="171"/>
      <c r="D528" s="163" t="s">
        <v>247</v>
      </c>
      <c r="E528" s="172" t="s">
        <v>1</v>
      </c>
      <c r="F528" s="173" t="s">
        <v>249</v>
      </c>
      <c r="H528" s="174">
        <v>280.79399999999998</v>
      </c>
      <c r="I528" s="175"/>
      <c r="L528" s="171"/>
      <c r="M528" s="176"/>
      <c r="N528" s="177"/>
      <c r="O528" s="177"/>
      <c r="P528" s="177"/>
      <c r="Q528" s="177"/>
      <c r="R528" s="177"/>
      <c r="S528" s="177"/>
      <c r="T528" s="178"/>
      <c r="AT528" s="172" t="s">
        <v>247</v>
      </c>
      <c r="AU528" s="172" t="s">
        <v>140</v>
      </c>
      <c r="AV528" s="14" t="s">
        <v>246</v>
      </c>
      <c r="AW528" s="14" t="s">
        <v>3</v>
      </c>
      <c r="AX528" s="14" t="s">
        <v>88</v>
      </c>
      <c r="AY528" s="172" t="s">
        <v>239</v>
      </c>
    </row>
    <row r="529" spans="1:65" s="2" customFormat="1" ht="24.25" customHeight="1">
      <c r="A529" s="34"/>
      <c r="B529" s="147"/>
      <c r="C529" s="259" t="s">
        <v>371</v>
      </c>
      <c r="D529" s="259" t="s">
        <v>541</v>
      </c>
      <c r="E529" s="260" t="s">
        <v>785</v>
      </c>
      <c r="F529" s="261" t="s">
        <v>786</v>
      </c>
      <c r="G529" s="262" t="s">
        <v>261</v>
      </c>
      <c r="H529" s="263">
        <v>601.46100000000001</v>
      </c>
      <c r="I529" s="263"/>
      <c r="J529" s="263">
        <f>ROUND(I529*H529,3)</f>
        <v>0</v>
      </c>
      <c r="K529" s="196"/>
      <c r="L529" s="197"/>
      <c r="M529" s="198" t="s">
        <v>1</v>
      </c>
      <c r="N529" s="199" t="s">
        <v>46</v>
      </c>
      <c r="O529" s="60"/>
      <c r="P529" s="157">
        <f>O529*H529</f>
        <v>0</v>
      </c>
      <c r="Q529" s="157">
        <v>0</v>
      </c>
      <c r="R529" s="157">
        <f>Q529*H529</f>
        <v>0</v>
      </c>
      <c r="S529" s="157">
        <v>0</v>
      </c>
      <c r="T529" s="158">
        <f>S529*H529</f>
        <v>0</v>
      </c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R529" s="159" t="s">
        <v>323</v>
      </c>
      <c r="AT529" s="159" t="s">
        <v>541</v>
      </c>
      <c r="AU529" s="159" t="s">
        <v>140</v>
      </c>
      <c r="AY529" s="18" t="s">
        <v>239</v>
      </c>
      <c r="BE529" s="160">
        <f>IF(N529="základná",J529,0)</f>
        <v>0</v>
      </c>
      <c r="BF529" s="160">
        <f>IF(N529="znížená",J529,0)</f>
        <v>0</v>
      </c>
      <c r="BG529" s="160">
        <f>IF(N529="zákl. prenesená",J529,0)</f>
        <v>0</v>
      </c>
      <c r="BH529" s="160">
        <f>IF(N529="zníž. prenesená",J529,0)</f>
        <v>0</v>
      </c>
      <c r="BI529" s="160">
        <f>IF(N529="nulová",J529,0)</f>
        <v>0</v>
      </c>
      <c r="BJ529" s="18" t="s">
        <v>140</v>
      </c>
      <c r="BK529" s="161">
        <f>ROUND(I529*H529,3)</f>
        <v>0</v>
      </c>
      <c r="BL529" s="18" t="s">
        <v>307</v>
      </c>
      <c r="BM529" s="159" t="s">
        <v>687</v>
      </c>
    </row>
    <row r="530" spans="1:65" s="13" customFormat="1">
      <c r="B530" s="162"/>
      <c r="D530" s="163" t="s">
        <v>247</v>
      </c>
      <c r="E530" s="164" t="s">
        <v>1</v>
      </c>
      <c r="F530" s="165" t="s">
        <v>796</v>
      </c>
      <c r="H530" s="166">
        <v>601.46100000000001</v>
      </c>
      <c r="I530" s="167"/>
      <c r="L530" s="162"/>
      <c r="M530" s="168"/>
      <c r="N530" s="169"/>
      <c r="O530" s="169"/>
      <c r="P530" s="169"/>
      <c r="Q530" s="169"/>
      <c r="R530" s="169"/>
      <c r="S530" s="169"/>
      <c r="T530" s="170"/>
      <c r="AT530" s="164" t="s">
        <v>247</v>
      </c>
      <c r="AU530" s="164" t="s">
        <v>140</v>
      </c>
      <c r="AV530" s="13" t="s">
        <v>140</v>
      </c>
      <c r="AW530" s="13" t="s">
        <v>3</v>
      </c>
      <c r="AX530" s="13" t="s">
        <v>80</v>
      </c>
      <c r="AY530" s="164" t="s">
        <v>239</v>
      </c>
    </row>
    <row r="531" spans="1:65" s="14" customFormat="1">
      <c r="B531" s="171"/>
      <c r="D531" s="163" t="s">
        <v>247</v>
      </c>
      <c r="E531" s="172" t="s">
        <v>1</v>
      </c>
      <c r="F531" s="173" t="s">
        <v>249</v>
      </c>
      <c r="H531" s="174">
        <v>601.46100000000001</v>
      </c>
      <c r="I531" s="175"/>
      <c r="L531" s="171"/>
      <c r="M531" s="176"/>
      <c r="N531" s="177"/>
      <c r="O531" s="177"/>
      <c r="P531" s="177"/>
      <c r="Q531" s="177"/>
      <c r="R531" s="177"/>
      <c r="S531" s="177"/>
      <c r="T531" s="178"/>
      <c r="AT531" s="172" t="s">
        <v>247</v>
      </c>
      <c r="AU531" s="172" t="s">
        <v>140</v>
      </c>
      <c r="AV531" s="14" t="s">
        <v>246</v>
      </c>
      <c r="AW531" s="14" t="s">
        <v>3</v>
      </c>
      <c r="AX531" s="14" t="s">
        <v>88</v>
      </c>
      <c r="AY531" s="172" t="s">
        <v>239</v>
      </c>
    </row>
    <row r="532" spans="1:65" s="2" customFormat="1" ht="24.25" customHeight="1">
      <c r="A532" s="34"/>
      <c r="B532" s="147"/>
      <c r="C532" s="259" t="s">
        <v>378</v>
      </c>
      <c r="D532" s="259" t="s">
        <v>541</v>
      </c>
      <c r="E532" s="260" t="s">
        <v>789</v>
      </c>
      <c r="F532" s="261" t="s">
        <v>790</v>
      </c>
      <c r="G532" s="262" t="s">
        <v>245</v>
      </c>
      <c r="H532" s="263">
        <v>48.3</v>
      </c>
      <c r="I532" s="263"/>
      <c r="J532" s="263">
        <f>ROUND(I532*H532,3)</f>
        <v>0</v>
      </c>
      <c r="K532" s="196"/>
      <c r="L532" s="197"/>
      <c r="M532" s="198" t="s">
        <v>1</v>
      </c>
      <c r="N532" s="199" t="s">
        <v>46</v>
      </c>
      <c r="O532" s="60"/>
      <c r="P532" s="157">
        <f>O532*H532</f>
        <v>0</v>
      </c>
      <c r="Q532" s="157">
        <v>0</v>
      </c>
      <c r="R532" s="157">
        <f>Q532*H532</f>
        <v>0</v>
      </c>
      <c r="S532" s="157">
        <v>0</v>
      </c>
      <c r="T532" s="158">
        <f>S532*H532</f>
        <v>0</v>
      </c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R532" s="159" t="s">
        <v>323</v>
      </c>
      <c r="AT532" s="159" t="s">
        <v>541</v>
      </c>
      <c r="AU532" s="159" t="s">
        <v>140</v>
      </c>
      <c r="AY532" s="18" t="s">
        <v>239</v>
      </c>
      <c r="BE532" s="160">
        <f>IF(N532="základná",J532,0)</f>
        <v>0</v>
      </c>
      <c r="BF532" s="160">
        <f>IF(N532="znížená",J532,0)</f>
        <v>0</v>
      </c>
      <c r="BG532" s="160">
        <f>IF(N532="zákl. prenesená",J532,0)</f>
        <v>0</v>
      </c>
      <c r="BH532" s="160">
        <f>IF(N532="zníž. prenesená",J532,0)</f>
        <v>0</v>
      </c>
      <c r="BI532" s="160">
        <f>IF(N532="nulová",J532,0)</f>
        <v>0</v>
      </c>
      <c r="BJ532" s="18" t="s">
        <v>140</v>
      </c>
      <c r="BK532" s="161">
        <f>ROUND(I532*H532,3)</f>
        <v>0</v>
      </c>
      <c r="BL532" s="18" t="s">
        <v>307</v>
      </c>
      <c r="BM532" s="159" t="s">
        <v>750</v>
      </c>
    </row>
    <row r="533" spans="1:65" s="2" customFormat="1" ht="19.649999999999999">
      <c r="A533" s="34"/>
      <c r="B533" s="35"/>
      <c r="C533" s="34"/>
      <c r="D533" s="163" t="s">
        <v>316</v>
      </c>
      <c r="E533" s="34"/>
      <c r="F533" s="186" t="s">
        <v>791</v>
      </c>
      <c r="G533" s="34"/>
      <c r="H533" s="34"/>
      <c r="I533" s="187"/>
      <c r="J533" s="34"/>
      <c r="K533" s="34"/>
      <c r="L533" s="35"/>
      <c r="M533" s="188"/>
      <c r="N533" s="189"/>
      <c r="O533" s="60"/>
      <c r="P533" s="60"/>
      <c r="Q533" s="60"/>
      <c r="R533" s="60"/>
      <c r="S533" s="60"/>
      <c r="T533" s="61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T533" s="18" t="s">
        <v>316</v>
      </c>
      <c r="AU533" s="18" t="s">
        <v>140</v>
      </c>
    </row>
    <row r="534" spans="1:65" s="13" customFormat="1">
      <c r="B534" s="162"/>
      <c r="D534" s="163" t="s">
        <v>247</v>
      </c>
      <c r="E534" s="164" t="s">
        <v>1</v>
      </c>
      <c r="F534" s="165" t="s">
        <v>797</v>
      </c>
      <c r="H534" s="166">
        <v>48.3</v>
      </c>
      <c r="I534" s="167"/>
      <c r="L534" s="162"/>
      <c r="M534" s="168"/>
      <c r="N534" s="169"/>
      <c r="O534" s="169"/>
      <c r="P534" s="169"/>
      <c r="Q534" s="169"/>
      <c r="R534" s="169"/>
      <c r="S534" s="169"/>
      <c r="T534" s="170"/>
      <c r="AT534" s="164" t="s">
        <v>247</v>
      </c>
      <c r="AU534" s="164" t="s">
        <v>140</v>
      </c>
      <c r="AV534" s="13" t="s">
        <v>140</v>
      </c>
      <c r="AW534" s="13" t="s">
        <v>3</v>
      </c>
      <c r="AX534" s="13" t="s">
        <v>80</v>
      </c>
      <c r="AY534" s="164" t="s">
        <v>239</v>
      </c>
    </row>
    <row r="535" spans="1:65" s="14" customFormat="1">
      <c r="B535" s="171"/>
      <c r="D535" s="163" t="s">
        <v>247</v>
      </c>
      <c r="E535" s="172" t="s">
        <v>1</v>
      </c>
      <c r="F535" s="173" t="s">
        <v>249</v>
      </c>
      <c r="H535" s="174">
        <v>48.3</v>
      </c>
      <c r="I535" s="175"/>
      <c r="L535" s="171"/>
      <c r="M535" s="176"/>
      <c r="N535" s="177"/>
      <c r="O535" s="177"/>
      <c r="P535" s="177"/>
      <c r="Q535" s="177"/>
      <c r="R535" s="177"/>
      <c r="S535" s="177"/>
      <c r="T535" s="178"/>
      <c r="AT535" s="172" t="s">
        <v>247</v>
      </c>
      <c r="AU535" s="172" t="s">
        <v>140</v>
      </c>
      <c r="AV535" s="14" t="s">
        <v>246</v>
      </c>
      <c r="AW535" s="14" t="s">
        <v>3</v>
      </c>
      <c r="AX535" s="14" t="s">
        <v>88</v>
      </c>
      <c r="AY535" s="172" t="s">
        <v>239</v>
      </c>
    </row>
    <row r="536" spans="1:65" s="2" customFormat="1" ht="24.25" customHeight="1">
      <c r="A536" s="34"/>
      <c r="B536" s="147"/>
      <c r="C536" s="148" t="s">
        <v>434</v>
      </c>
      <c r="D536" s="148" t="s">
        <v>242</v>
      </c>
      <c r="E536" s="149" t="s">
        <v>798</v>
      </c>
      <c r="F536" s="150" t="s">
        <v>799</v>
      </c>
      <c r="G536" s="151" t="s">
        <v>138</v>
      </c>
      <c r="H536" s="152">
        <v>68.819999999999993</v>
      </c>
      <c r="I536" s="153"/>
      <c r="J536" s="152">
        <f>ROUND(I536*H536,3)</f>
        <v>0</v>
      </c>
      <c r="K536" s="154"/>
      <c r="L536" s="35"/>
      <c r="M536" s="155" t="s">
        <v>1</v>
      </c>
      <c r="N536" s="156" t="s">
        <v>46</v>
      </c>
      <c r="O536" s="60"/>
      <c r="P536" s="157">
        <f>O536*H536</f>
        <v>0</v>
      </c>
      <c r="Q536" s="157">
        <v>0</v>
      </c>
      <c r="R536" s="157">
        <f>Q536*H536</f>
        <v>0</v>
      </c>
      <c r="S536" s="157">
        <v>0</v>
      </c>
      <c r="T536" s="158">
        <f>S536*H536</f>
        <v>0</v>
      </c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R536" s="159" t="s">
        <v>307</v>
      </c>
      <c r="AT536" s="159" t="s">
        <v>242</v>
      </c>
      <c r="AU536" s="159" t="s">
        <v>140</v>
      </c>
      <c r="AY536" s="18" t="s">
        <v>239</v>
      </c>
      <c r="BE536" s="160">
        <f>IF(N536="základná",J536,0)</f>
        <v>0</v>
      </c>
      <c r="BF536" s="160">
        <f>IF(N536="znížená",J536,0)</f>
        <v>0</v>
      </c>
      <c r="BG536" s="160">
        <f>IF(N536="zákl. prenesená",J536,0)</f>
        <v>0</v>
      </c>
      <c r="BH536" s="160">
        <f>IF(N536="zníž. prenesená",J536,0)</f>
        <v>0</v>
      </c>
      <c r="BI536" s="160">
        <f>IF(N536="nulová",J536,0)</f>
        <v>0</v>
      </c>
      <c r="BJ536" s="18" t="s">
        <v>140</v>
      </c>
      <c r="BK536" s="161">
        <f>ROUND(I536*H536,3)</f>
        <v>0</v>
      </c>
      <c r="BL536" s="18" t="s">
        <v>307</v>
      </c>
      <c r="BM536" s="159" t="s">
        <v>663</v>
      </c>
    </row>
    <row r="537" spans="1:65" s="13" customFormat="1">
      <c r="B537" s="162"/>
      <c r="D537" s="163" t="s">
        <v>247</v>
      </c>
      <c r="E537" s="164" t="s">
        <v>1</v>
      </c>
      <c r="F537" s="165" t="s">
        <v>800</v>
      </c>
      <c r="H537" s="166">
        <v>35.32</v>
      </c>
      <c r="I537" s="167"/>
      <c r="L537" s="162"/>
      <c r="M537" s="168"/>
      <c r="N537" s="169"/>
      <c r="O537" s="169"/>
      <c r="P537" s="169"/>
      <c r="Q537" s="169"/>
      <c r="R537" s="169"/>
      <c r="S537" s="169"/>
      <c r="T537" s="170"/>
      <c r="AT537" s="164" t="s">
        <v>247</v>
      </c>
      <c r="AU537" s="164" t="s">
        <v>140</v>
      </c>
      <c r="AV537" s="13" t="s">
        <v>140</v>
      </c>
      <c r="AW537" s="13" t="s">
        <v>3</v>
      </c>
      <c r="AX537" s="13" t="s">
        <v>80</v>
      </c>
      <c r="AY537" s="164" t="s">
        <v>239</v>
      </c>
    </row>
    <row r="538" spans="1:65" s="13" customFormat="1">
      <c r="B538" s="162"/>
      <c r="D538" s="163" t="s">
        <v>247</v>
      </c>
      <c r="E538" s="164" t="s">
        <v>1</v>
      </c>
      <c r="F538" s="165" t="s">
        <v>801</v>
      </c>
      <c r="H538" s="166">
        <v>33.5</v>
      </c>
      <c r="I538" s="167"/>
      <c r="L538" s="162"/>
      <c r="M538" s="168"/>
      <c r="N538" s="169"/>
      <c r="O538" s="169"/>
      <c r="P538" s="169"/>
      <c r="Q538" s="169"/>
      <c r="R538" s="169"/>
      <c r="S538" s="169"/>
      <c r="T538" s="170"/>
      <c r="AT538" s="164" t="s">
        <v>247</v>
      </c>
      <c r="AU538" s="164" t="s">
        <v>140</v>
      </c>
      <c r="AV538" s="13" t="s">
        <v>140</v>
      </c>
      <c r="AW538" s="13" t="s">
        <v>3</v>
      </c>
      <c r="AX538" s="13" t="s">
        <v>80</v>
      </c>
      <c r="AY538" s="164" t="s">
        <v>239</v>
      </c>
    </row>
    <row r="539" spans="1:65" s="14" customFormat="1">
      <c r="B539" s="171"/>
      <c r="D539" s="163" t="s">
        <v>247</v>
      </c>
      <c r="E539" s="172" t="s">
        <v>1</v>
      </c>
      <c r="F539" s="173" t="s">
        <v>249</v>
      </c>
      <c r="H539" s="174">
        <v>68.819999999999993</v>
      </c>
      <c r="I539" s="175"/>
      <c r="L539" s="171"/>
      <c r="M539" s="176"/>
      <c r="N539" s="177"/>
      <c r="O539" s="177"/>
      <c r="P539" s="177"/>
      <c r="Q539" s="177"/>
      <c r="R539" s="177"/>
      <c r="S539" s="177"/>
      <c r="T539" s="178"/>
      <c r="AT539" s="172" t="s">
        <v>247</v>
      </c>
      <c r="AU539" s="172" t="s">
        <v>140</v>
      </c>
      <c r="AV539" s="14" t="s">
        <v>246</v>
      </c>
      <c r="AW539" s="14" t="s">
        <v>3</v>
      </c>
      <c r="AX539" s="14" t="s">
        <v>88</v>
      </c>
      <c r="AY539" s="172" t="s">
        <v>239</v>
      </c>
    </row>
    <row r="540" spans="1:65" s="2" customFormat="1" ht="24.25" customHeight="1">
      <c r="A540" s="34"/>
      <c r="B540" s="147"/>
      <c r="C540" s="259" t="s">
        <v>802</v>
      </c>
      <c r="D540" s="259" t="s">
        <v>541</v>
      </c>
      <c r="E540" s="260" t="s">
        <v>789</v>
      </c>
      <c r="F540" s="261" t="s">
        <v>790</v>
      </c>
      <c r="G540" s="262" t="s">
        <v>245</v>
      </c>
      <c r="H540" s="263">
        <v>1.6519999999999999</v>
      </c>
      <c r="I540" s="263"/>
      <c r="J540" s="263">
        <f>ROUND(I540*H540,3)</f>
        <v>0</v>
      </c>
      <c r="K540" s="196"/>
      <c r="L540" s="197"/>
      <c r="M540" s="198" t="s">
        <v>1</v>
      </c>
      <c r="N540" s="199" t="s">
        <v>46</v>
      </c>
      <c r="O540" s="60"/>
      <c r="P540" s="157">
        <f>O540*H540</f>
        <v>0</v>
      </c>
      <c r="Q540" s="157">
        <v>0</v>
      </c>
      <c r="R540" s="157">
        <f>Q540*H540</f>
        <v>0</v>
      </c>
      <c r="S540" s="157">
        <v>0</v>
      </c>
      <c r="T540" s="158">
        <f>S540*H540</f>
        <v>0</v>
      </c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R540" s="159" t="s">
        <v>323</v>
      </c>
      <c r="AT540" s="159" t="s">
        <v>541</v>
      </c>
      <c r="AU540" s="159" t="s">
        <v>140</v>
      </c>
      <c r="AY540" s="18" t="s">
        <v>239</v>
      </c>
      <c r="BE540" s="160">
        <f>IF(N540="základná",J540,0)</f>
        <v>0</v>
      </c>
      <c r="BF540" s="160">
        <f>IF(N540="znížená",J540,0)</f>
        <v>0</v>
      </c>
      <c r="BG540" s="160">
        <f>IF(N540="zákl. prenesená",J540,0)</f>
        <v>0</v>
      </c>
      <c r="BH540" s="160">
        <f>IF(N540="zníž. prenesená",J540,0)</f>
        <v>0</v>
      </c>
      <c r="BI540" s="160">
        <f>IF(N540="nulová",J540,0)</f>
        <v>0</v>
      </c>
      <c r="BJ540" s="18" t="s">
        <v>140</v>
      </c>
      <c r="BK540" s="161">
        <f>ROUND(I540*H540,3)</f>
        <v>0</v>
      </c>
      <c r="BL540" s="18" t="s">
        <v>307</v>
      </c>
      <c r="BM540" s="159" t="s">
        <v>668</v>
      </c>
    </row>
    <row r="541" spans="1:65" s="2" customFormat="1" ht="19.649999999999999">
      <c r="A541" s="34"/>
      <c r="B541" s="35"/>
      <c r="C541" s="34"/>
      <c r="D541" s="163" t="s">
        <v>316</v>
      </c>
      <c r="E541" s="34"/>
      <c r="F541" s="186" t="s">
        <v>791</v>
      </c>
      <c r="G541" s="34"/>
      <c r="H541" s="34"/>
      <c r="I541" s="187"/>
      <c r="J541" s="34"/>
      <c r="K541" s="34"/>
      <c r="L541" s="35"/>
      <c r="M541" s="188"/>
      <c r="N541" s="189"/>
      <c r="O541" s="60"/>
      <c r="P541" s="60"/>
      <c r="Q541" s="60"/>
      <c r="R541" s="60"/>
      <c r="S541" s="60"/>
      <c r="T541" s="61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T541" s="18" t="s">
        <v>316</v>
      </c>
      <c r="AU541" s="18" t="s">
        <v>140</v>
      </c>
    </row>
    <row r="542" spans="1:65" s="13" customFormat="1">
      <c r="B542" s="162"/>
      <c r="D542" s="163" t="s">
        <v>247</v>
      </c>
      <c r="E542" s="164" t="s">
        <v>1</v>
      </c>
      <c r="F542" s="165" t="s">
        <v>803</v>
      </c>
      <c r="H542" s="166">
        <v>1.6519999999999999</v>
      </c>
      <c r="I542" s="167"/>
      <c r="L542" s="162"/>
      <c r="M542" s="168"/>
      <c r="N542" s="169"/>
      <c r="O542" s="169"/>
      <c r="P542" s="169"/>
      <c r="Q542" s="169"/>
      <c r="R542" s="169"/>
      <c r="S542" s="169"/>
      <c r="T542" s="170"/>
      <c r="AT542" s="164" t="s">
        <v>247</v>
      </c>
      <c r="AU542" s="164" t="s">
        <v>140</v>
      </c>
      <c r="AV542" s="13" t="s">
        <v>140</v>
      </c>
      <c r="AW542" s="13" t="s">
        <v>3</v>
      </c>
      <c r="AX542" s="13" t="s">
        <v>80</v>
      </c>
      <c r="AY542" s="164" t="s">
        <v>239</v>
      </c>
    </row>
    <row r="543" spans="1:65" s="14" customFormat="1">
      <c r="B543" s="171"/>
      <c r="D543" s="163" t="s">
        <v>247</v>
      </c>
      <c r="E543" s="172" t="s">
        <v>1</v>
      </c>
      <c r="F543" s="173" t="s">
        <v>249</v>
      </c>
      <c r="H543" s="174">
        <v>1.6519999999999999</v>
      </c>
      <c r="I543" s="175"/>
      <c r="L543" s="171"/>
      <c r="M543" s="176"/>
      <c r="N543" s="177"/>
      <c r="O543" s="177"/>
      <c r="P543" s="177"/>
      <c r="Q543" s="177"/>
      <c r="R543" s="177"/>
      <c r="S543" s="177"/>
      <c r="T543" s="178"/>
      <c r="AT543" s="172" t="s">
        <v>247</v>
      </c>
      <c r="AU543" s="172" t="s">
        <v>140</v>
      </c>
      <c r="AV543" s="14" t="s">
        <v>246</v>
      </c>
      <c r="AW543" s="14" t="s">
        <v>3</v>
      </c>
      <c r="AX543" s="14" t="s">
        <v>88</v>
      </c>
      <c r="AY543" s="172" t="s">
        <v>239</v>
      </c>
    </row>
    <row r="544" spans="1:65" s="2" customFormat="1" ht="38" customHeight="1">
      <c r="A544" s="34"/>
      <c r="B544" s="147"/>
      <c r="C544" s="148" t="s">
        <v>804</v>
      </c>
      <c r="D544" s="148" t="s">
        <v>242</v>
      </c>
      <c r="E544" s="149" t="s">
        <v>805</v>
      </c>
      <c r="F544" s="150" t="s">
        <v>806</v>
      </c>
      <c r="G544" s="151" t="s">
        <v>261</v>
      </c>
      <c r="H544" s="152">
        <v>0.217</v>
      </c>
      <c r="I544" s="153"/>
      <c r="J544" s="152">
        <f>ROUND(I544*H544,3)</f>
        <v>0</v>
      </c>
      <c r="K544" s="154"/>
      <c r="L544" s="35"/>
      <c r="M544" s="155" t="s">
        <v>1</v>
      </c>
      <c r="N544" s="156" t="s">
        <v>46</v>
      </c>
      <c r="O544" s="60"/>
      <c r="P544" s="157">
        <f>O544*H544</f>
        <v>0</v>
      </c>
      <c r="Q544" s="157">
        <v>2.826E-2</v>
      </c>
      <c r="R544" s="157">
        <f>Q544*H544</f>
        <v>6.1324200000000004E-3</v>
      </c>
      <c r="S544" s="157">
        <v>0</v>
      </c>
      <c r="T544" s="158">
        <f>S544*H544</f>
        <v>0</v>
      </c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R544" s="159" t="s">
        <v>246</v>
      </c>
      <c r="AT544" s="159" t="s">
        <v>242</v>
      </c>
      <c r="AU544" s="159" t="s">
        <v>140</v>
      </c>
      <c r="AY544" s="18" t="s">
        <v>239</v>
      </c>
      <c r="BE544" s="160">
        <f>IF(N544="základná",J544,0)</f>
        <v>0</v>
      </c>
      <c r="BF544" s="160">
        <f>IF(N544="znížená",J544,0)</f>
        <v>0</v>
      </c>
      <c r="BG544" s="160">
        <f>IF(N544="zákl. prenesená",J544,0)</f>
        <v>0</v>
      </c>
      <c r="BH544" s="160">
        <f>IF(N544="zníž. prenesená",J544,0)</f>
        <v>0</v>
      </c>
      <c r="BI544" s="160">
        <f>IF(N544="nulová",J544,0)</f>
        <v>0</v>
      </c>
      <c r="BJ544" s="18" t="s">
        <v>140</v>
      </c>
      <c r="BK544" s="161">
        <f>ROUND(I544*H544,3)</f>
        <v>0</v>
      </c>
      <c r="BL544" s="18" t="s">
        <v>246</v>
      </c>
      <c r="BM544" s="159" t="s">
        <v>807</v>
      </c>
    </row>
    <row r="545" spans="1:65" s="13" customFormat="1">
      <c r="B545" s="162"/>
      <c r="D545" s="163" t="s">
        <v>247</v>
      </c>
      <c r="E545" s="164" t="s">
        <v>1</v>
      </c>
      <c r="F545" s="165" t="s">
        <v>808</v>
      </c>
      <c r="H545" s="166">
        <v>0.217</v>
      </c>
      <c r="I545" s="167"/>
      <c r="L545" s="162"/>
      <c r="M545" s="168"/>
      <c r="N545" s="169"/>
      <c r="O545" s="169"/>
      <c r="P545" s="169"/>
      <c r="Q545" s="169"/>
      <c r="R545" s="169"/>
      <c r="S545" s="169"/>
      <c r="T545" s="170"/>
      <c r="AT545" s="164" t="s">
        <v>247</v>
      </c>
      <c r="AU545" s="164" t="s">
        <v>140</v>
      </c>
      <c r="AV545" s="13" t="s">
        <v>140</v>
      </c>
      <c r="AW545" s="13" t="s">
        <v>3</v>
      </c>
      <c r="AX545" s="13" t="s">
        <v>88</v>
      </c>
      <c r="AY545" s="164" t="s">
        <v>239</v>
      </c>
    </row>
    <row r="546" spans="1:65" s="12" customFormat="1" ht="22.75" customHeight="1">
      <c r="B546" s="134"/>
      <c r="D546" s="135" t="s">
        <v>79</v>
      </c>
      <c r="E546" s="145" t="s">
        <v>809</v>
      </c>
      <c r="F546" s="145" t="s">
        <v>509</v>
      </c>
      <c r="I546" s="137"/>
      <c r="J546" s="146">
        <f>BK546</f>
        <v>0</v>
      </c>
      <c r="L546" s="134"/>
      <c r="M546" s="139"/>
      <c r="N546" s="140"/>
      <c r="O546" s="140"/>
      <c r="P546" s="141">
        <f>SUM(P547:P549)</f>
        <v>0</v>
      </c>
      <c r="Q546" s="140"/>
      <c r="R546" s="141">
        <f>SUM(R547:R549)</f>
        <v>0</v>
      </c>
      <c r="S546" s="140"/>
      <c r="T546" s="142">
        <f>SUM(T547:T549)</f>
        <v>0</v>
      </c>
      <c r="AR546" s="135" t="s">
        <v>88</v>
      </c>
      <c r="AT546" s="143" t="s">
        <v>79</v>
      </c>
      <c r="AU546" s="143" t="s">
        <v>88</v>
      </c>
      <c r="AY546" s="135" t="s">
        <v>239</v>
      </c>
      <c r="BK546" s="144">
        <f>SUM(BK547:BK549)</f>
        <v>0</v>
      </c>
    </row>
    <row r="547" spans="1:65" s="2" customFormat="1" ht="24.25" customHeight="1">
      <c r="A547" s="34"/>
      <c r="B547" s="147"/>
      <c r="C547" s="148" t="s">
        <v>810</v>
      </c>
      <c r="D547" s="148" t="s">
        <v>242</v>
      </c>
      <c r="E547" s="149" t="s">
        <v>811</v>
      </c>
      <c r="F547" s="150" t="s">
        <v>812</v>
      </c>
      <c r="G547" s="151" t="s">
        <v>461</v>
      </c>
      <c r="H547" s="152">
        <v>0.28199999999999997</v>
      </c>
      <c r="I547" s="153"/>
      <c r="J547" s="152">
        <f>ROUND(I547*H547,3)</f>
        <v>0</v>
      </c>
      <c r="K547" s="154"/>
      <c r="L547" s="35"/>
      <c r="M547" s="155" t="s">
        <v>1</v>
      </c>
      <c r="N547" s="156" t="s">
        <v>46</v>
      </c>
      <c r="O547" s="60"/>
      <c r="P547" s="157">
        <f>O547*H547</f>
        <v>0</v>
      </c>
      <c r="Q547" s="157">
        <v>0</v>
      </c>
      <c r="R547" s="157">
        <f>Q547*H547</f>
        <v>0</v>
      </c>
      <c r="S547" s="157">
        <v>0</v>
      </c>
      <c r="T547" s="158">
        <f>S547*H547</f>
        <v>0</v>
      </c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R547" s="159" t="s">
        <v>246</v>
      </c>
      <c r="AT547" s="159" t="s">
        <v>242</v>
      </c>
      <c r="AU547" s="159" t="s">
        <v>140</v>
      </c>
      <c r="AY547" s="18" t="s">
        <v>239</v>
      </c>
      <c r="BE547" s="160">
        <f>IF(N547="základná",J547,0)</f>
        <v>0</v>
      </c>
      <c r="BF547" s="160">
        <f>IF(N547="znížená",J547,0)</f>
        <v>0</v>
      </c>
      <c r="BG547" s="160">
        <f>IF(N547="zákl. prenesená",J547,0)</f>
        <v>0</v>
      </c>
      <c r="BH547" s="160">
        <f>IF(N547="zníž. prenesená",J547,0)</f>
        <v>0</v>
      </c>
      <c r="BI547" s="160">
        <f>IF(N547="nulová",J547,0)</f>
        <v>0</v>
      </c>
      <c r="BJ547" s="18" t="s">
        <v>140</v>
      </c>
      <c r="BK547" s="161">
        <f>ROUND(I547*H547,3)</f>
        <v>0</v>
      </c>
      <c r="BL547" s="18" t="s">
        <v>246</v>
      </c>
      <c r="BM547" s="159" t="s">
        <v>813</v>
      </c>
    </row>
    <row r="548" spans="1:65" s="2" customFormat="1" ht="24.25" customHeight="1">
      <c r="A548" s="34"/>
      <c r="B548" s="147"/>
      <c r="C548" s="148" t="s">
        <v>814</v>
      </c>
      <c r="D548" s="148" t="s">
        <v>242</v>
      </c>
      <c r="E548" s="149" t="s">
        <v>815</v>
      </c>
      <c r="F548" s="150" t="s">
        <v>816</v>
      </c>
      <c r="G548" s="151" t="s">
        <v>461</v>
      </c>
      <c r="H548" s="152">
        <v>1.58</v>
      </c>
      <c r="I548" s="153"/>
      <c r="J548" s="152">
        <f>ROUND(I548*H548,3)</f>
        <v>0</v>
      </c>
      <c r="K548" s="154"/>
      <c r="L548" s="35"/>
      <c r="M548" s="155" t="s">
        <v>1</v>
      </c>
      <c r="N548" s="156" t="s">
        <v>46</v>
      </c>
      <c r="O548" s="60"/>
      <c r="P548" s="157">
        <f>O548*H548</f>
        <v>0</v>
      </c>
      <c r="Q548" s="157">
        <v>0</v>
      </c>
      <c r="R548" s="157">
        <f>Q548*H548</f>
        <v>0</v>
      </c>
      <c r="S548" s="157">
        <v>0</v>
      </c>
      <c r="T548" s="158">
        <f>S548*H548</f>
        <v>0</v>
      </c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R548" s="159" t="s">
        <v>246</v>
      </c>
      <c r="AT548" s="159" t="s">
        <v>242</v>
      </c>
      <c r="AU548" s="159" t="s">
        <v>140</v>
      </c>
      <c r="AY548" s="18" t="s">
        <v>239</v>
      </c>
      <c r="BE548" s="160">
        <f>IF(N548="základná",J548,0)</f>
        <v>0</v>
      </c>
      <c r="BF548" s="160">
        <f>IF(N548="znížená",J548,0)</f>
        <v>0</v>
      </c>
      <c r="BG548" s="160">
        <f>IF(N548="zákl. prenesená",J548,0)</f>
        <v>0</v>
      </c>
      <c r="BH548" s="160">
        <f>IF(N548="zníž. prenesená",J548,0)</f>
        <v>0</v>
      </c>
      <c r="BI548" s="160">
        <f>IF(N548="nulová",J548,0)</f>
        <v>0</v>
      </c>
      <c r="BJ548" s="18" t="s">
        <v>140</v>
      </c>
      <c r="BK548" s="161">
        <f>ROUND(I548*H548,3)</f>
        <v>0</v>
      </c>
      <c r="BL548" s="18" t="s">
        <v>246</v>
      </c>
      <c r="BM548" s="159" t="s">
        <v>817</v>
      </c>
    </row>
    <row r="549" spans="1:65" s="2" customFormat="1" ht="24.25" customHeight="1">
      <c r="A549" s="34"/>
      <c r="B549" s="147"/>
      <c r="C549" s="148" t="s">
        <v>818</v>
      </c>
      <c r="D549" s="148" t="s">
        <v>242</v>
      </c>
      <c r="E549" s="149" t="s">
        <v>819</v>
      </c>
      <c r="F549" s="150" t="s">
        <v>820</v>
      </c>
      <c r="G549" s="151" t="s">
        <v>461</v>
      </c>
      <c r="H549" s="152">
        <v>21.991</v>
      </c>
      <c r="I549" s="153"/>
      <c r="J549" s="152">
        <f>ROUND(I549*H549,3)</f>
        <v>0</v>
      </c>
      <c r="K549" s="154"/>
      <c r="L549" s="35"/>
      <c r="M549" s="155" t="s">
        <v>1</v>
      </c>
      <c r="N549" s="156" t="s">
        <v>46</v>
      </c>
      <c r="O549" s="60"/>
      <c r="P549" s="157">
        <f>O549*H549</f>
        <v>0</v>
      </c>
      <c r="Q549" s="157">
        <v>0</v>
      </c>
      <c r="R549" s="157">
        <f>Q549*H549</f>
        <v>0</v>
      </c>
      <c r="S549" s="157">
        <v>0</v>
      </c>
      <c r="T549" s="158">
        <f>S549*H549</f>
        <v>0</v>
      </c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R549" s="159" t="s">
        <v>246</v>
      </c>
      <c r="AT549" s="159" t="s">
        <v>242</v>
      </c>
      <c r="AU549" s="159" t="s">
        <v>140</v>
      </c>
      <c r="AY549" s="18" t="s">
        <v>239</v>
      </c>
      <c r="BE549" s="160">
        <f>IF(N549="základná",J549,0)</f>
        <v>0</v>
      </c>
      <c r="BF549" s="160">
        <f>IF(N549="znížená",J549,0)</f>
        <v>0</v>
      </c>
      <c r="BG549" s="160">
        <f>IF(N549="zákl. prenesená",J549,0)</f>
        <v>0</v>
      </c>
      <c r="BH549" s="160">
        <f>IF(N549="zníž. prenesená",J549,0)</f>
        <v>0</v>
      </c>
      <c r="BI549" s="160">
        <f>IF(N549="nulová",J549,0)</f>
        <v>0</v>
      </c>
      <c r="BJ549" s="18" t="s">
        <v>140</v>
      </c>
      <c r="BK549" s="161">
        <f>ROUND(I549*H549,3)</f>
        <v>0</v>
      </c>
      <c r="BL549" s="18" t="s">
        <v>246</v>
      </c>
      <c r="BM549" s="159" t="s">
        <v>821</v>
      </c>
    </row>
    <row r="550" spans="1:65" s="12" customFormat="1" ht="25.85" customHeight="1">
      <c r="B550" s="134"/>
      <c r="D550" s="135" t="s">
        <v>79</v>
      </c>
      <c r="E550" s="136" t="s">
        <v>678</v>
      </c>
      <c r="F550" s="136" t="s">
        <v>822</v>
      </c>
      <c r="I550" s="137"/>
      <c r="J550" s="138">
        <f>BK550</f>
        <v>0</v>
      </c>
      <c r="L550" s="134"/>
      <c r="M550" s="139"/>
      <c r="N550" s="140"/>
      <c r="O550" s="140"/>
      <c r="P550" s="141">
        <f>P551+P557</f>
        <v>0</v>
      </c>
      <c r="Q550" s="140"/>
      <c r="R550" s="141">
        <f>R551+R557</f>
        <v>0.48090900000000003</v>
      </c>
      <c r="S550" s="140"/>
      <c r="T550" s="142">
        <f>T551+T557</f>
        <v>0</v>
      </c>
      <c r="AR550" s="135" t="s">
        <v>88</v>
      </c>
      <c r="AT550" s="143" t="s">
        <v>79</v>
      </c>
      <c r="AU550" s="143" t="s">
        <v>80</v>
      </c>
      <c r="AY550" s="135" t="s">
        <v>239</v>
      </c>
      <c r="BK550" s="144">
        <f>BK551+BK557</f>
        <v>0</v>
      </c>
    </row>
    <row r="551" spans="1:65" s="12" customFormat="1" ht="22.75" customHeight="1">
      <c r="B551" s="134"/>
      <c r="D551" s="135" t="s">
        <v>79</v>
      </c>
      <c r="E551" s="145" t="s">
        <v>823</v>
      </c>
      <c r="F551" s="145" t="s">
        <v>824</v>
      </c>
      <c r="I551" s="137"/>
      <c r="J551" s="146">
        <f>BK551</f>
        <v>0</v>
      </c>
      <c r="L551" s="134"/>
      <c r="M551" s="139"/>
      <c r="N551" s="140"/>
      <c r="O551" s="140"/>
      <c r="P551" s="141">
        <f>SUM(P552:P556)</f>
        <v>0</v>
      </c>
      <c r="Q551" s="140"/>
      <c r="R551" s="141">
        <f>SUM(R552:R556)</f>
        <v>0.48090900000000003</v>
      </c>
      <c r="S551" s="140"/>
      <c r="T551" s="142">
        <f>SUM(T552:T556)</f>
        <v>0</v>
      </c>
      <c r="AR551" s="135" t="s">
        <v>88</v>
      </c>
      <c r="AT551" s="143" t="s">
        <v>79</v>
      </c>
      <c r="AU551" s="143" t="s">
        <v>88</v>
      </c>
      <c r="AY551" s="135" t="s">
        <v>239</v>
      </c>
      <c r="BK551" s="144">
        <f>SUM(BK552:BK556)</f>
        <v>0</v>
      </c>
    </row>
    <row r="552" spans="1:65" s="2" customFormat="1" ht="24.25" customHeight="1">
      <c r="A552" s="34"/>
      <c r="B552" s="147"/>
      <c r="C552" s="148" t="s">
        <v>825</v>
      </c>
      <c r="D552" s="148" t="s">
        <v>242</v>
      </c>
      <c r="E552" s="149" t="s">
        <v>826</v>
      </c>
      <c r="F552" s="150" t="s">
        <v>827</v>
      </c>
      <c r="G552" s="151" t="s">
        <v>138</v>
      </c>
      <c r="H552" s="152">
        <v>62.7</v>
      </c>
      <c r="I552" s="153"/>
      <c r="J552" s="152">
        <f>ROUND(I552*H552,3)</f>
        <v>0</v>
      </c>
      <c r="K552" s="154"/>
      <c r="L552" s="35"/>
      <c r="M552" s="155" t="s">
        <v>1</v>
      </c>
      <c r="N552" s="156" t="s">
        <v>46</v>
      </c>
      <c r="O552" s="60"/>
      <c r="P552" s="157">
        <f>O552*H552</f>
        <v>0</v>
      </c>
      <c r="Q552" s="157">
        <v>3.0000000000000001E-5</v>
      </c>
      <c r="R552" s="157">
        <f>Q552*H552</f>
        <v>1.8810000000000001E-3</v>
      </c>
      <c r="S552" s="157">
        <v>0</v>
      </c>
      <c r="T552" s="158">
        <f>S552*H552</f>
        <v>0</v>
      </c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R552" s="159" t="s">
        <v>307</v>
      </c>
      <c r="AT552" s="159" t="s">
        <v>242</v>
      </c>
      <c r="AU552" s="159" t="s">
        <v>140</v>
      </c>
      <c r="AY552" s="18" t="s">
        <v>239</v>
      </c>
      <c r="BE552" s="160">
        <f>IF(N552="základná",J552,0)</f>
        <v>0</v>
      </c>
      <c r="BF552" s="160">
        <f>IF(N552="znížená",J552,0)</f>
        <v>0</v>
      </c>
      <c r="BG552" s="160">
        <f>IF(N552="zákl. prenesená",J552,0)</f>
        <v>0</v>
      </c>
      <c r="BH552" s="160">
        <f>IF(N552="zníž. prenesená",J552,0)</f>
        <v>0</v>
      </c>
      <c r="BI552" s="160">
        <f>IF(N552="nulová",J552,0)</f>
        <v>0</v>
      </c>
      <c r="BJ552" s="18" t="s">
        <v>140</v>
      </c>
      <c r="BK552" s="161">
        <f>ROUND(I552*H552,3)</f>
        <v>0</v>
      </c>
      <c r="BL552" s="18" t="s">
        <v>307</v>
      </c>
      <c r="BM552" s="159" t="s">
        <v>828</v>
      </c>
    </row>
    <row r="553" spans="1:65" s="13" customFormat="1">
      <c r="B553" s="162"/>
      <c r="D553" s="163" t="s">
        <v>247</v>
      </c>
      <c r="E553" s="164" t="s">
        <v>1</v>
      </c>
      <c r="F553" s="165" t="s">
        <v>829</v>
      </c>
      <c r="H553" s="166">
        <v>62.7</v>
      </c>
      <c r="I553" s="167"/>
      <c r="L553" s="162"/>
      <c r="M553" s="168"/>
      <c r="N553" s="169"/>
      <c r="O553" s="169"/>
      <c r="P553" s="169"/>
      <c r="Q553" s="169"/>
      <c r="R553" s="169"/>
      <c r="S553" s="169"/>
      <c r="T553" s="170"/>
      <c r="AT553" s="164" t="s">
        <v>247</v>
      </c>
      <c r="AU553" s="164" t="s">
        <v>140</v>
      </c>
      <c r="AV553" s="13" t="s">
        <v>140</v>
      </c>
      <c r="AW553" s="13" t="s">
        <v>3</v>
      </c>
      <c r="AX553" s="13" t="s">
        <v>88</v>
      </c>
      <c r="AY553" s="164" t="s">
        <v>239</v>
      </c>
    </row>
    <row r="554" spans="1:65" s="2" customFormat="1" ht="24.25" customHeight="1">
      <c r="A554" s="34"/>
      <c r="B554" s="147"/>
      <c r="C554" s="190" t="s">
        <v>830</v>
      </c>
      <c r="D554" s="190" t="s">
        <v>541</v>
      </c>
      <c r="E554" s="191" t="s">
        <v>705</v>
      </c>
      <c r="F554" s="192" t="s">
        <v>5405</v>
      </c>
      <c r="G554" s="193" t="s">
        <v>388</v>
      </c>
      <c r="H554" s="194">
        <v>501.6</v>
      </c>
      <c r="I554" s="195"/>
      <c r="J554" s="194">
        <f>ROUND(I554*H554,3)</f>
        <v>0</v>
      </c>
      <c r="K554" s="196"/>
      <c r="L554" s="197"/>
      <c r="M554" s="198" t="s">
        <v>1</v>
      </c>
      <c r="N554" s="199" t="s">
        <v>46</v>
      </c>
      <c r="O554" s="60"/>
      <c r="P554" s="157">
        <f>O554*H554</f>
        <v>0</v>
      </c>
      <c r="Q554" s="157">
        <v>3.5E-4</v>
      </c>
      <c r="R554" s="157">
        <f>Q554*H554</f>
        <v>0.17555999999999999</v>
      </c>
      <c r="S554" s="157">
        <v>0</v>
      </c>
      <c r="T554" s="158">
        <f>S554*H554</f>
        <v>0</v>
      </c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R554" s="159" t="s">
        <v>323</v>
      </c>
      <c r="AT554" s="159" t="s">
        <v>541</v>
      </c>
      <c r="AU554" s="159" t="s">
        <v>140</v>
      </c>
      <c r="AY554" s="18" t="s">
        <v>239</v>
      </c>
      <c r="BE554" s="160">
        <f>IF(N554="základná",J554,0)</f>
        <v>0</v>
      </c>
      <c r="BF554" s="160">
        <f>IF(N554="znížená",J554,0)</f>
        <v>0</v>
      </c>
      <c r="BG554" s="160">
        <f>IF(N554="zákl. prenesená",J554,0)</f>
        <v>0</v>
      </c>
      <c r="BH554" s="160">
        <f>IF(N554="zníž. prenesená",J554,0)</f>
        <v>0</v>
      </c>
      <c r="BI554" s="160">
        <f>IF(N554="nulová",J554,0)</f>
        <v>0</v>
      </c>
      <c r="BJ554" s="18" t="s">
        <v>140</v>
      </c>
      <c r="BK554" s="161">
        <f>ROUND(I554*H554,3)</f>
        <v>0</v>
      </c>
      <c r="BL554" s="18" t="s">
        <v>307</v>
      </c>
      <c r="BM554" s="159" t="s">
        <v>831</v>
      </c>
    </row>
    <row r="555" spans="1:65" s="2" customFormat="1" ht="24.25" customHeight="1">
      <c r="A555" s="34"/>
      <c r="B555" s="147"/>
      <c r="C555" s="190" t="s">
        <v>832</v>
      </c>
      <c r="D555" s="190" t="s">
        <v>541</v>
      </c>
      <c r="E555" s="191" t="s">
        <v>833</v>
      </c>
      <c r="F555" s="192" t="s">
        <v>5407</v>
      </c>
      <c r="G555" s="193" t="s">
        <v>261</v>
      </c>
      <c r="H555" s="194">
        <v>31.35</v>
      </c>
      <c r="I555" s="195"/>
      <c r="J555" s="194">
        <f>ROUND(I555*H555,3)</f>
        <v>0</v>
      </c>
      <c r="K555" s="196"/>
      <c r="L555" s="197"/>
      <c r="M555" s="198" t="s">
        <v>1</v>
      </c>
      <c r="N555" s="199" t="s">
        <v>46</v>
      </c>
      <c r="O555" s="60"/>
      <c r="P555" s="157">
        <f>O555*H555</f>
        <v>0</v>
      </c>
      <c r="Q555" s="157">
        <v>9.6799999999999994E-3</v>
      </c>
      <c r="R555" s="157">
        <f>Q555*H555</f>
        <v>0.30346800000000002</v>
      </c>
      <c r="S555" s="157">
        <v>0</v>
      </c>
      <c r="T555" s="158">
        <f>S555*H555</f>
        <v>0</v>
      </c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R555" s="159" t="s">
        <v>323</v>
      </c>
      <c r="AT555" s="159" t="s">
        <v>541</v>
      </c>
      <c r="AU555" s="159" t="s">
        <v>140</v>
      </c>
      <c r="AY555" s="18" t="s">
        <v>239</v>
      </c>
      <c r="BE555" s="160">
        <f>IF(N555="základná",J555,0)</f>
        <v>0</v>
      </c>
      <c r="BF555" s="160">
        <f>IF(N555="znížená",J555,0)</f>
        <v>0</v>
      </c>
      <c r="BG555" s="160">
        <f>IF(N555="zákl. prenesená",J555,0)</f>
        <v>0</v>
      </c>
      <c r="BH555" s="160">
        <f>IF(N555="zníž. prenesená",J555,0)</f>
        <v>0</v>
      </c>
      <c r="BI555" s="160">
        <f>IF(N555="nulová",J555,0)</f>
        <v>0</v>
      </c>
      <c r="BJ555" s="18" t="s">
        <v>140</v>
      </c>
      <c r="BK555" s="161">
        <f>ROUND(I555*H555,3)</f>
        <v>0</v>
      </c>
      <c r="BL555" s="18" t="s">
        <v>307</v>
      </c>
      <c r="BM555" s="159" t="s">
        <v>834</v>
      </c>
    </row>
    <row r="556" spans="1:65" s="13" customFormat="1">
      <c r="B556" s="162"/>
      <c r="D556" s="163" t="s">
        <v>247</v>
      </c>
      <c r="F556" s="165" t="s">
        <v>835</v>
      </c>
      <c r="H556" s="166">
        <v>31.35</v>
      </c>
      <c r="I556" s="167"/>
      <c r="L556" s="162"/>
      <c r="M556" s="168"/>
      <c r="N556" s="169"/>
      <c r="O556" s="169"/>
      <c r="P556" s="169"/>
      <c r="Q556" s="169"/>
      <c r="R556" s="169"/>
      <c r="S556" s="169"/>
      <c r="T556" s="170"/>
      <c r="AT556" s="164" t="s">
        <v>247</v>
      </c>
      <c r="AU556" s="164" t="s">
        <v>140</v>
      </c>
      <c r="AV556" s="13" t="s">
        <v>140</v>
      </c>
      <c r="AW556" s="13" t="s">
        <v>4</v>
      </c>
      <c r="AX556" s="13" t="s">
        <v>88</v>
      </c>
      <c r="AY556" s="164" t="s">
        <v>239</v>
      </c>
    </row>
    <row r="557" spans="1:65" s="12" customFormat="1" ht="22.75" customHeight="1">
      <c r="B557" s="134"/>
      <c r="D557" s="135" t="s">
        <v>79</v>
      </c>
      <c r="E557" s="145" t="s">
        <v>836</v>
      </c>
      <c r="F557" s="145" t="s">
        <v>509</v>
      </c>
      <c r="I557" s="137"/>
      <c r="J557" s="146">
        <f>BK557</f>
        <v>0</v>
      </c>
      <c r="L557" s="134"/>
      <c r="M557" s="139"/>
      <c r="N557" s="140"/>
      <c r="O557" s="140"/>
      <c r="P557" s="141">
        <f>P558</f>
        <v>0</v>
      </c>
      <c r="Q557" s="140"/>
      <c r="R557" s="141">
        <f>R558</f>
        <v>0</v>
      </c>
      <c r="S557" s="140"/>
      <c r="T557" s="142">
        <f>T558</f>
        <v>0</v>
      </c>
      <c r="AR557" s="135" t="s">
        <v>88</v>
      </c>
      <c r="AT557" s="143" t="s">
        <v>79</v>
      </c>
      <c r="AU557" s="143" t="s">
        <v>88</v>
      </c>
      <c r="AY557" s="135" t="s">
        <v>239</v>
      </c>
      <c r="BK557" s="144">
        <f>BK558</f>
        <v>0</v>
      </c>
    </row>
    <row r="558" spans="1:65" s="2" customFormat="1" ht="24.25" customHeight="1">
      <c r="A558" s="34"/>
      <c r="B558" s="147"/>
      <c r="C558" s="148" t="s">
        <v>837</v>
      </c>
      <c r="D558" s="148" t="s">
        <v>242</v>
      </c>
      <c r="E558" s="149" t="s">
        <v>838</v>
      </c>
      <c r="F558" s="150" t="s">
        <v>839</v>
      </c>
      <c r="G558" s="151" t="s">
        <v>461</v>
      </c>
      <c r="H558" s="152">
        <v>0.48099999999999998</v>
      </c>
      <c r="I558" s="153"/>
      <c r="J558" s="152">
        <f>ROUND(I558*H558,3)</f>
        <v>0</v>
      </c>
      <c r="K558" s="154"/>
      <c r="L558" s="35"/>
      <c r="M558" s="155" t="s">
        <v>1</v>
      </c>
      <c r="N558" s="156" t="s">
        <v>46</v>
      </c>
      <c r="O558" s="60"/>
      <c r="P558" s="157">
        <f>O558*H558</f>
        <v>0</v>
      </c>
      <c r="Q558" s="157">
        <v>0</v>
      </c>
      <c r="R558" s="157">
        <f>Q558*H558</f>
        <v>0</v>
      </c>
      <c r="S558" s="157">
        <v>0</v>
      </c>
      <c r="T558" s="158">
        <f>S558*H558</f>
        <v>0</v>
      </c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R558" s="159" t="s">
        <v>246</v>
      </c>
      <c r="AT558" s="159" t="s">
        <v>242</v>
      </c>
      <c r="AU558" s="159" t="s">
        <v>140</v>
      </c>
      <c r="AY558" s="18" t="s">
        <v>239</v>
      </c>
      <c r="BE558" s="160">
        <f>IF(N558="základná",J558,0)</f>
        <v>0</v>
      </c>
      <c r="BF558" s="160">
        <f>IF(N558="znížená",J558,0)</f>
        <v>0</v>
      </c>
      <c r="BG558" s="160">
        <f>IF(N558="zákl. prenesená",J558,0)</f>
        <v>0</v>
      </c>
      <c r="BH558" s="160">
        <f>IF(N558="zníž. prenesená",J558,0)</f>
        <v>0</v>
      </c>
      <c r="BI558" s="160">
        <f>IF(N558="nulová",J558,0)</f>
        <v>0</v>
      </c>
      <c r="BJ558" s="18" t="s">
        <v>140</v>
      </c>
      <c r="BK558" s="161">
        <f>ROUND(I558*H558,3)</f>
        <v>0</v>
      </c>
      <c r="BL558" s="18" t="s">
        <v>246</v>
      </c>
      <c r="BM558" s="159" t="s">
        <v>840</v>
      </c>
    </row>
    <row r="559" spans="1:65" s="12" customFormat="1" ht="25.85" customHeight="1">
      <c r="B559" s="134"/>
      <c r="D559" s="135" t="s">
        <v>79</v>
      </c>
      <c r="E559" s="136" t="s">
        <v>684</v>
      </c>
      <c r="F559" s="136" t="s">
        <v>841</v>
      </c>
      <c r="I559" s="137"/>
      <c r="J559" s="138">
        <f>BK559</f>
        <v>0</v>
      </c>
      <c r="L559" s="134"/>
      <c r="M559" s="139"/>
      <c r="N559" s="140"/>
      <c r="O559" s="140"/>
      <c r="P559" s="141">
        <f>P560+P578+P584+P587</f>
        <v>0</v>
      </c>
      <c r="Q559" s="140"/>
      <c r="R559" s="141">
        <f>R560+R578+R584+R587</f>
        <v>0.36065619999999998</v>
      </c>
      <c r="S559" s="140"/>
      <c r="T559" s="142">
        <f>T560+T578+T584+T587</f>
        <v>0</v>
      </c>
      <c r="AR559" s="135" t="s">
        <v>88</v>
      </c>
      <c r="AT559" s="143" t="s">
        <v>79</v>
      </c>
      <c r="AU559" s="143" t="s">
        <v>80</v>
      </c>
      <c r="AY559" s="135" t="s">
        <v>239</v>
      </c>
      <c r="BK559" s="144">
        <f>BK560+BK578+BK584+BK587</f>
        <v>0</v>
      </c>
    </row>
    <row r="560" spans="1:65" s="12" customFormat="1" ht="22.75" customHeight="1">
      <c r="B560" s="134"/>
      <c r="D560" s="135" t="s">
        <v>79</v>
      </c>
      <c r="E560" s="145" t="s">
        <v>842</v>
      </c>
      <c r="F560" s="145" t="s">
        <v>843</v>
      </c>
      <c r="I560" s="137"/>
      <c r="J560" s="146">
        <f>BK560</f>
        <v>0</v>
      </c>
      <c r="L560" s="134"/>
      <c r="M560" s="139"/>
      <c r="N560" s="140"/>
      <c r="O560" s="140"/>
      <c r="P560" s="141">
        <f>SUM(P561:P577)</f>
        <v>0</v>
      </c>
      <c r="Q560" s="140"/>
      <c r="R560" s="141">
        <f>SUM(R561:R577)</f>
        <v>0.26596339999999996</v>
      </c>
      <c r="S560" s="140"/>
      <c r="T560" s="142">
        <f>SUM(T561:T577)</f>
        <v>0</v>
      </c>
      <c r="AR560" s="135" t="s">
        <v>88</v>
      </c>
      <c r="AT560" s="143" t="s">
        <v>79</v>
      </c>
      <c r="AU560" s="143" t="s">
        <v>88</v>
      </c>
      <c r="AY560" s="135" t="s">
        <v>239</v>
      </c>
      <c r="BK560" s="144">
        <f>SUM(BK561:BK577)</f>
        <v>0</v>
      </c>
    </row>
    <row r="561" spans="1:65" s="2" customFormat="1" ht="24.25" customHeight="1">
      <c r="A561" s="34"/>
      <c r="B561" s="147"/>
      <c r="C561" s="148" t="s">
        <v>844</v>
      </c>
      <c r="D561" s="148" t="s">
        <v>242</v>
      </c>
      <c r="E561" s="149" t="s">
        <v>845</v>
      </c>
      <c r="F561" s="150" t="s">
        <v>846</v>
      </c>
      <c r="G561" s="151" t="s">
        <v>138</v>
      </c>
      <c r="H561" s="152">
        <v>26.4</v>
      </c>
      <c r="I561" s="153"/>
      <c r="J561" s="152">
        <f>ROUND(I561*H561,3)</f>
        <v>0</v>
      </c>
      <c r="K561" s="154"/>
      <c r="L561" s="35"/>
      <c r="M561" s="155" t="s">
        <v>1</v>
      </c>
      <c r="N561" s="156" t="s">
        <v>46</v>
      </c>
      <c r="O561" s="60"/>
      <c r="P561" s="157">
        <f>O561*H561</f>
        <v>0</v>
      </c>
      <c r="Q561" s="157">
        <v>5.9999999999999995E-4</v>
      </c>
      <c r="R561" s="157">
        <f>Q561*H561</f>
        <v>1.5839999999999996E-2</v>
      </c>
      <c r="S561" s="157">
        <v>0</v>
      </c>
      <c r="T561" s="158">
        <f>S561*H561</f>
        <v>0</v>
      </c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R561" s="159" t="s">
        <v>246</v>
      </c>
      <c r="AT561" s="159" t="s">
        <v>242</v>
      </c>
      <c r="AU561" s="159" t="s">
        <v>140</v>
      </c>
      <c r="AY561" s="18" t="s">
        <v>239</v>
      </c>
      <c r="BE561" s="160">
        <f>IF(N561="základná",J561,0)</f>
        <v>0</v>
      </c>
      <c r="BF561" s="160">
        <f>IF(N561="znížená",J561,0)</f>
        <v>0</v>
      </c>
      <c r="BG561" s="160">
        <f>IF(N561="zákl. prenesená",J561,0)</f>
        <v>0</v>
      </c>
      <c r="BH561" s="160">
        <f>IF(N561="zníž. prenesená",J561,0)</f>
        <v>0</v>
      </c>
      <c r="BI561" s="160">
        <f>IF(N561="nulová",J561,0)</f>
        <v>0</v>
      </c>
      <c r="BJ561" s="18" t="s">
        <v>140</v>
      </c>
      <c r="BK561" s="161">
        <f>ROUND(I561*H561,3)</f>
        <v>0</v>
      </c>
      <c r="BL561" s="18" t="s">
        <v>246</v>
      </c>
      <c r="BM561" s="159" t="s">
        <v>847</v>
      </c>
    </row>
    <row r="562" spans="1:65" s="13" customFormat="1">
      <c r="B562" s="162"/>
      <c r="D562" s="163" t="s">
        <v>247</v>
      </c>
      <c r="E562" s="164" t="s">
        <v>1</v>
      </c>
      <c r="F562" s="165" t="s">
        <v>848</v>
      </c>
      <c r="H562" s="166">
        <v>26.4</v>
      </c>
      <c r="I562" s="167"/>
      <c r="L562" s="162"/>
      <c r="M562" s="168"/>
      <c r="N562" s="169"/>
      <c r="O562" s="169"/>
      <c r="P562" s="169"/>
      <c r="Q562" s="169"/>
      <c r="R562" s="169"/>
      <c r="S562" s="169"/>
      <c r="T562" s="170"/>
      <c r="AT562" s="164" t="s">
        <v>247</v>
      </c>
      <c r="AU562" s="164" t="s">
        <v>140</v>
      </c>
      <c r="AV562" s="13" t="s">
        <v>140</v>
      </c>
      <c r="AW562" s="13" t="s">
        <v>3</v>
      </c>
      <c r="AX562" s="13" t="s">
        <v>88</v>
      </c>
      <c r="AY562" s="164" t="s">
        <v>239</v>
      </c>
    </row>
    <row r="563" spans="1:65" s="2" customFormat="1" ht="24.25" customHeight="1">
      <c r="A563" s="34"/>
      <c r="B563" s="147"/>
      <c r="C563" s="148" t="s">
        <v>849</v>
      </c>
      <c r="D563" s="148" t="s">
        <v>242</v>
      </c>
      <c r="E563" s="149" t="s">
        <v>850</v>
      </c>
      <c r="F563" s="150" t="s">
        <v>851</v>
      </c>
      <c r="G563" s="151" t="s">
        <v>138</v>
      </c>
      <c r="H563" s="152">
        <v>1.2</v>
      </c>
      <c r="I563" s="153"/>
      <c r="J563" s="152">
        <f>ROUND(I563*H563,3)</f>
        <v>0</v>
      </c>
      <c r="K563" s="154"/>
      <c r="L563" s="35"/>
      <c r="M563" s="155" t="s">
        <v>1</v>
      </c>
      <c r="N563" s="156" t="s">
        <v>46</v>
      </c>
      <c r="O563" s="60"/>
      <c r="P563" s="157">
        <f>O563*H563</f>
        <v>0</v>
      </c>
      <c r="Q563" s="157">
        <v>1.1000000000000001E-3</v>
      </c>
      <c r="R563" s="157">
        <f>Q563*H563</f>
        <v>1.32E-3</v>
      </c>
      <c r="S563" s="157">
        <v>0</v>
      </c>
      <c r="T563" s="158">
        <f>S563*H563</f>
        <v>0</v>
      </c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R563" s="159" t="s">
        <v>307</v>
      </c>
      <c r="AT563" s="159" t="s">
        <v>242</v>
      </c>
      <c r="AU563" s="159" t="s">
        <v>140</v>
      </c>
      <c r="AY563" s="18" t="s">
        <v>239</v>
      </c>
      <c r="BE563" s="160">
        <f>IF(N563="základná",J563,0)</f>
        <v>0</v>
      </c>
      <c r="BF563" s="160">
        <f>IF(N563="znížená",J563,0)</f>
        <v>0</v>
      </c>
      <c r="BG563" s="160">
        <f>IF(N563="zákl. prenesená",J563,0)</f>
        <v>0</v>
      </c>
      <c r="BH563" s="160">
        <f>IF(N563="zníž. prenesená",J563,0)</f>
        <v>0</v>
      </c>
      <c r="BI563" s="160">
        <f>IF(N563="nulová",J563,0)</f>
        <v>0</v>
      </c>
      <c r="BJ563" s="18" t="s">
        <v>140</v>
      </c>
      <c r="BK563" s="161">
        <f>ROUND(I563*H563,3)</f>
        <v>0</v>
      </c>
      <c r="BL563" s="18" t="s">
        <v>307</v>
      </c>
      <c r="BM563" s="159" t="s">
        <v>852</v>
      </c>
    </row>
    <row r="564" spans="1:65" s="13" customFormat="1">
      <c r="B564" s="162"/>
      <c r="D564" s="163" t="s">
        <v>247</v>
      </c>
      <c r="E564" s="164" t="s">
        <v>1</v>
      </c>
      <c r="F564" s="165" t="s">
        <v>853</v>
      </c>
      <c r="H564" s="166">
        <v>1.2</v>
      </c>
      <c r="I564" s="167"/>
      <c r="L564" s="162"/>
      <c r="M564" s="168"/>
      <c r="N564" s="169"/>
      <c r="O564" s="169"/>
      <c r="P564" s="169"/>
      <c r="Q564" s="169"/>
      <c r="R564" s="169"/>
      <c r="S564" s="169"/>
      <c r="T564" s="170"/>
      <c r="AT564" s="164" t="s">
        <v>247</v>
      </c>
      <c r="AU564" s="164" t="s">
        <v>140</v>
      </c>
      <c r="AV564" s="13" t="s">
        <v>140</v>
      </c>
      <c r="AW564" s="13" t="s">
        <v>3</v>
      </c>
      <c r="AX564" s="13" t="s">
        <v>88</v>
      </c>
      <c r="AY564" s="164" t="s">
        <v>239</v>
      </c>
    </row>
    <row r="565" spans="1:65" s="2" customFormat="1" ht="24.25" customHeight="1">
      <c r="A565" s="34"/>
      <c r="B565" s="147"/>
      <c r="C565" s="148" t="s">
        <v>854</v>
      </c>
      <c r="D565" s="148" t="s">
        <v>242</v>
      </c>
      <c r="E565" s="149" t="s">
        <v>855</v>
      </c>
      <c r="F565" s="150" t="s">
        <v>856</v>
      </c>
      <c r="G565" s="151" t="s">
        <v>138</v>
      </c>
      <c r="H565" s="152">
        <v>9</v>
      </c>
      <c r="I565" s="153"/>
      <c r="J565" s="152">
        <f>ROUND(I565*H565,3)</f>
        <v>0</v>
      </c>
      <c r="K565" s="154"/>
      <c r="L565" s="35"/>
      <c r="M565" s="155" t="s">
        <v>1</v>
      </c>
      <c r="N565" s="156" t="s">
        <v>46</v>
      </c>
      <c r="O565" s="60"/>
      <c r="P565" s="157">
        <f>O565*H565</f>
        <v>0</v>
      </c>
      <c r="Q565" s="157">
        <v>1.4E-3</v>
      </c>
      <c r="R565" s="157">
        <f>Q565*H565</f>
        <v>1.26E-2</v>
      </c>
      <c r="S565" s="157">
        <v>0</v>
      </c>
      <c r="T565" s="158">
        <f>S565*H565</f>
        <v>0</v>
      </c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R565" s="159" t="s">
        <v>246</v>
      </c>
      <c r="AT565" s="159" t="s">
        <v>242</v>
      </c>
      <c r="AU565" s="159" t="s">
        <v>140</v>
      </c>
      <c r="AY565" s="18" t="s">
        <v>239</v>
      </c>
      <c r="BE565" s="160">
        <f>IF(N565="základná",J565,0)</f>
        <v>0</v>
      </c>
      <c r="BF565" s="160">
        <f>IF(N565="znížená",J565,0)</f>
        <v>0</v>
      </c>
      <c r="BG565" s="160">
        <f>IF(N565="zákl. prenesená",J565,0)</f>
        <v>0</v>
      </c>
      <c r="BH565" s="160">
        <f>IF(N565="zníž. prenesená",J565,0)</f>
        <v>0</v>
      </c>
      <c r="BI565" s="160">
        <f>IF(N565="nulová",J565,0)</f>
        <v>0</v>
      </c>
      <c r="BJ565" s="18" t="s">
        <v>140</v>
      </c>
      <c r="BK565" s="161">
        <f>ROUND(I565*H565,3)</f>
        <v>0</v>
      </c>
      <c r="BL565" s="18" t="s">
        <v>246</v>
      </c>
      <c r="BM565" s="159" t="s">
        <v>857</v>
      </c>
    </row>
    <row r="566" spans="1:65" s="13" customFormat="1">
      <c r="B566" s="162"/>
      <c r="D566" s="163" t="s">
        <v>247</v>
      </c>
      <c r="E566" s="164" t="s">
        <v>1</v>
      </c>
      <c r="F566" s="165" t="s">
        <v>858</v>
      </c>
      <c r="H566" s="166">
        <v>9</v>
      </c>
      <c r="I566" s="167"/>
      <c r="L566" s="162"/>
      <c r="M566" s="168"/>
      <c r="N566" s="169"/>
      <c r="O566" s="169"/>
      <c r="P566" s="169"/>
      <c r="Q566" s="169"/>
      <c r="R566" s="169"/>
      <c r="S566" s="169"/>
      <c r="T566" s="170"/>
      <c r="AT566" s="164" t="s">
        <v>247</v>
      </c>
      <c r="AU566" s="164" t="s">
        <v>140</v>
      </c>
      <c r="AV566" s="13" t="s">
        <v>140</v>
      </c>
      <c r="AW566" s="13" t="s">
        <v>3</v>
      </c>
      <c r="AX566" s="13" t="s">
        <v>88</v>
      </c>
      <c r="AY566" s="164" t="s">
        <v>239</v>
      </c>
    </row>
    <row r="567" spans="1:65" s="2" customFormat="1" ht="24.25" customHeight="1">
      <c r="A567" s="34"/>
      <c r="B567" s="147"/>
      <c r="C567" s="148" t="s">
        <v>859</v>
      </c>
      <c r="D567" s="148" t="s">
        <v>242</v>
      </c>
      <c r="E567" s="149" t="s">
        <v>860</v>
      </c>
      <c r="F567" s="150" t="s">
        <v>861</v>
      </c>
      <c r="G567" s="151" t="s">
        <v>138</v>
      </c>
      <c r="H567" s="152">
        <v>55.04</v>
      </c>
      <c r="I567" s="153"/>
      <c r="J567" s="152">
        <f>ROUND(I567*H567,3)</f>
        <v>0</v>
      </c>
      <c r="K567" s="154"/>
      <c r="L567" s="35"/>
      <c r="M567" s="155" t="s">
        <v>1</v>
      </c>
      <c r="N567" s="156" t="s">
        <v>46</v>
      </c>
      <c r="O567" s="60"/>
      <c r="P567" s="157">
        <f>O567*H567</f>
        <v>0</v>
      </c>
      <c r="Q567" s="157">
        <v>1.66E-3</v>
      </c>
      <c r="R567" s="157">
        <f>Q567*H567</f>
        <v>9.13664E-2</v>
      </c>
      <c r="S567" s="157">
        <v>0</v>
      </c>
      <c r="T567" s="158">
        <f>S567*H567</f>
        <v>0</v>
      </c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R567" s="159" t="s">
        <v>307</v>
      </c>
      <c r="AT567" s="159" t="s">
        <v>242</v>
      </c>
      <c r="AU567" s="159" t="s">
        <v>140</v>
      </c>
      <c r="AY567" s="18" t="s">
        <v>239</v>
      </c>
      <c r="BE567" s="160">
        <f>IF(N567="základná",J567,0)</f>
        <v>0</v>
      </c>
      <c r="BF567" s="160">
        <f>IF(N567="znížená",J567,0)</f>
        <v>0</v>
      </c>
      <c r="BG567" s="160">
        <f>IF(N567="zákl. prenesená",J567,0)</f>
        <v>0</v>
      </c>
      <c r="BH567" s="160">
        <f>IF(N567="zníž. prenesená",J567,0)</f>
        <v>0</v>
      </c>
      <c r="BI567" s="160">
        <f>IF(N567="nulová",J567,0)</f>
        <v>0</v>
      </c>
      <c r="BJ567" s="18" t="s">
        <v>140</v>
      </c>
      <c r="BK567" s="161">
        <f>ROUND(I567*H567,3)</f>
        <v>0</v>
      </c>
      <c r="BL567" s="18" t="s">
        <v>307</v>
      </c>
      <c r="BM567" s="159" t="s">
        <v>862</v>
      </c>
    </row>
    <row r="568" spans="1:65" s="13" customFormat="1">
      <c r="B568" s="162"/>
      <c r="D568" s="163" t="s">
        <v>247</v>
      </c>
      <c r="E568" s="164" t="s">
        <v>1</v>
      </c>
      <c r="F568" s="165" t="s">
        <v>863</v>
      </c>
      <c r="H568" s="166">
        <v>10.8</v>
      </c>
      <c r="I568" s="167"/>
      <c r="L568" s="162"/>
      <c r="M568" s="168"/>
      <c r="N568" s="169"/>
      <c r="O568" s="169"/>
      <c r="P568" s="169"/>
      <c r="Q568" s="169"/>
      <c r="R568" s="169"/>
      <c r="S568" s="169"/>
      <c r="T568" s="170"/>
      <c r="AT568" s="164" t="s">
        <v>247</v>
      </c>
      <c r="AU568" s="164" t="s">
        <v>140</v>
      </c>
      <c r="AV568" s="13" t="s">
        <v>140</v>
      </c>
      <c r="AW568" s="13" t="s">
        <v>3</v>
      </c>
      <c r="AX568" s="13" t="s">
        <v>80</v>
      </c>
      <c r="AY568" s="164" t="s">
        <v>239</v>
      </c>
    </row>
    <row r="569" spans="1:65" s="13" customFormat="1">
      <c r="B569" s="162"/>
      <c r="D569" s="163" t="s">
        <v>247</v>
      </c>
      <c r="E569" s="164" t="s">
        <v>1</v>
      </c>
      <c r="F569" s="165" t="s">
        <v>864</v>
      </c>
      <c r="H569" s="166">
        <v>7.26</v>
      </c>
      <c r="I569" s="167"/>
      <c r="L569" s="162"/>
      <c r="M569" s="168"/>
      <c r="N569" s="169"/>
      <c r="O569" s="169"/>
      <c r="P569" s="169"/>
      <c r="Q569" s="169"/>
      <c r="R569" s="169"/>
      <c r="S569" s="169"/>
      <c r="T569" s="170"/>
      <c r="AT569" s="164" t="s">
        <v>247</v>
      </c>
      <c r="AU569" s="164" t="s">
        <v>140</v>
      </c>
      <c r="AV569" s="13" t="s">
        <v>140</v>
      </c>
      <c r="AW569" s="13" t="s">
        <v>3</v>
      </c>
      <c r="AX569" s="13" t="s">
        <v>80</v>
      </c>
      <c r="AY569" s="164" t="s">
        <v>239</v>
      </c>
    </row>
    <row r="570" spans="1:65" s="13" customFormat="1">
      <c r="B570" s="162"/>
      <c r="D570" s="163" t="s">
        <v>247</v>
      </c>
      <c r="E570" s="164" t="s">
        <v>1</v>
      </c>
      <c r="F570" s="165" t="s">
        <v>865</v>
      </c>
      <c r="H570" s="166">
        <v>24</v>
      </c>
      <c r="I570" s="167"/>
      <c r="L570" s="162"/>
      <c r="M570" s="168"/>
      <c r="N570" s="169"/>
      <c r="O570" s="169"/>
      <c r="P570" s="169"/>
      <c r="Q570" s="169"/>
      <c r="R570" s="169"/>
      <c r="S570" s="169"/>
      <c r="T570" s="170"/>
      <c r="AT570" s="164" t="s">
        <v>247</v>
      </c>
      <c r="AU570" s="164" t="s">
        <v>140</v>
      </c>
      <c r="AV570" s="13" t="s">
        <v>140</v>
      </c>
      <c r="AW570" s="13" t="s">
        <v>3</v>
      </c>
      <c r="AX570" s="13" t="s">
        <v>80</v>
      </c>
      <c r="AY570" s="164" t="s">
        <v>239</v>
      </c>
    </row>
    <row r="571" spans="1:65" s="13" customFormat="1">
      <c r="B571" s="162"/>
      <c r="D571" s="163" t="s">
        <v>247</v>
      </c>
      <c r="E571" s="164" t="s">
        <v>1</v>
      </c>
      <c r="F571" s="165" t="s">
        <v>866</v>
      </c>
      <c r="H571" s="166">
        <v>2.6</v>
      </c>
      <c r="I571" s="167"/>
      <c r="L571" s="162"/>
      <c r="M571" s="168"/>
      <c r="N571" s="169"/>
      <c r="O571" s="169"/>
      <c r="P571" s="169"/>
      <c r="Q571" s="169"/>
      <c r="R571" s="169"/>
      <c r="S571" s="169"/>
      <c r="T571" s="170"/>
      <c r="AT571" s="164" t="s">
        <v>247</v>
      </c>
      <c r="AU571" s="164" t="s">
        <v>140</v>
      </c>
      <c r="AV571" s="13" t="s">
        <v>140</v>
      </c>
      <c r="AW571" s="13" t="s">
        <v>3</v>
      </c>
      <c r="AX571" s="13" t="s">
        <v>80</v>
      </c>
      <c r="AY571" s="164" t="s">
        <v>239</v>
      </c>
    </row>
    <row r="572" spans="1:65" s="13" customFormat="1">
      <c r="B572" s="162"/>
      <c r="D572" s="163" t="s">
        <v>247</v>
      </c>
      <c r="E572" s="164" t="s">
        <v>1</v>
      </c>
      <c r="F572" s="165" t="s">
        <v>867</v>
      </c>
      <c r="H572" s="166">
        <v>3.6</v>
      </c>
      <c r="I572" s="167"/>
      <c r="L572" s="162"/>
      <c r="M572" s="168"/>
      <c r="N572" s="169"/>
      <c r="O572" s="169"/>
      <c r="P572" s="169"/>
      <c r="Q572" s="169"/>
      <c r="R572" s="169"/>
      <c r="S572" s="169"/>
      <c r="T572" s="170"/>
      <c r="AT572" s="164" t="s">
        <v>247</v>
      </c>
      <c r="AU572" s="164" t="s">
        <v>140</v>
      </c>
      <c r="AV572" s="13" t="s">
        <v>140</v>
      </c>
      <c r="AW572" s="13" t="s">
        <v>3</v>
      </c>
      <c r="AX572" s="13" t="s">
        <v>80</v>
      </c>
      <c r="AY572" s="164" t="s">
        <v>239</v>
      </c>
    </row>
    <row r="573" spans="1:65" s="13" customFormat="1">
      <c r="B573" s="162"/>
      <c r="D573" s="163" t="s">
        <v>247</v>
      </c>
      <c r="E573" s="164" t="s">
        <v>1</v>
      </c>
      <c r="F573" s="165" t="s">
        <v>868</v>
      </c>
      <c r="H573" s="166">
        <v>6</v>
      </c>
      <c r="I573" s="167"/>
      <c r="L573" s="162"/>
      <c r="M573" s="168"/>
      <c r="N573" s="169"/>
      <c r="O573" s="169"/>
      <c r="P573" s="169"/>
      <c r="Q573" s="169"/>
      <c r="R573" s="169"/>
      <c r="S573" s="169"/>
      <c r="T573" s="170"/>
      <c r="AT573" s="164" t="s">
        <v>247</v>
      </c>
      <c r="AU573" s="164" t="s">
        <v>140</v>
      </c>
      <c r="AV573" s="13" t="s">
        <v>140</v>
      </c>
      <c r="AW573" s="13" t="s">
        <v>3</v>
      </c>
      <c r="AX573" s="13" t="s">
        <v>80</v>
      </c>
      <c r="AY573" s="164" t="s">
        <v>239</v>
      </c>
    </row>
    <row r="574" spans="1:65" s="13" customFormat="1">
      <c r="B574" s="162"/>
      <c r="D574" s="163" t="s">
        <v>247</v>
      </c>
      <c r="E574" s="164" t="s">
        <v>1</v>
      </c>
      <c r="F574" s="165" t="s">
        <v>869</v>
      </c>
      <c r="H574" s="166">
        <v>0.78</v>
      </c>
      <c r="I574" s="167"/>
      <c r="L574" s="162"/>
      <c r="M574" s="168"/>
      <c r="N574" s="169"/>
      <c r="O574" s="169"/>
      <c r="P574" s="169"/>
      <c r="Q574" s="169"/>
      <c r="R574" s="169"/>
      <c r="S574" s="169"/>
      <c r="T574" s="170"/>
      <c r="AT574" s="164" t="s">
        <v>247</v>
      </c>
      <c r="AU574" s="164" t="s">
        <v>140</v>
      </c>
      <c r="AV574" s="13" t="s">
        <v>140</v>
      </c>
      <c r="AW574" s="13" t="s">
        <v>3</v>
      </c>
      <c r="AX574" s="13" t="s">
        <v>80</v>
      </c>
      <c r="AY574" s="164" t="s">
        <v>239</v>
      </c>
    </row>
    <row r="575" spans="1:65" s="14" customFormat="1">
      <c r="B575" s="171"/>
      <c r="D575" s="163" t="s">
        <v>247</v>
      </c>
      <c r="E575" s="172" t="s">
        <v>1</v>
      </c>
      <c r="F575" s="173" t="s">
        <v>249</v>
      </c>
      <c r="H575" s="174">
        <v>55.04</v>
      </c>
      <c r="I575" s="175"/>
      <c r="L575" s="171"/>
      <c r="M575" s="176"/>
      <c r="N575" s="177"/>
      <c r="O575" s="177"/>
      <c r="P575" s="177"/>
      <c r="Q575" s="177"/>
      <c r="R575" s="177"/>
      <c r="S575" s="177"/>
      <c r="T575" s="178"/>
      <c r="AT575" s="172" t="s">
        <v>247</v>
      </c>
      <c r="AU575" s="172" t="s">
        <v>140</v>
      </c>
      <c r="AV575" s="14" t="s">
        <v>246</v>
      </c>
      <c r="AW575" s="14" t="s">
        <v>3</v>
      </c>
      <c r="AX575" s="14" t="s">
        <v>88</v>
      </c>
      <c r="AY575" s="172" t="s">
        <v>239</v>
      </c>
    </row>
    <row r="576" spans="1:65" s="2" customFormat="1" ht="24.25" customHeight="1">
      <c r="A576" s="34"/>
      <c r="B576" s="147"/>
      <c r="C576" s="148" t="s">
        <v>870</v>
      </c>
      <c r="D576" s="148" t="s">
        <v>242</v>
      </c>
      <c r="E576" s="149" t="s">
        <v>871</v>
      </c>
      <c r="F576" s="150" t="s">
        <v>872</v>
      </c>
      <c r="G576" s="151" t="s">
        <v>138</v>
      </c>
      <c r="H576" s="152">
        <v>62.7</v>
      </c>
      <c r="I576" s="153"/>
      <c r="J576" s="152">
        <f>ROUND(I576*H576,3)</f>
        <v>0</v>
      </c>
      <c r="K576" s="154"/>
      <c r="L576" s="35"/>
      <c r="M576" s="155" t="s">
        <v>1</v>
      </c>
      <c r="N576" s="156" t="s">
        <v>46</v>
      </c>
      <c r="O576" s="60"/>
      <c r="P576" s="157">
        <f>O576*H576</f>
        <v>0</v>
      </c>
      <c r="Q576" s="157">
        <v>2.31E-3</v>
      </c>
      <c r="R576" s="157">
        <f>Q576*H576</f>
        <v>0.14483699999999999</v>
      </c>
      <c r="S576" s="157">
        <v>0</v>
      </c>
      <c r="T576" s="158">
        <f>S576*H576</f>
        <v>0</v>
      </c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R576" s="159" t="s">
        <v>307</v>
      </c>
      <c r="AT576" s="159" t="s">
        <v>242</v>
      </c>
      <c r="AU576" s="159" t="s">
        <v>140</v>
      </c>
      <c r="AY576" s="18" t="s">
        <v>239</v>
      </c>
      <c r="BE576" s="160">
        <f>IF(N576="základná",J576,0)</f>
        <v>0</v>
      </c>
      <c r="BF576" s="160">
        <f>IF(N576="znížená",J576,0)</f>
        <v>0</v>
      </c>
      <c r="BG576" s="160">
        <f>IF(N576="zákl. prenesená",J576,0)</f>
        <v>0</v>
      </c>
      <c r="BH576" s="160">
        <f>IF(N576="zníž. prenesená",J576,0)</f>
        <v>0</v>
      </c>
      <c r="BI576" s="160">
        <f>IF(N576="nulová",J576,0)</f>
        <v>0</v>
      </c>
      <c r="BJ576" s="18" t="s">
        <v>140</v>
      </c>
      <c r="BK576" s="161">
        <f>ROUND(I576*H576,3)</f>
        <v>0</v>
      </c>
      <c r="BL576" s="18" t="s">
        <v>307</v>
      </c>
      <c r="BM576" s="159" t="s">
        <v>873</v>
      </c>
    </row>
    <row r="577" spans="1:65" s="13" customFormat="1">
      <c r="B577" s="162"/>
      <c r="D577" s="163" t="s">
        <v>247</v>
      </c>
      <c r="E577" s="164" t="s">
        <v>1</v>
      </c>
      <c r="F577" s="165" t="s">
        <v>874</v>
      </c>
      <c r="H577" s="166">
        <v>62.7</v>
      </c>
      <c r="I577" s="167"/>
      <c r="L577" s="162"/>
      <c r="M577" s="168"/>
      <c r="N577" s="169"/>
      <c r="O577" s="169"/>
      <c r="P577" s="169"/>
      <c r="Q577" s="169"/>
      <c r="R577" s="169"/>
      <c r="S577" s="169"/>
      <c r="T577" s="170"/>
      <c r="AT577" s="164" t="s">
        <v>247</v>
      </c>
      <c r="AU577" s="164" t="s">
        <v>140</v>
      </c>
      <c r="AV577" s="13" t="s">
        <v>140</v>
      </c>
      <c r="AW577" s="13" t="s">
        <v>3</v>
      </c>
      <c r="AX577" s="13" t="s">
        <v>88</v>
      </c>
      <c r="AY577" s="164" t="s">
        <v>239</v>
      </c>
    </row>
    <row r="578" spans="1:65" s="12" customFormat="1" ht="22.75" customHeight="1">
      <c r="B578" s="134"/>
      <c r="D578" s="135" t="s">
        <v>79</v>
      </c>
      <c r="E578" s="145" t="s">
        <v>875</v>
      </c>
      <c r="F578" s="145" t="s">
        <v>876</v>
      </c>
      <c r="I578" s="137"/>
      <c r="J578" s="146">
        <f>BK578</f>
        <v>0</v>
      </c>
      <c r="L578" s="134"/>
      <c r="M578" s="139"/>
      <c r="N578" s="140"/>
      <c r="O578" s="140"/>
      <c r="P578" s="141">
        <f>SUM(P579:P583)</f>
        <v>0</v>
      </c>
      <c r="Q578" s="140"/>
      <c r="R578" s="141">
        <f>SUM(R579:R583)</f>
        <v>4.8100799999999999E-2</v>
      </c>
      <c r="S578" s="140"/>
      <c r="T578" s="142">
        <f>SUM(T579:T583)</f>
        <v>0</v>
      </c>
      <c r="AR578" s="135" t="s">
        <v>88</v>
      </c>
      <c r="AT578" s="143" t="s">
        <v>79</v>
      </c>
      <c r="AU578" s="143" t="s">
        <v>88</v>
      </c>
      <c r="AY578" s="135" t="s">
        <v>239</v>
      </c>
      <c r="BK578" s="144">
        <f>SUM(BK579:BK583)</f>
        <v>0</v>
      </c>
    </row>
    <row r="579" spans="1:65" s="2" customFormat="1" ht="24.25" customHeight="1">
      <c r="A579" s="34"/>
      <c r="B579" s="147"/>
      <c r="C579" s="148" t="s">
        <v>877</v>
      </c>
      <c r="D579" s="148" t="s">
        <v>242</v>
      </c>
      <c r="E579" s="149" t="s">
        <v>878</v>
      </c>
      <c r="F579" s="150" t="s">
        <v>879</v>
      </c>
      <c r="G579" s="151" t="s">
        <v>138</v>
      </c>
      <c r="H579" s="152">
        <v>40.72</v>
      </c>
      <c r="I579" s="153"/>
      <c r="J579" s="152">
        <f>ROUND(I579*H579,3)</f>
        <v>0</v>
      </c>
      <c r="K579" s="154"/>
      <c r="L579" s="35"/>
      <c r="M579" s="155" t="s">
        <v>1</v>
      </c>
      <c r="N579" s="156" t="s">
        <v>46</v>
      </c>
      <c r="O579" s="60"/>
      <c r="P579" s="157">
        <f>O579*H579</f>
        <v>0</v>
      </c>
      <c r="Q579" s="157">
        <v>1.14E-3</v>
      </c>
      <c r="R579" s="157">
        <f>Q579*H579</f>
        <v>4.6420799999999998E-2</v>
      </c>
      <c r="S579" s="157">
        <v>0</v>
      </c>
      <c r="T579" s="158">
        <f>S579*H579</f>
        <v>0</v>
      </c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R579" s="159" t="s">
        <v>307</v>
      </c>
      <c r="AT579" s="159" t="s">
        <v>242</v>
      </c>
      <c r="AU579" s="159" t="s">
        <v>140</v>
      </c>
      <c r="AY579" s="18" t="s">
        <v>239</v>
      </c>
      <c r="BE579" s="160">
        <f>IF(N579="základná",J579,0)</f>
        <v>0</v>
      </c>
      <c r="BF579" s="160">
        <f>IF(N579="znížená",J579,0)</f>
        <v>0</v>
      </c>
      <c r="BG579" s="160">
        <f>IF(N579="zákl. prenesená",J579,0)</f>
        <v>0</v>
      </c>
      <c r="BH579" s="160">
        <f>IF(N579="zníž. prenesená",J579,0)</f>
        <v>0</v>
      </c>
      <c r="BI579" s="160">
        <f>IF(N579="nulová",J579,0)</f>
        <v>0</v>
      </c>
      <c r="BJ579" s="18" t="s">
        <v>140</v>
      </c>
      <c r="BK579" s="161">
        <f>ROUND(I579*H579,3)</f>
        <v>0</v>
      </c>
      <c r="BL579" s="18" t="s">
        <v>307</v>
      </c>
      <c r="BM579" s="159" t="s">
        <v>880</v>
      </c>
    </row>
    <row r="580" spans="1:65" s="13" customFormat="1">
      <c r="B580" s="162"/>
      <c r="D580" s="163" t="s">
        <v>247</v>
      </c>
      <c r="E580" s="164" t="s">
        <v>1</v>
      </c>
      <c r="F580" s="165" t="s">
        <v>881</v>
      </c>
      <c r="H580" s="166">
        <v>40.72</v>
      </c>
      <c r="I580" s="167"/>
      <c r="L580" s="162"/>
      <c r="M580" s="168"/>
      <c r="N580" s="169"/>
      <c r="O580" s="169"/>
      <c r="P580" s="169"/>
      <c r="Q580" s="169"/>
      <c r="R580" s="169"/>
      <c r="S580" s="169"/>
      <c r="T580" s="170"/>
      <c r="AT580" s="164" t="s">
        <v>247</v>
      </c>
      <c r="AU580" s="164" t="s">
        <v>140</v>
      </c>
      <c r="AV580" s="13" t="s">
        <v>140</v>
      </c>
      <c r="AW580" s="13" t="s">
        <v>3</v>
      </c>
      <c r="AX580" s="13" t="s">
        <v>88</v>
      </c>
      <c r="AY580" s="164" t="s">
        <v>239</v>
      </c>
    </row>
    <row r="581" spans="1:65" s="2" customFormat="1" ht="24.25" customHeight="1">
      <c r="A581" s="34"/>
      <c r="B581" s="147"/>
      <c r="C581" s="148" t="s">
        <v>882</v>
      </c>
      <c r="D581" s="148" t="s">
        <v>242</v>
      </c>
      <c r="E581" s="149" t="s">
        <v>883</v>
      </c>
      <c r="F581" s="150" t="s">
        <v>884</v>
      </c>
      <c r="G581" s="151" t="s">
        <v>388</v>
      </c>
      <c r="H581" s="152">
        <v>6</v>
      </c>
      <c r="I581" s="153"/>
      <c r="J581" s="152">
        <f>ROUND(I581*H581,3)</f>
        <v>0</v>
      </c>
      <c r="K581" s="154"/>
      <c r="L581" s="35"/>
      <c r="M581" s="155" t="s">
        <v>1</v>
      </c>
      <c r="N581" s="156" t="s">
        <v>46</v>
      </c>
      <c r="O581" s="60"/>
      <c r="P581" s="157">
        <f>O581*H581</f>
        <v>0</v>
      </c>
      <c r="Q581" s="157">
        <v>6.0000000000000002E-5</v>
      </c>
      <c r="R581" s="157">
        <f>Q581*H581</f>
        <v>3.6000000000000002E-4</v>
      </c>
      <c r="S581" s="157">
        <v>0</v>
      </c>
      <c r="T581" s="158">
        <f>S581*H581</f>
        <v>0</v>
      </c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R581" s="159" t="s">
        <v>246</v>
      </c>
      <c r="AT581" s="159" t="s">
        <v>242</v>
      </c>
      <c r="AU581" s="159" t="s">
        <v>140</v>
      </c>
      <c r="AY581" s="18" t="s">
        <v>239</v>
      </c>
      <c r="BE581" s="160">
        <f>IF(N581="základná",J581,0)</f>
        <v>0</v>
      </c>
      <c r="BF581" s="160">
        <f>IF(N581="znížená",J581,0)</f>
        <v>0</v>
      </c>
      <c r="BG581" s="160">
        <f>IF(N581="zákl. prenesená",J581,0)</f>
        <v>0</v>
      </c>
      <c r="BH581" s="160">
        <f>IF(N581="zníž. prenesená",J581,0)</f>
        <v>0</v>
      </c>
      <c r="BI581" s="160">
        <f>IF(N581="nulová",J581,0)</f>
        <v>0</v>
      </c>
      <c r="BJ581" s="18" t="s">
        <v>140</v>
      </c>
      <c r="BK581" s="161">
        <f>ROUND(I581*H581,3)</f>
        <v>0</v>
      </c>
      <c r="BL581" s="18" t="s">
        <v>246</v>
      </c>
      <c r="BM581" s="159" t="s">
        <v>885</v>
      </c>
    </row>
    <row r="582" spans="1:65" s="13" customFormat="1">
      <c r="B582" s="162"/>
      <c r="D582" s="163" t="s">
        <v>247</v>
      </c>
      <c r="F582" s="165" t="s">
        <v>886</v>
      </c>
      <c r="H582" s="166">
        <v>6</v>
      </c>
      <c r="I582" s="167"/>
      <c r="L582" s="162"/>
      <c r="M582" s="168"/>
      <c r="N582" s="169"/>
      <c r="O582" s="169"/>
      <c r="P582" s="169"/>
      <c r="Q582" s="169"/>
      <c r="R582" s="169"/>
      <c r="S582" s="169"/>
      <c r="T582" s="170"/>
      <c r="AT582" s="164" t="s">
        <v>247</v>
      </c>
      <c r="AU582" s="164" t="s">
        <v>140</v>
      </c>
      <c r="AV582" s="13" t="s">
        <v>140</v>
      </c>
      <c r="AW582" s="13" t="s">
        <v>4</v>
      </c>
      <c r="AX582" s="13" t="s">
        <v>88</v>
      </c>
      <c r="AY582" s="164" t="s">
        <v>239</v>
      </c>
    </row>
    <row r="583" spans="1:65" s="2" customFormat="1" ht="24.25" customHeight="1">
      <c r="A583" s="34"/>
      <c r="B583" s="147"/>
      <c r="C583" s="190" t="s">
        <v>887</v>
      </c>
      <c r="D583" s="190" t="s">
        <v>541</v>
      </c>
      <c r="E583" s="191" t="s">
        <v>888</v>
      </c>
      <c r="F583" s="192" t="s">
        <v>5417</v>
      </c>
      <c r="G583" s="193" t="s">
        <v>388</v>
      </c>
      <c r="H583" s="194">
        <v>6</v>
      </c>
      <c r="I583" s="195"/>
      <c r="J583" s="194">
        <f>ROUND(I583*H583,3)</f>
        <v>0</v>
      </c>
      <c r="K583" s="196"/>
      <c r="L583" s="197"/>
      <c r="M583" s="198" t="s">
        <v>1</v>
      </c>
      <c r="N583" s="199" t="s">
        <v>46</v>
      </c>
      <c r="O583" s="60"/>
      <c r="P583" s="157">
        <f>O583*H583</f>
        <v>0</v>
      </c>
      <c r="Q583" s="157">
        <v>2.2000000000000001E-4</v>
      </c>
      <c r="R583" s="157">
        <f>Q583*H583</f>
        <v>1.32E-3</v>
      </c>
      <c r="S583" s="157">
        <v>0</v>
      </c>
      <c r="T583" s="158">
        <f>S583*H583</f>
        <v>0</v>
      </c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R583" s="159" t="s">
        <v>291</v>
      </c>
      <c r="AT583" s="159" t="s">
        <v>541</v>
      </c>
      <c r="AU583" s="159" t="s">
        <v>140</v>
      </c>
      <c r="AY583" s="18" t="s">
        <v>239</v>
      </c>
      <c r="BE583" s="160">
        <f>IF(N583="základná",J583,0)</f>
        <v>0</v>
      </c>
      <c r="BF583" s="160">
        <f>IF(N583="znížená",J583,0)</f>
        <v>0</v>
      </c>
      <c r="BG583" s="160">
        <f>IF(N583="zákl. prenesená",J583,0)</f>
        <v>0</v>
      </c>
      <c r="BH583" s="160">
        <f>IF(N583="zníž. prenesená",J583,0)</f>
        <v>0</v>
      </c>
      <c r="BI583" s="160">
        <f>IF(N583="nulová",J583,0)</f>
        <v>0</v>
      </c>
      <c r="BJ583" s="18" t="s">
        <v>140</v>
      </c>
      <c r="BK583" s="161">
        <f>ROUND(I583*H583,3)</f>
        <v>0</v>
      </c>
      <c r="BL583" s="18" t="s">
        <v>246</v>
      </c>
      <c r="BM583" s="159" t="s">
        <v>889</v>
      </c>
    </row>
    <row r="584" spans="1:65" s="12" customFormat="1" ht="22.75" customHeight="1">
      <c r="B584" s="134"/>
      <c r="D584" s="135" t="s">
        <v>79</v>
      </c>
      <c r="E584" s="145" t="s">
        <v>890</v>
      </c>
      <c r="F584" s="145" t="s">
        <v>891</v>
      </c>
      <c r="I584" s="137"/>
      <c r="J584" s="146">
        <f>BK584</f>
        <v>0</v>
      </c>
      <c r="L584" s="134"/>
      <c r="M584" s="139"/>
      <c r="N584" s="140"/>
      <c r="O584" s="140"/>
      <c r="P584" s="141">
        <f>SUM(P585:P586)</f>
        <v>0</v>
      </c>
      <c r="Q584" s="140"/>
      <c r="R584" s="141">
        <f>SUM(R585:R586)</f>
        <v>4.6592000000000001E-2</v>
      </c>
      <c r="S584" s="140"/>
      <c r="T584" s="142">
        <f>SUM(T585:T586)</f>
        <v>0</v>
      </c>
      <c r="AR584" s="135" t="s">
        <v>88</v>
      </c>
      <c r="AT584" s="143" t="s">
        <v>79</v>
      </c>
      <c r="AU584" s="143" t="s">
        <v>88</v>
      </c>
      <c r="AY584" s="135" t="s">
        <v>239</v>
      </c>
      <c r="BK584" s="144">
        <f>SUM(BK585:BK586)</f>
        <v>0</v>
      </c>
    </row>
    <row r="585" spans="1:65" s="2" customFormat="1" ht="24.25" customHeight="1">
      <c r="A585" s="34"/>
      <c r="B585" s="147"/>
      <c r="C585" s="148" t="s">
        <v>892</v>
      </c>
      <c r="D585" s="148" t="s">
        <v>242</v>
      </c>
      <c r="E585" s="149" t="s">
        <v>893</v>
      </c>
      <c r="F585" s="150" t="s">
        <v>894</v>
      </c>
      <c r="G585" s="151" t="s">
        <v>138</v>
      </c>
      <c r="H585" s="152">
        <v>36.4</v>
      </c>
      <c r="I585" s="153"/>
      <c r="J585" s="152">
        <f>ROUND(I585*H585,3)</f>
        <v>0</v>
      </c>
      <c r="K585" s="154"/>
      <c r="L585" s="35"/>
      <c r="M585" s="155" t="s">
        <v>1</v>
      </c>
      <c r="N585" s="156" t="s">
        <v>46</v>
      </c>
      <c r="O585" s="60"/>
      <c r="P585" s="157">
        <f>O585*H585</f>
        <v>0</v>
      </c>
      <c r="Q585" s="157">
        <v>1.2800000000000001E-3</v>
      </c>
      <c r="R585" s="157">
        <f>Q585*H585</f>
        <v>4.6592000000000001E-2</v>
      </c>
      <c r="S585" s="157">
        <v>0</v>
      </c>
      <c r="T585" s="158">
        <f>S585*H585</f>
        <v>0</v>
      </c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R585" s="159" t="s">
        <v>307</v>
      </c>
      <c r="AT585" s="159" t="s">
        <v>242</v>
      </c>
      <c r="AU585" s="159" t="s">
        <v>140</v>
      </c>
      <c r="AY585" s="18" t="s">
        <v>239</v>
      </c>
      <c r="BE585" s="160">
        <f>IF(N585="základná",J585,0)</f>
        <v>0</v>
      </c>
      <c r="BF585" s="160">
        <f>IF(N585="znížená",J585,0)</f>
        <v>0</v>
      </c>
      <c r="BG585" s="160">
        <f>IF(N585="zákl. prenesená",J585,0)</f>
        <v>0</v>
      </c>
      <c r="BH585" s="160">
        <f>IF(N585="zníž. prenesená",J585,0)</f>
        <v>0</v>
      </c>
      <c r="BI585" s="160">
        <f>IF(N585="nulová",J585,0)</f>
        <v>0</v>
      </c>
      <c r="BJ585" s="18" t="s">
        <v>140</v>
      </c>
      <c r="BK585" s="161">
        <f>ROUND(I585*H585,3)</f>
        <v>0</v>
      </c>
      <c r="BL585" s="18" t="s">
        <v>307</v>
      </c>
      <c r="BM585" s="159" t="s">
        <v>895</v>
      </c>
    </row>
    <row r="586" spans="1:65" s="13" customFormat="1">
      <c r="B586" s="162"/>
      <c r="D586" s="163" t="s">
        <v>247</v>
      </c>
      <c r="E586" s="164" t="s">
        <v>1</v>
      </c>
      <c r="F586" s="165" t="s">
        <v>896</v>
      </c>
      <c r="H586" s="166">
        <v>36.4</v>
      </c>
      <c r="I586" s="167"/>
      <c r="L586" s="162"/>
      <c r="M586" s="168"/>
      <c r="N586" s="169"/>
      <c r="O586" s="169"/>
      <c r="P586" s="169"/>
      <c r="Q586" s="169"/>
      <c r="R586" s="169"/>
      <c r="S586" s="169"/>
      <c r="T586" s="170"/>
      <c r="AT586" s="164" t="s">
        <v>247</v>
      </c>
      <c r="AU586" s="164" t="s">
        <v>140</v>
      </c>
      <c r="AV586" s="13" t="s">
        <v>140</v>
      </c>
      <c r="AW586" s="13" t="s">
        <v>3</v>
      </c>
      <c r="AX586" s="13" t="s">
        <v>88</v>
      </c>
      <c r="AY586" s="164" t="s">
        <v>239</v>
      </c>
    </row>
    <row r="587" spans="1:65" s="12" customFormat="1" ht="22.75" customHeight="1">
      <c r="B587" s="134"/>
      <c r="D587" s="135" t="s">
        <v>79</v>
      </c>
      <c r="E587" s="145" t="s">
        <v>897</v>
      </c>
      <c r="F587" s="145" t="s">
        <v>509</v>
      </c>
      <c r="I587" s="137"/>
      <c r="J587" s="146">
        <f>BK587</f>
        <v>0</v>
      </c>
      <c r="L587" s="134"/>
      <c r="M587" s="139"/>
      <c r="N587" s="140"/>
      <c r="O587" s="140"/>
      <c r="P587" s="141">
        <f>P588</f>
        <v>0</v>
      </c>
      <c r="Q587" s="140"/>
      <c r="R587" s="141">
        <f>R588</f>
        <v>0</v>
      </c>
      <c r="S587" s="140"/>
      <c r="T587" s="142">
        <f>T588</f>
        <v>0</v>
      </c>
      <c r="AR587" s="135" t="s">
        <v>88</v>
      </c>
      <c r="AT587" s="143" t="s">
        <v>79</v>
      </c>
      <c r="AU587" s="143" t="s">
        <v>88</v>
      </c>
      <c r="AY587" s="135" t="s">
        <v>239</v>
      </c>
      <c r="BK587" s="144">
        <f>BK588</f>
        <v>0</v>
      </c>
    </row>
    <row r="588" spans="1:65" s="2" customFormat="1" ht="24.25" customHeight="1">
      <c r="A588" s="34"/>
      <c r="B588" s="147"/>
      <c r="C588" s="148" t="s">
        <v>898</v>
      </c>
      <c r="D588" s="148" t="s">
        <v>242</v>
      </c>
      <c r="E588" s="149" t="s">
        <v>899</v>
      </c>
      <c r="F588" s="150" t="s">
        <v>900</v>
      </c>
      <c r="G588" s="151" t="s">
        <v>461</v>
      </c>
      <c r="H588" s="152">
        <v>0.36099999999999999</v>
      </c>
      <c r="I588" s="153"/>
      <c r="J588" s="152">
        <f>ROUND(I588*H588,3)</f>
        <v>0</v>
      </c>
      <c r="K588" s="154"/>
      <c r="L588" s="35"/>
      <c r="M588" s="155" t="s">
        <v>1</v>
      </c>
      <c r="N588" s="156" t="s">
        <v>46</v>
      </c>
      <c r="O588" s="60"/>
      <c r="P588" s="157">
        <f>O588*H588</f>
        <v>0</v>
      </c>
      <c r="Q588" s="157">
        <v>0</v>
      </c>
      <c r="R588" s="157">
        <f>Q588*H588</f>
        <v>0</v>
      </c>
      <c r="S588" s="157">
        <v>0</v>
      </c>
      <c r="T588" s="158">
        <f>S588*H588</f>
        <v>0</v>
      </c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R588" s="159" t="s">
        <v>246</v>
      </c>
      <c r="AT588" s="159" t="s">
        <v>242</v>
      </c>
      <c r="AU588" s="159" t="s">
        <v>140</v>
      </c>
      <c r="AY588" s="18" t="s">
        <v>239</v>
      </c>
      <c r="BE588" s="160">
        <f>IF(N588="základná",J588,0)</f>
        <v>0</v>
      </c>
      <c r="BF588" s="160">
        <f>IF(N588="znížená",J588,0)</f>
        <v>0</v>
      </c>
      <c r="BG588" s="160">
        <f>IF(N588="zákl. prenesená",J588,0)</f>
        <v>0</v>
      </c>
      <c r="BH588" s="160">
        <f>IF(N588="zníž. prenesená",J588,0)</f>
        <v>0</v>
      </c>
      <c r="BI588" s="160">
        <f>IF(N588="nulová",J588,0)</f>
        <v>0</v>
      </c>
      <c r="BJ588" s="18" t="s">
        <v>140</v>
      </c>
      <c r="BK588" s="161">
        <f>ROUND(I588*H588,3)</f>
        <v>0</v>
      </c>
      <c r="BL588" s="18" t="s">
        <v>246</v>
      </c>
      <c r="BM588" s="159" t="s">
        <v>901</v>
      </c>
    </row>
    <row r="589" spans="1:65" s="12" customFormat="1" ht="25.85" customHeight="1">
      <c r="B589" s="134"/>
      <c r="D589" s="135" t="s">
        <v>79</v>
      </c>
      <c r="E589" s="136" t="s">
        <v>750</v>
      </c>
      <c r="F589" s="136" t="s">
        <v>902</v>
      </c>
      <c r="I589" s="137"/>
      <c r="J589" s="138">
        <f>BK589</f>
        <v>0</v>
      </c>
      <c r="L589" s="134"/>
      <c r="M589" s="139"/>
      <c r="N589" s="140"/>
      <c r="O589" s="140"/>
      <c r="P589" s="141">
        <f>P590+P598+P603+P608+P612</f>
        <v>0</v>
      </c>
      <c r="Q589" s="140"/>
      <c r="R589" s="141">
        <f>R590+R598+R603+R608+R612</f>
        <v>0.35294020000000004</v>
      </c>
      <c r="S589" s="140"/>
      <c r="T589" s="142">
        <f>T590+T598+T603+T608+T612</f>
        <v>1.056</v>
      </c>
      <c r="AR589" s="135" t="s">
        <v>88</v>
      </c>
      <c r="AT589" s="143" t="s">
        <v>79</v>
      </c>
      <c r="AU589" s="143" t="s">
        <v>80</v>
      </c>
      <c r="AY589" s="135" t="s">
        <v>239</v>
      </c>
      <c r="BK589" s="144">
        <f>BK590+BK598+BK603+BK608+BK612</f>
        <v>0</v>
      </c>
    </row>
    <row r="590" spans="1:65" s="12" customFormat="1" ht="22.75" customHeight="1">
      <c r="B590" s="134"/>
      <c r="D590" s="135" t="s">
        <v>79</v>
      </c>
      <c r="E590" s="145" t="s">
        <v>903</v>
      </c>
      <c r="F590" s="145" t="s">
        <v>904</v>
      </c>
      <c r="I590" s="137"/>
      <c r="J590" s="146">
        <f>BK590</f>
        <v>0</v>
      </c>
      <c r="L590" s="134"/>
      <c r="M590" s="139"/>
      <c r="N590" s="140"/>
      <c r="O590" s="140"/>
      <c r="P590" s="141">
        <f>SUM(P591:P597)</f>
        <v>0</v>
      </c>
      <c r="Q590" s="140"/>
      <c r="R590" s="141">
        <f>SUM(R591:R597)</f>
        <v>2.5325999999999999E-3</v>
      </c>
      <c r="S590" s="140"/>
      <c r="T590" s="142">
        <f>SUM(T591:T597)</f>
        <v>0</v>
      </c>
      <c r="AR590" s="135" t="s">
        <v>88</v>
      </c>
      <c r="AT590" s="143" t="s">
        <v>79</v>
      </c>
      <c r="AU590" s="143" t="s">
        <v>88</v>
      </c>
      <c r="AY590" s="135" t="s">
        <v>239</v>
      </c>
      <c r="BK590" s="144">
        <f>SUM(BK591:BK597)</f>
        <v>0</v>
      </c>
    </row>
    <row r="591" spans="1:65" s="2" customFormat="1" ht="24.25" customHeight="1">
      <c r="A591" s="34"/>
      <c r="B591" s="147"/>
      <c r="C591" s="148" t="s">
        <v>905</v>
      </c>
      <c r="D591" s="148" t="s">
        <v>242</v>
      </c>
      <c r="E591" s="149" t="s">
        <v>906</v>
      </c>
      <c r="F591" s="150" t="s">
        <v>907</v>
      </c>
      <c r="G591" s="151" t="s">
        <v>138</v>
      </c>
      <c r="H591" s="152">
        <v>8.0399999999999991</v>
      </c>
      <c r="I591" s="153"/>
      <c r="J591" s="152">
        <f>ROUND(I591*H591,3)</f>
        <v>0</v>
      </c>
      <c r="K591" s="154"/>
      <c r="L591" s="35"/>
      <c r="M591" s="155" t="s">
        <v>1</v>
      </c>
      <c r="N591" s="156" t="s">
        <v>46</v>
      </c>
      <c r="O591" s="60"/>
      <c r="P591" s="157">
        <f>O591*H591</f>
        <v>0</v>
      </c>
      <c r="Q591" s="157">
        <v>2.1000000000000001E-4</v>
      </c>
      <c r="R591" s="157">
        <f>Q591*H591</f>
        <v>1.6883999999999998E-3</v>
      </c>
      <c r="S591" s="157">
        <v>0</v>
      </c>
      <c r="T591" s="158">
        <f>S591*H591</f>
        <v>0</v>
      </c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R591" s="159" t="s">
        <v>307</v>
      </c>
      <c r="AT591" s="159" t="s">
        <v>242</v>
      </c>
      <c r="AU591" s="159" t="s">
        <v>140</v>
      </c>
      <c r="AY591" s="18" t="s">
        <v>239</v>
      </c>
      <c r="BE591" s="160">
        <f>IF(N591="základná",J591,0)</f>
        <v>0</v>
      </c>
      <c r="BF591" s="160">
        <f>IF(N591="znížená",J591,0)</f>
        <v>0</v>
      </c>
      <c r="BG591" s="160">
        <f>IF(N591="zákl. prenesená",J591,0)</f>
        <v>0</v>
      </c>
      <c r="BH591" s="160">
        <f>IF(N591="zníž. prenesená",J591,0)</f>
        <v>0</v>
      </c>
      <c r="BI591" s="160">
        <f>IF(N591="nulová",J591,0)</f>
        <v>0</v>
      </c>
      <c r="BJ591" s="18" t="s">
        <v>140</v>
      </c>
      <c r="BK591" s="161">
        <f>ROUND(I591*H591,3)</f>
        <v>0</v>
      </c>
      <c r="BL591" s="18" t="s">
        <v>307</v>
      </c>
      <c r="BM591" s="159" t="s">
        <v>802</v>
      </c>
    </row>
    <row r="592" spans="1:65" s="13" customFormat="1">
      <c r="B592" s="162"/>
      <c r="D592" s="163" t="s">
        <v>247</v>
      </c>
      <c r="E592" s="164" t="s">
        <v>1</v>
      </c>
      <c r="F592" s="165" t="s">
        <v>908</v>
      </c>
      <c r="H592" s="166">
        <v>8.0399999999999991</v>
      </c>
      <c r="I592" s="167"/>
      <c r="L592" s="162"/>
      <c r="M592" s="168"/>
      <c r="N592" s="169"/>
      <c r="O592" s="169"/>
      <c r="P592" s="169"/>
      <c r="Q592" s="169"/>
      <c r="R592" s="169"/>
      <c r="S592" s="169"/>
      <c r="T592" s="170"/>
      <c r="AT592" s="164" t="s">
        <v>247</v>
      </c>
      <c r="AU592" s="164" t="s">
        <v>140</v>
      </c>
      <c r="AV592" s="13" t="s">
        <v>140</v>
      </c>
      <c r="AW592" s="13" t="s">
        <v>3</v>
      </c>
      <c r="AX592" s="13" t="s">
        <v>80</v>
      </c>
      <c r="AY592" s="164" t="s">
        <v>239</v>
      </c>
    </row>
    <row r="593" spans="1:65" s="14" customFormat="1">
      <c r="B593" s="171"/>
      <c r="D593" s="163" t="s">
        <v>247</v>
      </c>
      <c r="E593" s="172" t="s">
        <v>1</v>
      </c>
      <c r="F593" s="173" t="s">
        <v>249</v>
      </c>
      <c r="H593" s="174">
        <v>8.0399999999999991</v>
      </c>
      <c r="I593" s="175"/>
      <c r="L593" s="171"/>
      <c r="M593" s="176"/>
      <c r="N593" s="177"/>
      <c r="O593" s="177"/>
      <c r="P593" s="177"/>
      <c r="Q593" s="177"/>
      <c r="R593" s="177"/>
      <c r="S593" s="177"/>
      <c r="T593" s="178"/>
      <c r="AT593" s="172" t="s">
        <v>247</v>
      </c>
      <c r="AU593" s="172" t="s">
        <v>140</v>
      </c>
      <c r="AV593" s="14" t="s">
        <v>246</v>
      </c>
      <c r="AW593" s="14" t="s">
        <v>3</v>
      </c>
      <c r="AX593" s="14" t="s">
        <v>88</v>
      </c>
      <c r="AY593" s="172" t="s">
        <v>239</v>
      </c>
    </row>
    <row r="594" spans="1:65" s="2" customFormat="1" ht="24.25" customHeight="1">
      <c r="A594" s="34"/>
      <c r="B594" s="147"/>
      <c r="C594" s="190" t="s">
        <v>909</v>
      </c>
      <c r="D594" s="190" t="s">
        <v>541</v>
      </c>
      <c r="E594" s="191" t="s">
        <v>910</v>
      </c>
      <c r="F594" s="192" t="s">
        <v>911</v>
      </c>
      <c r="G594" s="193" t="s">
        <v>388</v>
      </c>
      <c r="H594" s="194">
        <v>1</v>
      </c>
      <c r="I594" s="195"/>
      <c r="J594" s="194">
        <f>ROUND(I594*H594,3)</f>
        <v>0</v>
      </c>
      <c r="K594" s="196"/>
      <c r="L594" s="197"/>
      <c r="M594" s="198" t="s">
        <v>1</v>
      </c>
      <c r="N594" s="199" t="s">
        <v>46</v>
      </c>
      <c r="O594" s="60"/>
      <c r="P594" s="157">
        <f>O594*H594</f>
        <v>0</v>
      </c>
      <c r="Q594" s="157">
        <v>0</v>
      </c>
      <c r="R594" s="157">
        <f>Q594*H594</f>
        <v>0</v>
      </c>
      <c r="S594" s="157">
        <v>0</v>
      </c>
      <c r="T594" s="158">
        <f>S594*H594</f>
        <v>0</v>
      </c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R594" s="159" t="s">
        <v>323</v>
      </c>
      <c r="AT594" s="159" t="s">
        <v>541</v>
      </c>
      <c r="AU594" s="159" t="s">
        <v>140</v>
      </c>
      <c r="AY594" s="18" t="s">
        <v>239</v>
      </c>
      <c r="BE594" s="160">
        <f>IF(N594="základná",J594,0)</f>
        <v>0</v>
      </c>
      <c r="BF594" s="160">
        <f>IF(N594="znížená",J594,0)</f>
        <v>0</v>
      </c>
      <c r="BG594" s="160">
        <f>IF(N594="zákl. prenesená",J594,0)</f>
        <v>0</v>
      </c>
      <c r="BH594" s="160">
        <f>IF(N594="zníž. prenesená",J594,0)</f>
        <v>0</v>
      </c>
      <c r="BI594" s="160">
        <f>IF(N594="nulová",J594,0)</f>
        <v>0</v>
      </c>
      <c r="BJ594" s="18" t="s">
        <v>140</v>
      </c>
      <c r="BK594" s="161">
        <f>ROUND(I594*H594,3)</f>
        <v>0</v>
      </c>
      <c r="BL594" s="18" t="s">
        <v>307</v>
      </c>
      <c r="BM594" s="159" t="s">
        <v>905</v>
      </c>
    </row>
    <row r="595" spans="1:65" s="2" customFormat="1" ht="29.45">
      <c r="A595" s="34"/>
      <c r="B595" s="35"/>
      <c r="C595" s="34"/>
      <c r="D595" s="163" t="s">
        <v>316</v>
      </c>
      <c r="E595" s="34"/>
      <c r="F595" s="186" t="s">
        <v>912</v>
      </c>
      <c r="G595" s="34"/>
      <c r="H595" s="34"/>
      <c r="I595" s="187"/>
      <c r="J595" s="34"/>
      <c r="K595" s="34"/>
      <c r="L595" s="35"/>
      <c r="M595" s="188"/>
      <c r="N595" s="189"/>
      <c r="O595" s="60"/>
      <c r="P595" s="60"/>
      <c r="Q595" s="60"/>
      <c r="R595" s="60"/>
      <c r="S595" s="60"/>
      <c r="T595" s="61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T595" s="18" t="s">
        <v>316</v>
      </c>
      <c r="AU595" s="18" t="s">
        <v>140</v>
      </c>
    </row>
    <row r="596" spans="1:65" s="2" customFormat="1" ht="38" customHeight="1">
      <c r="A596" s="34"/>
      <c r="B596" s="147"/>
      <c r="C596" s="190" t="s">
        <v>913</v>
      </c>
      <c r="D596" s="190" t="s">
        <v>541</v>
      </c>
      <c r="E596" s="191" t="s">
        <v>914</v>
      </c>
      <c r="F596" s="192" t="s">
        <v>915</v>
      </c>
      <c r="G596" s="193" t="s">
        <v>138</v>
      </c>
      <c r="H596" s="194">
        <v>8.4420000000000002</v>
      </c>
      <c r="I596" s="195"/>
      <c r="J596" s="194">
        <f>ROUND(I596*H596,3)</f>
        <v>0</v>
      </c>
      <c r="K596" s="196"/>
      <c r="L596" s="197"/>
      <c r="M596" s="198" t="s">
        <v>1</v>
      </c>
      <c r="N596" s="199" t="s">
        <v>46</v>
      </c>
      <c r="O596" s="60"/>
      <c r="P596" s="157">
        <f>O596*H596</f>
        <v>0</v>
      </c>
      <c r="Q596" s="157">
        <v>0</v>
      </c>
      <c r="R596" s="157">
        <f>Q596*H596</f>
        <v>0</v>
      </c>
      <c r="S596" s="157">
        <v>0</v>
      </c>
      <c r="T596" s="158">
        <f>S596*H596</f>
        <v>0</v>
      </c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R596" s="159" t="s">
        <v>323</v>
      </c>
      <c r="AT596" s="159" t="s">
        <v>541</v>
      </c>
      <c r="AU596" s="159" t="s">
        <v>140</v>
      </c>
      <c r="AY596" s="18" t="s">
        <v>239</v>
      </c>
      <c r="BE596" s="160">
        <f>IF(N596="základná",J596,0)</f>
        <v>0</v>
      </c>
      <c r="BF596" s="160">
        <f>IF(N596="znížená",J596,0)</f>
        <v>0</v>
      </c>
      <c r="BG596" s="160">
        <f>IF(N596="zákl. prenesená",J596,0)</f>
        <v>0</v>
      </c>
      <c r="BH596" s="160">
        <f>IF(N596="zníž. prenesená",J596,0)</f>
        <v>0</v>
      </c>
      <c r="BI596" s="160">
        <f>IF(N596="nulová",J596,0)</f>
        <v>0</v>
      </c>
      <c r="BJ596" s="18" t="s">
        <v>140</v>
      </c>
      <c r="BK596" s="161">
        <f>ROUND(I596*H596,3)</f>
        <v>0</v>
      </c>
      <c r="BL596" s="18" t="s">
        <v>307</v>
      </c>
      <c r="BM596" s="159" t="s">
        <v>909</v>
      </c>
    </row>
    <row r="597" spans="1:65" s="2" customFormat="1" ht="38" customHeight="1">
      <c r="A597" s="34"/>
      <c r="B597" s="147"/>
      <c r="C597" s="190" t="s">
        <v>916</v>
      </c>
      <c r="D597" s="190" t="s">
        <v>541</v>
      </c>
      <c r="E597" s="191" t="s">
        <v>917</v>
      </c>
      <c r="F597" s="192" t="s">
        <v>1787</v>
      </c>
      <c r="G597" s="193" t="s">
        <v>138</v>
      </c>
      <c r="H597" s="194">
        <v>8.4420000000000002</v>
      </c>
      <c r="I597" s="195"/>
      <c r="J597" s="194">
        <f>ROUND(I597*H597,3)</f>
        <v>0</v>
      </c>
      <c r="K597" s="196"/>
      <c r="L597" s="197"/>
      <c r="M597" s="198" t="s">
        <v>1</v>
      </c>
      <c r="N597" s="199" t="s">
        <v>46</v>
      </c>
      <c r="O597" s="60"/>
      <c r="P597" s="157">
        <f>O597*H597</f>
        <v>0</v>
      </c>
      <c r="Q597" s="157">
        <v>1E-4</v>
      </c>
      <c r="R597" s="157">
        <f>Q597*H597</f>
        <v>8.4420000000000003E-4</v>
      </c>
      <c r="S597" s="157">
        <v>0</v>
      </c>
      <c r="T597" s="158">
        <f>S597*H597</f>
        <v>0</v>
      </c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R597" s="159" t="s">
        <v>323</v>
      </c>
      <c r="AT597" s="159" t="s">
        <v>541</v>
      </c>
      <c r="AU597" s="159" t="s">
        <v>140</v>
      </c>
      <c r="AY597" s="18" t="s">
        <v>239</v>
      </c>
      <c r="BE597" s="160">
        <f>IF(N597="základná",J597,0)</f>
        <v>0</v>
      </c>
      <c r="BF597" s="160">
        <f>IF(N597="znížená",J597,0)</f>
        <v>0</v>
      </c>
      <c r="BG597" s="160">
        <f>IF(N597="zákl. prenesená",J597,0)</f>
        <v>0</v>
      </c>
      <c r="BH597" s="160">
        <f>IF(N597="zníž. prenesená",J597,0)</f>
        <v>0</v>
      </c>
      <c r="BI597" s="160">
        <f>IF(N597="nulová",J597,0)</f>
        <v>0</v>
      </c>
      <c r="BJ597" s="18" t="s">
        <v>140</v>
      </c>
      <c r="BK597" s="161">
        <f>ROUND(I597*H597,3)</f>
        <v>0</v>
      </c>
      <c r="BL597" s="18" t="s">
        <v>307</v>
      </c>
      <c r="BM597" s="159" t="s">
        <v>913</v>
      </c>
    </row>
    <row r="598" spans="1:65" s="12" customFormat="1" ht="22.75" customHeight="1">
      <c r="B598" s="134"/>
      <c r="D598" s="135" t="s">
        <v>79</v>
      </c>
      <c r="E598" s="145" t="s">
        <v>919</v>
      </c>
      <c r="F598" s="145" t="s">
        <v>920</v>
      </c>
      <c r="I598" s="137"/>
      <c r="J598" s="146">
        <f>BK598</f>
        <v>0</v>
      </c>
      <c r="L598" s="134"/>
      <c r="M598" s="139"/>
      <c r="N598" s="140"/>
      <c r="O598" s="140"/>
      <c r="P598" s="141">
        <f>SUM(P599:P602)</f>
        <v>0</v>
      </c>
      <c r="Q598" s="140"/>
      <c r="R598" s="141">
        <f>SUM(R599:R602)</f>
        <v>0.32500000000000001</v>
      </c>
      <c r="S598" s="140"/>
      <c r="T598" s="142">
        <f>SUM(T599:T602)</f>
        <v>0</v>
      </c>
      <c r="AR598" s="135" t="s">
        <v>88</v>
      </c>
      <c r="AT598" s="143" t="s">
        <v>79</v>
      </c>
      <c r="AU598" s="143" t="s">
        <v>88</v>
      </c>
      <c r="AY598" s="135" t="s">
        <v>239</v>
      </c>
      <c r="BK598" s="144">
        <f>SUM(BK599:BK602)</f>
        <v>0</v>
      </c>
    </row>
    <row r="599" spans="1:65" s="2" customFormat="1" ht="24.25" customHeight="1">
      <c r="A599" s="34"/>
      <c r="B599" s="147"/>
      <c r="C599" s="148" t="s">
        <v>921</v>
      </c>
      <c r="D599" s="148" t="s">
        <v>242</v>
      </c>
      <c r="E599" s="149" t="s">
        <v>922</v>
      </c>
      <c r="F599" s="150" t="s">
        <v>923</v>
      </c>
      <c r="G599" s="151" t="s">
        <v>388</v>
      </c>
      <c r="H599" s="152">
        <v>13</v>
      </c>
      <c r="I599" s="153"/>
      <c r="J599" s="152">
        <f>ROUND(I599*H599,3)</f>
        <v>0</v>
      </c>
      <c r="K599" s="154"/>
      <c r="L599" s="35"/>
      <c r="M599" s="155" t="s">
        <v>1</v>
      </c>
      <c r="N599" s="156" t="s">
        <v>46</v>
      </c>
      <c r="O599" s="60"/>
      <c r="P599" s="157">
        <f>O599*H599</f>
        <v>0</v>
      </c>
      <c r="Q599" s="157">
        <v>0</v>
      </c>
      <c r="R599" s="157">
        <f>Q599*H599</f>
        <v>0</v>
      </c>
      <c r="S599" s="157">
        <v>0</v>
      </c>
      <c r="T599" s="158">
        <f>S599*H599</f>
        <v>0</v>
      </c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R599" s="159" t="s">
        <v>307</v>
      </c>
      <c r="AT599" s="159" t="s">
        <v>242</v>
      </c>
      <c r="AU599" s="159" t="s">
        <v>140</v>
      </c>
      <c r="AY599" s="18" t="s">
        <v>239</v>
      </c>
      <c r="BE599" s="160">
        <f>IF(N599="základná",J599,0)</f>
        <v>0</v>
      </c>
      <c r="BF599" s="160">
        <f>IF(N599="znížená",J599,0)</f>
        <v>0</v>
      </c>
      <c r="BG599" s="160">
        <f>IF(N599="zákl. prenesená",J599,0)</f>
        <v>0</v>
      </c>
      <c r="BH599" s="160">
        <f>IF(N599="zníž. prenesená",J599,0)</f>
        <v>0</v>
      </c>
      <c r="BI599" s="160">
        <f>IF(N599="nulová",J599,0)</f>
        <v>0</v>
      </c>
      <c r="BJ599" s="18" t="s">
        <v>140</v>
      </c>
      <c r="BK599" s="161">
        <f>ROUND(I599*H599,3)</f>
        <v>0</v>
      </c>
      <c r="BL599" s="18" t="s">
        <v>307</v>
      </c>
      <c r="BM599" s="159" t="s">
        <v>916</v>
      </c>
    </row>
    <row r="600" spans="1:65" s="2" customFormat="1" ht="24.25" customHeight="1">
      <c r="A600" s="34"/>
      <c r="B600" s="147"/>
      <c r="C600" s="190" t="s">
        <v>924</v>
      </c>
      <c r="D600" s="190" t="s">
        <v>541</v>
      </c>
      <c r="E600" s="191" t="s">
        <v>925</v>
      </c>
      <c r="F600" s="192" t="s">
        <v>926</v>
      </c>
      <c r="G600" s="193" t="s">
        <v>388</v>
      </c>
      <c r="H600" s="194">
        <v>13</v>
      </c>
      <c r="I600" s="195"/>
      <c r="J600" s="194">
        <f>ROUND(I600*H600,3)</f>
        <v>0</v>
      </c>
      <c r="K600" s="196"/>
      <c r="L600" s="197"/>
      <c r="M600" s="198" t="s">
        <v>1</v>
      </c>
      <c r="N600" s="199" t="s">
        <v>46</v>
      </c>
      <c r="O600" s="60"/>
      <c r="P600" s="157">
        <f>O600*H600</f>
        <v>0</v>
      </c>
      <c r="Q600" s="157">
        <v>0</v>
      </c>
      <c r="R600" s="157">
        <f>Q600*H600</f>
        <v>0</v>
      </c>
      <c r="S600" s="157">
        <v>0</v>
      </c>
      <c r="T600" s="158">
        <f>S600*H600</f>
        <v>0</v>
      </c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R600" s="159" t="s">
        <v>323</v>
      </c>
      <c r="AT600" s="159" t="s">
        <v>541</v>
      </c>
      <c r="AU600" s="159" t="s">
        <v>140</v>
      </c>
      <c r="AY600" s="18" t="s">
        <v>239</v>
      </c>
      <c r="BE600" s="160">
        <f>IF(N600="základná",J600,0)</f>
        <v>0</v>
      </c>
      <c r="BF600" s="160">
        <f>IF(N600="znížená",J600,0)</f>
        <v>0</v>
      </c>
      <c r="BG600" s="160">
        <f>IF(N600="zákl. prenesená",J600,0)</f>
        <v>0</v>
      </c>
      <c r="BH600" s="160">
        <f>IF(N600="zníž. prenesená",J600,0)</f>
        <v>0</v>
      </c>
      <c r="BI600" s="160">
        <f>IF(N600="nulová",J600,0)</f>
        <v>0</v>
      </c>
      <c r="BJ600" s="18" t="s">
        <v>140</v>
      </c>
      <c r="BK600" s="161">
        <f>ROUND(I600*H600,3)</f>
        <v>0</v>
      </c>
      <c r="BL600" s="18" t="s">
        <v>307</v>
      </c>
      <c r="BM600" s="159" t="s">
        <v>921</v>
      </c>
    </row>
    <row r="601" spans="1:65" s="2" customFormat="1" ht="38" customHeight="1">
      <c r="A601" s="34"/>
      <c r="B601" s="147"/>
      <c r="C601" s="190" t="s">
        <v>439</v>
      </c>
      <c r="D601" s="190" t="s">
        <v>541</v>
      </c>
      <c r="E601" s="191" t="s">
        <v>927</v>
      </c>
      <c r="F601" s="192" t="s">
        <v>928</v>
      </c>
      <c r="G601" s="193" t="s">
        <v>388</v>
      </c>
      <c r="H601" s="194">
        <v>13</v>
      </c>
      <c r="I601" s="195"/>
      <c r="J601" s="194">
        <f>ROUND(I601*H601,3)</f>
        <v>0</v>
      </c>
      <c r="K601" s="196"/>
      <c r="L601" s="197"/>
      <c r="M601" s="198" t="s">
        <v>1</v>
      </c>
      <c r="N601" s="199" t="s">
        <v>46</v>
      </c>
      <c r="O601" s="60"/>
      <c r="P601" s="157">
        <f>O601*H601</f>
        <v>0</v>
      </c>
      <c r="Q601" s="157">
        <v>2.5000000000000001E-2</v>
      </c>
      <c r="R601" s="157">
        <f>Q601*H601</f>
        <v>0.32500000000000001</v>
      </c>
      <c r="S601" s="157">
        <v>0</v>
      </c>
      <c r="T601" s="158">
        <f>S601*H601</f>
        <v>0</v>
      </c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R601" s="159" t="s">
        <v>323</v>
      </c>
      <c r="AT601" s="159" t="s">
        <v>541</v>
      </c>
      <c r="AU601" s="159" t="s">
        <v>140</v>
      </c>
      <c r="AY601" s="18" t="s">
        <v>239</v>
      </c>
      <c r="BE601" s="160">
        <f>IF(N601="základná",J601,0)</f>
        <v>0</v>
      </c>
      <c r="BF601" s="160">
        <f>IF(N601="znížená",J601,0)</f>
        <v>0</v>
      </c>
      <c r="BG601" s="160">
        <f>IF(N601="zákl. prenesená",J601,0)</f>
        <v>0</v>
      </c>
      <c r="BH601" s="160">
        <f>IF(N601="zníž. prenesená",J601,0)</f>
        <v>0</v>
      </c>
      <c r="BI601" s="160">
        <f>IF(N601="nulová",J601,0)</f>
        <v>0</v>
      </c>
      <c r="BJ601" s="18" t="s">
        <v>140</v>
      </c>
      <c r="BK601" s="161">
        <f>ROUND(I601*H601,3)</f>
        <v>0</v>
      </c>
      <c r="BL601" s="18" t="s">
        <v>307</v>
      </c>
      <c r="BM601" s="159" t="s">
        <v>924</v>
      </c>
    </row>
    <row r="602" spans="1:65" s="2" customFormat="1" ht="19.649999999999999">
      <c r="A602" s="34"/>
      <c r="B602" s="35"/>
      <c r="C602" s="34"/>
      <c r="D602" s="163" t="s">
        <v>316</v>
      </c>
      <c r="E602" s="34"/>
      <c r="F602" s="186" t="s">
        <v>929</v>
      </c>
      <c r="G602" s="34"/>
      <c r="H602" s="34"/>
      <c r="I602" s="187"/>
      <c r="J602" s="34"/>
      <c r="K602" s="34"/>
      <c r="L602" s="35"/>
      <c r="M602" s="188"/>
      <c r="N602" s="189"/>
      <c r="O602" s="60"/>
      <c r="P602" s="60"/>
      <c r="Q602" s="60"/>
      <c r="R602" s="60"/>
      <c r="S602" s="60"/>
      <c r="T602" s="61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T602" s="18" t="s">
        <v>316</v>
      </c>
      <c r="AU602" s="18" t="s">
        <v>140</v>
      </c>
    </row>
    <row r="603" spans="1:65" s="12" customFormat="1" ht="22.75" customHeight="1">
      <c r="B603" s="134"/>
      <c r="D603" s="135" t="s">
        <v>79</v>
      </c>
      <c r="E603" s="145" t="s">
        <v>930</v>
      </c>
      <c r="F603" s="145" t="s">
        <v>931</v>
      </c>
      <c r="I603" s="137"/>
      <c r="J603" s="146">
        <f>BK603</f>
        <v>0</v>
      </c>
      <c r="L603" s="134"/>
      <c r="M603" s="139"/>
      <c r="N603" s="140"/>
      <c r="O603" s="140"/>
      <c r="P603" s="141">
        <f>SUM(P604:P607)</f>
        <v>0</v>
      </c>
      <c r="Q603" s="140"/>
      <c r="R603" s="141">
        <f>SUM(R604:R607)</f>
        <v>1.4076000000000002E-3</v>
      </c>
      <c r="S603" s="140"/>
      <c r="T603" s="142">
        <f>SUM(T604:T607)</f>
        <v>0</v>
      </c>
      <c r="AR603" s="135" t="s">
        <v>88</v>
      </c>
      <c r="AT603" s="143" t="s">
        <v>79</v>
      </c>
      <c r="AU603" s="143" t="s">
        <v>88</v>
      </c>
      <c r="AY603" s="135" t="s">
        <v>239</v>
      </c>
      <c r="BK603" s="144">
        <f>SUM(BK604:BK607)</f>
        <v>0</v>
      </c>
    </row>
    <row r="604" spans="1:65" s="2" customFormat="1" ht="24.25" customHeight="1">
      <c r="A604" s="34"/>
      <c r="B604" s="147"/>
      <c r="C604" s="148" t="s">
        <v>443</v>
      </c>
      <c r="D604" s="148" t="s">
        <v>242</v>
      </c>
      <c r="E604" s="149" t="s">
        <v>932</v>
      </c>
      <c r="F604" s="150" t="s">
        <v>933</v>
      </c>
      <c r="G604" s="151" t="s">
        <v>261</v>
      </c>
      <c r="H604" s="152">
        <v>23.46</v>
      </c>
      <c r="I604" s="153"/>
      <c r="J604" s="152">
        <f>ROUND(I604*H604,3)</f>
        <v>0</v>
      </c>
      <c r="K604" s="154"/>
      <c r="L604" s="35"/>
      <c r="M604" s="155" t="s">
        <v>1</v>
      </c>
      <c r="N604" s="156" t="s">
        <v>46</v>
      </c>
      <c r="O604" s="60"/>
      <c r="P604" s="157">
        <f>O604*H604</f>
        <v>0</v>
      </c>
      <c r="Q604" s="157">
        <v>6.0000000000000002E-5</v>
      </c>
      <c r="R604" s="157">
        <f>Q604*H604</f>
        <v>1.4076000000000002E-3</v>
      </c>
      <c r="S604" s="157">
        <v>0</v>
      </c>
      <c r="T604" s="158">
        <f>S604*H604</f>
        <v>0</v>
      </c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R604" s="159" t="s">
        <v>307</v>
      </c>
      <c r="AT604" s="159" t="s">
        <v>242</v>
      </c>
      <c r="AU604" s="159" t="s">
        <v>140</v>
      </c>
      <c r="AY604" s="18" t="s">
        <v>239</v>
      </c>
      <c r="BE604" s="160">
        <f>IF(N604="základná",J604,0)</f>
        <v>0</v>
      </c>
      <c r="BF604" s="160">
        <f>IF(N604="znížená",J604,0)</f>
        <v>0</v>
      </c>
      <c r="BG604" s="160">
        <f>IF(N604="zákl. prenesená",J604,0)</f>
        <v>0</v>
      </c>
      <c r="BH604" s="160">
        <f>IF(N604="zníž. prenesená",J604,0)</f>
        <v>0</v>
      </c>
      <c r="BI604" s="160">
        <f>IF(N604="nulová",J604,0)</f>
        <v>0</v>
      </c>
      <c r="BJ604" s="18" t="s">
        <v>140</v>
      </c>
      <c r="BK604" s="161">
        <f>ROUND(I604*H604,3)</f>
        <v>0</v>
      </c>
      <c r="BL604" s="18" t="s">
        <v>307</v>
      </c>
      <c r="BM604" s="159" t="s">
        <v>934</v>
      </c>
    </row>
    <row r="605" spans="1:65" s="13" customFormat="1">
      <c r="B605" s="162"/>
      <c r="D605" s="163" t="s">
        <v>247</v>
      </c>
      <c r="E605" s="164" t="s">
        <v>1</v>
      </c>
      <c r="F605" s="165" t="s">
        <v>935</v>
      </c>
      <c r="H605" s="166">
        <v>23.46</v>
      </c>
      <c r="I605" s="167"/>
      <c r="L605" s="162"/>
      <c r="M605" s="168"/>
      <c r="N605" s="169"/>
      <c r="O605" s="169"/>
      <c r="P605" s="169"/>
      <c r="Q605" s="169"/>
      <c r="R605" s="169"/>
      <c r="S605" s="169"/>
      <c r="T605" s="170"/>
      <c r="AT605" s="164" t="s">
        <v>247</v>
      </c>
      <c r="AU605" s="164" t="s">
        <v>140</v>
      </c>
      <c r="AV605" s="13" t="s">
        <v>140</v>
      </c>
      <c r="AW605" s="13" t="s">
        <v>3</v>
      </c>
      <c r="AX605" s="13" t="s">
        <v>88</v>
      </c>
      <c r="AY605" s="164" t="s">
        <v>239</v>
      </c>
    </row>
    <row r="606" spans="1:65" s="2" customFormat="1" ht="24.25" customHeight="1">
      <c r="A606" s="34"/>
      <c r="B606" s="147"/>
      <c r="C606" s="190" t="s">
        <v>934</v>
      </c>
      <c r="D606" s="190" t="s">
        <v>541</v>
      </c>
      <c r="E606" s="191" t="s">
        <v>936</v>
      </c>
      <c r="F606" s="192" t="s">
        <v>937</v>
      </c>
      <c r="G606" s="193" t="s">
        <v>388</v>
      </c>
      <c r="H606" s="194">
        <v>14</v>
      </c>
      <c r="I606" s="195"/>
      <c r="J606" s="194">
        <f>ROUND(I606*H606,3)</f>
        <v>0</v>
      </c>
      <c r="K606" s="196"/>
      <c r="L606" s="197"/>
      <c r="M606" s="198" t="s">
        <v>1</v>
      </c>
      <c r="N606" s="199" t="s">
        <v>46</v>
      </c>
      <c r="O606" s="60"/>
      <c r="P606" s="157">
        <f>O606*H606</f>
        <v>0</v>
      </c>
      <c r="Q606" s="157">
        <v>0</v>
      </c>
      <c r="R606" s="157">
        <f>Q606*H606</f>
        <v>0</v>
      </c>
      <c r="S606" s="157">
        <v>0</v>
      </c>
      <c r="T606" s="158">
        <f>S606*H606</f>
        <v>0</v>
      </c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R606" s="159" t="s">
        <v>323</v>
      </c>
      <c r="AT606" s="159" t="s">
        <v>541</v>
      </c>
      <c r="AU606" s="159" t="s">
        <v>140</v>
      </c>
      <c r="AY606" s="18" t="s">
        <v>239</v>
      </c>
      <c r="BE606" s="160">
        <f>IF(N606="základná",J606,0)</f>
        <v>0</v>
      </c>
      <c r="BF606" s="160">
        <f>IF(N606="znížená",J606,0)</f>
        <v>0</v>
      </c>
      <c r="BG606" s="160">
        <f>IF(N606="zákl. prenesená",J606,0)</f>
        <v>0</v>
      </c>
      <c r="BH606" s="160">
        <f>IF(N606="zníž. prenesená",J606,0)</f>
        <v>0</v>
      </c>
      <c r="BI606" s="160">
        <f>IF(N606="nulová",J606,0)</f>
        <v>0</v>
      </c>
      <c r="BJ606" s="18" t="s">
        <v>140</v>
      </c>
      <c r="BK606" s="161">
        <f>ROUND(I606*H606,3)</f>
        <v>0</v>
      </c>
      <c r="BL606" s="18" t="s">
        <v>307</v>
      </c>
      <c r="BM606" s="159" t="s">
        <v>938</v>
      </c>
    </row>
    <row r="607" spans="1:65" s="2" customFormat="1" ht="24.25" customHeight="1">
      <c r="A607" s="34"/>
      <c r="B607" s="147"/>
      <c r="C607" s="190" t="s">
        <v>938</v>
      </c>
      <c r="D607" s="190" t="s">
        <v>541</v>
      </c>
      <c r="E607" s="191" t="s">
        <v>939</v>
      </c>
      <c r="F607" s="192" t="s">
        <v>940</v>
      </c>
      <c r="G607" s="193" t="s">
        <v>388</v>
      </c>
      <c r="H607" s="194">
        <v>2</v>
      </c>
      <c r="I607" s="195"/>
      <c r="J607" s="194">
        <f>ROUND(I607*H607,3)</f>
        <v>0</v>
      </c>
      <c r="K607" s="196"/>
      <c r="L607" s="197"/>
      <c r="M607" s="198" t="s">
        <v>1</v>
      </c>
      <c r="N607" s="199" t="s">
        <v>46</v>
      </c>
      <c r="O607" s="60"/>
      <c r="P607" s="157">
        <f>O607*H607</f>
        <v>0</v>
      </c>
      <c r="Q607" s="157">
        <v>0</v>
      </c>
      <c r="R607" s="157">
        <f>Q607*H607</f>
        <v>0</v>
      </c>
      <c r="S607" s="157">
        <v>0</v>
      </c>
      <c r="T607" s="158">
        <f>S607*H607</f>
        <v>0</v>
      </c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R607" s="159" t="s">
        <v>323</v>
      </c>
      <c r="AT607" s="159" t="s">
        <v>541</v>
      </c>
      <c r="AU607" s="159" t="s">
        <v>140</v>
      </c>
      <c r="AY607" s="18" t="s">
        <v>239</v>
      </c>
      <c r="BE607" s="160">
        <f>IF(N607="základná",J607,0)</f>
        <v>0</v>
      </c>
      <c r="BF607" s="160">
        <f>IF(N607="znížená",J607,0)</f>
        <v>0</v>
      </c>
      <c r="BG607" s="160">
        <f>IF(N607="zákl. prenesená",J607,0)</f>
        <v>0</v>
      </c>
      <c r="BH607" s="160">
        <f>IF(N607="zníž. prenesená",J607,0)</f>
        <v>0</v>
      </c>
      <c r="BI607" s="160">
        <f>IF(N607="nulová",J607,0)</f>
        <v>0</v>
      </c>
      <c r="BJ607" s="18" t="s">
        <v>140</v>
      </c>
      <c r="BK607" s="161">
        <f>ROUND(I607*H607,3)</f>
        <v>0</v>
      </c>
      <c r="BL607" s="18" t="s">
        <v>307</v>
      </c>
      <c r="BM607" s="159" t="s">
        <v>941</v>
      </c>
    </row>
    <row r="608" spans="1:65" s="12" customFormat="1" ht="22.75" customHeight="1">
      <c r="B608" s="134"/>
      <c r="D608" s="135" t="s">
        <v>79</v>
      </c>
      <c r="E608" s="145" t="s">
        <v>942</v>
      </c>
      <c r="F608" s="145" t="s">
        <v>943</v>
      </c>
      <c r="I608" s="137"/>
      <c r="J608" s="146">
        <f>BK608</f>
        <v>0</v>
      </c>
      <c r="L608" s="134"/>
      <c r="M608" s="139"/>
      <c r="N608" s="140"/>
      <c r="O608" s="140"/>
      <c r="P608" s="141">
        <f>SUM(P609:P611)</f>
        <v>0</v>
      </c>
      <c r="Q608" s="140"/>
      <c r="R608" s="141">
        <f>SUM(R609:R611)</f>
        <v>2.4E-2</v>
      </c>
      <c r="S608" s="140"/>
      <c r="T608" s="142">
        <f>SUM(T609:T611)</f>
        <v>1.056</v>
      </c>
      <c r="AR608" s="135" t="s">
        <v>88</v>
      </c>
      <c r="AT608" s="143" t="s">
        <v>79</v>
      </c>
      <c r="AU608" s="143" t="s">
        <v>88</v>
      </c>
      <c r="AY608" s="135" t="s">
        <v>239</v>
      </c>
      <c r="BK608" s="144">
        <f>SUM(BK609:BK611)</f>
        <v>0</v>
      </c>
    </row>
    <row r="609" spans="1:65" s="2" customFormat="1" ht="24.25" customHeight="1">
      <c r="A609" s="34"/>
      <c r="B609" s="147"/>
      <c r="C609" s="148" t="s">
        <v>941</v>
      </c>
      <c r="D609" s="148" t="s">
        <v>242</v>
      </c>
      <c r="E609" s="149" t="s">
        <v>944</v>
      </c>
      <c r="F609" s="150" t="s">
        <v>945</v>
      </c>
      <c r="G609" s="151" t="s">
        <v>388</v>
      </c>
      <c r="H609" s="152">
        <v>12</v>
      </c>
      <c r="I609" s="153"/>
      <c r="J609" s="152">
        <f>ROUND(I609*H609,3)</f>
        <v>0</v>
      </c>
      <c r="K609" s="154"/>
      <c r="L609" s="35"/>
      <c r="M609" s="155" t="s">
        <v>1</v>
      </c>
      <c r="N609" s="156" t="s">
        <v>46</v>
      </c>
      <c r="O609" s="60"/>
      <c r="P609" s="157">
        <f>O609*H609</f>
        <v>0</v>
      </c>
      <c r="Q609" s="157">
        <v>0</v>
      </c>
      <c r="R609" s="157">
        <f>Q609*H609</f>
        <v>0</v>
      </c>
      <c r="S609" s="157">
        <v>8.7999999999999995E-2</v>
      </c>
      <c r="T609" s="158">
        <f>S609*H609</f>
        <v>1.056</v>
      </c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R609" s="159" t="s">
        <v>246</v>
      </c>
      <c r="AT609" s="159" t="s">
        <v>242</v>
      </c>
      <c r="AU609" s="159" t="s">
        <v>140</v>
      </c>
      <c r="AY609" s="18" t="s">
        <v>239</v>
      </c>
      <c r="BE609" s="160">
        <f>IF(N609="základná",J609,0)</f>
        <v>0</v>
      </c>
      <c r="BF609" s="160">
        <f>IF(N609="znížená",J609,0)</f>
        <v>0</v>
      </c>
      <c r="BG609" s="160">
        <f>IF(N609="zákl. prenesená",J609,0)</f>
        <v>0</v>
      </c>
      <c r="BH609" s="160">
        <f>IF(N609="zníž. prenesená",J609,0)</f>
        <v>0</v>
      </c>
      <c r="BI609" s="160">
        <f>IF(N609="nulová",J609,0)</f>
        <v>0</v>
      </c>
      <c r="BJ609" s="18" t="s">
        <v>140</v>
      </c>
      <c r="BK609" s="161">
        <f>ROUND(I609*H609,3)</f>
        <v>0</v>
      </c>
      <c r="BL609" s="18" t="s">
        <v>246</v>
      </c>
      <c r="BM609" s="159" t="s">
        <v>946</v>
      </c>
    </row>
    <row r="610" spans="1:65" s="2" customFormat="1" ht="24.25" customHeight="1">
      <c r="A610" s="34"/>
      <c r="B610" s="147"/>
      <c r="C610" s="190" t="s">
        <v>947</v>
      </c>
      <c r="D610" s="190" t="s">
        <v>541</v>
      </c>
      <c r="E610" s="191" t="s">
        <v>948</v>
      </c>
      <c r="F610" s="192" t="s">
        <v>949</v>
      </c>
      <c r="G610" s="193" t="s">
        <v>388</v>
      </c>
      <c r="H610" s="194">
        <v>12</v>
      </c>
      <c r="I610" s="195"/>
      <c r="J610" s="194">
        <f>ROUND(I610*H610,3)</f>
        <v>0</v>
      </c>
      <c r="K610" s="196"/>
      <c r="L610" s="197"/>
      <c r="M610" s="198" t="s">
        <v>1</v>
      </c>
      <c r="N610" s="199" t="s">
        <v>46</v>
      </c>
      <c r="O610" s="60"/>
      <c r="P610" s="157">
        <f>O610*H610</f>
        <v>0</v>
      </c>
      <c r="Q610" s="157">
        <v>2E-3</v>
      </c>
      <c r="R610" s="157">
        <f>Q610*H610</f>
        <v>2.4E-2</v>
      </c>
      <c r="S610" s="157">
        <v>0</v>
      </c>
      <c r="T610" s="158">
        <f>S610*H610</f>
        <v>0</v>
      </c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R610" s="159" t="s">
        <v>291</v>
      </c>
      <c r="AT610" s="159" t="s">
        <v>541</v>
      </c>
      <c r="AU610" s="159" t="s">
        <v>140</v>
      </c>
      <c r="AY610" s="18" t="s">
        <v>239</v>
      </c>
      <c r="BE610" s="160">
        <f>IF(N610="základná",J610,0)</f>
        <v>0</v>
      </c>
      <c r="BF610" s="160">
        <f>IF(N610="znížená",J610,0)</f>
        <v>0</v>
      </c>
      <c r="BG610" s="160">
        <f>IF(N610="zákl. prenesená",J610,0)</f>
        <v>0</v>
      </c>
      <c r="BH610" s="160">
        <f>IF(N610="zníž. prenesená",J610,0)</f>
        <v>0</v>
      </c>
      <c r="BI610" s="160">
        <f>IF(N610="nulová",J610,0)</f>
        <v>0</v>
      </c>
      <c r="BJ610" s="18" t="s">
        <v>140</v>
      </c>
      <c r="BK610" s="161">
        <f>ROUND(I610*H610,3)</f>
        <v>0</v>
      </c>
      <c r="BL610" s="18" t="s">
        <v>246</v>
      </c>
      <c r="BM610" s="159" t="s">
        <v>950</v>
      </c>
    </row>
    <row r="611" spans="1:65" s="2" customFormat="1" ht="39.299999999999997">
      <c r="A611" s="34"/>
      <c r="B611" s="35"/>
      <c r="C611" s="34"/>
      <c r="D611" s="163" t="s">
        <v>316</v>
      </c>
      <c r="E611" s="34"/>
      <c r="F611" s="186" t="s">
        <v>951</v>
      </c>
      <c r="G611" s="34"/>
      <c r="H611" s="34"/>
      <c r="I611" s="187"/>
      <c r="J611" s="34"/>
      <c r="K611" s="34"/>
      <c r="L611" s="35"/>
      <c r="M611" s="188"/>
      <c r="N611" s="189"/>
      <c r="O611" s="60"/>
      <c r="P611" s="60"/>
      <c r="Q611" s="60"/>
      <c r="R611" s="60"/>
      <c r="S611" s="60"/>
      <c r="T611" s="61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T611" s="18" t="s">
        <v>316</v>
      </c>
      <c r="AU611" s="18" t="s">
        <v>140</v>
      </c>
    </row>
    <row r="612" spans="1:65" s="12" customFormat="1" ht="22.75" customHeight="1">
      <c r="B612" s="134"/>
      <c r="D612" s="135" t="s">
        <v>79</v>
      </c>
      <c r="E612" s="145" t="s">
        <v>952</v>
      </c>
      <c r="F612" s="145" t="s">
        <v>509</v>
      </c>
      <c r="I612" s="137"/>
      <c r="J612" s="146">
        <f>BK612</f>
        <v>0</v>
      </c>
      <c r="L612" s="134"/>
      <c r="M612" s="139"/>
      <c r="N612" s="140"/>
      <c r="O612" s="140"/>
      <c r="P612" s="141">
        <f>P613</f>
        <v>0</v>
      </c>
      <c r="Q612" s="140"/>
      <c r="R612" s="141">
        <f>R613</f>
        <v>0</v>
      </c>
      <c r="S612" s="140"/>
      <c r="T612" s="142">
        <f>T613</f>
        <v>0</v>
      </c>
      <c r="AR612" s="135" t="s">
        <v>88</v>
      </c>
      <c r="AT612" s="143" t="s">
        <v>79</v>
      </c>
      <c r="AU612" s="143" t="s">
        <v>88</v>
      </c>
      <c r="AY612" s="135" t="s">
        <v>239</v>
      </c>
      <c r="BK612" s="144">
        <f>BK613</f>
        <v>0</v>
      </c>
    </row>
    <row r="613" spans="1:65" s="2" customFormat="1" ht="24.25" customHeight="1">
      <c r="A613" s="34"/>
      <c r="B613" s="147"/>
      <c r="C613" s="148" t="s">
        <v>953</v>
      </c>
      <c r="D613" s="148" t="s">
        <v>242</v>
      </c>
      <c r="E613" s="149" t="s">
        <v>954</v>
      </c>
      <c r="F613" s="150" t="s">
        <v>955</v>
      </c>
      <c r="G613" s="151" t="s">
        <v>461</v>
      </c>
      <c r="H613" s="152">
        <v>0.35299999999999998</v>
      </c>
      <c r="I613" s="153"/>
      <c r="J613" s="152">
        <f>ROUND(I613*H613,3)</f>
        <v>0</v>
      </c>
      <c r="K613" s="154"/>
      <c r="L613" s="35"/>
      <c r="M613" s="155" t="s">
        <v>1</v>
      </c>
      <c r="N613" s="156" t="s">
        <v>46</v>
      </c>
      <c r="O613" s="60"/>
      <c r="P613" s="157">
        <f>O613*H613</f>
        <v>0</v>
      </c>
      <c r="Q613" s="157">
        <v>0</v>
      </c>
      <c r="R613" s="157">
        <f>Q613*H613</f>
        <v>0</v>
      </c>
      <c r="S613" s="157">
        <v>0</v>
      </c>
      <c r="T613" s="158">
        <f>S613*H613</f>
        <v>0</v>
      </c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R613" s="159" t="s">
        <v>246</v>
      </c>
      <c r="AT613" s="159" t="s">
        <v>242</v>
      </c>
      <c r="AU613" s="159" t="s">
        <v>140</v>
      </c>
      <c r="AY613" s="18" t="s">
        <v>239</v>
      </c>
      <c r="BE613" s="160">
        <f>IF(N613="základná",J613,0)</f>
        <v>0</v>
      </c>
      <c r="BF613" s="160">
        <f>IF(N613="znížená",J613,0)</f>
        <v>0</v>
      </c>
      <c r="BG613" s="160">
        <f>IF(N613="zákl. prenesená",J613,0)</f>
        <v>0</v>
      </c>
      <c r="BH613" s="160">
        <f>IF(N613="zníž. prenesená",J613,0)</f>
        <v>0</v>
      </c>
      <c r="BI613" s="160">
        <f>IF(N613="nulová",J613,0)</f>
        <v>0</v>
      </c>
      <c r="BJ613" s="18" t="s">
        <v>140</v>
      </c>
      <c r="BK613" s="161">
        <f>ROUND(I613*H613,3)</f>
        <v>0</v>
      </c>
      <c r="BL613" s="18" t="s">
        <v>246</v>
      </c>
      <c r="BM613" s="159" t="s">
        <v>956</v>
      </c>
    </row>
    <row r="614" spans="1:65" s="12" customFormat="1" ht="25.85" customHeight="1">
      <c r="B614" s="134"/>
      <c r="D614" s="135" t="s">
        <v>79</v>
      </c>
      <c r="E614" s="136" t="s">
        <v>754</v>
      </c>
      <c r="F614" s="136" t="s">
        <v>957</v>
      </c>
      <c r="I614" s="137"/>
      <c r="J614" s="138">
        <f>BK614</f>
        <v>0</v>
      </c>
      <c r="L614" s="134"/>
      <c r="M614" s="139"/>
      <c r="N614" s="140"/>
      <c r="O614" s="140"/>
      <c r="P614" s="141">
        <f>P615+P627+P636+P667</f>
        <v>0</v>
      </c>
      <c r="Q614" s="140"/>
      <c r="R614" s="141">
        <f>R615+R627+R636+R667</f>
        <v>0.20089000000000001</v>
      </c>
      <c r="S614" s="140"/>
      <c r="T614" s="142">
        <f>T615+T627+T636+T667</f>
        <v>0</v>
      </c>
      <c r="AR614" s="135" t="s">
        <v>88</v>
      </c>
      <c r="AT614" s="143" t="s">
        <v>79</v>
      </c>
      <c r="AU614" s="143" t="s">
        <v>80</v>
      </c>
      <c r="AY614" s="135" t="s">
        <v>239</v>
      </c>
      <c r="BK614" s="144">
        <f>BK615+BK627+BK636+BK667</f>
        <v>0</v>
      </c>
    </row>
    <row r="615" spans="1:65" s="12" customFormat="1" ht="22.75" customHeight="1">
      <c r="B615" s="134"/>
      <c r="D615" s="135" t="s">
        <v>79</v>
      </c>
      <c r="E615" s="145" t="s">
        <v>958</v>
      </c>
      <c r="F615" s="145" t="s">
        <v>959</v>
      </c>
      <c r="I615" s="137"/>
      <c r="J615" s="146">
        <f>BK615</f>
        <v>0</v>
      </c>
      <c r="L615" s="134"/>
      <c r="M615" s="139"/>
      <c r="N615" s="140"/>
      <c r="O615" s="140"/>
      <c r="P615" s="141">
        <f>SUM(P616:P626)</f>
        <v>0</v>
      </c>
      <c r="Q615" s="140"/>
      <c r="R615" s="141">
        <f>SUM(R616:R626)</f>
        <v>0.13000800000000001</v>
      </c>
      <c r="S615" s="140"/>
      <c r="T615" s="142">
        <f>SUM(T616:T626)</f>
        <v>0</v>
      </c>
      <c r="AR615" s="135" t="s">
        <v>88</v>
      </c>
      <c r="AT615" s="143" t="s">
        <v>79</v>
      </c>
      <c r="AU615" s="143" t="s">
        <v>88</v>
      </c>
      <c r="AY615" s="135" t="s">
        <v>239</v>
      </c>
      <c r="BK615" s="144">
        <f>SUM(BK616:BK626)</f>
        <v>0</v>
      </c>
    </row>
    <row r="616" spans="1:65" s="2" customFormat="1" ht="24.25" customHeight="1">
      <c r="A616" s="34"/>
      <c r="B616" s="147"/>
      <c r="C616" s="148" t="s">
        <v>450</v>
      </c>
      <c r="D616" s="148" t="s">
        <v>242</v>
      </c>
      <c r="E616" s="149" t="s">
        <v>960</v>
      </c>
      <c r="F616" s="150" t="s">
        <v>961</v>
      </c>
      <c r="G616" s="151" t="s">
        <v>138</v>
      </c>
      <c r="H616" s="152">
        <v>4.8</v>
      </c>
      <c r="I616" s="153"/>
      <c r="J616" s="152">
        <f>ROUND(I616*H616,3)</f>
        <v>0</v>
      </c>
      <c r="K616" s="154"/>
      <c r="L616" s="35"/>
      <c r="M616" s="155" t="s">
        <v>1</v>
      </c>
      <c r="N616" s="156" t="s">
        <v>46</v>
      </c>
      <c r="O616" s="60"/>
      <c r="P616" s="157">
        <f>O616*H616</f>
        <v>0</v>
      </c>
      <c r="Q616" s="157">
        <v>2.1000000000000001E-4</v>
      </c>
      <c r="R616" s="157">
        <f>Q616*H616</f>
        <v>1.008E-3</v>
      </c>
      <c r="S616" s="157">
        <v>0</v>
      </c>
      <c r="T616" s="158">
        <f>S616*H616</f>
        <v>0</v>
      </c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R616" s="159" t="s">
        <v>307</v>
      </c>
      <c r="AT616" s="159" t="s">
        <v>242</v>
      </c>
      <c r="AU616" s="159" t="s">
        <v>140</v>
      </c>
      <c r="AY616" s="18" t="s">
        <v>239</v>
      </c>
      <c r="BE616" s="160">
        <f>IF(N616="základná",J616,0)</f>
        <v>0</v>
      </c>
      <c r="BF616" s="160">
        <f>IF(N616="znížená",J616,0)</f>
        <v>0</v>
      </c>
      <c r="BG616" s="160">
        <f>IF(N616="zákl. prenesená",J616,0)</f>
        <v>0</v>
      </c>
      <c r="BH616" s="160">
        <f>IF(N616="zníž. prenesená",J616,0)</f>
        <v>0</v>
      </c>
      <c r="BI616" s="160">
        <f>IF(N616="nulová",J616,0)</f>
        <v>0</v>
      </c>
      <c r="BJ616" s="18" t="s">
        <v>140</v>
      </c>
      <c r="BK616" s="161">
        <f>ROUND(I616*H616,3)</f>
        <v>0</v>
      </c>
      <c r="BL616" s="18" t="s">
        <v>307</v>
      </c>
      <c r="BM616" s="159" t="s">
        <v>962</v>
      </c>
    </row>
    <row r="617" spans="1:65" s="2" customFormat="1" ht="29.45">
      <c r="A617" s="34"/>
      <c r="B617" s="35"/>
      <c r="C617" s="34"/>
      <c r="D617" s="163" t="s">
        <v>316</v>
      </c>
      <c r="E617" s="34"/>
      <c r="F617" s="186" t="s">
        <v>963</v>
      </c>
      <c r="G617" s="34"/>
      <c r="H617" s="34"/>
      <c r="I617" s="187"/>
      <c r="J617" s="34"/>
      <c r="K617" s="34"/>
      <c r="L617" s="35"/>
      <c r="M617" s="188"/>
      <c r="N617" s="189"/>
      <c r="O617" s="60"/>
      <c r="P617" s="60"/>
      <c r="Q617" s="60"/>
      <c r="R617" s="60"/>
      <c r="S617" s="60"/>
      <c r="T617" s="61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T617" s="18" t="s">
        <v>316</v>
      </c>
      <c r="AU617" s="18" t="s">
        <v>140</v>
      </c>
    </row>
    <row r="618" spans="1:65" s="13" customFormat="1">
      <c r="B618" s="162"/>
      <c r="D618" s="163" t="s">
        <v>247</v>
      </c>
      <c r="E618" s="164" t="s">
        <v>1</v>
      </c>
      <c r="F618" s="165" t="s">
        <v>964</v>
      </c>
      <c r="H618" s="166">
        <v>4.8</v>
      </c>
      <c r="I618" s="167"/>
      <c r="L618" s="162"/>
      <c r="M618" s="168"/>
      <c r="N618" s="169"/>
      <c r="O618" s="169"/>
      <c r="P618" s="169"/>
      <c r="Q618" s="169"/>
      <c r="R618" s="169"/>
      <c r="S618" s="169"/>
      <c r="T618" s="170"/>
      <c r="AT618" s="164" t="s">
        <v>247</v>
      </c>
      <c r="AU618" s="164" t="s">
        <v>140</v>
      </c>
      <c r="AV618" s="13" t="s">
        <v>140</v>
      </c>
      <c r="AW618" s="13" t="s">
        <v>3</v>
      </c>
      <c r="AX618" s="13" t="s">
        <v>80</v>
      </c>
      <c r="AY618" s="164" t="s">
        <v>239</v>
      </c>
    </row>
    <row r="619" spans="1:65" s="14" customFormat="1">
      <c r="B619" s="171"/>
      <c r="D619" s="163" t="s">
        <v>247</v>
      </c>
      <c r="E619" s="172" t="s">
        <v>1</v>
      </c>
      <c r="F619" s="173" t="s">
        <v>249</v>
      </c>
      <c r="H619" s="174">
        <v>4.8</v>
      </c>
      <c r="I619" s="175"/>
      <c r="L619" s="171"/>
      <c r="M619" s="176"/>
      <c r="N619" s="177"/>
      <c r="O619" s="177"/>
      <c r="P619" s="177"/>
      <c r="Q619" s="177"/>
      <c r="R619" s="177"/>
      <c r="S619" s="177"/>
      <c r="T619" s="178"/>
      <c r="AT619" s="172" t="s">
        <v>247</v>
      </c>
      <c r="AU619" s="172" t="s">
        <v>140</v>
      </c>
      <c r="AV619" s="14" t="s">
        <v>246</v>
      </c>
      <c r="AW619" s="14" t="s">
        <v>3</v>
      </c>
      <c r="AX619" s="14" t="s">
        <v>88</v>
      </c>
      <c r="AY619" s="172" t="s">
        <v>239</v>
      </c>
    </row>
    <row r="620" spans="1:65" s="2" customFormat="1" ht="38" customHeight="1">
      <c r="A620" s="34"/>
      <c r="B620" s="147"/>
      <c r="C620" s="190" t="s">
        <v>962</v>
      </c>
      <c r="D620" s="190" t="s">
        <v>541</v>
      </c>
      <c r="E620" s="191" t="s">
        <v>914</v>
      </c>
      <c r="F620" s="192" t="s">
        <v>915</v>
      </c>
      <c r="G620" s="193" t="s">
        <v>138</v>
      </c>
      <c r="H620" s="194">
        <v>5.04</v>
      </c>
      <c r="I620" s="195"/>
      <c r="J620" s="194">
        <f>ROUND(I620*H620,3)</f>
        <v>0</v>
      </c>
      <c r="K620" s="196"/>
      <c r="L620" s="197"/>
      <c r="M620" s="198" t="s">
        <v>1</v>
      </c>
      <c r="N620" s="199" t="s">
        <v>46</v>
      </c>
      <c r="O620" s="60"/>
      <c r="P620" s="157">
        <f>O620*H620</f>
        <v>0</v>
      </c>
      <c r="Q620" s="157">
        <v>0</v>
      </c>
      <c r="R620" s="157">
        <f>Q620*H620</f>
        <v>0</v>
      </c>
      <c r="S620" s="157">
        <v>0</v>
      </c>
      <c r="T620" s="158">
        <f>S620*H620</f>
        <v>0</v>
      </c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R620" s="159" t="s">
        <v>323</v>
      </c>
      <c r="AT620" s="159" t="s">
        <v>541</v>
      </c>
      <c r="AU620" s="159" t="s">
        <v>140</v>
      </c>
      <c r="AY620" s="18" t="s">
        <v>239</v>
      </c>
      <c r="BE620" s="160">
        <f>IF(N620="základná",J620,0)</f>
        <v>0</v>
      </c>
      <c r="BF620" s="160">
        <f>IF(N620="znížená",J620,0)</f>
        <v>0</v>
      </c>
      <c r="BG620" s="160">
        <f>IF(N620="zákl. prenesená",J620,0)</f>
        <v>0</v>
      </c>
      <c r="BH620" s="160">
        <f>IF(N620="zníž. prenesená",J620,0)</f>
        <v>0</v>
      </c>
      <c r="BI620" s="160">
        <f>IF(N620="nulová",J620,0)</f>
        <v>0</v>
      </c>
      <c r="BJ620" s="18" t="s">
        <v>140</v>
      </c>
      <c r="BK620" s="161">
        <f>ROUND(I620*H620,3)</f>
        <v>0</v>
      </c>
      <c r="BL620" s="18" t="s">
        <v>307</v>
      </c>
      <c r="BM620" s="159" t="s">
        <v>965</v>
      </c>
    </row>
    <row r="621" spans="1:65" s="2" customFormat="1" ht="24.25" customHeight="1">
      <c r="A621" s="34"/>
      <c r="B621" s="147"/>
      <c r="C621" s="190" t="s">
        <v>965</v>
      </c>
      <c r="D621" s="190" t="s">
        <v>541</v>
      </c>
      <c r="E621" s="191" t="s">
        <v>966</v>
      </c>
      <c r="F621" s="192" t="s">
        <v>967</v>
      </c>
      <c r="G621" s="193" t="s">
        <v>138</v>
      </c>
      <c r="H621" s="194">
        <v>5.04</v>
      </c>
      <c r="I621" s="195"/>
      <c r="J621" s="194">
        <f>ROUND(I621*H621,3)</f>
        <v>0</v>
      </c>
      <c r="K621" s="196"/>
      <c r="L621" s="197"/>
      <c r="M621" s="198" t="s">
        <v>1</v>
      </c>
      <c r="N621" s="199" t="s">
        <v>46</v>
      </c>
      <c r="O621" s="60"/>
      <c r="P621" s="157">
        <f>O621*H621</f>
        <v>0</v>
      </c>
      <c r="Q621" s="157">
        <v>0</v>
      </c>
      <c r="R621" s="157">
        <f>Q621*H621</f>
        <v>0</v>
      </c>
      <c r="S621" s="157">
        <v>0</v>
      </c>
      <c r="T621" s="158">
        <f>S621*H621</f>
        <v>0</v>
      </c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R621" s="159" t="s">
        <v>323</v>
      </c>
      <c r="AT621" s="159" t="s">
        <v>541</v>
      </c>
      <c r="AU621" s="159" t="s">
        <v>140</v>
      </c>
      <c r="AY621" s="18" t="s">
        <v>239</v>
      </c>
      <c r="BE621" s="160">
        <f>IF(N621="základná",J621,0)</f>
        <v>0</v>
      </c>
      <c r="BF621" s="160">
        <f>IF(N621="znížená",J621,0)</f>
        <v>0</v>
      </c>
      <c r="BG621" s="160">
        <f>IF(N621="zákl. prenesená",J621,0)</f>
        <v>0</v>
      </c>
      <c r="BH621" s="160">
        <f>IF(N621="zníž. prenesená",J621,0)</f>
        <v>0</v>
      </c>
      <c r="BI621" s="160">
        <f>IF(N621="nulová",J621,0)</f>
        <v>0</v>
      </c>
      <c r="BJ621" s="18" t="s">
        <v>140</v>
      </c>
      <c r="BK621" s="161">
        <f>ROUND(I621*H621,3)</f>
        <v>0</v>
      </c>
      <c r="BL621" s="18" t="s">
        <v>307</v>
      </c>
      <c r="BM621" s="159" t="s">
        <v>968</v>
      </c>
    </row>
    <row r="622" spans="1:65" s="2" customFormat="1" ht="24.25" customHeight="1">
      <c r="A622" s="34"/>
      <c r="B622" s="147"/>
      <c r="C622" s="190" t="s">
        <v>968</v>
      </c>
      <c r="D622" s="190" t="s">
        <v>541</v>
      </c>
      <c r="E622" s="191" t="s">
        <v>969</v>
      </c>
      <c r="F622" s="192" t="s">
        <v>970</v>
      </c>
      <c r="G622" s="193" t="s">
        <v>388</v>
      </c>
      <c r="H622" s="194">
        <v>1</v>
      </c>
      <c r="I622" s="195"/>
      <c r="J622" s="194">
        <f>ROUND(I622*H622,3)</f>
        <v>0</v>
      </c>
      <c r="K622" s="196"/>
      <c r="L622" s="197"/>
      <c r="M622" s="198" t="s">
        <v>1</v>
      </c>
      <c r="N622" s="199" t="s">
        <v>46</v>
      </c>
      <c r="O622" s="60"/>
      <c r="P622" s="157">
        <f>O622*H622</f>
        <v>0</v>
      </c>
      <c r="Q622" s="157">
        <v>9.7000000000000003E-2</v>
      </c>
      <c r="R622" s="157">
        <f>Q622*H622</f>
        <v>9.7000000000000003E-2</v>
      </c>
      <c r="S622" s="157">
        <v>0</v>
      </c>
      <c r="T622" s="158">
        <f>S622*H622</f>
        <v>0</v>
      </c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R622" s="159" t="s">
        <v>323</v>
      </c>
      <c r="AT622" s="159" t="s">
        <v>541</v>
      </c>
      <c r="AU622" s="159" t="s">
        <v>140</v>
      </c>
      <c r="AY622" s="18" t="s">
        <v>239</v>
      </c>
      <c r="BE622" s="160">
        <f>IF(N622="základná",J622,0)</f>
        <v>0</v>
      </c>
      <c r="BF622" s="160">
        <f>IF(N622="znížená",J622,0)</f>
        <v>0</v>
      </c>
      <c r="BG622" s="160">
        <f>IF(N622="zákl. prenesená",J622,0)</f>
        <v>0</v>
      </c>
      <c r="BH622" s="160">
        <f>IF(N622="zníž. prenesená",J622,0)</f>
        <v>0</v>
      </c>
      <c r="BI622" s="160">
        <f>IF(N622="nulová",J622,0)</f>
        <v>0</v>
      </c>
      <c r="BJ622" s="18" t="s">
        <v>140</v>
      </c>
      <c r="BK622" s="161">
        <f>ROUND(I622*H622,3)</f>
        <v>0</v>
      </c>
      <c r="BL622" s="18" t="s">
        <v>307</v>
      </c>
      <c r="BM622" s="159" t="s">
        <v>971</v>
      </c>
    </row>
    <row r="623" spans="1:65" s="2" customFormat="1" ht="39.299999999999997">
      <c r="A623" s="34"/>
      <c r="B623" s="35"/>
      <c r="C623" s="34"/>
      <c r="D623" s="163" t="s">
        <v>316</v>
      </c>
      <c r="E623" s="34"/>
      <c r="F623" s="186" t="s">
        <v>972</v>
      </c>
      <c r="G623" s="34"/>
      <c r="H623" s="34"/>
      <c r="I623" s="187"/>
      <c r="J623" s="34"/>
      <c r="K623" s="34"/>
      <c r="L623" s="35"/>
      <c r="M623" s="188"/>
      <c r="N623" s="189"/>
      <c r="O623" s="60"/>
      <c r="P623" s="60"/>
      <c r="Q623" s="60"/>
      <c r="R623" s="60"/>
      <c r="S623" s="60"/>
      <c r="T623" s="61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T623" s="18" t="s">
        <v>316</v>
      </c>
      <c r="AU623" s="18" t="s">
        <v>140</v>
      </c>
    </row>
    <row r="624" spans="1:65" s="2" customFormat="1" ht="24.25" customHeight="1">
      <c r="A624" s="34"/>
      <c r="B624" s="147"/>
      <c r="C624" s="148" t="s">
        <v>971</v>
      </c>
      <c r="D624" s="148" t="s">
        <v>242</v>
      </c>
      <c r="E624" s="149" t="s">
        <v>973</v>
      </c>
      <c r="F624" s="150" t="s">
        <v>974</v>
      </c>
      <c r="G624" s="151" t="s">
        <v>388</v>
      </c>
      <c r="H624" s="152">
        <v>1</v>
      </c>
      <c r="I624" s="153"/>
      <c r="J624" s="152">
        <f>ROUND(I624*H624,3)</f>
        <v>0</v>
      </c>
      <c r="K624" s="154"/>
      <c r="L624" s="35"/>
      <c r="M624" s="155" t="s">
        <v>1</v>
      </c>
      <c r="N624" s="156" t="s">
        <v>46</v>
      </c>
      <c r="O624" s="60"/>
      <c r="P624" s="157">
        <f>O624*H624</f>
        <v>0</v>
      </c>
      <c r="Q624" s="157">
        <v>0</v>
      </c>
      <c r="R624" s="157">
        <f>Q624*H624</f>
        <v>0</v>
      </c>
      <c r="S624" s="157">
        <v>0</v>
      </c>
      <c r="T624" s="158">
        <f>S624*H624</f>
        <v>0</v>
      </c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R624" s="159" t="s">
        <v>307</v>
      </c>
      <c r="AT624" s="159" t="s">
        <v>242</v>
      </c>
      <c r="AU624" s="159" t="s">
        <v>140</v>
      </c>
      <c r="AY624" s="18" t="s">
        <v>239</v>
      </c>
      <c r="BE624" s="160">
        <f>IF(N624="základná",J624,0)</f>
        <v>0</v>
      </c>
      <c r="BF624" s="160">
        <f>IF(N624="znížená",J624,0)</f>
        <v>0</v>
      </c>
      <c r="BG624" s="160">
        <f>IF(N624="zákl. prenesená",J624,0)</f>
        <v>0</v>
      </c>
      <c r="BH624" s="160">
        <f>IF(N624="zníž. prenesená",J624,0)</f>
        <v>0</v>
      </c>
      <c r="BI624" s="160">
        <f>IF(N624="nulová",J624,0)</f>
        <v>0</v>
      </c>
      <c r="BJ624" s="18" t="s">
        <v>140</v>
      </c>
      <c r="BK624" s="161">
        <f>ROUND(I624*H624,3)</f>
        <v>0</v>
      </c>
      <c r="BL624" s="18" t="s">
        <v>307</v>
      </c>
      <c r="BM624" s="159" t="s">
        <v>975</v>
      </c>
    </row>
    <row r="625" spans="1:65" s="2" customFormat="1" ht="14.4" customHeight="1">
      <c r="A625" s="34"/>
      <c r="B625" s="147"/>
      <c r="C625" s="190" t="s">
        <v>975</v>
      </c>
      <c r="D625" s="190" t="s">
        <v>541</v>
      </c>
      <c r="E625" s="191" t="s">
        <v>976</v>
      </c>
      <c r="F625" s="192" t="s">
        <v>977</v>
      </c>
      <c r="G625" s="193" t="s">
        <v>388</v>
      </c>
      <c r="H625" s="194">
        <v>1</v>
      </c>
      <c r="I625" s="195"/>
      <c r="J625" s="194">
        <f>ROUND(I625*H625,3)</f>
        <v>0</v>
      </c>
      <c r="K625" s="196"/>
      <c r="L625" s="197"/>
      <c r="M625" s="198" t="s">
        <v>1</v>
      </c>
      <c r="N625" s="199" t="s">
        <v>46</v>
      </c>
      <c r="O625" s="60"/>
      <c r="P625" s="157">
        <f>O625*H625</f>
        <v>0</v>
      </c>
      <c r="Q625" s="157">
        <v>3.2000000000000001E-2</v>
      </c>
      <c r="R625" s="157">
        <f>Q625*H625</f>
        <v>3.2000000000000001E-2</v>
      </c>
      <c r="S625" s="157">
        <v>0</v>
      </c>
      <c r="T625" s="158">
        <f>S625*H625</f>
        <v>0</v>
      </c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R625" s="159" t="s">
        <v>323</v>
      </c>
      <c r="AT625" s="159" t="s">
        <v>541</v>
      </c>
      <c r="AU625" s="159" t="s">
        <v>140</v>
      </c>
      <c r="AY625" s="18" t="s">
        <v>239</v>
      </c>
      <c r="BE625" s="160">
        <f>IF(N625="základná",J625,0)</f>
        <v>0</v>
      </c>
      <c r="BF625" s="160">
        <f>IF(N625="znížená",J625,0)</f>
        <v>0</v>
      </c>
      <c r="BG625" s="160">
        <f>IF(N625="zákl. prenesená",J625,0)</f>
        <v>0</v>
      </c>
      <c r="BH625" s="160">
        <f>IF(N625="zníž. prenesená",J625,0)</f>
        <v>0</v>
      </c>
      <c r="BI625" s="160">
        <f>IF(N625="nulová",J625,0)</f>
        <v>0</v>
      </c>
      <c r="BJ625" s="18" t="s">
        <v>140</v>
      </c>
      <c r="BK625" s="161">
        <f>ROUND(I625*H625,3)</f>
        <v>0</v>
      </c>
      <c r="BL625" s="18" t="s">
        <v>307</v>
      </c>
      <c r="BM625" s="159" t="s">
        <v>978</v>
      </c>
    </row>
    <row r="626" spans="1:65" s="2" customFormat="1" ht="19.649999999999999">
      <c r="A626" s="34"/>
      <c r="B626" s="35"/>
      <c r="C626" s="34"/>
      <c r="D626" s="163" t="s">
        <v>316</v>
      </c>
      <c r="E626" s="34"/>
      <c r="F626" s="186" t="s">
        <v>979</v>
      </c>
      <c r="G626" s="34"/>
      <c r="H626" s="34"/>
      <c r="I626" s="187"/>
      <c r="J626" s="34"/>
      <c r="K626" s="34"/>
      <c r="L626" s="35"/>
      <c r="M626" s="188"/>
      <c r="N626" s="189"/>
      <c r="O626" s="60"/>
      <c r="P626" s="60"/>
      <c r="Q626" s="60"/>
      <c r="R626" s="60"/>
      <c r="S626" s="60"/>
      <c r="T626" s="61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T626" s="18" t="s">
        <v>316</v>
      </c>
      <c r="AU626" s="18" t="s">
        <v>140</v>
      </c>
    </row>
    <row r="627" spans="1:65" s="12" customFormat="1" ht="22.75" customHeight="1">
      <c r="B627" s="134"/>
      <c r="D627" s="135" t="s">
        <v>79</v>
      </c>
      <c r="E627" s="145" t="s">
        <v>980</v>
      </c>
      <c r="F627" s="145" t="s">
        <v>981</v>
      </c>
      <c r="I627" s="137"/>
      <c r="J627" s="146">
        <f>BK627</f>
        <v>0</v>
      </c>
      <c r="L627" s="134"/>
      <c r="M627" s="139"/>
      <c r="N627" s="140"/>
      <c r="O627" s="140"/>
      <c r="P627" s="141">
        <f>SUM(P628:P635)</f>
        <v>0</v>
      </c>
      <c r="Q627" s="140"/>
      <c r="R627" s="141">
        <f>SUM(R628:R635)</f>
        <v>7.0000000000000007E-2</v>
      </c>
      <c r="S627" s="140"/>
      <c r="T627" s="142">
        <f>SUM(T628:T635)</f>
        <v>0</v>
      </c>
      <c r="AR627" s="135" t="s">
        <v>88</v>
      </c>
      <c r="AT627" s="143" t="s">
        <v>79</v>
      </c>
      <c r="AU627" s="143" t="s">
        <v>88</v>
      </c>
      <c r="AY627" s="135" t="s">
        <v>239</v>
      </c>
      <c r="BK627" s="144">
        <f>SUM(BK628:BK635)</f>
        <v>0</v>
      </c>
    </row>
    <row r="628" spans="1:65" s="2" customFormat="1" ht="24.25" customHeight="1">
      <c r="A628" s="34"/>
      <c r="B628" s="147"/>
      <c r="C628" s="148" t="s">
        <v>978</v>
      </c>
      <c r="D628" s="148" t="s">
        <v>242</v>
      </c>
      <c r="E628" s="149" t="s">
        <v>982</v>
      </c>
      <c r="F628" s="150" t="s">
        <v>983</v>
      </c>
      <c r="G628" s="151" t="s">
        <v>138</v>
      </c>
      <c r="H628" s="152">
        <v>8.6999999999999993</v>
      </c>
      <c r="I628" s="153"/>
      <c r="J628" s="152">
        <f>ROUND(I628*H628,3)</f>
        <v>0</v>
      </c>
      <c r="K628" s="154"/>
      <c r="L628" s="35"/>
      <c r="M628" s="155" t="s">
        <v>1</v>
      </c>
      <c r="N628" s="156" t="s">
        <v>46</v>
      </c>
      <c r="O628" s="60"/>
      <c r="P628" s="157">
        <f>O628*H628</f>
        <v>0</v>
      </c>
      <c r="Q628" s="157">
        <v>0</v>
      </c>
      <c r="R628" s="157">
        <f>Q628*H628</f>
        <v>0</v>
      </c>
      <c r="S628" s="157">
        <v>0</v>
      </c>
      <c r="T628" s="158">
        <f>S628*H628</f>
        <v>0</v>
      </c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R628" s="159" t="s">
        <v>307</v>
      </c>
      <c r="AT628" s="159" t="s">
        <v>242</v>
      </c>
      <c r="AU628" s="159" t="s">
        <v>140</v>
      </c>
      <c r="AY628" s="18" t="s">
        <v>239</v>
      </c>
      <c r="BE628" s="160">
        <f>IF(N628="základná",J628,0)</f>
        <v>0</v>
      </c>
      <c r="BF628" s="160">
        <f>IF(N628="znížená",J628,0)</f>
        <v>0</v>
      </c>
      <c r="BG628" s="160">
        <f>IF(N628="zákl. prenesená",J628,0)</f>
        <v>0</v>
      </c>
      <c r="BH628" s="160">
        <f>IF(N628="zníž. prenesená",J628,0)</f>
        <v>0</v>
      </c>
      <c r="BI628" s="160">
        <f>IF(N628="nulová",J628,0)</f>
        <v>0</v>
      </c>
      <c r="BJ628" s="18" t="s">
        <v>140</v>
      </c>
      <c r="BK628" s="161">
        <f>ROUND(I628*H628,3)</f>
        <v>0</v>
      </c>
      <c r="BL628" s="18" t="s">
        <v>307</v>
      </c>
      <c r="BM628" s="159" t="s">
        <v>984</v>
      </c>
    </row>
    <row r="629" spans="1:65" s="2" customFormat="1" ht="14.4" customHeight="1">
      <c r="A629" s="34"/>
      <c r="B629" s="147"/>
      <c r="C629" s="190" t="s">
        <v>985</v>
      </c>
      <c r="D629" s="190" t="s">
        <v>541</v>
      </c>
      <c r="E629" s="191" t="s">
        <v>986</v>
      </c>
      <c r="F629" s="192" t="s">
        <v>987</v>
      </c>
      <c r="G629" s="193" t="s">
        <v>388</v>
      </c>
      <c r="H629" s="194">
        <v>1</v>
      </c>
      <c r="I629" s="195"/>
      <c r="J629" s="194">
        <f>ROUND(I629*H629,3)</f>
        <v>0</v>
      </c>
      <c r="K629" s="196"/>
      <c r="L629" s="197"/>
      <c r="M629" s="198" t="s">
        <v>1</v>
      </c>
      <c r="N629" s="199" t="s">
        <v>46</v>
      </c>
      <c r="O629" s="60"/>
      <c r="P629" s="157">
        <f>O629*H629</f>
        <v>0</v>
      </c>
      <c r="Q629" s="157">
        <v>0.05</v>
      </c>
      <c r="R629" s="157">
        <f>Q629*H629</f>
        <v>0.05</v>
      </c>
      <c r="S629" s="157">
        <v>0</v>
      </c>
      <c r="T629" s="158">
        <f>S629*H629</f>
        <v>0</v>
      </c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R629" s="159" t="s">
        <v>323</v>
      </c>
      <c r="AT629" s="159" t="s">
        <v>541</v>
      </c>
      <c r="AU629" s="159" t="s">
        <v>140</v>
      </c>
      <c r="AY629" s="18" t="s">
        <v>239</v>
      </c>
      <c r="BE629" s="160">
        <f>IF(N629="základná",J629,0)</f>
        <v>0</v>
      </c>
      <c r="BF629" s="160">
        <f>IF(N629="znížená",J629,0)</f>
        <v>0</v>
      </c>
      <c r="BG629" s="160">
        <f>IF(N629="zákl. prenesená",J629,0)</f>
        <v>0</v>
      </c>
      <c r="BH629" s="160">
        <f>IF(N629="zníž. prenesená",J629,0)</f>
        <v>0</v>
      </c>
      <c r="BI629" s="160">
        <f>IF(N629="nulová",J629,0)</f>
        <v>0</v>
      </c>
      <c r="BJ629" s="18" t="s">
        <v>140</v>
      </c>
      <c r="BK629" s="161">
        <f>ROUND(I629*H629,3)</f>
        <v>0</v>
      </c>
      <c r="BL629" s="18" t="s">
        <v>307</v>
      </c>
      <c r="BM629" s="159" t="s">
        <v>988</v>
      </c>
    </row>
    <row r="630" spans="1:65" s="2" customFormat="1" ht="24.25" customHeight="1">
      <c r="A630" s="34"/>
      <c r="B630" s="147"/>
      <c r="C630" s="148" t="s">
        <v>989</v>
      </c>
      <c r="D630" s="148" t="s">
        <v>242</v>
      </c>
      <c r="E630" s="149" t="s">
        <v>990</v>
      </c>
      <c r="F630" s="150" t="s">
        <v>991</v>
      </c>
      <c r="G630" s="151" t="s">
        <v>388</v>
      </c>
      <c r="H630" s="152">
        <v>1</v>
      </c>
      <c r="I630" s="153"/>
      <c r="J630" s="152">
        <f>ROUND(I630*H630,3)</f>
        <v>0</v>
      </c>
      <c r="K630" s="154"/>
      <c r="L630" s="35"/>
      <c r="M630" s="155" t="s">
        <v>1</v>
      </c>
      <c r="N630" s="156" t="s">
        <v>46</v>
      </c>
      <c r="O630" s="60"/>
      <c r="P630" s="157">
        <f>O630*H630</f>
        <v>0</v>
      </c>
      <c r="Q630" s="157">
        <v>0</v>
      </c>
      <c r="R630" s="157">
        <f>Q630*H630</f>
        <v>0</v>
      </c>
      <c r="S630" s="157">
        <v>0</v>
      </c>
      <c r="T630" s="158">
        <f>S630*H630</f>
        <v>0</v>
      </c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R630" s="159" t="s">
        <v>246</v>
      </c>
      <c r="AT630" s="159" t="s">
        <v>242</v>
      </c>
      <c r="AU630" s="159" t="s">
        <v>140</v>
      </c>
      <c r="AY630" s="18" t="s">
        <v>239</v>
      </c>
      <c r="BE630" s="160">
        <f>IF(N630="základná",J630,0)</f>
        <v>0</v>
      </c>
      <c r="BF630" s="160">
        <f>IF(N630="znížená",J630,0)</f>
        <v>0</v>
      </c>
      <c r="BG630" s="160">
        <f>IF(N630="zákl. prenesená",J630,0)</f>
        <v>0</v>
      </c>
      <c r="BH630" s="160">
        <f>IF(N630="zníž. prenesená",J630,0)</f>
        <v>0</v>
      </c>
      <c r="BI630" s="160">
        <f>IF(N630="nulová",J630,0)</f>
        <v>0</v>
      </c>
      <c r="BJ630" s="18" t="s">
        <v>140</v>
      </c>
      <c r="BK630" s="161">
        <f>ROUND(I630*H630,3)</f>
        <v>0</v>
      </c>
      <c r="BL630" s="18" t="s">
        <v>246</v>
      </c>
      <c r="BM630" s="159" t="s">
        <v>992</v>
      </c>
    </row>
    <row r="631" spans="1:65" s="2" customFormat="1" ht="19.649999999999999">
      <c r="A631" s="34"/>
      <c r="B631" s="35"/>
      <c r="C631" s="34"/>
      <c r="D631" s="163" t="s">
        <v>316</v>
      </c>
      <c r="E631" s="34"/>
      <c r="F631" s="186" t="s">
        <v>993</v>
      </c>
      <c r="G631" s="34"/>
      <c r="H631" s="34"/>
      <c r="I631" s="187"/>
      <c r="J631" s="34"/>
      <c r="K631" s="34"/>
      <c r="L631" s="35"/>
      <c r="M631" s="188"/>
      <c r="N631" s="189"/>
      <c r="O631" s="60"/>
      <c r="P631" s="60"/>
      <c r="Q631" s="60"/>
      <c r="R631" s="60"/>
      <c r="S631" s="60"/>
      <c r="T631" s="61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T631" s="18" t="s">
        <v>316</v>
      </c>
      <c r="AU631" s="18" t="s">
        <v>140</v>
      </c>
    </row>
    <row r="632" spans="1:65" s="2" customFormat="1" ht="24.25" customHeight="1">
      <c r="A632" s="34"/>
      <c r="B632" s="147"/>
      <c r="C632" s="148" t="s">
        <v>994</v>
      </c>
      <c r="D632" s="148" t="s">
        <v>242</v>
      </c>
      <c r="E632" s="149" t="s">
        <v>995</v>
      </c>
      <c r="F632" s="150" t="s">
        <v>996</v>
      </c>
      <c r="G632" s="151" t="s">
        <v>454</v>
      </c>
      <c r="H632" s="152">
        <v>20</v>
      </c>
      <c r="I632" s="153"/>
      <c r="J632" s="152">
        <f>ROUND(I632*H632,3)</f>
        <v>0</v>
      </c>
      <c r="K632" s="154"/>
      <c r="L632" s="35"/>
      <c r="M632" s="155" t="s">
        <v>1</v>
      </c>
      <c r="N632" s="156" t="s">
        <v>46</v>
      </c>
      <c r="O632" s="60"/>
      <c r="P632" s="157">
        <f>O632*H632</f>
        <v>0</v>
      </c>
      <c r="Q632" s="157">
        <v>1E-3</v>
      </c>
      <c r="R632" s="157">
        <f>Q632*H632</f>
        <v>0.02</v>
      </c>
      <c r="S632" s="157">
        <v>0</v>
      </c>
      <c r="T632" s="158">
        <f>S632*H632</f>
        <v>0</v>
      </c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R632" s="159" t="s">
        <v>246</v>
      </c>
      <c r="AT632" s="159" t="s">
        <v>242</v>
      </c>
      <c r="AU632" s="159" t="s">
        <v>140</v>
      </c>
      <c r="AY632" s="18" t="s">
        <v>239</v>
      </c>
      <c r="BE632" s="160">
        <f>IF(N632="základná",J632,0)</f>
        <v>0</v>
      </c>
      <c r="BF632" s="160">
        <f>IF(N632="znížená",J632,0)</f>
        <v>0</v>
      </c>
      <c r="BG632" s="160">
        <f>IF(N632="zákl. prenesená",J632,0)</f>
        <v>0</v>
      </c>
      <c r="BH632" s="160">
        <f>IF(N632="zníž. prenesená",J632,0)</f>
        <v>0</v>
      </c>
      <c r="BI632" s="160">
        <f>IF(N632="nulová",J632,0)</f>
        <v>0</v>
      </c>
      <c r="BJ632" s="18" t="s">
        <v>140</v>
      </c>
      <c r="BK632" s="161">
        <f>ROUND(I632*H632,3)</f>
        <v>0</v>
      </c>
      <c r="BL632" s="18" t="s">
        <v>246</v>
      </c>
      <c r="BM632" s="159" t="s">
        <v>997</v>
      </c>
    </row>
    <row r="633" spans="1:65" s="2" customFormat="1" ht="19.649999999999999">
      <c r="A633" s="34"/>
      <c r="B633" s="35"/>
      <c r="C633" s="34"/>
      <c r="D633" s="163" t="s">
        <v>316</v>
      </c>
      <c r="E633" s="34"/>
      <c r="F633" s="186" t="s">
        <v>993</v>
      </c>
      <c r="G633" s="34"/>
      <c r="H633" s="34"/>
      <c r="I633" s="187"/>
      <c r="J633" s="34"/>
      <c r="K633" s="34"/>
      <c r="L633" s="35"/>
      <c r="M633" s="188"/>
      <c r="N633" s="189"/>
      <c r="O633" s="60"/>
      <c r="P633" s="60"/>
      <c r="Q633" s="60"/>
      <c r="R633" s="60"/>
      <c r="S633" s="60"/>
      <c r="T633" s="61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T633" s="18" t="s">
        <v>316</v>
      </c>
      <c r="AU633" s="18" t="s">
        <v>140</v>
      </c>
    </row>
    <row r="634" spans="1:65" s="2" customFormat="1" ht="24.25" customHeight="1">
      <c r="A634" s="34"/>
      <c r="B634" s="147"/>
      <c r="C634" s="148" t="s">
        <v>998</v>
      </c>
      <c r="D634" s="148" t="s">
        <v>242</v>
      </c>
      <c r="E634" s="149" t="s">
        <v>999</v>
      </c>
      <c r="F634" s="150" t="s">
        <v>1000</v>
      </c>
      <c r="G634" s="151" t="s">
        <v>1001</v>
      </c>
      <c r="H634" s="152">
        <v>1</v>
      </c>
      <c r="I634" s="153"/>
      <c r="J634" s="152">
        <f>ROUND(I634*H634,3)</f>
        <v>0</v>
      </c>
      <c r="K634" s="154"/>
      <c r="L634" s="35"/>
      <c r="M634" s="155" t="s">
        <v>1</v>
      </c>
      <c r="N634" s="156" t="s">
        <v>46</v>
      </c>
      <c r="O634" s="60"/>
      <c r="P634" s="157">
        <f>O634*H634</f>
        <v>0</v>
      </c>
      <c r="Q634" s="157">
        <v>0</v>
      </c>
      <c r="R634" s="157">
        <f>Q634*H634</f>
        <v>0</v>
      </c>
      <c r="S634" s="157">
        <v>0</v>
      </c>
      <c r="T634" s="158">
        <f>S634*H634</f>
        <v>0</v>
      </c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R634" s="159" t="s">
        <v>246</v>
      </c>
      <c r="AT634" s="159" t="s">
        <v>242</v>
      </c>
      <c r="AU634" s="159" t="s">
        <v>140</v>
      </c>
      <c r="AY634" s="18" t="s">
        <v>239</v>
      </c>
      <c r="BE634" s="160">
        <f>IF(N634="základná",J634,0)</f>
        <v>0</v>
      </c>
      <c r="BF634" s="160">
        <f>IF(N634="znížená",J634,0)</f>
        <v>0</v>
      </c>
      <c r="BG634" s="160">
        <f>IF(N634="zákl. prenesená",J634,0)</f>
        <v>0</v>
      </c>
      <c r="BH634" s="160">
        <f>IF(N634="zníž. prenesená",J634,0)</f>
        <v>0</v>
      </c>
      <c r="BI634" s="160">
        <f>IF(N634="nulová",J634,0)</f>
        <v>0</v>
      </c>
      <c r="BJ634" s="18" t="s">
        <v>140</v>
      </c>
      <c r="BK634" s="161">
        <f>ROUND(I634*H634,3)</f>
        <v>0</v>
      </c>
      <c r="BL634" s="18" t="s">
        <v>246</v>
      </c>
      <c r="BM634" s="159" t="s">
        <v>1002</v>
      </c>
    </row>
    <row r="635" spans="1:65" s="2" customFormat="1" ht="19.649999999999999">
      <c r="A635" s="34"/>
      <c r="B635" s="35"/>
      <c r="C635" s="34"/>
      <c r="D635" s="163" t="s">
        <v>316</v>
      </c>
      <c r="E635" s="34"/>
      <c r="F635" s="186" t="s">
        <v>993</v>
      </c>
      <c r="G635" s="34"/>
      <c r="H635" s="34"/>
      <c r="I635" s="187"/>
      <c r="J635" s="34"/>
      <c r="K635" s="34"/>
      <c r="L635" s="35"/>
      <c r="M635" s="188"/>
      <c r="N635" s="189"/>
      <c r="O635" s="60"/>
      <c r="P635" s="60"/>
      <c r="Q635" s="60"/>
      <c r="R635" s="60"/>
      <c r="S635" s="60"/>
      <c r="T635" s="61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T635" s="18" t="s">
        <v>316</v>
      </c>
      <c r="AU635" s="18" t="s">
        <v>140</v>
      </c>
    </row>
    <row r="636" spans="1:65" s="12" customFormat="1" ht="22.75" customHeight="1">
      <c r="B636" s="134"/>
      <c r="D636" s="135" t="s">
        <v>79</v>
      </c>
      <c r="E636" s="145" t="s">
        <v>1003</v>
      </c>
      <c r="F636" s="145" t="s">
        <v>1004</v>
      </c>
      <c r="I636" s="137"/>
      <c r="J636" s="146">
        <f>BK636</f>
        <v>0</v>
      </c>
      <c r="L636" s="134"/>
      <c r="M636" s="139"/>
      <c r="N636" s="140"/>
      <c r="O636" s="140"/>
      <c r="P636" s="141">
        <f>SUM(P637:P666)</f>
        <v>0</v>
      </c>
      <c r="Q636" s="140"/>
      <c r="R636" s="141">
        <f>SUM(R637:R666)</f>
        <v>8.8200000000000008E-4</v>
      </c>
      <c r="S636" s="140"/>
      <c r="T636" s="142">
        <f>SUM(T637:T666)</f>
        <v>0</v>
      </c>
      <c r="AR636" s="135" t="s">
        <v>88</v>
      </c>
      <c r="AT636" s="143" t="s">
        <v>79</v>
      </c>
      <c r="AU636" s="143" t="s">
        <v>88</v>
      </c>
      <c r="AY636" s="135" t="s">
        <v>239</v>
      </c>
      <c r="BK636" s="144">
        <f>SUM(BK637:BK666)</f>
        <v>0</v>
      </c>
    </row>
    <row r="637" spans="1:65" s="2" customFormat="1" ht="24.25" customHeight="1">
      <c r="A637" s="34"/>
      <c r="B637" s="147"/>
      <c r="C637" s="148" t="s">
        <v>1005</v>
      </c>
      <c r="D637" s="148" t="s">
        <v>242</v>
      </c>
      <c r="E637" s="149" t="s">
        <v>1006</v>
      </c>
      <c r="F637" s="150" t="s">
        <v>1007</v>
      </c>
      <c r="G637" s="151" t="s">
        <v>388</v>
      </c>
      <c r="H637" s="152">
        <v>8</v>
      </c>
      <c r="I637" s="153"/>
      <c r="J637" s="152">
        <f>ROUND(I637*H637,3)</f>
        <v>0</v>
      </c>
      <c r="K637" s="154"/>
      <c r="L637" s="35"/>
      <c r="M637" s="155" t="s">
        <v>1</v>
      </c>
      <c r="N637" s="156" t="s">
        <v>46</v>
      </c>
      <c r="O637" s="60"/>
      <c r="P637" s="157">
        <f>O637*H637</f>
        <v>0</v>
      </c>
      <c r="Q637" s="157">
        <v>0</v>
      </c>
      <c r="R637" s="157">
        <f>Q637*H637</f>
        <v>0</v>
      </c>
      <c r="S637" s="157">
        <v>0</v>
      </c>
      <c r="T637" s="158">
        <f>S637*H637</f>
        <v>0</v>
      </c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R637" s="159" t="s">
        <v>307</v>
      </c>
      <c r="AT637" s="159" t="s">
        <v>242</v>
      </c>
      <c r="AU637" s="159" t="s">
        <v>140</v>
      </c>
      <c r="AY637" s="18" t="s">
        <v>239</v>
      </c>
      <c r="BE637" s="160">
        <f>IF(N637="základná",J637,0)</f>
        <v>0</v>
      </c>
      <c r="BF637" s="160">
        <f>IF(N637="znížená",J637,0)</f>
        <v>0</v>
      </c>
      <c r="BG637" s="160">
        <f>IF(N637="zákl. prenesená",J637,0)</f>
        <v>0</v>
      </c>
      <c r="BH637" s="160">
        <f>IF(N637="zníž. prenesená",J637,0)</f>
        <v>0</v>
      </c>
      <c r="BI637" s="160">
        <f>IF(N637="nulová",J637,0)</f>
        <v>0</v>
      </c>
      <c r="BJ637" s="18" t="s">
        <v>140</v>
      </c>
      <c r="BK637" s="161">
        <f>ROUND(I637*H637,3)</f>
        <v>0</v>
      </c>
      <c r="BL637" s="18" t="s">
        <v>307</v>
      </c>
      <c r="BM637" s="159" t="s">
        <v>985</v>
      </c>
    </row>
    <row r="638" spans="1:65" s="2" customFormat="1" ht="29.45">
      <c r="A638" s="34"/>
      <c r="B638" s="35"/>
      <c r="C638" s="34"/>
      <c r="D638" s="163" t="s">
        <v>316</v>
      </c>
      <c r="E638" s="34"/>
      <c r="F638" s="186" t="s">
        <v>1008</v>
      </c>
      <c r="G638" s="34"/>
      <c r="H638" s="34"/>
      <c r="I638" s="187"/>
      <c r="J638" s="34"/>
      <c r="K638" s="34"/>
      <c r="L638" s="35"/>
      <c r="M638" s="188"/>
      <c r="N638" s="189"/>
      <c r="O638" s="60"/>
      <c r="P638" s="60"/>
      <c r="Q638" s="60"/>
      <c r="R638" s="60"/>
      <c r="S638" s="60"/>
      <c r="T638" s="61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T638" s="18" t="s">
        <v>316</v>
      </c>
      <c r="AU638" s="18" t="s">
        <v>140</v>
      </c>
    </row>
    <row r="639" spans="1:65" s="2" customFormat="1" ht="14.4" customHeight="1">
      <c r="A639" s="34"/>
      <c r="B639" s="147"/>
      <c r="C639" s="190" t="s">
        <v>1009</v>
      </c>
      <c r="D639" s="190" t="s">
        <v>541</v>
      </c>
      <c r="E639" s="191" t="s">
        <v>1010</v>
      </c>
      <c r="F639" s="192" t="s">
        <v>1011</v>
      </c>
      <c r="G639" s="193" t="s">
        <v>388</v>
      </c>
      <c r="H639" s="194">
        <v>5</v>
      </c>
      <c r="I639" s="195"/>
      <c r="J639" s="194">
        <f>ROUND(I639*H639,3)</f>
        <v>0</v>
      </c>
      <c r="K639" s="196"/>
      <c r="L639" s="197"/>
      <c r="M639" s="198" t="s">
        <v>1</v>
      </c>
      <c r="N639" s="199" t="s">
        <v>46</v>
      </c>
      <c r="O639" s="60"/>
      <c r="P639" s="157">
        <f>O639*H639</f>
        <v>0</v>
      </c>
      <c r="Q639" s="157">
        <v>0</v>
      </c>
      <c r="R639" s="157">
        <f>Q639*H639</f>
        <v>0</v>
      </c>
      <c r="S639" s="157">
        <v>0</v>
      </c>
      <c r="T639" s="158">
        <f>S639*H639</f>
        <v>0</v>
      </c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R639" s="159" t="s">
        <v>323</v>
      </c>
      <c r="AT639" s="159" t="s">
        <v>541</v>
      </c>
      <c r="AU639" s="159" t="s">
        <v>140</v>
      </c>
      <c r="AY639" s="18" t="s">
        <v>239</v>
      </c>
      <c r="BE639" s="160">
        <f>IF(N639="základná",J639,0)</f>
        <v>0</v>
      </c>
      <c r="BF639" s="160">
        <f>IF(N639="znížená",J639,0)</f>
        <v>0</v>
      </c>
      <c r="BG639" s="160">
        <f>IF(N639="zákl. prenesená",J639,0)</f>
        <v>0</v>
      </c>
      <c r="BH639" s="160">
        <f>IF(N639="zníž. prenesená",J639,0)</f>
        <v>0</v>
      </c>
      <c r="BI639" s="160">
        <f>IF(N639="nulová",J639,0)</f>
        <v>0</v>
      </c>
      <c r="BJ639" s="18" t="s">
        <v>140</v>
      </c>
      <c r="BK639" s="161">
        <f>ROUND(I639*H639,3)</f>
        <v>0</v>
      </c>
      <c r="BL639" s="18" t="s">
        <v>307</v>
      </c>
      <c r="BM639" s="159" t="s">
        <v>1005</v>
      </c>
    </row>
    <row r="640" spans="1:65" s="2" customFormat="1" ht="19.649999999999999">
      <c r="A640" s="34"/>
      <c r="B640" s="35"/>
      <c r="C640" s="34"/>
      <c r="D640" s="163" t="s">
        <v>316</v>
      </c>
      <c r="E640" s="34"/>
      <c r="F640" s="186" t="s">
        <v>1012</v>
      </c>
      <c r="G640" s="34"/>
      <c r="H640" s="34"/>
      <c r="I640" s="187"/>
      <c r="J640" s="34"/>
      <c r="K640" s="34"/>
      <c r="L640" s="35"/>
      <c r="M640" s="188"/>
      <c r="N640" s="189"/>
      <c r="O640" s="60"/>
      <c r="P640" s="60"/>
      <c r="Q640" s="60"/>
      <c r="R640" s="60"/>
      <c r="S640" s="60"/>
      <c r="T640" s="61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T640" s="18" t="s">
        <v>316</v>
      </c>
      <c r="AU640" s="18" t="s">
        <v>140</v>
      </c>
    </row>
    <row r="641" spans="1:65" s="15" customFormat="1">
      <c r="B641" s="179"/>
      <c r="D641" s="163" t="s">
        <v>247</v>
      </c>
      <c r="E641" s="180" t="s">
        <v>1</v>
      </c>
      <c r="F641" s="181" t="s">
        <v>1013</v>
      </c>
      <c r="H641" s="180" t="s">
        <v>1</v>
      </c>
      <c r="I641" s="182"/>
      <c r="L641" s="179"/>
      <c r="M641" s="183"/>
      <c r="N641" s="184"/>
      <c r="O641" s="184"/>
      <c r="P641" s="184"/>
      <c r="Q641" s="184"/>
      <c r="R641" s="184"/>
      <c r="S641" s="184"/>
      <c r="T641" s="185"/>
      <c r="AT641" s="180" t="s">
        <v>247</v>
      </c>
      <c r="AU641" s="180" t="s">
        <v>140</v>
      </c>
      <c r="AV641" s="15" t="s">
        <v>88</v>
      </c>
      <c r="AW641" s="15" t="s">
        <v>3</v>
      </c>
      <c r="AX641" s="15" t="s">
        <v>80</v>
      </c>
      <c r="AY641" s="180" t="s">
        <v>239</v>
      </c>
    </row>
    <row r="642" spans="1:65" s="13" customFormat="1">
      <c r="B642" s="162"/>
      <c r="D642" s="163" t="s">
        <v>247</v>
      </c>
      <c r="E642" s="164" t="s">
        <v>1</v>
      </c>
      <c r="F642" s="165" t="s">
        <v>444</v>
      </c>
      <c r="H642" s="166">
        <v>2</v>
      </c>
      <c r="I642" s="167"/>
      <c r="L642" s="162"/>
      <c r="M642" s="168"/>
      <c r="N642" s="169"/>
      <c r="O642" s="169"/>
      <c r="P642" s="169"/>
      <c r="Q642" s="169"/>
      <c r="R642" s="169"/>
      <c r="S642" s="169"/>
      <c r="T642" s="170"/>
      <c r="AT642" s="164" t="s">
        <v>247</v>
      </c>
      <c r="AU642" s="164" t="s">
        <v>140</v>
      </c>
      <c r="AV642" s="13" t="s">
        <v>140</v>
      </c>
      <c r="AW642" s="13" t="s">
        <v>3</v>
      </c>
      <c r="AX642" s="13" t="s">
        <v>80</v>
      </c>
      <c r="AY642" s="164" t="s">
        <v>239</v>
      </c>
    </row>
    <row r="643" spans="1:65" s="13" customFormat="1">
      <c r="B643" s="162"/>
      <c r="D643" s="163" t="s">
        <v>247</v>
      </c>
      <c r="E643" s="164" t="s">
        <v>1</v>
      </c>
      <c r="F643" s="165" t="s">
        <v>1014</v>
      </c>
      <c r="H643" s="166">
        <v>3</v>
      </c>
      <c r="I643" s="167"/>
      <c r="L643" s="162"/>
      <c r="M643" s="168"/>
      <c r="N643" s="169"/>
      <c r="O643" s="169"/>
      <c r="P643" s="169"/>
      <c r="Q643" s="169"/>
      <c r="R643" s="169"/>
      <c r="S643" s="169"/>
      <c r="T643" s="170"/>
      <c r="AT643" s="164" t="s">
        <v>247</v>
      </c>
      <c r="AU643" s="164" t="s">
        <v>140</v>
      </c>
      <c r="AV643" s="13" t="s">
        <v>140</v>
      </c>
      <c r="AW643" s="13" t="s">
        <v>3</v>
      </c>
      <c r="AX643" s="13" t="s">
        <v>80</v>
      </c>
      <c r="AY643" s="164" t="s">
        <v>239</v>
      </c>
    </row>
    <row r="644" spans="1:65" s="14" customFormat="1">
      <c r="B644" s="171"/>
      <c r="D644" s="163" t="s">
        <v>247</v>
      </c>
      <c r="E644" s="172" t="s">
        <v>1</v>
      </c>
      <c r="F644" s="173" t="s">
        <v>249</v>
      </c>
      <c r="H644" s="174">
        <v>5</v>
      </c>
      <c r="I644" s="175"/>
      <c r="L644" s="171"/>
      <c r="M644" s="176"/>
      <c r="N644" s="177"/>
      <c r="O644" s="177"/>
      <c r="P644" s="177"/>
      <c r="Q644" s="177"/>
      <c r="R644" s="177"/>
      <c r="S644" s="177"/>
      <c r="T644" s="178"/>
      <c r="AT644" s="172" t="s">
        <v>247</v>
      </c>
      <c r="AU644" s="172" t="s">
        <v>140</v>
      </c>
      <c r="AV644" s="14" t="s">
        <v>246</v>
      </c>
      <c r="AW644" s="14" t="s">
        <v>3</v>
      </c>
      <c r="AX644" s="14" t="s">
        <v>88</v>
      </c>
      <c r="AY644" s="172" t="s">
        <v>239</v>
      </c>
    </row>
    <row r="645" spans="1:65" s="2" customFormat="1" ht="14.4" customHeight="1">
      <c r="A645" s="34"/>
      <c r="B645" s="147"/>
      <c r="C645" s="190" t="s">
        <v>1015</v>
      </c>
      <c r="D645" s="190" t="s">
        <v>541</v>
      </c>
      <c r="E645" s="191" t="s">
        <v>1016</v>
      </c>
      <c r="F645" s="192" t="s">
        <v>1017</v>
      </c>
      <c r="G645" s="193" t="s">
        <v>388</v>
      </c>
      <c r="H645" s="194">
        <v>1</v>
      </c>
      <c r="I645" s="195"/>
      <c r="J645" s="194">
        <f>ROUND(I645*H645,3)</f>
        <v>0</v>
      </c>
      <c r="K645" s="196"/>
      <c r="L645" s="197"/>
      <c r="M645" s="198" t="s">
        <v>1</v>
      </c>
      <c r="N645" s="199" t="s">
        <v>46</v>
      </c>
      <c r="O645" s="60"/>
      <c r="P645" s="157">
        <f>O645*H645</f>
        <v>0</v>
      </c>
      <c r="Q645" s="157">
        <v>0</v>
      </c>
      <c r="R645" s="157">
        <f>Q645*H645</f>
        <v>0</v>
      </c>
      <c r="S645" s="157">
        <v>0</v>
      </c>
      <c r="T645" s="158">
        <f>S645*H645</f>
        <v>0</v>
      </c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R645" s="159" t="s">
        <v>323</v>
      </c>
      <c r="AT645" s="159" t="s">
        <v>541</v>
      </c>
      <c r="AU645" s="159" t="s">
        <v>140</v>
      </c>
      <c r="AY645" s="18" t="s">
        <v>239</v>
      </c>
      <c r="BE645" s="160">
        <f>IF(N645="základná",J645,0)</f>
        <v>0</v>
      </c>
      <c r="BF645" s="160">
        <f>IF(N645="znížená",J645,0)</f>
        <v>0</v>
      </c>
      <c r="BG645" s="160">
        <f>IF(N645="zákl. prenesená",J645,0)</f>
        <v>0</v>
      </c>
      <c r="BH645" s="160">
        <f>IF(N645="zníž. prenesená",J645,0)</f>
        <v>0</v>
      </c>
      <c r="BI645" s="160">
        <f>IF(N645="nulová",J645,0)</f>
        <v>0</v>
      </c>
      <c r="BJ645" s="18" t="s">
        <v>140</v>
      </c>
      <c r="BK645" s="161">
        <f>ROUND(I645*H645,3)</f>
        <v>0</v>
      </c>
      <c r="BL645" s="18" t="s">
        <v>307</v>
      </c>
      <c r="BM645" s="159" t="s">
        <v>1009</v>
      </c>
    </row>
    <row r="646" spans="1:65" s="2" customFormat="1" ht="19.649999999999999">
      <c r="A646" s="34"/>
      <c r="B646" s="35"/>
      <c r="C646" s="34"/>
      <c r="D646" s="163" t="s">
        <v>316</v>
      </c>
      <c r="E646" s="34"/>
      <c r="F646" s="186" t="s">
        <v>1018</v>
      </c>
      <c r="G646" s="34"/>
      <c r="H646" s="34"/>
      <c r="I646" s="187"/>
      <c r="J646" s="34"/>
      <c r="K646" s="34"/>
      <c r="L646" s="35"/>
      <c r="M646" s="188"/>
      <c r="N646" s="189"/>
      <c r="O646" s="60"/>
      <c r="P646" s="60"/>
      <c r="Q646" s="60"/>
      <c r="R646" s="60"/>
      <c r="S646" s="60"/>
      <c r="T646" s="61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T646" s="18" t="s">
        <v>316</v>
      </c>
      <c r="AU646" s="18" t="s">
        <v>140</v>
      </c>
    </row>
    <row r="647" spans="1:65" s="15" customFormat="1">
      <c r="B647" s="179"/>
      <c r="D647" s="163" t="s">
        <v>247</v>
      </c>
      <c r="E647" s="180" t="s">
        <v>1</v>
      </c>
      <c r="F647" s="181" t="s">
        <v>1019</v>
      </c>
      <c r="H647" s="180" t="s">
        <v>1</v>
      </c>
      <c r="I647" s="182"/>
      <c r="L647" s="179"/>
      <c r="M647" s="183"/>
      <c r="N647" s="184"/>
      <c r="O647" s="184"/>
      <c r="P647" s="184"/>
      <c r="Q647" s="184"/>
      <c r="R647" s="184"/>
      <c r="S647" s="184"/>
      <c r="T647" s="185"/>
      <c r="AT647" s="180" t="s">
        <v>247</v>
      </c>
      <c r="AU647" s="180" t="s">
        <v>140</v>
      </c>
      <c r="AV647" s="15" t="s">
        <v>88</v>
      </c>
      <c r="AW647" s="15" t="s">
        <v>3</v>
      </c>
      <c r="AX647" s="15" t="s">
        <v>80</v>
      </c>
      <c r="AY647" s="180" t="s">
        <v>239</v>
      </c>
    </row>
    <row r="648" spans="1:65" s="13" customFormat="1">
      <c r="B648" s="162"/>
      <c r="D648" s="163" t="s">
        <v>247</v>
      </c>
      <c r="E648" s="164" t="s">
        <v>1</v>
      </c>
      <c r="F648" s="165" t="s">
        <v>1020</v>
      </c>
      <c r="H648" s="166">
        <v>1</v>
      </c>
      <c r="I648" s="167"/>
      <c r="L648" s="162"/>
      <c r="M648" s="168"/>
      <c r="N648" s="169"/>
      <c r="O648" s="169"/>
      <c r="P648" s="169"/>
      <c r="Q648" s="169"/>
      <c r="R648" s="169"/>
      <c r="S648" s="169"/>
      <c r="T648" s="170"/>
      <c r="AT648" s="164" t="s">
        <v>247</v>
      </c>
      <c r="AU648" s="164" t="s">
        <v>140</v>
      </c>
      <c r="AV648" s="13" t="s">
        <v>140</v>
      </c>
      <c r="AW648" s="13" t="s">
        <v>3</v>
      </c>
      <c r="AX648" s="13" t="s">
        <v>80</v>
      </c>
      <c r="AY648" s="164" t="s">
        <v>239</v>
      </c>
    </row>
    <row r="649" spans="1:65" s="14" customFormat="1">
      <c r="B649" s="171"/>
      <c r="D649" s="163" t="s">
        <v>247</v>
      </c>
      <c r="E649" s="172" t="s">
        <v>1</v>
      </c>
      <c r="F649" s="173" t="s">
        <v>249</v>
      </c>
      <c r="H649" s="174">
        <v>1</v>
      </c>
      <c r="I649" s="175"/>
      <c r="L649" s="171"/>
      <c r="M649" s="176"/>
      <c r="N649" s="177"/>
      <c r="O649" s="177"/>
      <c r="P649" s="177"/>
      <c r="Q649" s="177"/>
      <c r="R649" s="177"/>
      <c r="S649" s="177"/>
      <c r="T649" s="178"/>
      <c r="AT649" s="172" t="s">
        <v>247</v>
      </c>
      <c r="AU649" s="172" t="s">
        <v>140</v>
      </c>
      <c r="AV649" s="14" t="s">
        <v>246</v>
      </c>
      <c r="AW649" s="14" t="s">
        <v>3</v>
      </c>
      <c r="AX649" s="14" t="s">
        <v>88</v>
      </c>
      <c r="AY649" s="172" t="s">
        <v>239</v>
      </c>
    </row>
    <row r="650" spans="1:65" s="2" customFormat="1" ht="14.4" customHeight="1">
      <c r="A650" s="34"/>
      <c r="B650" s="147"/>
      <c r="C650" s="190" t="s">
        <v>1021</v>
      </c>
      <c r="D650" s="190" t="s">
        <v>541</v>
      </c>
      <c r="E650" s="191" t="s">
        <v>1022</v>
      </c>
      <c r="F650" s="192" t="s">
        <v>1023</v>
      </c>
      <c r="G650" s="193" t="s">
        <v>388</v>
      </c>
      <c r="H650" s="194">
        <v>1</v>
      </c>
      <c r="I650" s="195"/>
      <c r="J650" s="194">
        <f>ROUND(I650*H650,3)</f>
        <v>0</v>
      </c>
      <c r="K650" s="196"/>
      <c r="L650" s="197"/>
      <c r="M650" s="198" t="s">
        <v>1</v>
      </c>
      <c r="N650" s="199" t="s">
        <v>46</v>
      </c>
      <c r="O650" s="60"/>
      <c r="P650" s="157">
        <f>O650*H650</f>
        <v>0</v>
      </c>
      <c r="Q650" s="157">
        <v>0</v>
      </c>
      <c r="R650" s="157">
        <f>Q650*H650</f>
        <v>0</v>
      </c>
      <c r="S650" s="157">
        <v>0</v>
      </c>
      <c r="T650" s="158">
        <f>S650*H650</f>
        <v>0</v>
      </c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R650" s="159" t="s">
        <v>323</v>
      </c>
      <c r="AT650" s="159" t="s">
        <v>541</v>
      </c>
      <c r="AU650" s="159" t="s">
        <v>140</v>
      </c>
      <c r="AY650" s="18" t="s">
        <v>239</v>
      </c>
      <c r="BE650" s="160">
        <f>IF(N650="základná",J650,0)</f>
        <v>0</v>
      </c>
      <c r="BF650" s="160">
        <f>IF(N650="znížená",J650,0)</f>
        <v>0</v>
      </c>
      <c r="BG650" s="160">
        <f>IF(N650="zákl. prenesená",J650,0)</f>
        <v>0</v>
      </c>
      <c r="BH650" s="160">
        <f>IF(N650="zníž. prenesená",J650,0)</f>
        <v>0</v>
      </c>
      <c r="BI650" s="160">
        <f>IF(N650="nulová",J650,0)</f>
        <v>0</v>
      </c>
      <c r="BJ650" s="18" t="s">
        <v>140</v>
      </c>
      <c r="BK650" s="161">
        <f>ROUND(I650*H650,3)</f>
        <v>0</v>
      </c>
      <c r="BL650" s="18" t="s">
        <v>307</v>
      </c>
      <c r="BM650" s="159" t="s">
        <v>1015</v>
      </c>
    </row>
    <row r="651" spans="1:65" s="2" customFormat="1" ht="19.649999999999999">
      <c r="A651" s="34"/>
      <c r="B651" s="35"/>
      <c r="C651" s="34"/>
      <c r="D651" s="163" t="s">
        <v>316</v>
      </c>
      <c r="E651" s="34"/>
      <c r="F651" s="186" t="s">
        <v>1018</v>
      </c>
      <c r="G651" s="34"/>
      <c r="H651" s="34"/>
      <c r="I651" s="187"/>
      <c r="J651" s="34"/>
      <c r="K651" s="34"/>
      <c r="L651" s="35"/>
      <c r="M651" s="188"/>
      <c r="N651" s="189"/>
      <c r="O651" s="60"/>
      <c r="P651" s="60"/>
      <c r="Q651" s="60"/>
      <c r="R651" s="60"/>
      <c r="S651" s="60"/>
      <c r="T651" s="61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T651" s="18" t="s">
        <v>316</v>
      </c>
      <c r="AU651" s="18" t="s">
        <v>140</v>
      </c>
    </row>
    <row r="652" spans="1:65" s="15" customFormat="1">
      <c r="B652" s="179"/>
      <c r="D652" s="163" t="s">
        <v>247</v>
      </c>
      <c r="E652" s="180" t="s">
        <v>1</v>
      </c>
      <c r="F652" s="181" t="s">
        <v>1024</v>
      </c>
      <c r="H652" s="180" t="s">
        <v>1</v>
      </c>
      <c r="I652" s="182"/>
      <c r="L652" s="179"/>
      <c r="M652" s="183"/>
      <c r="N652" s="184"/>
      <c r="O652" s="184"/>
      <c r="P652" s="184"/>
      <c r="Q652" s="184"/>
      <c r="R652" s="184"/>
      <c r="S652" s="184"/>
      <c r="T652" s="185"/>
      <c r="AT652" s="180" t="s">
        <v>247</v>
      </c>
      <c r="AU652" s="180" t="s">
        <v>140</v>
      </c>
      <c r="AV652" s="15" t="s">
        <v>88</v>
      </c>
      <c r="AW652" s="15" t="s">
        <v>3</v>
      </c>
      <c r="AX652" s="15" t="s">
        <v>80</v>
      </c>
      <c r="AY652" s="180" t="s">
        <v>239</v>
      </c>
    </row>
    <row r="653" spans="1:65" s="13" customFormat="1">
      <c r="B653" s="162"/>
      <c r="D653" s="163" t="s">
        <v>247</v>
      </c>
      <c r="E653" s="164" t="s">
        <v>1</v>
      </c>
      <c r="F653" s="165" t="s">
        <v>1020</v>
      </c>
      <c r="H653" s="166">
        <v>1</v>
      </c>
      <c r="I653" s="167"/>
      <c r="L653" s="162"/>
      <c r="M653" s="168"/>
      <c r="N653" s="169"/>
      <c r="O653" s="169"/>
      <c r="P653" s="169"/>
      <c r="Q653" s="169"/>
      <c r="R653" s="169"/>
      <c r="S653" s="169"/>
      <c r="T653" s="170"/>
      <c r="AT653" s="164" t="s">
        <v>247</v>
      </c>
      <c r="AU653" s="164" t="s">
        <v>140</v>
      </c>
      <c r="AV653" s="13" t="s">
        <v>140</v>
      </c>
      <c r="AW653" s="13" t="s">
        <v>3</v>
      </c>
      <c r="AX653" s="13" t="s">
        <v>80</v>
      </c>
      <c r="AY653" s="164" t="s">
        <v>239</v>
      </c>
    </row>
    <row r="654" spans="1:65" s="14" customFormat="1">
      <c r="B654" s="171"/>
      <c r="D654" s="163" t="s">
        <v>247</v>
      </c>
      <c r="E654" s="172" t="s">
        <v>1</v>
      </c>
      <c r="F654" s="173" t="s">
        <v>249</v>
      </c>
      <c r="H654" s="174">
        <v>1</v>
      </c>
      <c r="I654" s="175"/>
      <c r="L654" s="171"/>
      <c r="M654" s="176"/>
      <c r="N654" s="177"/>
      <c r="O654" s="177"/>
      <c r="P654" s="177"/>
      <c r="Q654" s="177"/>
      <c r="R654" s="177"/>
      <c r="S654" s="177"/>
      <c r="T654" s="178"/>
      <c r="AT654" s="172" t="s">
        <v>247</v>
      </c>
      <c r="AU654" s="172" t="s">
        <v>140</v>
      </c>
      <c r="AV654" s="14" t="s">
        <v>246</v>
      </c>
      <c r="AW654" s="14" t="s">
        <v>3</v>
      </c>
      <c r="AX654" s="14" t="s">
        <v>88</v>
      </c>
      <c r="AY654" s="172" t="s">
        <v>239</v>
      </c>
    </row>
    <row r="655" spans="1:65" s="2" customFormat="1" ht="14.4" customHeight="1">
      <c r="A655" s="34"/>
      <c r="B655" s="147"/>
      <c r="C655" s="190" t="s">
        <v>1025</v>
      </c>
      <c r="D655" s="190" t="s">
        <v>541</v>
      </c>
      <c r="E655" s="191" t="s">
        <v>1026</v>
      </c>
      <c r="F655" s="192" t="s">
        <v>1027</v>
      </c>
      <c r="G655" s="193" t="s">
        <v>388</v>
      </c>
      <c r="H655" s="194">
        <v>1</v>
      </c>
      <c r="I655" s="195"/>
      <c r="J655" s="194">
        <f>ROUND(I655*H655,3)</f>
        <v>0</v>
      </c>
      <c r="K655" s="196"/>
      <c r="L655" s="197"/>
      <c r="M655" s="198" t="s">
        <v>1</v>
      </c>
      <c r="N655" s="199" t="s">
        <v>46</v>
      </c>
      <c r="O655" s="60"/>
      <c r="P655" s="157">
        <f>O655*H655</f>
        <v>0</v>
      </c>
      <c r="Q655" s="157">
        <v>0</v>
      </c>
      <c r="R655" s="157">
        <f>Q655*H655</f>
        <v>0</v>
      </c>
      <c r="S655" s="157">
        <v>0</v>
      </c>
      <c r="T655" s="158">
        <f>S655*H655</f>
        <v>0</v>
      </c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R655" s="159" t="s">
        <v>323</v>
      </c>
      <c r="AT655" s="159" t="s">
        <v>541</v>
      </c>
      <c r="AU655" s="159" t="s">
        <v>140</v>
      </c>
      <c r="AY655" s="18" t="s">
        <v>239</v>
      </c>
      <c r="BE655" s="160">
        <f>IF(N655="základná",J655,0)</f>
        <v>0</v>
      </c>
      <c r="BF655" s="160">
        <f>IF(N655="znížená",J655,0)</f>
        <v>0</v>
      </c>
      <c r="BG655" s="160">
        <f>IF(N655="zákl. prenesená",J655,0)</f>
        <v>0</v>
      </c>
      <c r="BH655" s="160">
        <f>IF(N655="zníž. prenesená",J655,0)</f>
        <v>0</v>
      </c>
      <c r="BI655" s="160">
        <f>IF(N655="nulová",J655,0)</f>
        <v>0</v>
      </c>
      <c r="BJ655" s="18" t="s">
        <v>140</v>
      </c>
      <c r="BK655" s="161">
        <f>ROUND(I655*H655,3)</f>
        <v>0</v>
      </c>
      <c r="BL655" s="18" t="s">
        <v>307</v>
      </c>
      <c r="BM655" s="159" t="s">
        <v>1021</v>
      </c>
    </row>
    <row r="656" spans="1:65" s="2" customFormat="1" ht="19.649999999999999">
      <c r="A656" s="34"/>
      <c r="B656" s="35"/>
      <c r="C656" s="34"/>
      <c r="D656" s="163" t="s">
        <v>316</v>
      </c>
      <c r="E656" s="34"/>
      <c r="F656" s="186" t="s">
        <v>1028</v>
      </c>
      <c r="G656" s="34"/>
      <c r="H656" s="34"/>
      <c r="I656" s="187"/>
      <c r="J656" s="34"/>
      <c r="K656" s="34"/>
      <c r="L656" s="35"/>
      <c r="M656" s="188"/>
      <c r="N656" s="189"/>
      <c r="O656" s="60"/>
      <c r="P656" s="60"/>
      <c r="Q656" s="60"/>
      <c r="R656" s="60"/>
      <c r="S656" s="60"/>
      <c r="T656" s="61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T656" s="18" t="s">
        <v>316</v>
      </c>
      <c r="AU656" s="18" t="s">
        <v>140</v>
      </c>
    </row>
    <row r="657" spans="1:65" s="13" customFormat="1">
      <c r="B657" s="162"/>
      <c r="D657" s="163" t="s">
        <v>247</v>
      </c>
      <c r="E657" s="164" t="s">
        <v>1</v>
      </c>
      <c r="F657" s="165" t="s">
        <v>1029</v>
      </c>
      <c r="H657" s="166">
        <v>1</v>
      </c>
      <c r="I657" s="167"/>
      <c r="L657" s="162"/>
      <c r="M657" s="168"/>
      <c r="N657" s="169"/>
      <c r="O657" s="169"/>
      <c r="P657" s="169"/>
      <c r="Q657" s="169"/>
      <c r="R657" s="169"/>
      <c r="S657" s="169"/>
      <c r="T657" s="170"/>
      <c r="AT657" s="164" t="s">
        <v>247</v>
      </c>
      <c r="AU657" s="164" t="s">
        <v>140</v>
      </c>
      <c r="AV657" s="13" t="s">
        <v>140</v>
      </c>
      <c r="AW657" s="13" t="s">
        <v>3</v>
      </c>
      <c r="AX657" s="13" t="s">
        <v>80</v>
      </c>
      <c r="AY657" s="164" t="s">
        <v>239</v>
      </c>
    </row>
    <row r="658" spans="1:65" s="14" customFormat="1">
      <c r="B658" s="171"/>
      <c r="D658" s="163" t="s">
        <v>247</v>
      </c>
      <c r="E658" s="172" t="s">
        <v>1</v>
      </c>
      <c r="F658" s="173" t="s">
        <v>249</v>
      </c>
      <c r="H658" s="174">
        <v>1</v>
      </c>
      <c r="I658" s="175"/>
      <c r="L658" s="171"/>
      <c r="M658" s="176"/>
      <c r="N658" s="177"/>
      <c r="O658" s="177"/>
      <c r="P658" s="177"/>
      <c r="Q658" s="177"/>
      <c r="R658" s="177"/>
      <c r="S658" s="177"/>
      <c r="T658" s="178"/>
      <c r="AT658" s="172" t="s">
        <v>247</v>
      </c>
      <c r="AU658" s="172" t="s">
        <v>140</v>
      </c>
      <c r="AV658" s="14" t="s">
        <v>246</v>
      </c>
      <c r="AW658" s="14" t="s">
        <v>3</v>
      </c>
      <c r="AX658" s="14" t="s">
        <v>88</v>
      </c>
      <c r="AY658" s="172" t="s">
        <v>239</v>
      </c>
    </row>
    <row r="659" spans="1:65" s="2" customFormat="1" ht="24.25" customHeight="1">
      <c r="A659" s="34"/>
      <c r="B659" s="147"/>
      <c r="C659" s="148" t="s">
        <v>1030</v>
      </c>
      <c r="D659" s="148" t="s">
        <v>242</v>
      </c>
      <c r="E659" s="149" t="s">
        <v>1031</v>
      </c>
      <c r="F659" s="150" t="s">
        <v>1032</v>
      </c>
      <c r="G659" s="151" t="s">
        <v>261</v>
      </c>
      <c r="H659" s="152">
        <v>8.82</v>
      </c>
      <c r="I659" s="153"/>
      <c r="J659" s="152">
        <f>ROUND(I659*H659,3)</f>
        <v>0</v>
      </c>
      <c r="K659" s="154"/>
      <c r="L659" s="35"/>
      <c r="M659" s="155" t="s">
        <v>1</v>
      </c>
      <c r="N659" s="156" t="s">
        <v>46</v>
      </c>
      <c r="O659" s="60"/>
      <c r="P659" s="157">
        <f>O659*H659</f>
        <v>0</v>
      </c>
      <c r="Q659" s="157">
        <v>1E-4</v>
      </c>
      <c r="R659" s="157">
        <f>Q659*H659</f>
        <v>8.8200000000000008E-4</v>
      </c>
      <c r="S659" s="157">
        <v>0</v>
      </c>
      <c r="T659" s="158">
        <f>S659*H659</f>
        <v>0</v>
      </c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R659" s="159" t="s">
        <v>307</v>
      </c>
      <c r="AT659" s="159" t="s">
        <v>242</v>
      </c>
      <c r="AU659" s="159" t="s">
        <v>140</v>
      </c>
      <c r="AY659" s="18" t="s">
        <v>239</v>
      </c>
      <c r="BE659" s="160">
        <f>IF(N659="základná",J659,0)</f>
        <v>0</v>
      </c>
      <c r="BF659" s="160">
        <f>IF(N659="znížená",J659,0)</f>
        <v>0</v>
      </c>
      <c r="BG659" s="160">
        <f>IF(N659="zákl. prenesená",J659,0)</f>
        <v>0</v>
      </c>
      <c r="BH659" s="160">
        <f>IF(N659="zníž. prenesená",J659,0)</f>
        <v>0</v>
      </c>
      <c r="BI659" s="160">
        <f>IF(N659="nulová",J659,0)</f>
        <v>0</v>
      </c>
      <c r="BJ659" s="18" t="s">
        <v>140</v>
      </c>
      <c r="BK659" s="161">
        <f>ROUND(I659*H659,3)</f>
        <v>0</v>
      </c>
      <c r="BL659" s="18" t="s">
        <v>307</v>
      </c>
      <c r="BM659" s="159" t="s">
        <v>1025</v>
      </c>
    </row>
    <row r="660" spans="1:65" s="15" customFormat="1">
      <c r="B660" s="179"/>
      <c r="D660" s="163" t="s">
        <v>247</v>
      </c>
      <c r="E660" s="180" t="s">
        <v>1</v>
      </c>
      <c r="F660" s="181" t="s">
        <v>1033</v>
      </c>
      <c r="H660" s="180" t="s">
        <v>1</v>
      </c>
      <c r="I660" s="182"/>
      <c r="L660" s="179"/>
      <c r="M660" s="183"/>
      <c r="N660" s="184"/>
      <c r="O660" s="184"/>
      <c r="P660" s="184"/>
      <c r="Q660" s="184"/>
      <c r="R660" s="184"/>
      <c r="S660" s="184"/>
      <c r="T660" s="185"/>
      <c r="AT660" s="180" t="s">
        <v>247</v>
      </c>
      <c r="AU660" s="180" t="s">
        <v>140</v>
      </c>
      <c r="AV660" s="15" t="s">
        <v>88</v>
      </c>
      <c r="AW660" s="15" t="s">
        <v>3</v>
      </c>
      <c r="AX660" s="15" t="s">
        <v>80</v>
      </c>
      <c r="AY660" s="180" t="s">
        <v>239</v>
      </c>
    </row>
    <row r="661" spans="1:65" s="13" customFormat="1">
      <c r="B661" s="162"/>
      <c r="D661" s="163" t="s">
        <v>247</v>
      </c>
      <c r="E661" s="164" t="s">
        <v>1</v>
      </c>
      <c r="F661" s="165" t="s">
        <v>1034</v>
      </c>
      <c r="H661" s="166">
        <v>8.82</v>
      </c>
      <c r="I661" s="167"/>
      <c r="L661" s="162"/>
      <c r="M661" s="168"/>
      <c r="N661" s="169"/>
      <c r="O661" s="169"/>
      <c r="P661" s="169"/>
      <c r="Q661" s="169"/>
      <c r="R661" s="169"/>
      <c r="S661" s="169"/>
      <c r="T661" s="170"/>
      <c r="AT661" s="164" t="s">
        <v>247</v>
      </c>
      <c r="AU661" s="164" t="s">
        <v>140</v>
      </c>
      <c r="AV661" s="13" t="s">
        <v>140</v>
      </c>
      <c r="AW661" s="13" t="s">
        <v>3</v>
      </c>
      <c r="AX661" s="13" t="s">
        <v>80</v>
      </c>
      <c r="AY661" s="164" t="s">
        <v>239</v>
      </c>
    </row>
    <row r="662" spans="1:65" s="14" customFormat="1">
      <c r="B662" s="171"/>
      <c r="D662" s="163" t="s">
        <v>247</v>
      </c>
      <c r="E662" s="172" t="s">
        <v>1</v>
      </c>
      <c r="F662" s="173" t="s">
        <v>249</v>
      </c>
      <c r="H662" s="174">
        <v>8.82</v>
      </c>
      <c r="I662" s="175"/>
      <c r="L662" s="171"/>
      <c r="M662" s="176"/>
      <c r="N662" s="177"/>
      <c r="O662" s="177"/>
      <c r="P662" s="177"/>
      <c r="Q662" s="177"/>
      <c r="R662" s="177"/>
      <c r="S662" s="177"/>
      <c r="T662" s="178"/>
      <c r="AT662" s="172" t="s">
        <v>247</v>
      </c>
      <c r="AU662" s="172" t="s">
        <v>140</v>
      </c>
      <c r="AV662" s="14" t="s">
        <v>246</v>
      </c>
      <c r="AW662" s="14" t="s">
        <v>3</v>
      </c>
      <c r="AX662" s="14" t="s">
        <v>88</v>
      </c>
      <c r="AY662" s="172" t="s">
        <v>239</v>
      </c>
    </row>
    <row r="663" spans="1:65" s="2" customFormat="1" ht="14.4" customHeight="1">
      <c r="A663" s="34"/>
      <c r="B663" s="147"/>
      <c r="C663" s="190" t="s">
        <v>1035</v>
      </c>
      <c r="D663" s="190" t="s">
        <v>541</v>
      </c>
      <c r="E663" s="191" t="s">
        <v>1036</v>
      </c>
      <c r="F663" s="192" t="s">
        <v>1037</v>
      </c>
      <c r="G663" s="193" t="s">
        <v>388</v>
      </c>
      <c r="H663" s="194">
        <v>3</v>
      </c>
      <c r="I663" s="195"/>
      <c r="J663" s="194">
        <f>ROUND(I663*H663,3)</f>
        <v>0</v>
      </c>
      <c r="K663" s="196"/>
      <c r="L663" s="197"/>
      <c r="M663" s="198" t="s">
        <v>1</v>
      </c>
      <c r="N663" s="199" t="s">
        <v>46</v>
      </c>
      <c r="O663" s="60"/>
      <c r="P663" s="157">
        <f>O663*H663</f>
        <v>0</v>
      </c>
      <c r="Q663" s="157">
        <v>0</v>
      </c>
      <c r="R663" s="157">
        <f>Q663*H663</f>
        <v>0</v>
      </c>
      <c r="S663" s="157">
        <v>0</v>
      </c>
      <c r="T663" s="158">
        <f>S663*H663</f>
        <v>0</v>
      </c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R663" s="159" t="s">
        <v>323</v>
      </c>
      <c r="AT663" s="159" t="s">
        <v>541</v>
      </c>
      <c r="AU663" s="159" t="s">
        <v>140</v>
      </c>
      <c r="AY663" s="18" t="s">
        <v>239</v>
      </c>
      <c r="BE663" s="160">
        <f>IF(N663="základná",J663,0)</f>
        <v>0</v>
      </c>
      <c r="BF663" s="160">
        <f>IF(N663="znížená",J663,0)</f>
        <v>0</v>
      </c>
      <c r="BG663" s="160">
        <f>IF(N663="zákl. prenesená",J663,0)</f>
        <v>0</v>
      </c>
      <c r="BH663" s="160">
        <f>IF(N663="zníž. prenesená",J663,0)</f>
        <v>0</v>
      </c>
      <c r="BI663" s="160">
        <f>IF(N663="nulová",J663,0)</f>
        <v>0</v>
      </c>
      <c r="BJ663" s="18" t="s">
        <v>140</v>
      </c>
      <c r="BK663" s="161">
        <f>ROUND(I663*H663,3)</f>
        <v>0</v>
      </c>
      <c r="BL663" s="18" t="s">
        <v>307</v>
      </c>
      <c r="BM663" s="159" t="s">
        <v>1030</v>
      </c>
    </row>
    <row r="664" spans="1:65" s="2" customFormat="1" ht="19.649999999999999">
      <c r="A664" s="34"/>
      <c r="B664" s="35"/>
      <c r="C664" s="34"/>
      <c r="D664" s="163" t="s">
        <v>316</v>
      </c>
      <c r="E664" s="34"/>
      <c r="F664" s="186" t="s">
        <v>1038</v>
      </c>
      <c r="G664" s="34"/>
      <c r="H664" s="34"/>
      <c r="I664" s="187"/>
      <c r="J664" s="34"/>
      <c r="K664" s="34"/>
      <c r="L664" s="35"/>
      <c r="M664" s="188"/>
      <c r="N664" s="189"/>
      <c r="O664" s="60"/>
      <c r="P664" s="60"/>
      <c r="Q664" s="60"/>
      <c r="R664" s="60"/>
      <c r="S664" s="60"/>
      <c r="T664" s="61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T664" s="18" t="s">
        <v>316</v>
      </c>
      <c r="AU664" s="18" t="s">
        <v>140</v>
      </c>
    </row>
    <row r="665" spans="1:65" s="2" customFormat="1" ht="14.4" customHeight="1">
      <c r="A665" s="34"/>
      <c r="B665" s="147"/>
      <c r="C665" s="190" t="s">
        <v>984</v>
      </c>
      <c r="D665" s="190" t="s">
        <v>541</v>
      </c>
      <c r="E665" s="191" t="s">
        <v>1039</v>
      </c>
      <c r="F665" s="192" t="s">
        <v>1040</v>
      </c>
      <c r="G665" s="193" t="s">
        <v>388</v>
      </c>
      <c r="H665" s="194">
        <v>1</v>
      </c>
      <c r="I665" s="195"/>
      <c r="J665" s="194">
        <f>ROUND(I665*H665,3)</f>
        <v>0</v>
      </c>
      <c r="K665" s="196"/>
      <c r="L665" s="197"/>
      <c r="M665" s="198" t="s">
        <v>1</v>
      </c>
      <c r="N665" s="199" t="s">
        <v>46</v>
      </c>
      <c r="O665" s="60"/>
      <c r="P665" s="157">
        <f>O665*H665</f>
        <v>0</v>
      </c>
      <c r="Q665" s="157">
        <v>0</v>
      </c>
      <c r="R665" s="157">
        <f>Q665*H665</f>
        <v>0</v>
      </c>
      <c r="S665" s="157">
        <v>0</v>
      </c>
      <c r="T665" s="158">
        <f>S665*H665</f>
        <v>0</v>
      </c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R665" s="159" t="s">
        <v>323</v>
      </c>
      <c r="AT665" s="159" t="s">
        <v>541</v>
      </c>
      <c r="AU665" s="159" t="s">
        <v>140</v>
      </c>
      <c r="AY665" s="18" t="s">
        <v>239</v>
      </c>
      <c r="BE665" s="160">
        <f>IF(N665="základná",J665,0)</f>
        <v>0</v>
      </c>
      <c r="BF665" s="160">
        <f>IF(N665="znížená",J665,0)</f>
        <v>0</v>
      </c>
      <c r="BG665" s="160">
        <f>IF(N665="zákl. prenesená",J665,0)</f>
        <v>0</v>
      </c>
      <c r="BH665" s="160">
        <f>IF(N665="zníž. prenesená",J665,0)</f>
        <v>0</v>
      </c>
      <c r="BI665" s="160">
        <f>IF(N665="nulová",J665,0)</f>
        <v>0</v>
      </c>
      <c r="BJ665" s="18" t="s">
        <v>140</v>
      </c>
      <c r="BK665" s="161">
        <f>ROUND(I665*H665,3)</f>
        <v>0</v>
      </c>
      <c r="BL665" s="18" t="s">
        <v>307</v>
      </c>
      <c r="BM665" s="159" t="s">
        <v>1035</v>
      </c>
    </row>
    <row r="666" spans="1:65" s="2" customFormat="1" ht="19.649999999999999">
      <c r="A666" s="34"/>
      <c r="B666" s="35"/>
      <c r="C666" s="34"/>
      <c r="D666" s="163" t="s">
        <v>316</v>
      </c>
      <c r="E666" s="34"/>
      <c r="F666" s="186" t="s">
        <v>1038</v>
      </c>
      <c r="G666" s="34"/>
      <c r="H666" s="34"/>
      <c r="I666" s="187"/>
      <c r="J666" s="34"/>
      <c r="K666" s="34"/>
      <c r="L666" s="35"/>
      <c r="M666" s="188"/>
      <c r="N666" s="189"/>
      <c r="O666" s="60"/>
      <c r="P666" s="60"/>
      <c r="Q666" s="60"/>
      <c r="R666" s="60"/>
      <c r="S666" s="60"/>
      <c r="T666" s="61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T666" s="18" t="s">
        <v>316</v>
      </c>
      <c r="AU666" s="18" t="s">
        <v>140</v>
      </c>
    </row>
    <row r="667" spans="1:65" s="12" customFormat="1" ht="22.75" customHeight="1">
      <c r="B667" s="134"/>
      <c r="D667" s="135" t="s">
        <v>79</v>
      </c>
      <c r="E667" s="145" t="s">
        <v>1041</v>
      </c>
      <c r="F667" s="145" t="s">
        <v>509</v>
      </c>
      <c r="I667" s="137"/>
      <c r="J667" s="146">
        <f>BK667</f>
        <v>0</v>
      </c>
      <c r="L667" s="134"/>
      <c r="M667" s="139"/>
      <c r="N667" s="140"/>
      <c r="O667" s="140"/>
      <c r="P667" s="141">
        <f>P668</f>
        <v>0</v>
      </c>
      <c r="Q667" s="140"/>
      <c r="R667" s="141">
        <f>R668</f>
        <v>0</v>
      </c>
      <c r="S667" s="140"/>
      <c r="T667" s="142">
        <f>T668</f>
        <v>0</v>
      </c>
      <c r="AR667" s="135" t="s">
        <v>88</v>
      </c>
      <c r="AT667" s="143" t="s">
        <v>79</v>
      </c>
      <c r="AU667" s="143" t="s">
        <v>88</v>
      </c>
      <c r="AY667" s="135" t="s">
        <v>239</v>
      </c>
      <c r="BK667" s="144">
        <f>BK668</f>
        <v>0</v>
      </c>
    </row>
    <row r="668" spans="1:65" s="2" customFormat="1" ht="24.25" customHeight="1">
      <c r="A668" s="34"/>
      <c r="B668" s="147"/>
      <c r="C668" s="148" t="s">
        <v>1042</v>
      </c>
      <c r="D668" s="148" t="s">
        <v>242</v>
      </c>
      <c r="E668" s="149" t="s">
        <v>1043</v>
      </c>
      <c r="F668" s="150" t="s">
        <v>1044</v>
      </c>
      <c r="G668" s="151" t="s">
        <v>461</v>
      </c>
      <c r="H668" s="152">
        <v>0.20100000000000001</v>
      </c>
      <c r="I668" s="153"/>
      <c r="J668" s="152">
        <f>ROUND(I668*H668,3)</f>
        <v>0</v>
      </c>
      <c r="K668" s="154"/>
      <c r="L668" s="35"/>
      <c r="M668" s="155" t="s">
        <v>1</v>
      </c>
      <c r="N668" s="156" t="s">
        <v>46</v>
      </c>
      <c r="O668" s="60"/>
      <c r="P668" s="157">
        <f>O668*H668</f>
        <v>0</v>
      </c>
      <c r="Q668" s="157">
        <v>0</v>
      </c>
      <c r="R668" s="157">
        <f>Q668*H668</f>
        <v>0</v>
      </c>
      <c r="S668" s="157">
        <v>0</v>
      </c>
      <c r="T668" s="158">
        <f>S668*H668</f>
        <v>0</v>
      </c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R668" s="159" t="s">
        <v>246</v>
      </c>
      <c r="AT668" s="159" t="s">
        <v>242</v>
      </c>
      <c r="AU668" s="159" t="s">
        <v>140</v>
      </c>
      <c r="AY668" s="18" t="s">
        <v>239</v>
      </c>
      <c r="BE668" s="160">
        <f>IF(N668="základná",J668,0)</f>
        <v>0</v>
      </c>
      <c r="BF668" s="160">
        <f>IF(N668="znížená",J668,0)</f>
        <v>0</v>
      </c>
      <c r="BG668" s="160">
        <f>IF(N668="zákl. prenesená",J668,0)</f>
        <v>0</v>
      </c>
      <c r="BH668" s="160">
        <f>IF(N668="zníž. prenesená",J668,0)</f>
        <v>0</v>
      </c>
      <c r="BI668" s="160">
        <f>IF(N668="nulová",J668,0)</f>
        <v>0</v>
      </c>
      <c r="BJ668" s="18" t="s">
        <v>140</v>
      </c>
      <c r="BK668" s="161">
        <f>ROUND(I668*H668,3)</f>
        <v>0</v>
      </c>
      <c r="BL668" s="18" t="s">
        <v>246</v>
      </c>
      <c r="BM668" s="159" t="s">
        <v>1045</v>
      </c>
    </row>
    <row r="669" spans="1:65" s="12" customFormat="1" ht="25.85" customHeight="1">
      <c r="B669" s="134"/>
      <c r="D669" s="135" t="s">
        <v>79</v>
      </c>
      <c r="E669" s="136" t="s">
        <v>763</v>
      </c>
      <c r="F669" s="136" t="s">
        <v>1046</v>
      </c>
      <c r="I669" s="137"/>
      <c r="J669" s="138">
        <f>BK669</f>
        <v>0</v>
      </c>
      <c r="L669" s="134"/>
      <c r="M669" s="139"/>
      <c r="N669" s="140"/>
      <c r="O669" s="140"/>
      <c r="P669" s="141">
        <f>P670+P676</f>
        <v>0</v>
      </c>
      <c r="Q669" s="140"/>
      <c r="R669" s="141">
        <f>R670+R676</f>
        <v>3.3315740000000003E-2</v>
      </c>
      <c r="S669" s="140"/>
      <c r="T669" s="142">
        <f>T670+T676</f>
        <v>0</v>
      </c>
      <c r="AR669" s="135" t="s">
        <v>88</v>
      </c>
      <c r="AT669" s="143" t="s">
        <v>79</v>
      </c>
      <c r="AU669" s="143" t="s">
        <v>80</v>
      </c>
      <c r="AY669" s="135" t="s">
        <v>239</v>
      </c>
      <c r="BK669" s="144">
        <f>BK670+BK676</f>
        <v>0</v>
      </c>
    </row>
    <row r="670" spans="1:65" s="12" customFormat="1" ht="22.75" customHeight="1">
      <c r="B670" s="134"/>
      <c r="D670" s="135" t="s">
        <v>79</v>
      </c>
      <c r="E670" s="145" t="s">
        <v>1047</v>
      </c>
      <c r="F670" s="145" t="s">
        <v>1048</v>
      </c>
      <c r="I670" s="137"/>
      <c r="J670" s="146">
        <f>BK670</f>
        <v>0</v>
      </c>
      <c r="L670" s="134"/>
      <c r="M670" s="139"/>
      <c r="N670" s="140"/>
      <c r="O670" s="140"/>
      <c r="P670" s="141">
        <f>SUM(P671:P675)</f>
        <v>0</v>
      </c>
      <c r="Q670" s="140"/>
      <c r="R670" s="141">
        <f>SUM(R671:R675)</f>
        <v>3.3315740000000003E-2</v>
      </c>
      <c r="S670" s="140"/>
      <c r="T670" s="142">
        <f>SUM(T671:T675)</f>
        <v>0</v>
      </c>
      <c r="AR670" s="135" t="s">
        <v>88</v>
      </c>
      <c r="AT670" s="143" t="s">
        <v>79</v>
      </c>
      <c r="AU670" s="143" t="s">
        <v>88</v>
      </c>
      <c r="AY670" s="135" t="s">
        <v>239</v>
      </c>
      <c r="BK670" s="144">
        <f>SUM(BK671:BK675)</f>
        <v>0</v>
      </c>
    </row>
    <row r="671" spans="1:65" s="2" customFormat="1" ht="24.25" customHeight="1">
      <c r="A671" s="34"/>
      <c r="B671" s="147"/>
      <c r="C671" s="148" t="s">
        <v>988</v>
      </c>
      <c r="D671" s="148" t="s">
        <v>242</v>
      </c>
      <c r="E671" s="149" t="s">
        <v>1049</v>
      </c>
      <c r="F671" s="150" t="s">
        <v>1050</v>
      </c>
      <c r="G671" s="151" t="s">
        <v>261</v>
      </c>
      <c r="H671" s="152">
        <v>2.4020000000000001</v>
      </c>
      <c r="I671" s="153"/>
      <c r="J671" s="152">
        <f>ROUND(I671*H671,3)</f>
        <v>0</v>
      </c>
      <c r="K671" s="154"/>
      <c r="L671" s="35"/>
      <c r="M671" s="155" t="s">
        <v>1</v>
      </c>
      <c r="N671" s="156" t="s">
        <v>46</v>
      </c>
      <c r="O671" s="60"/>
      <c r="P671" s="157">
        <f>O671*H671</f>
        <v>0</v>
      </c>
      <c r="Q671" s="157">
        <v>1.387E-2</v>
      </c>
      <c r="R671" s="157">
        <f>Q671*H671</f>
        <v>3.3315740000000003E-2</v>
      </c>
      <c r="S671" s="157">
        <v>0</v>
      </c>
      <c r="T671" s="158">
        <f>S671*H671</f>
        <v>0</v>
      </c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R671" s="159" t="s">
        <v>307</v>
      </c>
      <c r="AT671" s="159" t="s">
        <v>242</v>
      </c>
      <c r="AU671" s="159" t="s">
        <v>140</v>
      </c>
      <c r="AY671" s="18" t="s">
        <v>239</v>
      </c>
      <c r="BE671" s="160">
        <f>IF(N671="základná",J671,0)</f>
        <v>0</v>
      </c>
      <c r="BF671" s="160">
        <f>IF(N671="znížená",J671,0)</f>
        <v>0</v>
      </c>
      <c r="BG671" s="160">
        <f>IF(N671="zákl. prenesená",J671,0)</f>
        <v>0</v>
      </c>
      <c r="BH671" s="160">
        <f>IF(N671="zníž. prenesená",J671,0)</f>
        <v>0</v>
      </c>
      <c r="BI671" s="160">
        <f>IF(N671="nulová",J671,0)</f>
        <v>0</v>
      </c>
      <c r="BJ671" s="18" t="s">
        <v>140</v>
      </c>
      <c r="BK671" s="161">
        <f>ROUND(I671*H671,3)</f>
        <v>0</v>
      </c>
      <c r="BL671" s="18" t="s">
        <v>307</v>
      </c>
      <c r="BM671" s="159" t="s">
        <v>784</v>
      </c>
    </row>
    <row r="672" spans="1:65" s="15" customFormat="1">
      <c r="B672" s="179"/>
      <c r="D672" s="163" t="s">
        <v>247</v>
      </c>
      <c r="E672" s="180" t="s">
        <v>1</v>
      </c>
      <c r="F672" s="181" t="s">
        <v>1051</v>
      </c>
      <c r="H672" s="180" t="s">
        <v>1</v>
      </c>
      <c r="I672" s="182"/>
      <c r="L672" s="179"/>
      <c r="M672" s="183"/>
      <c r="N672" s="184"/>
      <c r="O672" s="184"/>
      <c r="P672" s="184"/>
      <c r="Q672" s="184"/>
      <c r="R672" s="184"/>
      <c r="S672" s="184"/>
      <c r="T672" s="185"/>
      <c r="AT672" s="180" t="s">
        <v>247</v>
      </c>
      <c r="AU672" s="180" t="s">
        <v>140</v>
      </c>
      <c r="AV672" s="15" t="s">
        <v>88</v>
      </c>
      <c r="AW672" s="15" t="s">
        <v>3</v>
      </c>
      <c r="AX672" s="15" t="s">
        <v>80</v>
      </c>
      <c r="AY672" s="180" t="s">
        <v>239</v>
      </c>
    </row>
    <row r="673" spans="1:65" s="13" customFormat="1">
      <c r="B673" s="162"/>
      <c r="D673" s="163" t="s">
        <v>247</v>
      </c>
      <c r="E673" s="164" t="s">
        <v>1</v>
      </c>
      <c r="F673" s="165" t="s">
        <v>1052</v>
      </c>
      <c r="H673" s="166">
        <v>1.8120000000000001</v>
      </c>
      <c r="I673" s="167"/>
      <c r="L673" s="162"/>
      <c r="M673" s="168"/>
      <c r="N673" s="169"/>
      <c r="O673" s="169"/>
      <c r="P673" s="169"/>
      <c r="Q673" s="169"/>
      <c r="R673" s="169"/>
      <c r="S673" s="169"/>
      <c r="T673" s="170"/>
      <c r="AT673" s="164" t="s">
        <v>247</v>
      </c>
      <c r="AU673" s="164" t="s">
        <v>140</v>
      </c>
      <c r="AV673" s="13" t="s">
        <v>140</v>
      </c>
      <c r="AW673" s="13" t="s">
        <v>3</v>
      </c>
      <c r="AX673" s="13" t="s">
        <v>80</v>
      </c>
      <c r="AY673" s="164" t="s">
        <v>239</v>
      </c>
    </row>
    <row r="674" spans="1:65" s="13" customFormat="1">
      <c r="B674" s="162"/>
      <c r="D674" s="163" t="s">
        <v>247</v>
      </c>
      <c r="E674" s="164" t="s">
        <v>1</v>
      </c>
      <c r="F674" s="165" t="s">
        <v>1053</v>
      </c>
      <c r="H674" s="166">
        <v>0.59</v>
      </c>
      <c r="I674" s="167"/>
      <c r="L674" s="162"/>
      <c r="M674" s="168"/>
      <c r="N674" s="169"/>
      <c r="O674" s="169"/>
      <c r="P674" s="169"/>
      <c r="Q674" s="169"/>
      <c r="R674" s="169"/>
      <c r="S674" s="169"/>
      <c r="T674" s="170"/>
      <c r="AT674" s="164" t="s">
        <v>247</v>
      </c>
      <c r="AU674" s="164" t="s">
        <v>140</v>
      </c>
      <c r="AV674" s="13" t="s">
        <v>140</v>
      </c>
      <c r="AW674" s="13" t="s">
        <v>3</v>
      </c>
      <c r="AX674" s="13" t="s">
        <v>80</v>
      </c>
      <c r="AY674" s="164" t="s">
        <v>239</v>
      </c>
    </row>
    <row r="675" spans="1:65" s="14" customFormat="1">
      <c r="B675" s="171"/>
      <c r="D675" s="163" t="s">
        <v>247</v>
      </c>
      <c r="E675" s="172" t="s">
        <v>1</v>
      </c>
      <c r="F675" s="173" t="s">
        <v>249</v>
      </c>
      <c r="H675" s="174">
        <v>2.4020000000000001</v>
      </c>
      <c r="I675" s="175"/>
      <c r="L675" s="171"/>
      <c r="M675" s="176"/>
      <c r="N675" s="177"/>
      <c r="O675" s="177"/>
      <c r="P675" s="177"/>
      <c r="Q675" s="177"/>
      <c r="R675" s="177"/>
      <c r="S675" s="177"/>
      <c r="T675" s="178"/>
      <c r="AT675" s="172" t="s">
        <v>247</v>
      </c>
      <c r="AU675" s="172" t="s">
        <v>140</v>
      </c>
      <c r="AV675" s="14" t="s">
        <v>246</v>
      </c>
      <c r="AW675" s="14" t="s">
        <v>3</v>
      </c>
      <c r="AX675" s="14" t="s">
        <v>88</v>
      </c>
      <c r="AY675" s="172" t="s">
        <v>239</v>
      </c>
    </row>
    <row r="676" spans="1:65" s="12" customFormat="1" ht="22.75" customHeight="1">
      <c r="B676" s="134"/>
      <c r="D676" s="135" t="s">
        <v>79</v>
      </c>
      <c r="E676" s="145" t="s">
        <v>1054</v>
      </c>
      <c r="F676" s="145" t="s">
        <v>509</v>
      </c>
      <c r="I676" s="137"/>
      <c r="J676" s="146">
        <f>BK676</f>
        <v>0</v>
      </c>
      <c r="L676" s="134"/>
      <c r="M676" s="139"/>
      <c r="N676" s="140"/>
      <c r="O676" s="140"/>
      <c r="P676" s="141">
        <f>P677</f>
        <v>0</v>
      </c>
      <c r="Q676" s="140"/>
      <c r="R676" s="141">
        <f>R677</f>
        <v>0</v>
      </c>
      <c r="S676" s="140"/>
      <c r="T676" s="142">
        <f>T677</f>
        <v>0</v>
      </c>
      <c r="AR676" s="135" t="s">
        <v>88</v>
      </c>
      <c r="AT676" s="143" t="s">
        <v>79</v>
      </c>
      <c r="AU676" s="143" t="s">
        <v>88</v>
      </c>
      <c r="AY676" s="135" t="s">
        <v>239</v>
      </c>
      <c r="BK676" s="144">
        <f>BK677</f>
        <v>0</v>
      </c>
    </row>
    <row r="677" spans="1:65" s="2" customFormat="1" ht="24.25" customHeight="1">
      <c r="A677" s="34"/>
      <c r="B677" s="147"/>
      <c r="C677" s="148" t="s">
        <v>455</v>
      </c>
      <c r="D677" s="148" t="s">
        <v>242</v>
      </c>
      <c r="E677" s="149" t="s">
        <v>1055</v>
      </c>
      <c r="F677" s="150" t="s">
        <v>1056</v>
      </c>
      <c r="G677" s="151" t="s">
        <v>461</v>
      </c>
      <c r="H677" s="152">
        <v>3.3000000000000002E-2</v>
      </c>
      <c r="I677" s="153"/>
      <c r="J677" s="152">
        <f>ROUND(I677*H677,3)</f>
        <v>0</v>
      </c>
      <c r="K677" s="154"/>
      <c r="L677" s="35"/>
      <c r="M677" s="155" t="s">
        <v>1</v>
      </c>
      <c r="N677" s="156" t="s">
        <v>46</v>
      </c>
      <c r="O677" s="60"/>
      <c r="P677" s="157">
        <f>O677*H677</f>
        <v>0</v>
      </c>
      <c r="Q677" s="157">
        <v>0</v>
      </c>
      <c r="R677" s="157">
        <f>Q677*H677</f>
        <v>0</v>
      </c>
      <c r="S677" s="157">
        <v>0</v>
      </c>
      <c r="T677" s="158">
        <f>S677*H677</f>
        <v>0</v>
      </c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R677" s="159" t="s">
        <v>307</v>
      </c>
      <c r="AT677" s="159" t="s">
        <v>242</v>
      </c>
      <c r="AU677" s="159" t="s">
        <v>140</v>
      </c>
      <c r="AY677" s="18" t="s">
        <v>239</v>
      </c>
      <c r="BE677" s="160">
        <f>IF(N677="základná",J677,0)</f>
        <v>0</v>
      </c>
      <c r="BF677" s="160">
        <f>IF(N677="znížená",J677,0)</f>
        <v>0</v>
      </c>
      <c r="BG677" s="160">
        <f>IF(N677="zákl. prenesená",J677,0)</f>
        <v>0</v>
      </c>
      <c r="BH677" s="160">
        <f>IF(N677="zníž. prenesená",J677,0)</f>
        <v>0</v>
      </c>
      <c r="BI677" s="160">
        <f>IF(N677="nulová",J677,0)</f>
        <v>0</v>
      </c>
      <c r="BJ677" s="18" t="s">
        <v>140</v>
      </c>
      <c r="BK677" s="161">
        <f>ROUND(I677*H677,3)</f>
        <v>0</v>
      </c>
      <c r="BL677" s="18" t="s">
        <v>307</v>
      </c>
      <c r="BM677" s="159" t="s">
        <v>788</v>
      </c>
    </row>
    <row r="678" spans="1:65" s="12" customFormat="1" ht="25.85" customHeight="1">
      <c r="B678" s="134"/>
      <c r="D678" s="135" t="s">
        <v>79</v>
      </c>
      <c r="E678" s="136" t="s">
        <v>772</v>
      </c>
      <c r="F678" s="136" t="s">
        <v>1057</v>
      </c>
      <c r="I678" s="137"/>
      <c r="J678" s="138">
        <f>BK678</f>
        <v>0</v>
      </c>
      <c r="L678" s="134"/>
      <c r="M678" s="139"/>
      <c r="N678" s="140"/>
      <c r="O678" s="140"/>
      <c r="P678" s="141">
        <f>P679+P704+P726</f>
        <v>0</v>
      </c>
      <c r="Q678" s="140"/>
      <c r="R678" s="141">
        <f>R679+R704+R726</f>
        <v>3.3563466800000001</v>
      </c>
      <c r="S678" s="140"/>
      <c r="T678" s="142">
        <f>T679+T704+T726</f>
        <v>0</v>
      </c>
      <c r="AR678" s="135" t="s">
        <v>88</v>
      </c>
      <c r="AT678" s="143" t="s">
        <v>79</v>
      </c>
      <c r="AU678" s="143" t="s">
        <v>80</v>
      </c>
      <c r="AY678" s="135" t="s">
        <v>239</v>
      </c>
      <c r="BK678" s="144">
        <f>BK679+BK704+BK726</f>
        <v>0</v>
      </c>
    </row>
    <row r="679" spans="1:65" s="12" customFormat="1" ht="22.75" customHeight="1">
      <c r="B679" s="134"/>
      <c r="D679" s="135" t="s">
        <v>79</v>
      </c>
      <c r="E679" s="145" t="s">
        <v>1058</v>
      </c>
      <c r="F679" s="145" t="s">
        <v>1059</v>
      </c>
      <c r="I679" s="137"/>
      <c r="J679" s="146">
        <f>BK679</f>
        <v>0</v>
      </c>
      <c r="L679" s="134"/>
      <c r="M679" s="139"/>
      <c r="N679" s="140"/>
      <c r="O679" s="140"/>
      <c r="P679" s="141">
        <f>SUM(P680:P703)</f>
        <v>0</v>
      </c>
      <c r="Q679" s="140"/>
      <c r="R679" s="141">
        <f>SUM(R680:R703)</f>
        <v>1.641588</v>
      </c>
      <c r="S679" s="140"/>
      <c r="T679" s="142">
        <f>SUM(T680:T703)</f>
        <v>0</v>
      </c>
      <c r="AR679" s="135" t="s">
        <v>88</v>
      </c>
      <c r="AT679" s="143" t="s">
        <v>79</v>
      </c>
      <c r="AU679" s="143" t="s">
        <v>88</v>
      </c>
      <c r="AY679" s="135" t="s">
        <v>239</v>
      </c>
      <c r="BK679" s="144">
        <f>SUM(BK680:BK703)</f>
        <v>0</v>
      </c>
    </row>
    <row r="680" spans="1:65" s="2" customFormat="1" ht="24.25" customHeight="1">
      <c r="A680" s="34"/>
      <c r="B680" s="147"/>
      <c r="C680" s="148" t="s">
        <v>1060</v>
      </c>
      <c r="D680" s="148" t="s">
        <v>242</v>
      </c>
      <c r="E680" s="149" t="s">
        <v>1061</v>
      </c>
      <c r="F680" s="150" t="s">
        <v>1062</v>
      </c>
      <c r="G680" s="151" t="s">
        <v>261</v>
      </c>
      <c r="H680" s="152">
        <v>61.61</v>
      </c>
      <c r="I680" s="153"/>
      <c r="J680" s="152">
        <f>ROUND(I680*H680,3)</f>
        <v>0</v>
      </c>
      <c r="K680" s="154"/>
      <c r="L680" s="35"/>
      <c r="M680" s="155" t="s">
        <v>1</v>
      </c>
      <c r="N680" s="156" t="s">
        <v>46</v>
      </c>
      <c r="O680" s="60"/>
      <c r="P680" s="157">
        <f>O680*H680</f>
        <v>0</v>
      </c>
      <c r="Q680" s="157">
        <v>3.8500000000000001E-3</v>
      </c>
      <c r="R680" s="157">
        <f>Q680*H680</f>
        <v>0.23719850000000001</v>
      </c>
      <c r="S680" s="157">
        <v>0</v>
      </c>
      <c r="T680" s="158">
        <f>S680*H680</f>
        <v>0</v>
      </c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R680" s="159" t="s">
        <v>307</v>
      </c>
      <c r="AT680" s="159" t="s">
        <v>242</v>
      </c>
      <c r="AU680" s="159" t="s">
        <v>140</v>
      </c>
      <c r="AY680" s="18" t="s">
        <v>239</v>
      </c>
      <c r="BE680" s="160">
        <f>IF(N680="základná",J680,0)</f>
        <v>0</v>
      </c>
      <c r="BF680" s="160">
        <f>IF(N680="znížená",J680,0)</f>
        <v>0</v>
      </c>
      <c r="BG680" s="160">
        <f>IF(N680="zákl. prenesená",J680,0)</f>
        <v>0</v>
      </c>
      <c r="BH680" s="160">
        <f>IF(N680="zníž. prenesená",J680,0)</f>
        <v>0</v>
      </c>
      <c r="BI680" s="160">
        <f>IF(N680="nulová",J680,0)</f>
        <v>0</v>
      </c>
      <c r="BJ680" s="18" t="s">
        <v>140</v>
      </c>
      <c r="BK680" s="161">
        <f>ROUND(I680*H680,3)</f>
        <v>0</v>
      </c>
      <c r="BL680" s="18" t="s">
        <v>307</v>
      </c>
      <c r="BM680" s="159" t="s">
        <v>1063</v>
      </c>
    </row>
    <row r="681" spans="1:65" s="15" customFormat="1">
      <c r="B681" s="179"/>
      <c r="D681" s="163" t="s">
        <v>247</v>
      </c>
      <c r="E681" s="180" t="s">
        <v>1</v>
      </c>
      <c r="F681" s="181" t="s">
        <v>1064</v>
      </c>
      <c r="H681" s="180" t="s">
        <v>1</v>
      </c>
      <c r="I681" s="182"/>
      <c r="L681" s="179"/>
      <c r="M681" s="183"/>
      <c r="N681" s="184"/>
      <c r="O681" s="184"/>
      <c r="P681" s="184"/>
      <c r="Q681" s="184"/>
      <c r="R681" s="184"/>
      <c r="S681" s="184"/>
      <c r="T681" s="185"/>
      <c r="AT681" s="180" t="s">
        <v>247</v>
      </c>
      <c r="AU681" s="180" t="s">
        <v>140</v>
      </c>
      <c r="AV681" s="15" t="s">
        <v>88</v>
      </c>
      <c r="AW681" s="15" t="s">
        <v>3</v>
      </c>
      <c r="AX681" s="15" t="s">
        <v>80</v>
      </c>
      <c r="AY681" s="180" t="s">
        <v>239</v>
      </c>
    </row>
    <row r="682" spans="1:65" s="13" customFormat="1">
      <c r="B682" s="162"/>
      <c r="D682" s="163" t="s">
        <v>247</v>
      </c>
      <c r="E682" s="164" t="s">
        <v>1</v>
      </c>
      <c r="F682" s="165" t="s">
        <v>1065</v>
      </c>
      <c r="H682" s="166">
        <v>32.39</v>
      </c>
      <c r="I682" s="167"/>
      <c r="L682" s="162"/>
      <c r="M682" s="168"/>
      <c r="N682" s="169"/>
      <c r="O682" s="169"/>
      <c r="P682" s="169"/>
      <c r="Q682" s="169"/>
      <c r="R682" s="169"/>
      <c r="S682" s="169"/>
      <c r="T682" s="170"/>
      <c r="AT682" s="164" t="s">
        <v>247</v>
      </c>
      <c r="AU682" s="164" t="s">
        <v>140</v>
      </c>
      <c r="AV682" s="13" t="s">
        <v>140</v>
      </c>
      <c r="AW682" s="13" t="s">
        <v>3</v>
      </c>
      <c r="AX682" s="13" t="s">
        <v>80</v>
      </c>
      <c r="AY682" s="164" t="s">
        <v>239</v>
      </c>
    </row>
    <row r="683" spans="1:65" s="13" customFormat="1">
      <c r="B683" s="162"/>
      <c r="D683" s="163" t="s">
        <v>247</v>
      </c>
      <c r="E683" s="164" t="s">
        <v>1</v>
      </c>
      <c r="F683" s="165" t="s">
        <v>1066</v>
      </c>
      <c r="H683" s="166">
        <v>29.22</v>
      </c>
      <c r="I683" s="167"/>
      <c r="L683" s="162"/>
      <c r="M683" s="168"/>
      <c r="N683" s="169"/>
      <c r="O683" s="169"/>
      <c r="P683" s="169"/>
      <c r="Q683" s="169"/>
      <c r="R683" s="169"/>
      <c r="S683" s="169"/>
      <c r="T683" s="170"/>
      <c r="AT683" s="164" t="s">
        <v>247</v>
      </c>
      <c r="AU683" s="164" t="s">
        <v>140</v>
      </c>
      <c r="AV683" s="13" t="s">
        <v>140</v>
      </c>
      <c r="AW683" s="13" t="s">
        <v>3</v>
      </c>
      <c r="AX683" s="13" t="s">
        <v>80</v>
      </c>
      <c r="AY683" s="164" t="s">
        <v>239</v>
      </c>
    </row>
    <row r="684" spans="1:65" s="14" customFormat="1">
      <c r="B684" s="171"/>
      <c r="D684" s="163" t="s">
        <v>247</v>
      </c>
      <c r="E684" s="172" t="s">
        <v>1</v>
      </c>
      <c r="F684" s="173" t="s">
        <v>249</v>
      </c>
      <c r="H684" s="174">
        <v>61.61</v>
      </c>
      <c r="I684" s="175"/>
      <c r="L684" s="171"/>
      <c r="M684" s="176"/>
      <c r="N684" s="177"/>
      <c r="O684" s="177"/>
      <c r="P684" s="177"/>
      <c r="Q684" s="177"/>
      <c r="R684" s="177"/>
      <c r="S684" s="177"/>
      <c r="T684" s="178"/>
      <c r="AT684" s="172" t="s">
        <v>247</v>
      </c>
      <c r="AU684" s="172" t="s">
        <v>140</v>
      </c>
      <c r="AV684" s="14" t="s">
        <v>246</v>
      </c>
      <c r="AW684" s="14" t="s">
        <v>3</v>
      </c>
      <c r="AX684" s="14" t="s">
        <v>88</v>
      </c>
      <c r="AY684" s="172" t="s">
        <v>239</v>
      </c>
    </row>
    <row r="685" spans="1:65" s="2" customFormat="1" ht="35.35">
      <c r="A685" s="34"/>
      <c r="B685" s="147"/>
      <c r="C685" s="259" t="s">
        <v>1067</v>
      </c>
      <c r="D685" s="259" t="s">
        <v>541</v>
      </c>
      <c r="E685" s="260" t="s">
        <v>1068</v>
      </c>
      <c r="F685" s="261" t="s">
        <v>5408</v>
      </c>
      <c r="G685" s="262" t="s">
        <v>261</v>
      </c>
      <c r="H685" s="263">
        <v>70.852000000000004</v>
      </c>
      <c r="I685" s="263"/>
      <c r="J685" s="263">
        <f>ROUND(I685*H685,3)</f>
        <v>0</v>
      </c>
      <c r="K685" s="196"/>
      <c r="L685" s="197"/>
      <c r="M685" s="198" t="s">
        <v>1</v>
      </c>
      <c r="N685" s="199" t="s">
        <v>46</v>
      </c>
      <c r="O685" s="60"/>
      <c r="P685" s="157">
        <f>O685*H685</f>
        <v>0</v>
      </c>
      <c r="Q685" s="157">
        <v>0</v>
      </c>
      <c r="R685" s="157">
        <f>Q685*H685</f>
        <v>0</v>
      </c>
      <c r="S685" s="157">
        <v>0</v>
      </c>
      <c r="T685" s="158">
        <f>S685*H685</f>
        <v>0</v>
      </c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R685" s="159" t="s">
        <v>323</v>
      </c>
      <c r="AT685" s="159" t="s">
        <v>541</v>
      </c>
      <c r="AU685" s="159" t="s">
        <v>140</v>
      </c>
      <c r="AY685" s="18" t="s">
        <v>239</v>
      </c>
      <c r="BE685" s="160">
        <f>IF(N685="základná",J685,0)</f>
        <v>0</v>
      </c>
      <c r="BF685" s="160">
        <f>IF(N685="znížená",J685,0)</f>
        <v>0</v>
      </c>
      <c r="BG685" s="160">
        <f>IF(N685="zákl. prenesená",J685,0)</f>
        <v>0</v>
      </c>
      <c r="BH685" s="160">
        <f>IF(N685="zníž. prenesená",J685,0)</f>
        <v>0</v>
      </c>
      <c r="BI685" s="160">
        <f>IF(N685="nulová",J685,0)</f>
        <v>0</v>
      </c>
      <c r="BJ685" s="18" t="s">
        <v>140</v>
      </c>
      <c r="BK685" s="161">
        <f>ROUND(I685*H685,3)</f>
        <v>0</v>
      </c>
      <c r="BL685" s="18" t="s">
        <v>307</v>
      </c>
      <c r="BM685" s="159" t="s">
        <v>1069</v>
      </c>
    </row>
    <row r="686" spans="1:65" s="13" customFormat="1">
      <c r="B686" s="162"/>
      <c r="D686" s="163" t="s">
        <v>247</v>
      </c>
      <c r="E686" s="164" t="s">
        <v>1</v>
      </c>
      <c r="F686" s="165" t="s">
        <v>1070</v>
      </c>
      <c r="H686" s="166">
        <v>70.852000000000004</v>
      </c>
      <c r="I686" s="167"/>
      <c r="L686" s="162"/>
      <c r="M686" s="168"/>
      <c r="N686" s="169"/>
      <c r="O686" s="169"/>
      <c r="P686" s="169"/>
      <c r="Q686" s="169"/>
      <c r="R686" s="169"/>
      <c r="S686" s="169"/>
      <c r="T686" s="170"/>
      <c r="AT686" s="164" t="s">
        <v>247</v>
      </c>
      <c r="AU686" s="164" t="s">
        <v>140</v>
      </c>
      <c r="AV686" s="13" t="s">
        <v>140</v>
      </c>
      <c r="AW686" s="13" t="s">
        <v>3</v>
      </c>
      <c r="AX686" s="13" t="s">
        <v>80</v>
      </c>
      <c r="AY686" s="164" t="s">
        <v>239</v>
      </c>
    </row>
    <row r="687" spans="1:65" s="14" customFormat="1">
      <c r="B687" s="171"/>
      <c r="D687" s="163" t="s">
        <v>247</v>
      </c>
      <c r="E687" s="172" t="s">
        <v>1</v>
      </c>
      <c r="F687" s="173" t="s">
        <v>249</v>
      </c>
      <c r="H687" s="174">
        <v>70.852000000000004</v>
      </c>
      <c r="I687" s="175"/>
      <c r="L687" s="171"/>
      <c r="M687" s="176"/>
      <c r="N687" s="177"/>
      <c r="O687" s="177"/>
      <c r="P687" s="177"/>
      <c r="Q687" s="177"/>
      <c r="R687" s="177"/>
      <c r="S687" s="177"/>
      <c r="T687" s="178"/>
      <c r="AT687" s="172" t="s">
        <v>247</v>
      </c>
      <c r="AU687" s="172" t="s">
        <v>140</v>
      </c>
      <c r="AV687" s="14" t="s">
        <v>246</v>
      </c>
      <c r="AW687" s="14" t="s">
        <v>3</v>
      </c>
      <c r="AX687" s="14" t="s">
        <v>88</v>
      </c>
      <c r="AY687" s="172" t="s">
        <v>239</v>
      </c>
    </row>
    <row r="688" spans="1:65" s="2" customFormat="1" ht="24.25" customHeight="1">
      <c r="A688" s="34"/>
      <c r="B688" s="147"/>
      <c r="C688" s="148" t="s">
        <v>1071</v>
      </c>
      <c r="D688" s="148" t="s">
        <v>242</v>
      </c>
      <c r="E688" s="149" t="s">
        <v>1072</v>
      </c>
      <c r="F688" s="150" t="s">
        <v>1073</v>
      </c>
      <c r="G688" s="151" t="s">
        <v>261</v>
      </c>
      <c r="H688" s="152">
        <v>79.95</v>
      </c>
      <c r="I688" s="153"/>
      <c r="J688" s="152">
        <f>ROUND(I688*H688,3)</f>
        <v>0</v>
      </c>
      <c r="K688" s="154"/>
      <c r="L688" s="35"/>
      <c r="M688" s="155" t="s">
        <v>1</v>
      </c>
      <c r="N688" s="156" t="s">
        <v>46</v>
      </c>
      <c r="O688" s="60"/>
      <c r="P688" s="157">
        <f>O688*H688</f>
        <v>0</v>
      </c>
      <c r="Q688" s="157">
        <v>3.2699999999999999E-3</v>
      </c>
      <c r="R688" s="157">
        <f>Q688*H688</f>
        <v>0.26143650000000002</v>
      </c>
      <c r="S688" s="157">
        <v>0</v>
      </c>
      <c r="T688" s="158">
        <f>S688*H688</f>
        <v>0</v>
      </c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R688" s="159" t="s">
        <v>246</v>
      </c>
      <c r="AT688" s="159" t="s">
        <v>242</v>
      </c>
      <c r="AU688" s="159" t="s">
        <v>140</v>
      </c>
      <c r="AY688" s="18" t="s">
        <v>239</v>
      </c>
      <c r="BE688" s="160">
        <f>IF(N688="základná",J688,0)</f>
        <v>0</v>
      </c>
      <c r="BF688" s="160">
        <f>IF(N688="znížená",J688,0)</f>
        <v>0</v>
      </c>
      <c r="BG688" s="160">
        <f>IF(N688="zákl. prenesená",J688,0)</f>
        <v>0</v>
      </c>
      <c r="BH688" s="160">
        <f>IF(N688="zníž. prenesená",J688,0)</f>
        <v>0</v>
      </c>
      <c r="BI688" s="160">
        <f>IF(N688="nulová",J688,0)</f>
        <v>0</v>
      </c>
      <c r="BJ688" s="18" t="s">
        <v>140</v>
      </c>
      <c r="BK688" s="161">
        <f>ROUND(I688*H688,3)</f>
        <v>0</v>
      </c>
      <c r="BL688" s="18" t="s">
        <v>246</v>
      </c>
      <c r="BM688" s="159" t="s">
        <v>1074</v>
      </c>
    </row>
    <row r="689" spans="1:65" s="13" customFormat="1">
      <c r="B689" s="162"/>
      <c r="D689" s="163" t="s">
        <v>247</v>
      </c>
      <c r="E689" s="164" t="s">
        <v>1</v>
      </c>
      <c r="F689" s="165" t="s">
        <v>1075</v>
      </c>
      <c r="H689" s="166">
        <v>79.95</v>
      </c>
      <c r="I689" s="167"/>
      <c r="L689" s="162"/>
      <c r="M689" s="168"/>
      <c r="N689" s="169"/>
      <c r="O689" s="169"/>
      <c r="P689" s="169"/>
      <c r="Q689" s="169"/>
      <c r="R689" s="169"/>
      <c r="S689" s="169"/>
      <c r="T689" s="170"/>
      <c r="AT689" s="164" t="s">
        <v>247</v>
      </c>
      <c r="AU689" s="164" t="s">
        <v>140</v>
      </c>
      <c r="AV689" s="13" t="s">
        <v>140</v>
      </c>
      <c r="AW689" s="13" t="s">
        <v>3</v>
      </c>
      <c r="AX689" s="13" t="s">
        <v>88</v>
      </c>
      <c r="AY689" s="164" t="s">
        <v>239</v>
      </c>
    </row>
    <row r="690" spans="1:65" s="2" customFormat="1" ht="35.35">
      <c r="A690" s="34"/>
      <c r="B690" s="147"/>
      <c r="C690" s="190" t="s">
        <v>1076</v>
      </c>
      <c r="D690" s="190" t="s">
        <v>541</v>
      </c>
      <c r="E690" s="191" t="s">
        <v>1077</v>
      </c>
      <c r="F690" s="192" t="s">
        <v>5409</v>
      </c>
      <c r="G690" s="193" t="s">
        <v>261</v>
      </c>
      <c r="H690" s="194">
        <v>81.549000000000007</v>
      </c>
      <c r="I690" s="195"/>
      <c r="J690" s="194">
        <f>ROUND(I690*H690,3)</f>
        <v>0</v>
      </c>
      <c r="K690" s="196"/>
      <c r="L690" s="197"/>
      <c r="M690" s="198" t="s">
        <v>1</v>
      </c>
      <c r="N690" s="199" t="s">
        <v>46</v>
      </c>
      <c r="O690" s="60"/>
      <c r="P690" s="157">
        <f>O690*H690</f>
        <v>0</v>
      </c>
      <c r="Q690" s="157">
        <v>1.2E-2</v>
      </c>
      <c r="R690" s="157">
        <f>Q690*H690</f>
        <v>0.97858800000000012</v>
      </c>
      <c r="S690" s="157">
        <v>0</v>
      </c>
      <c r="T690" s="158">
        <f>S690*H690</f>
        <v>0</v>
      </c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R690" s="159" t="s">
        <v>291</v>
      </c>
      <c r="AT690" s="159" t="s">
        <v>541</v>
      </c>
      <c r="AU690" s="159" t="s">
        <v>140</v>
      </c>
      <c r="AY690" s="18" t="s">
        <v>239</v>
      </c>
      <c r="BE690" s="160">
        <f>IF(N690="základná",J690,0)</f>
        <v>0</v>
      </c>
      <c r="BF690" s="160">
        <f>IF(N690="znížená",J690,0)</f>
        <v>0</v>
      </c>
      <c r="BG690" s="160">
        <f>IF(N690="zákl. prenesená",J690,0)</f>
        <v>0</v>
      </c>
      <c r="BH690" s="160">
        <f>IF(N690="zníž. prenesená",J690,0)</f>
        <v>0</v>
      </c>
      <c r="BI690" s="160">
        <f>IF(N690="nulová",J690,0)</f>
        <v>0</v>
      </c>
      <c r="BJ690" s="18" t="s">
        <v>140</v>
      </c>
      <c r="BK690" s="161">
        <f>ROUND(I690*H690,3)</f>
        <v>0</v>
      </c>
      <c r="BL690" s="18" t="s">
        <v>246</v>
      </c>
      <c r="BM690" s="159" t="s">
        <v>1078</v>
      </c>
    </row>
    <row r="691" spans="1:65" s="13" customFormat="1">
      <c r="B691" s="162"/>
      <c r="D691" s="163" t="s">
        <v>247</v>
      </c>
      <c r="F691" s="165" t="s">
        <v>1079</v>
      </c>
      <c r="H691" s="166">
        <v>81.549000000000007</v>
      </c>
      <c r="I691" s="167"/>
      <c r="L691" s="162"/>
      <c r="M691" s="168"/>
      <c r="N691" s="169"/>
      <c r="O691" s="169"/>
      <c r="P691" s="169"/>
      <c r="Q691" s="169"/>
      <c r="R691" s="169"/>
      <c r="S691" s="169"/>
      <c r="T691" s="170"/>
      <c r="AT691" s="164" t="s">
        <v>247</v>
      </c>
      <c r="AU691" s="164" t="s">
        <v>140</v>
      </c>
      <c r="AV691" s="13" t="s">
        <v>140</v>
      </c>
      <c r="AW691" s="13" t="s">
        <v>4</v>
      </c>
      <c r="AX691" s="13" t="s">
        <v>88</v>
      </c>
      <c r="AY691" s="164" t="s">
        <v>239</v>
      </c>
    </row>
    <row r="692" spans="1:65" s="2" customFormat="1" ht="24.25" customHeight="1">
      <c r="A692" s="34"/>
      <c r="B692" s="147"/>
      <c r="C692" s="148" t="s">
        <v>1080</v>
      </c>
      <c r="D692" s="148" t="s">
        <v>242</v>
      </c>
      <c r="E692" s="149" t="s">
        <v>1081</v>
      </c>
      <c r="F692" s="150" t="s">
        <v>1082</v>
      </c>
      <c r="G692" s="151" t="s">
        <v>138</v>
      </c>
      <c r="H692" s="152">
        <v>35.5</v>
      </c>
      <c r="I692" s="153"/>
      <c r="J692" s="152">
        <f>ROUND(I692*H692,3)</f>
        <v>0</v>
      </c>
      <c r="K692" s="154"/>
      <c r="L692" s="35"/>
      <c r="M692" s="155" t="s">
        <v>1</v>
      </c>
      <c r="N692" s="156" t="s">
        <v>46</v>
      </c>
      <c r="O692" s="60"/>
      <c r="P692" s="157">
        <f>O692*H692</f>
        <v>0</v>
      </c>
      <c r="Q692" s="157">
        <v>3.4299999999999999E-3</v>
      </c>
      <c r="R692" s="157">
        <f>Q692*H692</f>
        <v>0.121765</v>
      </c>
      <c r="S692" s="157">
        <v>0</v>
      </c>
      <c r="T692" s="158">
        <f>S692*H692</f>
        <v>0</v>
      </c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R692" s="159" t="s">
        <v>246</v>
      </c>
      <c r="AT692" s="159" t="s">
        <v>242</v>
      </c>
      <c r="AU692" s="159" t="s">
        <v>140</v>
      </c>
      <c r="AY692" s="18" t="s">
        <v>239</v>
      </c>
      <c r="BE692" s="160">
        <f>IF(N692="základná",J692,0)</f>
        <v>0</v>
      </c>
      <c r="BF692" s="160">
        <f>IF(N692="znížená",J692,0)</f>
        <v>0</v>
      </c>
      <c r="BG692" s="160">
        <f>IF(N692="zákl. prenesená",J692,0)</f>
        <v>0</v>
      </c>
      <c r="BH692" s="160">
        <f>IF(N692="zníž. prenesená",J692,0)</f>
        <v>0</v>
      </c>
      <c r="BI692" s="160">
        <f>IF(N692="nulová",J692,0)</f>
        <v>0</v>
      </c>
      <c r="BJ692" s="18" t="s">
        <v>140</v>
      </c>
      <c r="BK692" s="161">
        <f>ROUND(I692*H692,3)</f>
        <v>0</v>
      </c>
      <c r="BL692" s="18" t="s">
        <v>246</v>
      </c>
      <c r="BM692" s="159" t="s">
        <v>1083</v>
      </c>
    </row>
    <row r="693" spans="1:65" s="13" customFormat="1">
      <c r="B693" s="162"/>
      <c r="D693" s="163" t="s">
        <v>247</v>
      </c>
      <c r="E693" s="164" t="s">
        <v>1</v>
      </c>
      <c r="F693" s="165" t="s">
        <v>1084</v>
      </c>
      <c r="H693" s="166">
        <v>35.5</v>
      </c>
      <c r="I693" s="167"/>
      <c r="L693" s="162"/>
      <c r="M693" s="168"/>
      <c r="N693" s="169"/>
      <c r="O693" s="169"/>
      <c r="P693" s="169"/>
      <c r="Q693" s="169"/>
      <c r="R693" s="169"/>
      <c r="S693" s="169"/>
      <c r="T693" s="170"/>
      <c r="AT693" s="164" t="s">
        <v>247</v>
      </c>
      <c r="AU693" s="164" t="s">
        <v>140</v>
      </c>
      <c r="AV693" s="13" t="s">
        <v>140</v>
      </c>
      <c r="AW693" s="13" t="s">
        <v>3</v>
      </c>
      <c r="AX693" s="13" t="s">
        <v>88</v>
      </c>
      <c r="AY693" s="164" t="s">
        <v>239</v>
      </c>
    </row>
    <row r="694" spans="1:65" s="2" customFormat="1" ht="35.35">
      <c r="A694" s="34"/>
      <c r="B694" s="147"/>
      <c r="C694" s="190" t="s">
        <v>1085</v>
      </c>
      <c r="D694" s="190" t="s">
        <v>541</v>
      </c>
      <c r="E694" s="191" t="s">
        <v>1077</v>
      </c>
      <c r="F694" s="192" t="s">
        <v>5409</v>
      </c>
      <c r="G694" s="193" t="s">
        <v>261</v>
      </c>
      <c r="H694" s="194">
        <v>3.55</v>
      </c>
      <c r="I694" s="195"/>
      <c r="J694" s="194">
        <f>ROUND(I694*H694,3)</f>
        <v>0</v>
      </c>
      <c r="K694" s="196"/>
      <c r="L694" s="197"/>
      <c r="M694" s="198" t="s">
        <v>1</v>
      </c>
      <c r="N694" s="199" t="s">
        <v>46</v>
      </c>
      <c r="O694" s="60"/>
      <c r="P694" s="157">
        <f>O694*H694</f>
        <v>0</v>
      </c>
      <c r="Q694" s="157">
        <v>1.2E-2</v>
      </c>
      <c r="R694" s="157">
        <f>Q694*H694</f>
        <v>4.2599999999999999E-2</v>
      </c>
      <c r="S694" s="157">
        <v>0</v>
      </c>
      <c r="T694" s="158">
        <f>S694*H694</f>
        <v>0</v>
      </c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R694" s="159" t="s">
        <v>291</v>
      </c>
      <c r="AT694" s="159" t="s">
        <v>541</v>
      </c>
      <c r="AU694" s="159" t="s">
        <v>140</v>
      </c>
      <c r="AY694" s="18" t="s">
        <v>239</v>
      </c>
      <c r="BE694" s="160">
        <f>IF(N694="základná",J694,0)</f>
        <v>0</v>
      </c>
      <c r="BF694" s="160">
        <f>IF(N694="znížená",J694,0)</f>
        <v>0</v>
      </c>
      <c r="BG694" s="160">
        <f>IF(N694="zákl. prenesená",J694,0)</f>
        <v>0</v>
      </c>
      <c r="BH694" s="160">
        <f>IF(N694="zníž. prenesená",J694,0)</f>
        <v>0</v>
      </c>
      <c r="BI694" s="160">
        <f>IF(N694="nulová",J694,0)</f>
        <v>0</v>
      </c>
      <c r="BJ694" s="18" t="s">
        <v>140</v>
      </c>
      <c r="BK694" s="161">
        <f>ROUND(I694*H694,3)</f>
        <v>0</v>
      </c>
      <c r="BL694" s="18" t="s">
        <v>246</v>
      </c>
      <c r="BM694" s="159" t="s">
        <v>1086</v>
      </c>
    </row>
    <row r="695" spans="1:65" s="13" customFormat="1">
      <c r="B695" s="162"/>
      <c r="D695" s="163" t="s">
        <v>247</v>
      </c>
      <c r="F695" s="165" t="s">
        <v>1087</v>
      </c>
      <c r="H695" s="166">
        <v>3.55</v>
      </c>
      <c r="I695" s="167"/>
      <c r="L695" s="162"/>
      <c r="M695" s="168"/>
      <c r="N695" s="169"/>
      <c r="O695" s="169"/>
      <c r="P695" s="169"/>
      <c r="Q695" s="169"/>
      <c r="R695" s="169"/>
      <c r="S695" s="169"/>
      <c r="T695" s="170"/>
      <c r="AT695" s="164" t="s">
        <v>247</v>
      </c>
      <c r="AU695" s="164" t="s">
        <v>140</v>
      </c>
      <c r="AV695" s="13" t="s">
        <v>140</v>
      </c>
      <c r="AW695" s="13" t="s">
        <v>4</v>
      </c>
      <c r="AX695" s="13" t="s">
        <v>88</v>
      </c>
      <c r="AY695" s="164" t="s">
        <v>239</v>
      </c>
    </row>
    <row r="696" spans="1:65" s="2" customFormat="1" ht="24.25" customHeight="1">
      <c r="A696" s="34"/>
      <c r="B696" s="147"/>
      <c r="C696" s="148" t="s">
        <v>1088</v>
      </c>
      <c r="D696" s="148" t="s">
        <v>242</v>
      </c>
      <c r="E696" s="149" t="s">
        <v>1089</v>
      </c>
      <c r="F696" s="150" t="s">
        <v>1090</v>
      </c>
      <c r="G696" s="151" t="s">
        <v>138</v>
      </c>
      <c r="H696" s="152">
        <v>41.59</v>
      </c>
      <c r="I696" s="153"/>
      <c r="J696" s="152">
        <f>ROUND(I696*H696,3)</f>
        <v>0</v>
      </c>
      <c r="K696" s="154"/>
      <c r="L696" s="35"/>
      <c r="M696" s="155" t="s">
        <v>1</v>
      </c>
      <c r="N696" s="156" t="s">
        <v>46</v>
      </c>
      <c r="O696" s="60"/>
      <c r="P696" s="157">
        <f>O696*H696</f>
        <v>0</v>
      </c>
      <c r="Q696" s="157">
        <v>0</v>
      </c>
      <c r="R696" s="157">
        <f>Q696*H696</f>
        <v>0</v>
      </c>
      <c r="S696" s="157">
        <v>0</v>
      </c>
      <c r="T696" s="158">
        <f>S696*H696</f>
        <v>0</v>
      </c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R696" s="159" t="s">
        <v>307</v>
      </c>
      <c r="AT696" s="159" t="s">
        <v>242</v>
      </c>
      <c r="AU696" s="159" t="s">
        <v>140</v>
      </c>
      <c r="AY696" s="18" t="s">
        <v>239</v>
      </c>
      <c r="BE696" s="160">
        <f>IF(N696="základná",J696,0)</f>
        <v>0</v>
      </c>
      <c r="BF696" s="160">
        <f>IF(N696="znížená",J696,0)</f>
        <v>0</v>
      </c>
      <c r="BG696" s="160">
        <f>IF(N696="zákl. prenesená",J696,0)</f>
        <v>0</v>
      </c>
      <c r="BH696" s="160">
        <f>IF(N696="zníž. prenesená",J696,0)</f>
        <v>0</v>
      </c>
      <c r="BI696" s="160">
        <f>IF(N696="nulová",J696,0)</f>
        <v>0</v>
      </c>
      <c r="BJ696" s="18" t="s">
        <v>140</v>
      </c>
      <c r="BK696" s="161">
        <f>ROUND(I696*H696,3)</f>
        <v>0</v>
      </c>
      <c r="BL696" s="18" t="s">
        <v>307</v>
      </c>
      <c r="BM696" s="159" t="s">
        <v>1091</v>
      </c>
    </row>
    <row r="697" spans="1:65" s="15" customFormat="1">
      <c r="B697" s="179"/>
      <c r="D697" s="163" t="s">
        <v>247</v>
      </c>
      <c r="E697" s="180" t="s">
        <v>1</v>
      </c>
      <c r="F697" s="181" t="s">
        <v>1092</v>
      </c>
      <c r="H697" s="180" t="s">
        <v>1</v>
      </c>
      <c r="I697" s="182"/>
      <c r="L697" s="179"/>
      <c r="M697" s="183"/>
      <c r="N697" s="184"/>
      <c r="O697" s="184"/>
      <c r="P697" s="184"/>
      <c r="Q697" s="184"/>
      <c r="R697" s="184"/>
      <c r="S697" s="184"/>
      <c r="T697" s="185"/>
      <c r="AT697" s="180" t="s">
        <v>247</v>
      </c>
      <c r="AU697" s="180" t="s">
        <v>140</v>
      </c>
      <c r="AV697" s="15" t="s">
        <v>88</v>
      </c>
      <c r="AW697" s="15" t="s">
        <v>3</v>
      </c>
      <c r="AX697" s="15" t="s">
        <v>80</v>
      </c>
      <c r="AY697" s="180" t="s">
        <v>239</v>
      </c>
    </row>
    <row r="698" spans="1:65" s="13" customFormat="1">
      <c r="B698" s="162"/>
      <c r="D698" s="163" t="s">
        <v>247</v>
      </c>
      <c r="E698" s="164" t="s">
        <v>1</v>
      </c>
      <c r="F698" s="165" t="s">
        <v>1093</v>
      </c>
      <c r="H698" s="166">
        <v>17.649999999999999</v>
      </c>
      <c r="I698" s="167"/>
      <c r="L698" s="162"/>
      <c r="M698" s="168"/>
      <c r="N698" s="169"/>
      <c r="O698" s="169"/>
      <c r="P698" s="169"/>
      <c r="Q698" s="169"/>
      <c r="R698" s="169"/>
      <c r="S698" s="169"/>
      <c r="T698" s="170"/>
      <c r="AT698" s="164" t="s">
        <v>247</v>
      </c>
      <c r="AU698" s="164" t="s">
        <v>140</v>
      </c>
      <c r="AV698" s="13" t="s">
        <v>140</v>
      </c>
      <c r="AW698" s="13" t="s">
        <v>3</v>
      </c>
      <c r="AX698" s="13" t="s">
        <v>80</v>
      </c>
      <c r="AY698" s="164" t="s">
        <v>239</v>
      </c>
    </row>
    <row r="699" spans="1:65" s="13" customFormat="1">
      <c r="B699" s="162"/>
      <c r="D699" s="163" t="s">
        <v>247</v>
      </c>
      <c r="E699" s="164" t="s">
        <v>1</v>
      </c>
      <c r="F699" s="165" t="s">
        <v>1094</v>
      </c>
      <c r="H699" s="166">
        <v>23.94</v>
      </c>
      <c r="I699" s="167"/>
      <c r="L699" s="162"/>
      <c r="M699" s="168"/>
      <c r="N699" s="169"/>
      <c r="O699" s="169"/>
      <c r="P699" s="169"/>
      <c r="Q699" s="169"/>
      <c r="R699" s="169"/>
      <c r="S699" s="169"/>
      <c r="T699" s="170"/>
      <c r="AT699" s="164" t="s">
        <v>247</v>
      </c>
      <c r="AU699" s="164" t="s">
        <v>140</v>
      </c>
      <c r="AV699" s="13" t="s">
        <v>140</v>
      </c>
      <c r="AW699" s="13" t="s">
        <v>3</v>
      </c>
      <c r="AX699" s="13" t="s">
        <v>80</v>
      </c>
      <c r="AY699" s="164" t="s">
        <v>239</v>
      </c>
    </row>
    <row r="700" spans="1:65" s="14" customFormat="1">
      <c r="B700" s="171"/>
      <c r="D700" s="163" t="s">
        <v>247</v>
      </c>
      <c r="E700" s="172" t="s">
        <v>1</v>
      </c>
      <c r="F700" s="173" t="s">
        <v>249</v>
      </c>
      <c r="H700" s="174">
        <v>41.59</v>
      </c>
      <c r="I700" s="175"/>
      <c r="L700" s="171"/>
      <c r="M700" s="176"/>
      <c r="N700" s="177"/>
      <c r="O700" s="177"/>
      <c r="P700" s="177"/>
      <c r="Q700" s="177"/>
      <c r="R700" s="177"/>
      <c r="S700" s="177"/>
      <c r="T700" s="178"/>
      <c r="AT700" s="172" t="s">
        <v>247</v>
      </c>
      <c r="AU700" s="172" t="s">
        <v>140</v>
      </c>
      <c r="AV700" s="14" t="s">
        <v>246</v>
      </c>
      <c r="AW700" s="14" t="s">
        <v>3</v>
      </c>
      <c r="AX700" s="14" t="s">
        <v>88</v>
      </c>
      <c r="AY700" s="172" t="s">
        <v>239</v>
      </c>
    </row>
    <row r="701" spans="1:65" s="2" customFormat="1" ht="35.35">
      <c r="A701" s="34"/>
      <c r="B701" s="147"/>
      <c r="C701" s="259" t="s">
        <v>1063</v>
      </c>
      <c r="D701" s="259" t="s">
        <v>541</v>
      </c>
      <c r="E701" s="260" t="s">
        <v>1095</v>
      </c>
      <c r="F701" s="261" t="s">
        <v>5410</v>
      </c>
      <c r="G701" s="262" t="s">
        <v>261</v>
      </c>
      <c r="H701" s="263">
        <v>10.398</v>
      </c>
      <c r="I701" s="263"/>
      <c r="J701" s="263">
        <f>ROUND(I701*H701,3)</f>
        <v>0</v>
      </c>
      <c r="K701" s="196"/>
      <c r="L701" s="197"/>
      <c r="M701" s="198" t="s">
        <v>1</v>
      </c>
      <c r="N701" s="199" t="s">
        <v>46</v>
      </c>
      <c r="O701" s="60"/>
      <c r="P701" s="157">
        <f>O701*H701</f>
        <v>0</v>
      </c>
      <c r="Q701" s="157">
        <v>0</v>
      </c>
      <c r="R701" s="157">
        <f>Q701*H701</f>
        <v>0</v>
      </c>
      <c r="S701" s="157">
        <v>0</v>
      </c>
      <c r="T701" s="158">
        <f>S701*H701</f>
        <v>0</v>
      </c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R701" s="159" t="s">
        <v>323</v>
      </c>
      <c r="AT701" s="159" t="s">
        <v>541</v>
      </c>
      <c r="AU701" s="159" t="s">
        <v>140</v>
      </c>
      <c r="AY701" s="18" t="s">
        <v>239</v>
      </c>
      <c r="BE701" s="160">
        <f>IF(N701="základná",J701,0)</f>
        <v>0</v>
      </c>
      <c r="BF701" s="160">
        <f>IF(N701="znížená",J701,0)</f>
        <v>0</v>
      </c>
      <c r="BG701" s="160">
        <f>IF(N701="zákl. prenesená",J701,0)</f>
        <v>0</v>
      </c>
      <c r="BH701" s="160">
        <f>IF(N701="zníž. prenesená",J701,0)</f>
        <v>0</v>
      </c>
      <c r="BI701" s="160">
        <f>IF(N701="nulová",J701,0)</f>
        <v>0</v>
      </c>
      <c r="BJ701" s="18" t="s">
        <v>140</v>
      </c>
      <c r="BK701" s="161">
        <f>ROUND(I701*H701,3)</f>
        <v>0</v>
      </c>
      <c r="BL701" s="18" t="s">
        <v>307</v>
      </c>
      <c r="BM701" s="159" t="s">
        <v>1088</v>
      </c>
    </row>
    <row r="702" spans="1:65" s="13" customFormat="1">
      <c r="B702" s="162"/>
      <c r="D702" s="163" t="s">
        <v>247</v>
      </c>
      <c r="E702" s="164" t="s">
        <v>1</v>
      </c>
      <c r="F702" s="165" t="s">
        <v>1096</v>
      </c>
      <c r="H702" s="166">
        <v>10.398</v>
      </c>
      <c r="I702" s="167"/>
      <c r="L702" s="162"/>
      <c r="M702" s="168"/>
      <c r="N702" s="169"/>
      <c r="O702" s="169"/>
      <c r="P702" s="169"/>
      <c r="Q702" s="169"/>
      <c r="R702" s="169"/>
      <c r="S702" s="169"/>
      <c r="T702" s="170"/>
      <c r="AT702" s="164" t="s">
        <v>247</v>
      </c>
      <c r="AU702" s="164" t="s">
        <v>140</v>
      </c>
      <c r="AV702" s="13" t="s">
        <v>140</v>
      </c>
      <c r="AW702" s="13" t="s">
        <v>3</v>
      </c>
      <c r="AX702" s="13" t="s">
        <v>80</v>
      </c>
      <c r="AY702" s="164" t="s">
        <v>239</v>
      </c>
    </row>
    <row r="703" spans="1:65" s="14" customFormat="1">
      <c r="B703" s="171"/>
      <c r="D703" s="163" t="s">
        <v>247</v>
      </c>
      <c r="E703" s="172" t="s">
        <v>1</v>
      </c>
      <c r="F703" s="173" t="s">
        <v>249</v>
      </c>
      <c r="H703" s="174">
        <v>10.398</v>
      </c>
      <c r="I703" s="175"/>
      <c r="L703" s="171"/>
      <c r="M703" s="176"/>
      <c r="N703" s="177"/>
      <c r="O703" s="177"/>
      <c r="P703" s="177"/>
      <c r="Q703" s="177"/>
      <c r="R703" s="177"/>
      <c r="S703" s="177"/>
      <c r="T703" s="178"/>
      <c r="AT703" s="172" t="s">
        <v>247</v>
      </c>
      <c r="AU703" s="172" t="s">
        <v>140</v>
      </c>
      <c r="AV703" s="14" t="s">
        <v>246</v>
      </c>
      <c r="AW703" s="14" t="s">
        <v>3</v>
      </c>
      <c r="AX703" s="14" t="s">
        <v>88</v>
      </c>
      <c r="AY703" s="172" t="s">
        <v>239</v>
      </c>
    </row>
    <row r="704" spans="1:65" s="12" customFormat="1" ht="22.75" customHeight="1">
      <c r="B704" s="134"/>
      <c r="D704" s="135" t="s">
        <v>79</v>
      </c>
      <c r="E704" s="145" t="s">
        <v>1097</v>
      </c>
      <c r="F704" s="145" t="s">
        <v>1048</v>
      </c>
      <c r="I704" s="137"/>
      <c r="J704" s="146">
        <f>BK704</f>
        <v>0</v>
      </c>
      <c r="L704" s="134"/>
      <c r="M704" s="139"/>
      <c r="N704" s="140"/>
      <c r="O704" s="140"/>
      <c r="P704" s="141">
        <f>SUM(P705:P725)</f>
        <v>0</v>
      </c>
      <c r="Q704" s="140"/>
      <c r="R704" s="141">
        <f>SUM(R705:R725)</f>
        <v>1.7147586800000001</v>
      </c>
      <c r="S704" s="140"/>
      <c r="T704" s="142">
        <f>SUM(T705:T725)</f>
        <v>0</v>
      </c>
      <c r="AR704" s="135" t="s">
        <v>88</v>
      </c>
      <c r="AT704" s="143" t="s">
        <v>79</v>
      </c>
      <c r="AU704" s="143" t="s">
        <v>88</v>
      </c>
      <c r="AY704" s="135" t="s">
        <v>239</v>
      </c>
      <c r="BK704" s="144">
        <f>SUM(BK705:BK725)</f>
        <v>0</v>
      </c>
    </row>
    <row r="705" spans="1:65" s="2" customFormat="1" ht="24.25" customHeight="1">
      <c r="A705" s="34"/>
      <c r="B705" s="147"/>
      <c r="C705" s="148" t="s">
        <v>1069</v>
      </c>
      <c r="D705" s="148" t="s">
        <v>242</v>
      </c>
      <c r="E705" s="149" t="s">
        <v>1098</v>
      </c>
      <c r="F705" s="150" t="s">
        <v>1099</v>
      </c>
      <c r="G705" s="151" t="s">
        <v>261</v>
      </c>
      <c r="H705" s="152">
        <v>155.49600000000001</v>
      </c>
      <c r="I705" s="153"/>
      <c r="J705" s="152">
        <f>ROUND(I705*H705,3)</f>
        <v>0</v>
      </c>
      <c r="K705" s="154"/>
      <c r="L705" s="35"/>
      <c r="M705" s="155" t="s">
        <v>1</v>
      </c>
      <c r="N705" s="156" t="s">
        <v>46</v>
      </c>
      <c r="O705" s="60"/>
      <c r="P705" s="157">
        <f>O705*H705</f>
        <v>0</v>
      </c>
      <c r="Q705" s="157">
        <v>3.15E-3</v>
      </c>
      <c r="R705" s="157">
        <f>Q705*H705</f>
        <v>0.48981240000000004</v>
      </c>
      <c r="S705" s="157">
        <v>0</v>
      </c>
      <c r="T705" s="158">
        <f>S705*H705</f>
        <v>0</v>
      </c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R705" s="159" t="s">
        <v>307</v>
      </c>
      <c r="AT705" s="159" t="s">
        <v>242</v>
      </c>
      <c r="AU705" s="159" t="s">
        <v>140</v>
      </c>
      <c r="AY705" s="18" t="s">
        <v>239</v>
      </c>
      <c r="BE705" s="160">
        <f>IF(N705="základná",J705,0)</f>
        <v>0</v>
      </c>
      <c r="BF705" s="160">
        <f>IF(N705="znížená",J705,0)</f>
        <v>0</v>
      </c>
      <c r="BG705" s="160">
        <f>IF(N705="zákl. prenesená",J705,0)</f>
        <v>0</v>
      </c>
      <c r="BH705" s="160">
        <f>IF(N705="zníž. prenesená",J705,0)</f>
        <v>0</v>
      </c>
      <c r="BI705" s="160">
        <f>IF(N705="nulová",J705,0)</f>
        <v>0</v>
      </c>
      <c r="BJ705" s="18" t="s">
        <v>140</v>
      </c>
      <c r="BK705" s="161">
        <f>ROUND(I705*H705,3)</f>
        <v>0</v>
      </c>
      <c r="BL705" s="18" t="s">
        <v>307</v>
      </c>
      <c r="BM705" s="159" t="s">
        <v>1100</v>
      </c>
    </row>
    <row r="706" spans="1:65" s="15" customFormat="1">
      <c r="B706" s="179"/>
      <c r="D706" s="163" t="s">
        <v>247</v>
      </c>
      <c r="E706" s="180" t="s">
        <v>1</v>
      </c>
      <c r="F706" s="181" t="s">
        <v>1101</v>
      </c>
      <c r="H706" s="180" t="s">
        <v>1</v>
      </c>
      <c r="I706" s="182"/>
      <c r="L706" s="179"/>
      <c r="M706" s="183"/>
      <c r="N706" s="184"/>
      <c r="O706" s="184"/>
      <c r="P706" s="184"/>
      <c r="Q706" s="184"/>
      <c r="R706" s="184"/>
      <c r="S706" s="184"/>
      <c r="T706" s="185"/>
      <c r="AT706" s="180" t="s">
        <v>247</v>
      </c>
      <c r="AU706" s="180" t="s">
        <v>140</v>
      </c>
      <c r="AV706" s="15" t="s">
        <v>88</v>
      </c>
      <c r="AW706" s="15" t="s">
        <v>3</v>
      </c>
      <c r="AX706" s="15" t="s">
        <v>80</v>
      </c>
      <c r="AY706" s="180" t="s">
        <v>239</v>
      </c>
    </row>
    <row r="707" spans="1:65" s="13" customFormat="1" ht="31.45">
      <c r="B707" s="162"/>
      <c r="D707" s="163" t="s">
        <v>247</v>
      </c>
      <c r="E707" s="164" t="s">
        <v>1</v>
      </c>
      <c r="F707" s="165" t="s">
        <v>1102</v>
      </c>
      <c r="H707" s="166">
        <v>87.185000000000002</v>
      </c>
      <c r="I707" s="167"/>
      <c r="L707" s="162"/>
      <c r="M707" s="168"/>
      <c r="N707" s="169"/>
      <c r="O707" s="169"/>
      <c r="P707" s="169"/>
      <c r="Q707" s="169"/>
      <c r="R707" s="169"/>
      <c r="S707" s="169"/>
      <c r="T707" s="170"/>
      <c r="AT707" s="164" t="s">
        <v>247</v>
      </c>
      <c r="AU707" s="164" t="s">
        <v>140</v>
      </c>
      <c r="AV707" s="13" t="s">
        <v>140</v>
      </c>
      <c r="AW707" s="13" t="s">
        <v>3</v>
      </c>
      <c r="AX707" s="13" t="s">
        <v>80</v>
      </c>
      <c r="AY707" s="164" t="s">
        <v>239</v>
      </c>
    </row>
    <row r="708" spans="1:65" s="13" customFormat="1" ht="31.45">
      <c r="B708" s="162"/>
      <c r="D708" s="163" t="s">
        <v>247</v>
      </c>
      <c r="E708" s="164" t="s">
        <v>1</v>
      </c>
      <c r="F708" s="165" t="s">
        <v>1103</v>
      </c>
      <c r="H708" s="166">
        <v>68.311000000000007</v>
      </c>
      <c r="I708" s="167"/>
      <c r="L708" s="162"/>
      <c r="M708" s="168"/>
      <c r="N708" s="169"/>
      <c r="O708" s="169"/>
      <c r="P708" s="169"/>
      <c r="Q708" s="169"/>
      <c r="R708" s="169"/>
      <c r="S708" s="169"/>
      <c r="T708" s="170"/>
      <c r="AT708" s="164" t="s">
        <v>247</v>
      </c>
      <c r="AU708" s="164" t="s">
        <v>140</v>
      </c>
      <c r="AV708" s="13" t="s">
        <v>140</v>
      </c>
      <c r="AW708" s="13" t="s">
        <v>3</v>
      </c>
      <c r="AX708" s="13" t="s">
        <v>80</v>
      </c>
      <c r="AY708" s="164" t="s">
        <v>239</v>
      </c>
    </row>
    <row r="709" spans="1:65" s="14" customFormat="1">
      <c r="B709" s="171"/>
      <c r="D709" s="163" t="s">
        <v>247</v>
      </c>
      <c r="E709" s="172" t="s">
        <v>1</v>
      </c>
      <c r="F709" s="173" t="s">
        <v>249</v>
      </c>
      <c r="H709" s="174">
        <v>155.49600000000001</v>
      </c>
      <c r="I709" s="175"/>
      <c r="L709" s="171"/>
      <c r="M709" s="176"/>
      <c r="N709" s="177"/>
      <c r="O709" s="177"/>
      <c r="P709" s="177"/>
      <c r="Q709" s="177"/>
      <c r="R709" s="177"/>
      <c r="S709" s="177"/>
      <c r="T709" s="178"/>
      <c r="AT709" s="172" t="s">
        <v>247</v>
      </c>
      <c r="AU709" s="172" t="s">
        <v>140</v>
      </c>
      <c r="AV709" s="14" t="s">
        <v>246</v>
      </c>
      <c r="AW709" s="14" t="s">
        <v>3</v>
      </c>
      <c r="AX709" s="14" t="s">
        <v>88</v>
      </c>
      <c r="AY709" s="172" t="s">
        <v>239</v>
      </c>
    </row>
    <row r="710" spans="1:65" s="2" customFormat="1" ht="35.35">
      <c r="A710" s="34"/>
      <c r="B710" s="147"/>
      <c r="C710" s="259" t="s">
        <v>1104</v>
      </c>
      <c r="D710" s="259" t="s">
        <v>541</v>
      </c>
      <c r="E710" s="260" t="s">
        <v>1105</v>
      </c>
      <c r="F710" s="261" t="s">
        <v>5411</v>
      </c>
      <c r="G710" s="262" t="s">
        <v>261</v>
      </c>
      <c r="H710" s="263">
        <v>158.60599999999999</v>
      </c>
      <c r="I710" s="263"/>
      <c r="J710" s="263">
        <f>ROUND(I710*H710,3)</f>
        <v>0</v>
      </c>
      <c r="K710" s="196"/>
      <c r="L710" s="197"/>
      <c r="M710" s="198" t="s">
        <v>1</v>
      </c>
      <c r="N710" s="199" t="s">
        <v>46</v>
      </c>
      <c r="O710" s="60"/>
      <c r="P710" s="157">
        <f>O710*H710</f>
        <v>0</v>
      </c>
      <c r="Q710" s="157">
        <v>0</v>
      </c>
      <c r="R710" s="157">
        <f>Q710*H710</f>
        <v>0</v>
      </c>
      <c r="S710" s="157">
        <v>0</v>
      </c>
      <c r="T710" s="158">
        <f>S710*H710</f>
        <v>0</v>
      </c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R710" s="159" t="s">
        <v>323</v>
      </c>
      <c r="AT710" s="159" t="s">
        <v>541</v>
      </c>
      <c r="AU710" s="159" t="s">
        <v>140</v>
      </c>
      <c r="AY710" s="18" t="s">
        <v>239</v>
      </c>
      <c r="BE710" s="160">
        <f>IF(N710="základná",J710,0)</f>
        <v>0</v>
      </c>
      <c r="BF710" s="160">
        <f>IF(N710="znížená",J710,0)</f>
        <v>0</v>
      </c>
      <c r="BG710" s="160">
        <f>IF(N710="zákl. prenesená",J710,0)</f>
        <v>0</v>
      </c>
      <c r="BH710" s="160">
        <f>IF(N710="zníž. prenesená",J710,0)</f>
        <v>0</v>
      </c>
      <c r="BI710" s="160">
        <f>IF(N710="nulová",J710,0)</f>
        <v>0</v>
      </c>
      <c r="BJ710" s="18" t="s">
        <v>140</v>
      </c>
      <c r="BK710" s="161">
        <f>ROUND(I710*H710,3)</f>
        <v>0</v>
      </c>
      <c r="BL710" s="18" t="s">
        <v>307</v>
      </c>
      <c r="BM710" s="159" t="s">
        <v>1106</v>
      </c>
    </row>
    <row r="711" spans="1:65" s="13" customFormat="1">
      <c r="B711" s="162"/>
      <c r="D711" s="163" t="s">
        <v>247</v>
      </c>
      <c r="E711" s="164" t="s">
        <v>1</v>
      </c>
      <c r="F711" s="165" t="s">
        <v>1107</v>
      </c>
      <c r="H711" s="166">
        <v>158.60599999999999</v>
      </c>
      <c r="I711" s="167"/>
      <c r="L711" s="162"/>
      <c r="M711" s="168"/>
      <c r="N711" s="169"/>
      <c r="O711" s="169"/>
      <c r="P711" s="169"/>
      <c r="Q711" s="169"/>
      <c r="R711" s="169"/>
      <c r="S711" s="169"/>
      <c r="T711" s="170"/>
      <c r="AT711" s="164" t="s">
        <v>247</v>
      </c>
      <c r="AU711" s="164" t="s">
        <v>140</v>
      </c>
      <c r="AV711" s="13" t="s">
        <v>140</v>
      </c>
      <c r="AW711" s="13" t="s">
        <v>3</v>
      </c>
      <c r="AX711" s="13" t="s">
        <v>80</v>
      </c>
      <c r="AY711" s="164" t="s">
        <v>239</v>
      </c>
    </row>
    <row r="712" spans="1:65" s="14" customFormat="1">
      <c r="B712" s="171"/>
      <c r="D712" s="163" t="s">
        <v>247</v>
      </c>
      <c r="E712" s="172" t="s">
        <v>1</v>
      </c>
      <c r="F712" s="173" t="s">
        <v>249</v>
      </c>
      <c r="H712" s="174">
        <v>158.60599999999999</v>
      </c>
      <c r="I712" s="175"/>
      <c r="L712" s="171"/>
      <c r="M712" s="176"/>
      <c r="N712" s="177"/>
      <c r="O712" s="177"/>
      <c r="P712" s="177"/>
      <c r="Q712" s="177"/>
      <c r="R712" s="177"/>
      <c r="S712" s="177"/>
      <c r="T712" s="178"/>
      <c r="AT712" s="172" t="s">
        <v>247</v>
      </c>
      <c r="AU712" s="172" t="s">
        <v>140</v>
      </c>
      <c r="AV712" s="14" t="s">
        <v>246</v>
      </c>
      <c r="AW712" s="14" t="s">
        <v>3</v>
      </c>
      <c r="AX712" s="14" t="s">
        <v>88</v>
      </c>
      <c r="AY712" s="172" t="s">
        <v>239</v>
      </c>
    </row>
    <row r="713" spans="1:65" s="2" customFormat="1" ht="24.25" customHeight="1">
      <c r="A713" s="34"/>
      <c r="B713" s="147"/>
      <c r="C713" s="148" t="s">
        <v>1108</v>
      </c>
      <c r="D713" s="148" t="s">
        <v>242</v>
      </c>
      <c r="E713" s="149" t="s">
        <v>1109</v>
      </c>
      <c r="F713" s="150" t="s">
        <v>1110</v>
      </c>
      <c r="G713" s="151" t="s">
        <v>261</v>
      </c>
      <c r="H713" s="152">
        <v>28.93</v>
      </c>
      <c r="I713" s="153"/>
      <c r="J713" s="152">
        <f>ROUND(I713*H713,3)</f>
        <v>0</v>
      </c>
      <c r="K713" s="154"/>
      <c r="L713" s="35"/>
      <c r="M713" s="155" t="s">
        <v>1</v>
      </c>
      <c r="N713" s="156" t="s">
        <v>46</v>
      </c>
      <c r="O713" s="60"/>
      <c r="P713" s="157">
        <f>O713*H713</f>
        <v>0</v>
      </c>
      <c r="Q713" s="157">
        <v>3.9690000000000003E-2</v>
      </c>
      <c r="R713" s="157">
        <f>Q713*H713</f>
        <v>1.1482317</v>
      </c>
      <c r="S713" s="157">
        <v>0</v>
      </c>
      <c r="T713" s="158">
        <f>S713*H713</f>
        <v>0</v>
      </c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R713" s="159" t="s">
        <v>307</v>
      </c>
      <c r="AT713" s="159" t="s">
        <v>242</v>
      </c>
      <c r="AU713" s="159" t="s">
        <v>140</v>
      </c>
      <c r="AY713" s="18" t="s">
        <v>239</v>
      </c>
      <c r="BE713" s="160">
        <f>IF(N713="základná",J713,0)</f>
        <v>0</v>
      </c>
      <c r="BF713" s="160">
        <f>IF(N713="znížená",J713,0)</f>
        <v>0</v>
      </c>
      <c r="BG713" s="160">
        <f>IF(N713="zákl. prenesená",J713,0)</f>
        <v>0</v>
      </c>
      <c r="BH713" s="160">
        <f>IF(N713="zníž. prenesená",J713,0)</f>
        <v>0</v>
      </c>
      <c r="BI713" s="160">
        <f>IF(N713="nulová",J713,0)</f>
        <v>0</v>
      </c>
      <c r="BJ713" s="18" t="s">
        <v>140</v>
      </c>
      <c r="BK713" s="161">
        <f>ROUND(I713*H713,3)</f>
        <v>0</v>
      </c>
      <c r="BL713" s="18" t="s">
        <v>307</v>
      </c>
      <c r="BM713" s="159" t="s">
        <v>1111</v>
      </c>
    </row>
    <row r="714" spans="1:65" s="2" customFormat="1" ht="19.649999999999999">
      <c r="A714" s="34"/>
      <c r="B714" s="35"/>
      <c r="C714" s="34"/>
      <c r="D714" s="163" t="s">
        <v>316</v>
      </c>
      <c r="E714" s="34"/>
      <c r="F714" s="186" t="s">
        <v>1112</v>
      </c>
      <c r="G714" s="34"/>
      <c r="H714" s="34"/>
      <c r="I714" s="187"/>
      <c r="J714" s="34"/>
      <c r="K714" s="34"/>
      <c r="L714" s="35"/>
      <c r="M714" s="188"/>
      <c r="N714" s="189"/>
      <c r="O714" s="60"/>
      <c r="P714" s="60"/>
      <c r="Q714" s="60"/>
      <c r="R714" s="60"/>
      <c r="S714" s="60"/>
      <c r="T714" s="61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T714" s="18" t="s">
        <v>316</v>
      </c>
      <c r="AU714" s="18" t="s">
        <v>140</v>
      </c>
    </row>
    <row r="715" spans="1:65" s="13" customFormat="1" ht="20.95">
      <c r="B715" s="162"/>
      <c r="D715" s="163" t="s">
        <v>247</v>
      </c>
      <c r="E715" s="164" t="s">
        <v>1</v>
      </c>
      <c r="F715" s="165" t="s">
        <v>1113</v>
      </c>
      <c r="H715" s="166">
        <v>28.93</v>
      </c>
      <c r="I715" s="167"/>
      <c r="L715" s="162"/>
      <c r="M715" s="168"/>
      <c r="N715" s="169"/>
      <c r="O715" s="169"/>
      <c r="P715" s="169"/>
      <c r="Q715" s="169"/>
      <c r="R715" s="169"/>
      <c r="S715" s="169"/>
      <c r="T715" s="170"/>
      <c r="AT715" s="164" t="s">
        <v>247</v>
      </c>
      <c r="AU715" s="164" t="s">
        <v>140</v>
      </c>
      <c r="AV715" s="13" t="s">
        <v>140</v>
      </c>
      <c r="AW715" s="13" t="s">
        <v>3</v>
      </c>
      <c r="AX715" s="13" t="s">
        <v>88</v>
      </c>
      <c r="AY715" s="164" t="s">
        <v>239</v>
      </c>
    </row>
    <row r="716" spans="1:65" s="2" customFormat="1" ht="38" customHeight="1">
      <c r="A716" s="34"/>
      <c r="B716" s="147"/>
      <c r="C716" s="190" t="s">
        <v>1114</v>
      </c>
      <c r="D716" s="190" t="s">
        <v>541</v>
      </c>
      <c r="E716" s="191" t="s">
        <v>1115</v>
      </c>
      <c r="F716" s="192" t="s">
        <v>1116</v>
      </c>
      <c r="G716" s="193" t="s">
        <v>261</v>
      </c>
      <c r="H716" s="194">
        <v>30.376999999999999</v>
      </c>
      <c r="I716" s="195"/>
      <c r="J716" s="194">
        <f>ROUND(I716*H716,3)</f>
        <v>0</v>
      </c>
      <c r="K716" s="196"/>
      <c r="L716" s="197"/>
      <c r="M716" s="198" t="s">
        <v>1</v>
      </c>
      <c r="N716" s="199" t="s">
        <v>46</v>
      </c>
      <c r="O716" s="60"/>
      <c r="P716" s="157">
        <f>O716*H716</f>
        <v>0</v>
      </c>
      <c r="Q716" s="157">
        <v>2.4000000000000001E-4</v>
      </c>
      <c r="R716" s="157">
        <f>Q716*H716</f>
        <v>7.2904800000000002E-3</v>
      </c>
      <c r="S716" s="157">
        <v>0</v>
      </c>
      <c r="T716" s="158">
        <f>S716*H716</f>
        <v>0</v>
      </c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R716" s="159" t="s">
        <v>323</v>
      </c>
      <c r="AT716" s="159" t="s">
        <v>541</v>
      </c>
      <c r="AU716" s="159" t="s">
        <v>140</v>
      </c>
      <c r="AY716" s="18" t="s">
        <v>239</v>
      </c>
      <c r="BE716" s="160">
        <f>IF(N716="základná",J716,0)</f>
        <v>0</v>
      </c>
      <c r="BF716" s="160">
        <f>IF(N716="znížená",J716,0)</f>
        <v>0</v>
      </c>
      <c r="BG716" s="160">
        <f>IF(N716="zákl. prenesená",J716,0)</f>
        <v>0</v>
      </c>
      <c r="BH716" s="160">
        <f>IF(N716="zníž. prenesená",J716,0)</f>
        <v>0</v>
      </c>
      <c r="BI716" s="160">
        <f>IF(N716="nulová",J716,0)</f>
        <v>0</v>
      </c>
      <c r="BJ716" s="18" t="s">
        <v>140</v>
      </c>
      <c r="BK716" s="161">
        <f>ROUND(I716*H716,3)</f>
        <v>0</v>
      </c>
      <c r="BL716" s="18" t="s">
        <v>307</v>
      </c>
      <c r="BM716" s="159" t="s">
        <v>1117</v>
      </c>
    </row>
    <row r="717" spans="1:65" s="2" customFormat="1" ht="19.649999999999999">
      <c r="A717" s="34"/>
      <c r="B717" s="35"/>
      <c r="C717" s="34"/>
      <c r="D717" s="163" t="s">
        <v>316</v>
      </c>
      <c r="E717" s="34"/>
      <c r="F717" s="186" t="s">
        <v>1118</v>
      </c>
      <c r="G717" s="34"/>
      <c r="H717" s="34"/>
      <c r="I717" s="187"/>
      <c r="J717" s="34"/>
      <c r="K717" s="34"/>
      <c r="L717" s="35"/>
      <c r="M717" s="188"/>
      <c r="N717" s="189"/>
      <c r="O717" s="60"/>
      <c r="P717" s="60"/>
      <c r="Q717" s="60"/>
      <c r="R717" s="60"/>
      <c r="S717" s="60"/>
      <c r="T717" s="61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T717" s="18" t="s">
        <v>316</v>
      </c>
      <c r="AU717" s="18" t="s">
        <v>140</v>
      </c>
    </row>
    <row r="718" spans="1:65" s="13" customFormat="1">
      <c r="B718" s="162"/>
      <c r="D718" s="163" t="s">
        <v>247</v>
      </c>
      <c r="F718" s="165" t="s">
        <v>1119</v>
      </c>
      <c r="H718" s="166">
        <v>30.376999999999999</v>
      </c>
      <c r="I718" s="167"/>
      <c r="L718" s="162"/>
      <c r="M718" s="168"/>
      <c r="N718" s="169"/>
      <c r="O718" s="169"/>
      <c r="P718" s="169"/>
      <c r="Q718" s="169"/>
      <c r="R718" s="169"/>
      <c r="S718" s="169"/>
      <c r="T718" s="170"/>
      <c r="AT718" s="164" t="s">
        <v>247</v>
      </c>
      <c r="AU718" s="164" t="s">
        <v>140</v>
      </c>
      <c r="AV718" s="13" t="s">
        <v>140</v>
      </c>
      <c r="AW718" s="13" t="s">
        <v>4</v>
      </c>
      <c r="AX718" s="13" t="s">
        <v>88</v>
      </c>
      <c r="AY718" s="164" t="s">
        <v>239</v>
      </c>
    </row>
    <row r="719" spans="1:65" s="2" customFormat="1" ht="24.25" customHeight="1">
      <c r="A719" s="34"/>
      <c r="B719" s="147"/>
      <c r="C719" s="148" t="s">
        <v>1120</v>
      </c>
      <c r="D719" s="148" t="s">
        <v>242</v>
      </c>
      <c r="E719" s="149" t="s">
        <v>1121</v>
      </c>
      <c r="F719" s="150" t="s">
        <v>1122</v>
      </c>
      <c r="G719" s="151" t="s">
        <v>138</v>
      </c>
      <c r="H719" s="152">
        <v>115.9</v>
      </c>
      <c r="I719" s="153"/>
      <c r="J719" s="152">
        <f>ROUND(I719*H719,3)</f>
        <v>0</v>
      </c>
      <c r="K719" s="154"/>
      <c r="L719" s="35"/>
      <c r="M719" s="155" t="s">
        <v>1</v>
      </c>
      <c r="N719" s="156" t="s">
        <v>46</v>
      </c>
      <c r="O719" s="60"/>
      <c r="P719" s="157">
        <f>O719*H719</f>
        <v>0</v>
      </c>
      <c r="Q719" s="157">
        <v>5.0000000000000001E-4</v>
      </c>
      <c r="R719" s="157">
        <f>Q719*H719</f>
        <v>5.7950000000000002E-2</v>
      </c>
      <c r="S719" s="157">
        <v>0</v>
      </c>
      <c r="T719" s="158">
        <f>S719*H719</f>
        <v>0</v>
      </c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R719" s="159" t="s">
        <v>246</v>
      </c>
      <c r="AT719" s="159" t="s">
        <v>242</v>
      </c>
      <c r="AU719" s="159" t="s">
        <v>140</v>
      </c>
      <c r="AY719" s="18" t="s">
        <v>239</v>
      </c>
      <c r="BE719" s="160">
        <f>IF(N719="základná",J719,0)</f>
        <v>0</v>
      </c>
      <c r="BF719" s="160">
        <f>IF(N719="znížená",J719,0)</f>
        <v>0</v>
      </c>
      <c r="BG719" s="160">
        <f>IF(N719="zákl. prenesená",J719,0)</f>
        <v>0</v>
      </c>
      <c r="BH719" s="160">
        <f>IF(N719="zníž. prenesená",J719,0)</f>
        <v>0</v>
      </c>
      <c r="BI719" s="160">
        <f>IF(N719="nulová",J719,0)</f>
        <v>0</v>
      </c>
      <c r="BJ719" s="18" t="s">
        <v>140</v>
      </c>
      <c r="BK719" s="161">
        <f>ROUND(I719*H719,3)</f>
        <v>0</v>
      </c>
      <c r="BL719" s="18" t="s">
        <v>246</v>
      </c>
      <c r="BM719" s="159" t="s">
        <v>1123</v>
      </c>
    </row>
    <row r="720" spans="1:65" s="2" customFormat="1" ht="29.45">
      <c r="A720" s="34"/>
      <c r="B720" s="35"/>
      <c r="C720" s="34"/>
      <c r="D720" s="163" t="s">
        <v>316</v>
      </c>
      <c r="E720" s="34"/>
      <c r="F720" s="186" t="s">
        <v>1124</v>
      </c>
      <c r="G720" s="34"/>
      <c r="H720" s="34"/>
      <c r="I720" s="187"/>
      <c r="J720" s="34"/>
      <c r="K720" s="34"/>
      <c r="L720" s="35"/>
      <c r="M720" s="188"/>
      <c r="N720" s="189"/>
      <c r="O720" s="60"/>
      <c r="P720" s="60"/>
      <c r="Q720" s="60"/>
      <c r="R720" s="60"/>
      <c r="S720" s="60"/>
      <c r="T720" s="61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T720" s="18" t="s">
        <v>316</v>
      </c>
      <c r="AU720" s="18" t="s">
        <v>140</v>
      </c>
    </row>
    <row r="721" spans="1:65" s="13" customFormat="1">
      <c r="B721" s="162"/>
      <c r="D721" s="163" t="s">
        <v>247</v>
      </c>
      <c r="E721" s="164" t="s">
        <v>1</v>
      </c>
      <c r="F721" s="165" t="s">
        <v>1125</v>
      </c>
      <c r="H721" s="166">
        <v>61.1</v>
      </c>
      <c r="I721" s="167"/>
      <c r="L721" s="162"/>
      <c r="M721" s="168"/>
      <c r="N721" s="169"/>
      <c r="O721" s="169"/>
      <c r="P721" s="169"/>
      <c r="Q721" s="169"/>
      <c r="R721" s="169"/>
      <c r="S721" s="169"/>
      <c r="T721" s="170"/>
      <c r="AT721" s="164" t="s">
        <v>247</v>
      </c>
      <c r="AU721" s="164" t="s">
        <v>140</v>
      </c>
      <c r="AV721" s="13" t="s">
        <v>140</v>
      </c>
      <c r="AW721" s="13" t="s">
        <v>3</v>
      </c>
      <c r="AX721" s="13" t="s">
        <v>80</v>
      </c>
      <c r="AY721" s="164" t="s">
        <v>239</v>
      </c>
    </row>
    <row r="722" spans="1:65" s="13" customFormat="1">
      <c r="B722" s="162"/>
      <c r="D722" s="163" t="s">
        <v>247</v>
      </c>
      <c r="E722" s="164" t="s">
        <v>1</v>
      </c>
      <c r="F722" s="165" t="s">
        <v>1126</v>
      </c>
      <c r="H722" s="166">
        <v>54.8</v>
      </c>
      <c r="I722" s="167"/>
      <c r="L722" s="162"/>
      <c r="M722" s="168"/>
      <c r="N722" s="169"/>
      <c r="O722" s="169"/>
      <c r="P722" s="169"/>
      <c r="Q722" s="169"/>
      <c r="R722" s="169"/>
      <c r="S722" s="169"/>
      <c r="T722" s="170"/>
      <c r="AT722" s="164" t="s">
        <v>247</v>
      </c>
      <c r="AU722" s="164" t="s">
        <v>140</v>
      </c>
      <c r="AV722" s="13" t="s">
        <v>140</v>
      </c>
      <c r="AW722" s="13" t="s">
        <v>3</v>
      </c>
      <c r="AX722" s="13" t="s">
        <v>80</v>
      </c>
      <c r="AY722" s="164" t="s">
        <v>239</v>
      </c>
    </row>
    <row r="723" spans="1:65" s="14" customFormat="1">
      <c r="B723" s="171"/>
      <c r="D723" s="163" t="s">
        <v>247</v>
      </c>
      <c r="E723" s="172" t="s">
        <v>1</v>
      </c>
      <c r="F723" s="173" t="s">
        <v>249</v>
      </c>
      <c r="H723" s="174">
        <v>115.9</v>
      </c>
      <c r="I723" s="175"/>
      <c r="L723" s="171"/>
      <c r="M723" s="176"/>
      <c r="N723" s="177"/>
      <c r="O723" s="177"/>
      <c r="P723" s="177"/>
      <c r="Q723" s="177"/>
      <c r="R723" s="177"/>
      <c r="S723" s="177"/>
      <c r="T723" s="178"/>
      <c r="AT723" s="172" t="s">
        <v>247</v>
      </c>
      <c r="AU723" s="172" t="s">
        <v>140</v>
      </c>
      <c r="AV723" s="14" t="s">
        <v>246</v>
      </c>
      <c r="AW723" s="14" t="s">
        <v>3</v>
      </c>
      <c r="AX723" s="14" t="s">
        <v>88</v>
      </c>
      <c r="AY723" s="172" t="s">
        <v>239</v>
      </c>
    </row>
    <row r="724" spans="1:65" s="2" customFormat="1" ht="24.25" customHeight="1">
      <c r="A724" s="34"/>
      <c r="B724" s="147"/>
      <c r="C724" s="190" t="s">
        <v>1127</v>
      </c>
      <c r="D724" s="190" t="s">
        <v>541</v>
      </c>
      <c r="E724" s="191" t="s">
        <v>1128</v>
      </c>
      <c r="F724" s="192" t="s">
        <v>1129</v>
      </c>
      <c r="G724" s="193" t="s">
        <v>138</v>
      </c>
      <c r="H724" s="194">
        <v>127.49</v>
      </c>
      <c r="I724" s="195"/>
      <c r="J724" s="194">
        <f>ROUND(I724*H724,3)</f>
        <v>0</v>
      </c>
      <c r="K724" s="196"/>
      <c r="L724" s="197"/>
      <c r="M724" s="198" t="s">
        <v>1</v>
      </c>
      <c r="N724" s="199" t="s">
        <v>46</v>
      </c>
      <c r="O724" s="60"/>
      <c r="P724" s="157">
        <f>O724*H724</f>
        <v>0</v>
      </c>
      <c r="Q724" s="157">
        <v>9.0000000000000006E-5</v>
      </c>
      <c r="R724" s="157">
        <f>Q724*H724</f>
        <v>1.1474100000000001E-2</v>
      </c>
      <c r="S724" s="157">
        <v>0</v>
      </c>
      <c r="T724" s="158">
        <f>S724*H724</f>
        <v>0</v>
      </c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R724" s="159" t="s">
        <v>291</v>
      </c>
      <c r="AT724" s="159" t="s">
        <v>541</v>
      </c>
      <c r="AU724" s="159" t="s">
        <v>140</v>
      </c>
      <c r="AY724" s="18" t="s">
        <v>239</v>
      </c>
      <c r="BE724" s="160">
        <f>IF(N724="základná",J724,0)</f>
        <v>0</v>
      </c>
      <c r="BF724" s="160">
        <f>IF(N724="znížená",J724,0)</f>
        <v>0</v>
      </c>
      <c r="BG724" s="160">
        <f>IF(N724="zákl. prenesená",J724,0)</f>
        <v>0</v>
      </c>
      <c r="BH724" s="160">
        <f>IF(N724="zníž. prenesená",J724,0)</f>
        <v>0</v>
      </c>
      <c r="BI724" s="160">
        <f>IF(N724="nulová",J724,0)</f>
        <v>0</v>
      </c>
      <c r="BJ724" s="18" t="s">
        <v>140</v>
      </c>
      <c r="BK724" s="161">
        <f>ROUND(I724*H724,3)</f>
        <v>0</v>
      </c>
      <c r="BL724" s="18" t="s">
        <v>246</v>
      </c>
      <c r="BM724" s="159" t="s">
        <v>1130</v>
      </c>
    </row>
    <row r="725" spans="1:65" s="13" customFormat="1">
      <c r="B725" s="162"/>
      <c r="D725" s="163" t="s">
        <v>247</v>
      </c>
      <c r="F725" s="165" t="s">
        <v>1131</v>
      </c>
      <c r="H725" s="166">
        <v>127.49</v>
      </c>
      <c r="I725" s="167"/>
      <c r="L725" s="162"/>
      <c r="M725" s="168"/>
      <c r="N725" s="169"/>
      <c r="O725" s="169"/>
      <c r="P725" s="169"/>
      <c r="Q725" s="169"/>
      <c r="R725" s="169"/>
      <c r="S725" s="169"/>
      <c r="T725" s="170"/>
      <c r="AT725" s="164" t="s">
        <v>247</v>
      </c>
      <c r="AU725" s="164" t="s">
        <v>140</v>
      </c>
      <c r="AV725" s="13" t="s">
        <v>140</v>
      </c>
      <c r="AW725" s="13" t="s">
        <v>4</v>
      </c>
      <c r="AX725" s="13" t="s">
        <v>88</v>
      </c>
      <c r="AY725" s="164" t="s">
        <v>239</v>
      </c>
    </row>
    <row r="726" spans="1:65" s="12" customFormat="1" ht="22.75" customHeight="1">
      <c r="B726" s="134"/>
      <c r="D726" s="135" t="s">
        <v>79</v>
      </c>
      <c r="E726" s="145" t="s">
        <v>1132</v>
      </c>
      <c r="F726" s="145" t="s">
        <v>509</v>
      </c>
      <c r="I726" s="137"/>
      <c r="J726" s="146">
        <f>BK726</f>
        <v>0</v>
      </c>
      <c r="L726" s="134"/>
      <c r="M726" s="139"/>
      <c r="N726" s="140"/>
      <c r="O726" s="140"/>
      <c r="P726" s="141">
        <f>SUM(P727:P728)</f>
        <v>0</v>
      </c>
      <c r="Q726" s="140"/>
      <c r="R726" s="141">
        <f>SUM(R727:R728)</f>
        <v>0</v>
      </c>
      <c r="S726" s="140"/>
      <c r="T726" s="142">
        <f>SUM(T727:T728)</f>
        <v>0</v>
      </c>
      <c r="AR726" s="135" t="s">
        <v>88</v>
      </c>
      <c r="AT726" s="143" t="s">
        <v>79</v>
      </c>
      <c r="AU726" s="143" t="s">
        <v>88</v>
      </c>
      <c r="AY726" s="135" t="s">
        <v>239</v>
      </c>
      <c r="BK726" s="144">
        <f>SUM(BK727:BK728)</f>
        <v>0</v>
      </c>
    </row>
    <row r="727" spans="1:65" s="2" customFormat="1" ht="24.25" customHeight="1">
      <c r="A727" s="34"/>
      <c r="B727" s="147"/>
      <c r="C727" s="148" t="s">
        <v>1133</v>
      </c>
      <c r="D727" s="148" t="s">
        <v>242</v>
      </c>
      <c r="E727" s="149" t="s">
        <v>1134</v>
      </c>
      <c r="F727" s="150" t="s">
        <v>1135</v>
      </c>
      <c r="G727" s="151" t="s">
        <v>461</v>
      </c>
      <c r="H727" s="152">
        <v>1.6419999999999999</v>
      </c>
      <c r="I727" s="153"/>
      <c r="J727" s="152">
        <f>ROUND(I727*H727,3)</f>
        <v>0</v>
      </c>
      <c r="K727" s="154"/>
      <c r="L727" s="35"/>
      <c r="M727" s="155" t="s">
        <v>1</v>
      </c>
      <c r="N727" s="156" t="s">
        <v>46</v>
      </c>
      <c r="O727" s="60"/>
      <c r="P727" s="157">
        <f>O727*H727</f>
        <v>0</v>
      </c>
      <c r="Q727" s="157">
        <v>0</v>
      </c>
      <c r="R727" s="157">
        <f>Q727*H727</f>
        <v>0</v>
      </c>
      <c r="S727" s="157">
        <v>0</v>
      </c>
      <c r="T727" s="158">
        <f>S727*H727</f>
        <v>0</v>
      </c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R727" s="159" t="s">
        <v>246</v>
      </c>
      <c r="AT727" s="159" t="s">
        <v>242</v>
      </c>
      <c r="AU727" s="159" t="s">
        <v>140</v>
      </c>
      <c r="AY727" s="18" t="s">
        <v>239</v>
      </c>
      <c r="BE727" s="160">
        <f>IF(N727="základná",J727,0)</f>
        <v>0</v>
      </c>
      <c r="BF727" s="160">
        <f>IF(N727="znížená",J727,0)</f>
        <v>0</v>
      </c>
      <c r="BG727" s="160">
        <f>IF(N727="zákl. prenesená",J727,0)</f>
        <v>0</v>
      </c>
      <c r="BH727" s="160">
        <f>IF(N727="zníž. prenesená",J727,0)</f>
        <v>0</v>
      </c>
      <c r="BI727" s="160">
        <f>IF(N727="nulová",J727,0)</f>
        <v>0</v>
      </c>
      <c r="BJ727" s="18" t="s">
        <v>140</v>
      </c>
      <c r="BK727" s="161">
        <f>ROUND(I727*H727,3)</f>
        <v>0</v>
      </c>
      <c r="BL727" s="18" t="s">
        <v>246</v>
      </c>
      <c r="BM727" s="159" t="s">
        <v>1136</v>
      </c>
    </row>
    <row r="728" spans="1:65" s="2" customFormat="1" ht="24.25" customHeight="1">
      <c r="A728" s="34"/>
      <c r="B728" s="147"/>
      <c r="C728" s="148" t="s">
        <v>1137</v>
      </c>
      <c r="D728" s="148" t="s">
        <v>242</v>
      </c>
      <c r="E728" s="149" t="s">
        <v>1138</v>
      </c>
      <c r="F728" s="150" t="s">
        <v>1139</v>
      </c>
      <c r="G728" s="151" t="s">
        <v>461</v>
      </c>
      <c r="H728" s="152">
        <v>1.7150000000000001</v>
      </c>
      <c r="I728" s="153"/>
      <c r="J728" s="152">
        <f>ROUND(I728*H728,3)</f>
        <v>0</v>
      </c>
      <c r="K728" s="154"/>
      <c r="L728" s="35"/>
      <c r="M728" s="155" t="s">
        <v>1</v>
      </c>
      <c r="N728" s="156" t="s">
        <v>46</v>
      </c>
      <c r="O728" s="60"/>
      <c r="P728" s="157">
        <f>O728*H728</f>
        <v>0</v>
      </c>
      <c r="Q728" s="157">
        <v>0</v>
      </c>
      <c r="R728" s="157">
        <f>Q728*H728</f>
        <v>0</v>
      </c>
      <c r="S728" s="157">
        <v>0</v>
      </c>
      <c r="T728" s="158">
        <f>S728*H728</f>
        <v>0</v>
      </c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R728" s="159" t="s">
        <v>246</v>
      </c>
      <c r="AT728" s="159" t="s">
        <v>242</v>
      </c>
      <c r="AU728" s="159" t="s">
        <v>140</v>
      </c>
      <c r="AY728" s="18" t="s">
        <v>239</v>
      </c>
      <c r="BE728" s="160">
        <f>IF(N728="základná",J728,0)</f>
        <v>0</v>
      </c>
      <c r="BF728" s="160">
        <f>IF(N728="znížená",J728,0)</f>
        <v>0</v>
      </c>
      <c r="BG728" s="160">
        <f>IF(N728="zákl. prenesená",J728,0)</f>
        <v>0</v>
      </c>
      <c r="BH728" s="160">
        <f>IF(N728="zníž. prenesená",J728,0)</f>
        <v>0</v>
      </c>
      <c r="BI728" s="160">
        <f>IF(N728="nulová",J728,0)</f>
        <v>0</v>
      </c>
      <c r="BJ728" s="18" t="s">
        <v>140</v>
      </c>
      <c r="BK728" s="161">
        <f>ROUND(I728*H728,3)</f>
        <v>0</v>
      </c>
      <c r="BL728" s="18" t="s">
        <v>246</v>
      </c>
      <c r="BM728" s="159" t="s">
        <v>1140</v>
      </c>
    </row>
    <row r="729" spans="1:65" s="12" customFormat="1" ht="25.85" customHeight="1">
      <c r="B729" s="134"/>
      <c r="D729" s="135" t="s">
        <v>79</v>
      </c>
      <c r="E729" s="136" t="s">
        <v>788</v>
      </c>
      <c r="F729" s="136" t="s">
        <v>1141</v>
      </c>
      <c r="I729" s="137"/>
      <c r="J729" s="138">
        <f>BK729</f>
        <v>0</v>
      </c>
      <c r="L729" s="134"/>
      <c r="M729" s="139"/>
      <c r="N729" s="140"/>
      <c r="O729" s="140"/>
      <c r="P729" s="141">
        <f>P730+P747</f>
        <v>0</v>
      </c>
      <c r="Q729" s="140"/>
      <c r="R729" s="141">
        <f>R730+R747</f>
        <v>2.0173233999999995</v>
      </c>
      <c r="S729" s="140"/>
      <c r="T729" s="142">
        <f>T730+T747</f>
        <v>0</v>
      </c>
      <c r="AR729" s="135" t="s">
        <v>88</v>
      </c>
      <c r="AT729" s="143" t="s">
        <v>79</v>
      </c>
      <c r="AU729" s="143" t="s">
        <v>80</v>
      </c>
      <c r="AY729" s="135" t="s">
        <v>239</v>
      </c>
      <c r="BK729" s="144">
        <f>BK730+BK747</f>
        <v>0</v>
      </c>
    </row>
    <row r="730" spans="1:65" s="12" customFormat="1" ht="22.75" customHeight="1">
      <c r="B730" s="134"/>
      <c r="D730" s="135" t="s">
        <v>79</v>
      </c>
      <c r="E730" s="145" t="s">
        <v>1142</v>
      </c>
      <c r="F730" s="145" t="s">
        <v>1143</v>
      </c>
      <c r="I730" s="137"/>
      <c r="J730" s="146">
        <f>BK730</f>
        <v>0</v>
      </c>
      <c r="L730" s="134"/>
      <c r="M730" s="139"/>
      <c r="N730" s="140"/>
      <c r="O730" s="140"/>
      <c r="P730" s="141">
        <f>SUM(P731:P746)</f>
        <v>0</v>
      </c>
      <c r="Q730" s="140"/>
      <c r="R730" s="141">
        <f>SUM(R731:R746)</f>
        <v>2.0173233999999995</v>
      </c>
      <c r="S730" s="140"/>
      <c r="T730" s="142">
        <f>SUM(T731:T746)</f>
        <v>0</v>
      </c>
      <c r="AR730" s="135" t="s">
        <v>88</v>
      </c>
      <c r="AT730" s="143" t="s">
        <v>79</v>
      </c>
      <c r="AU730" s="143" t="s">
        <v>88</v>
      </c>
      <c r="AY730" s="135" t="s">
        <v>239</v>
      </c>
      <c r="BK730" s="144">
        <f>SUM(BK731:BK746)</f>
        <v>0</v>
      </c>
    </row>
    <row r="731" spans="1:65" s="2" customFormat="1" ht="24.25" customHeight="1">
      <c r="A731" s="34"/>
      <c r="B731" s="147"/>
      <c r="C731" s="148" t="s">
        <v>1144</v>
      </c>
      <c r="D731" s="148" t="s">
        <v>242</v>
      </c>
      <c r="E731" s="149" t="s">
        <v>1145</v>
      </c>
      <c r="F731" s="150" t="s">
        <v>1146</v>
      </c>
      <c r="G731" s="151" t="s">
        <v>261</v>
      </c>
      <c r="H731" s="152">
        <v>397.09</v>
      </c>
      <c r="I731" s="153"/>
      <c r="J731" s="152">
        <f>ROUND(I731*H731,3)</f>
        <v>0</v>
      </c>
      <c r="K731" s="154"/>
      <c r="L731" s="35"/>
      <c r="M731" s="155" t="s">
        <v>1</v>
      </c>
      <c r="N731" s="156" t="s">
        <v>46</v>
      </c>
      <c r="O731" s="60"/>
      <c r="P731" s="157">
        <f>O731*H731</f>
        <v>0</v>
      </c>
      <c r="Q731" s="157">
        <v>4.0000000000000002E-4</v>
      </c>
      <c r="R731" s="157">
        <f>Q731*H731</f>
        <v>0.158836</v>
      </c>
      <c r="S731" s="157">
        <v>0</v>
      </c>
      <c r="T731" s="158">
        <f>S731*H731</f>
        <v>0</v>
      </c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R731" s="159" t="s">
        <v>307</v>
      </c>
      <c r="AT731" s="159" t="s">
        <v>242</v>
      </c>
      <c r="AU731" s="159" t="s">
        <v>140</v>
      </c>
      <c r="AY731" s="18" t="s">
        <v>239</v>
      </c>
      <c r="BE731" s="160">
        <f>IF(N731="základná",J731,0)</f>
        <v>0</v>
      </c>
      <c r="BF731" s="160">
        <f>IF(N731="znížená",J731,0)</f>
        <v>0</v>
      </c>
      <c r="BG731" s="160">
        <f>IF(N731="zákl. prenesená",J731,0)</f>
        <v>0</v>
      </c>
      <c r="BH731" s="160">
        <f>IF(N731="zníž. prenesená",J731,0)</f>
        <v>0</v>
      </c>
      <c r="BI731" s="160">
        <f>IF(N731="nulová",J731,0)</f>
        <v>0</v>
      </c>
      <c r="BJ731" s="18" t="s">
        <v>140</v>
      </c>
      <c r="BK731" s="161">
        <f>ROUND(I731*H731,3)</f>
        <v>0</v>
      </c>
      <c r="BL731" s="18" t="s">
        <v>307</v>
      </c>
      <c r="BM731" s="159" t="s">
        <v>1147</v>
      </c>
    </row>
    <row r="732" spans="1:65" s="15" customFormat="1">
      <c r="B732" s="179"/>
      <c r="D732" s="163" t="s">
        <v>247</v>
      </c>
      <c r="E732" s="180" t="s">
        <v>1</v>
      </c>
      <c r="F732" s="181" t="s">
        <v>1148</v>
      </c>
      <c r="H732" s="180" t="s">
        <v>1</v>
      </c>
      <c r="I732" s="182"/>
      <c r="L732" s="179"/>
      <c r="M732" s="183"/>
      <c r="N732" s="184"/>
      <c r="O732" s="184"/>
      <c r="P732" s="184"/>
      <c r="Q732" s="184"/>
      <c r="R732" s="184"/>
      <c r="S732" s="184"/>
      <c r="T732" s="185"/>
      <c r="AT732" s="180" t="s">
        <v>247</v>
      </c>
      <c r="AU732" s="180" t="s">
        <v>140</v>
      </c>
      <c r="AV732" s="15" t="s">
        <v>88</v>
      </c>
      <c r="AW732" s="15" t="s">
        <v>3</v>
      </c>
      <c r="AX732" s="15" t="s">
        <v>80</v>
      </c>
      <c r="AY732" s="180" t="s">
        <v>239</v>
      </c>
    </row>
    <row r="733" spans="1:65" s="13" customFormat="1">
      <c r="B733" s="162"/>
      <c r="D733" s="163" t="s">
        <v>247</v>
      </c>
      <c r="E733" s="164" t="s">
        <v>1</v>
      </c>
      <c r="F733" s="165" t="s">
        <v>1149</v>
      </c>
      <c r="H733" s="166">
        <v>221.26</v>
      </c>
      <c r="I733" s="167"/>
      <c r="L733" s="162"/>
      <c r="M733" s="168"/>
      <c r="N733" s="169"/>
      <c r="O733" s="169"/>
      <c r="P733" s="169"/>
      <c r="Q733" s="169"/>
      <c r="R733" s="169"/>
      <c r="S733" s="169"/>
      <c r="T733" s="170"/>
      <c r="AT733" s="164" t="s">
        <v>247</v>
      </c>
      <c r="AU733" s="164" t="s">
        <v>140</v>
      </c>
      <c r="AV733" s="13" t="s">
        <v>140</v>
      </c>
      <c r="AW733" s="13" t="s">
        <v>3</v>
      </c>
      <c r="AX733" s="13" t="s">
        <v>80</v>
      </c>
      <c r="AY733" s="164" t="s">
        <v>239</v>
      </c>
    </row>
    <row r="734" spans="1:65" s="13" customFormat="1">
      <c r="B734" s="162"/>
      <c r="D734" s="163" t="s">
        <v>247</v>
      </c>
      <c r="E734" s="164" t="s">
        <v>1</v>
      </c>
      <c r="F734" s="165" t="s">
        <v>1150</v>
      </c>
      <c r="H734" s="166">
        <v>175.83</v>
      </c>
      <c r="I734" s="167"/>
      <c r="L734" s="162"/>
      <c r="M734" s="168"/>
      <c r="N734" s="169"/>
      <c r="O734" s="169"/>
      <c r="P734" s="169"/>
      <c r="Q734" s="169"/>
      <c r="R734" s="169"/>
      <c r="S734" s="169"/>
      <c r="T734" s="170"/>
      <c r="AT734" s="164" t="s">
        <v>247</v>
      </c>
      <c r="AU734" s="164" t="s">
        <v>140</v>
      </c>
      <c r="AV734" s="13" t="s">
        <v>140</v>
      </c>
      <c r="AW734" s="13" t="s">
        <v>3</v>
      </c>
      <c r="AX734" s="13" t="s">
        <v>80</v>
      </c>
      <c r="AY734" s="164" t="s">
        <v>239</v>
      </c>
    </row>
    <row r="735" spans="1:65" s="14" customFormat="1">
      <c r="B735" s="171"/>
      <c r="D735" s="163" t="s">
        <v>247</v>
      </c>
      <c r="E735" s="172" t="s">
        <v>1</v>
      </c>
      <c r="F735" s="173" t="s">
        <v>249</v>
      </c>
      <c r="H735" s="174">
        <v>397.09</v>
      </c>
      <c r="I735" s="175"/>
      <c r="L735" s="171"/>
      <c r="M735" s="176"/>
      <c r="N735" s="177"/>
      <c r="O735" s="177"/>
      <c r="P735" s="177"/>
      <c r="Q735" s="177"/>
      <c r="R735" s="177"/>
      <c r="S735" s="177"/>
      <c r="T735" s="178"/>
      <c r="AT735" s="172" t="s">
        <v>247</v>
      </c>
      <c r="AU735" s="172" t="s">
        <v>140</v>
      </c>
      <c r="AV735" s="14" t="s">
        <v>246</v>
      </c>
      <c r="AW735" s="14" t="s">
        <v>3</v>
      </c>
      <c r="AX735" s="14" t="s">
        <v>88</v>
      </c>
      <c r="AY735" s="172" t="s">
        <v>239</v>
      </c>
    </row>
    <row r="736" spans="1:65" s="2" customFormat="1" ht="14.4" customHeight="1">
      <c r="A736" s="34"/>
      <c r="B736" s="147"/>
      <c r="C736" s="259" t="s">
        <v>330</v>
      </c>
      <c r="D736" s="259" t="s">
        <v>541</v>
      </c>
      <c r="E736" s="260" t="s">
        <v>1151</v>
      </c>
      <c r="F736" s="261" t="s">
        <v>5412</v>
      </c>
      <c r="G736" s="262" t="s">
        <v>261</v>
      </c>
      <c r="H736" s="263">
        <v>416.94499999999999</v>
      </c>
      <c r="I736" s="263"/>
      <c r="J736" s="263">
        <f>ROUND(I736*H736,3)</f>
        <v>0</v>
      </c>
      <c r="K736" s="196"/>
      <c r="L736" s="197"/>
      <c r="M736" s="198" t="s">
        <v>1</v>
      </c>
      <c r="N736" s="199" t="s">
        <v>46</v>
      </c>
      <c r="O736" s="60"/>
      <c r="P736" s="157">
        <f>O736*H736</f>
        <v>0</v>
      </c>
      <c r="Q736" s="157">
        <v>0</v>
      </c>
      <c r="R736" s="157">
        <f>Q736*H736</f>
        <v>0</v>
      </c>
      <c r="S736" s="157">
        <v>0</v>
      </c>
      <c r="T736" s="158">
        <f>S736*H736</f>
        <v>0</v>
      </c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R736" s="159" t="s">
        <v>323</v>
      </c>
      <c r="AT736" s="159" t="s">
        <v>541</v>
      </c>
      <c r="AU736" s="159" t="s">
        <v>140</v>
      </c>
      <c r="AY736" s="18" t="s">
        <v>239</v>
      </c>
      <c r="BE736" s="160">
        <f>IF(N736="základná",J736,0)</f>
        <v>0</v>
      </c>
      <c r="BF736" s="160">
        <f>IF(N736="znížená",J736,0)</f>
        <v>0</v>
      </c>
      <c r="BG736" s="160">
        <f>IF(N736="zákl. prenesená",J736,0)</f>
        <v>0</v>
      </c>
      <c r="BH736" s="160">
        <f>IF(N736="zníž. prenesená",J736,0)</f>
        <v>0</v>
      </c>
      <c r="BI736" s="160">
        <f>IF(N736="nulová",J736,0)</f>
        <v>0</v>
      </c>
      <c r="BJ736" s="18" t="s">
        <v>140</v>
      </c>
      <c r="BK736" s="161">
        <f>ROUND(I736*H736,3)</f>
        <v>0</v>
      </c>
      <c r="BL736" s="18" t="s">
        <v>307</v>
      </c>
      <c r="BM736" s="159" t="s">
        <v>1153</v>
      </c>
    </row>
    <row r="737" spans="1:65" s="13" customFormat="1">
      <c r="B737" s="162"/>
      <c r="D737" s="163" t="s">
        <v>247</v>
      </c>
      <c r="F737" s="165" t="s">
        <v>1154</v>
      </c>
      <c r="H737" s="166">
        <v>416.94499999999999</v>
      </c>
      <c r="I737" s="167"/>
      <c r="L737" s="162"/>
      <c r="M737" s="168"/>
      <c r="N737" s="169"/>
      <c r="O737" s="169"/>
      <c r="P737" s="169"/>
      <c r="Q737" s="169"/>
      <c r="R737" s="169"/>
      <c r="S737" s="169"/>
      <c r="T737" s="170"/>
      <c r="AT737" s="164" t="s">
        <v>247</v>
      </c>
      <c r="AU737" s="164" t="s">
        <v>140</v>
      </c>
      <c r="AV737" s="13" t="s">
        <v>140</v>
      </c>
      <c r="AW737" s="13" t="s">
        <v>4</v>
      </c>
      <c r="AX737" s="13" t="s">
        <v>88</v>
      </c>
      <c r="AY737" s="164" t="s">
        <v>239</v>
      </c>
    </row>
    <row r="738" spans="1:65" s="2" customFormat="1" ht="24.25" customHeight="1">
      <c r="A738" s="34"/>
      <c r="B738" s="147"/>
      <c r="C738" s="148" t="s">
        <v>1147</v>
      </c>
      <c r="D738" s="148" t="s">
        <v>242</v>
      </c>
      <c r="E738" s="149" t="s">
        <v>1155</v>
      </c>
      <c r="F738" s="150" t="s">
        <v>1156</v>
      </c>
      <c r="G738" s="151" t="s">
        <v>261</v>
      </c>
      <c r="H738" s="152">
        <v>397.09</v>
      </c>
      <c r="I738" s="153"/>
      <c r="J738" s="152">
        <f>ROUND(I738*H738,3)</f>
        <v>0</v>
      </c>
      <c r="K738" s="154"/>
      <c r="L738" s="35"/>
      <c r="M738" s="155" t="s">
        <v>1</v>
      </c>
      <c r="N738" s="156" t="s">
        <v>46</v>
      </c>
      <c r="O738" s="60"/>
      <c r="P738" s="157">
        <f>O738*H738</f>
        <v>0</v>
      </c>
      <c r="Q738" s="157">
        <v>4.4999999999999997E-3</v>
      </c>
      <c r="R738" s="157">
        <f>Q738*H738</f>
        <v>1.7869049999999997</v>
      </c>
      <c r="S738" s="157">
        <v>0</v>
      </c>
      <c r="T738" s="158">
        <f>S738*H738</f>
        <v>0</v>
      </c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R738" s="159" t="s">
        <v>307</v>
      </c>
      <c r="AT738" s="159" t="s">
        <v>242</v>
      </c>
      <c r="AU738" s="159" t="s">
        <v>140</v>
      </c>
      <c r="AY738" s="18" t="s">
        <v>239</v>
      </c>
      <c r="BE738" s="160">
        <f>IF(N738="základná",J738,0)</f>
        <v>0</v>
      </c>
      <c r="BF738" s="160">
        <f>IF(N738="znížená",J738,0)</f>
        <v>0</v>
      </c>
      <c r="BG738" s="160">
        <f>IF(N738="zákl. prenesená",J738,0)</f>
        <v>0</v>
      </c>
      <c r="BH738" s="160">
        <f>IF(N738="zníž. prenesená",J738,0)</f>
        <v>0</v>
      </c>
      <c r="BI738" s="160">
        <f>IF(N738="nulová",J738,0)</f>
        <v>0</v>
      </c>
      <c r="BJ738" s="18" t="s">
        <v>140</v>
      </c>
      <c r="BK738" s="161">
        <f>ROUND(I738*H738,3)</f>
        <v>0</v>
      </c>
      <c r="BL738" s="18" t="s">
        <v>307</v>
      </c>
      <c r="BM738" s="159" t="s">
        <v>1157</v>
      </c>
    </row>
    <row r="739" spans="1:65" s="2" customFormat="1" ht="24.25" customHeight="1">
      <c r="A739" s="34"/>
      <c r="B739" s="147"/>
      <c r="C739" s="148" t="s">
        <v>1158</v>
      </c>
      <c r="D739" s="148" t="s">
        <v>242</v>
      </c>
      <c r="E739" s="149" t="s">
        <v>1159</v>
      </c>
      <c r="F739" s="150" t="s">
        <v>1160</v>
      </c>
      <c r="G739" s="151" t="s">
        <v>138</v>
      </c>
      <c r="H739" s="152">
        <v>251.34</v>
      </c>
      <c r="I739" s="153"/>
      <c r="J739" s="152">
        <f>ROUND(I739*H739,3)</f>
        <v>0</v>
      </c>
      <c r="K739" s="154"/>
      <c r="L739" s="35"/>
      <c r="M739" s="155" t="s">
        <v>1</v>
      </c>
      <c r="N739" s="156" t="s">
        <v>46</v>
      </c>
      <c r="O739" s="60"/>
      <c r="P739" s="157">
        <f>O739*H739</f>
        <v>0</v>
      </c>
      <c r="Q739" s="157">
        <v>4.0000000000000003E-5</v>
      </c>
      <c r="R739" s="157">
        <f>Q739*H739</f>
        <v>1.0053600000000001E-2</v>
      </c>
      <c r="S739" s="157">
        <v>0</v>
      </c>
      <c r="T739" s="158">
        <f>S739*H739</f>
        <v>0</v>
      </c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R739" s="159" t="s">
        <v>307</v>
      </c>
      <c r="AT739" s="159" t="s">
        <v>242</v>
      </c>
      <c r="AU739" s="159" t="s">
        <v>140</v>
      </c>
      <c r="AY739" s="18" t="s">
        <v>239</v>
      </c>
      <c r="BE739" s="160">
        <f>IF(N739="základná",J739,0)</f>
        <v>0</v>
      </c>
      <c r="BF739" s="160">
        <f>IF(N739="znížená",J739,0)</f>
        <v>0</v>
      </c>
      <c r="BG739" s="160">
        <f>IF(N739="zákl. prenesená",J739,0)</f>
        <v>0</v>
      </c>
      <c r="BH739" s="160">
        <f>IF(N739="zníž. prenesená",J739,0)</f>
        <v>0</v>
      </c>
      <c r="BI739" s="160">
        <f>IF(N739="nulová",J739,0)</f>
        <v>0</v>
      </c>
      <c r="BJ739" s="18" t="s">
        <v>140</v>
      </c>
      <c r="BK739" s="161">
        <f>ROUND(I739*H739,3)</f>
        <v>0</v>
      </c>
      <c r="BL739" s="18" t="s">
        <v>307</v>
      </c>
      <c r="BM739" s="159" t="s">
        <v>1161</v>
      </c>
    </row>
    <row r="740" spans="1:65" s="13" customFormat="1" ht="20.95">
      <c r="B740" s="162"/>
      <c r="D740" s="163" t="s">
        <v>247</v>
      </c>
      <c r="E740" s="164" t="s">
        <v>1</v>
      </c>
      <c r="F740" s="165" t="s">
        <v>1162</v>
      </c>
      <c r="H740" s="166">
        <v>176.04</v>
      </c>
      <c r="I740" s="167"/>
      <c r="L740" s="162"/>
      <c r="M740" s="168"/>
      <c r="N740" s="169"/>
      <c r="O740" s="169"/>
      <c r="P740" s="169"/>
      <c r="Q740" s="169"/>
      <c r="R740" s="169"/>
      <c r="S740" s="169"/>
      <c r="T740" s="170"/>
      <c r="AT740" s="164" t="s">
        <v>247</v>
      </c>
      <c r="AU740" s="164" t="s">
        <v>140</v>
      </c>
      <c r="AV740" s="13" t="s">
        <v>140</v>
      </c>
      <c r="AW740" s="13" t="s">
        <v>3</v>
      </c>
      <c r="AX740" s="13" t="s">
        <v>80</v>
      </c>
      <c r="AY740" s="164" t="s">
        <v>239</v>
      </c>
    </row>
    <row r="741" spans="1:65" s="13" customFormat="1">
      <c r="B741" s="162"/>
      <c r="D741" s="163" t="s">
        <v>247</v>
      </c>
      <c r="E741" s="164" t="s">
        <v>1</v>
      </c>
      <c r="F741" s="165" t="s">
        <v>1163</v>
      </c>
      <c r="H741" s="166">
        <v>-19.600000000000001</v>
      </c>
      <c r="I741" s="167"/>
      <c r="L741" s="162"/>
      <c r="M741" s="168"/>
      <c r="N741" s="169"/>
      <c r="O741" s="169"/>
      <c r="P741" s="169"/>
      <c r="Q741" s="169"/>
      <c r="R741" s="169"/>
      <c r="S741" s="169"/>
      <c r="T741" s="170"/>
      <c r="AT741" s="164" t="s">
        <v>247</v>
      </c>
      <c r="AU741" s="164" t="s">
        <v>140</v>
      </c>
      <c r="AV741" s="13" t="s">
        <v>140</v>
      </c>
      <c r="AW741" s="13" t="s">
        <v>3</v>
      </c>
      <c r="AX741" s="13" t="s">
        <v>80</v>
      </c>
      <c r="AY741" s="164" t="s">
        <v>239</v>
      </c>
    </row>
    <row r="742" spans="1:65" s="13" customFormat="1">
      <c r="B742" s="162"/>
      <c r="D742" s="163" t="s">
        <v>247</v>
      </c>
      <c r="E742" s="164" t="s">
        <v>1</v>
      </c>
      <c r="F742" s="165" t="s">
        <v>1164</v>
      </c>
      <c r="H742" s="166">
        <v>107.5</v>
      </c>
      <c r="I742" s="167"/>
      <c r="L742" s="162"/>
      <c r="M742" s="168"/>
      <c r="N742" s="169"/>
      <c r="O742" s="169"/>
      <c r="P742" s="169"/>
      <c r="Q742" s="169"/>
      <c r="R742" s="169"/>
      <c r="S742" s="169"/>
      <c r="T742" s="170"/>
      <c r="AT742" s="164" t="s">
        <v>247</v>
      </c>
      <c r="AU742" s="164" t="s">
        <v>140</v>
      </c>
      <c r="AV742" s="13" t="s">
        <v>140</v>
      </c>
      <c r="AW742" s="13" t="s">
        <v>3</v>
      </c>
      <c r="AX742" s="13" t="s">
        <v>80</v>
      </c>
      <c r="AY742" s="164" t="s">
        <v>239</v>
      </c>
    </row>
    <row r="743" spans="1:65" s="13" customFormat="1">
      <c r="B743" s="162"/>
      <c r="D743" s="163" t="s">
        <v>247</v>
      </c>
      <c r="E743" s="164" t="s">
        <v>1</v>
      </c>
      <c r="F743" s="165" t="s">
        <v>1165</v>
      </c>
      <c r="H743" s="166">
        <v>-12.6</v>
      </c>
      <c r="I743" s="167"/>
      <c r="L743" s="162"/>
      <c r="M743" s="168"/>
      <c r="N743" s="169"/>
      <c r="O743" s="169"/>
      <c r="P743" s="169"/>
      <c r="Q743" s="169"/>
      <c r="R743" s="169"/>
      <c r="S743" s="169"/>
      <c r="T743" s="170"/>
      <c r="AT743" s="164" t="s">
        <v>247</v>
      </c>
      <c r="AU743" s="164" t="s">
        <v>140</v>
      </c>
      <c r="AV743" s="13" t="s">
        <v>140</v>
      </c>
      <c r="AW743" s="13" t="s">
        <v>3</v>
      </c>
      <c r="AX743" s="13" t="s">
        <v>80</v>
      </c>
      <c r="AY743" s="164" t="s">
        <v>239</v>
      </c>
    </row>
    <row r="744" spans="1:65" s="14" customFormat="1">
      <c r="B744" s="171"/>
      <c r="D744" s="163" t="s">
        <v>247</v>
      </c>
      <c r="E744" s="172" t="s">
        <v>1</v>
      </c>
      <c r="F744" s="173" t="s">
        <v>249</v>
      </c>
      <c r="H744" s="174">
        <v>251.34</v>
      </c>
      <c r="I744" s="175"/>
      <c r="L744" s="171"/>
      <c r="M744" s="176"/>
      <c r="N744" s="177"/>
      <c r="O744" s="177"/>
      <c r="P744" s="177"/>
      <c r="Q744" s="177"/>
      <c r="R744" s="177"/>
      <c r="S744" s="177"/>
      <c r="T744" s="178"/>
      <c r="AT744" s="172" t="s">
        <v>247</v>
      </c>
      <c r="AU744" s="172" t="s">
        <v>140</v>
      </c>
      <c r="AV744" s="14" t="s">
        <v>246</v>
      </c>
      <c r="AW744" s="14" t="s">
        <v>3</v>
      </c>
      <c r="AX744" s="14" t="s">
        <v>88</v>
      </c>
      <c r="AY744" s="172" t="s">
        <v>239</v>
      </c>
    </row>
    <row r="745" spans="1:65" s="2" customFormat="1" ht="14.4" customHeight="1">
      <c r="A745" s="34"/>
      <c r="B745" s="147"/>
      <c r="C745" s="190" t="s">
        <v>1166</v>
      </c>
      <c r="D745" s="190" t="s">
        <v>541</v>
      </c>
      <c r="E745" s="191" t="s">
        <v>1167</v>
      </c>
      <c r="F745" s="192" t="s">
        <v>5413</v>
      </c>
      <c r="G745" s="193" t="s">
        <v>261</v>
      </c>
      <c r="H745" s="194">
        <v>25.637</v>
      </c>
      <c r="I745" s="195"/>
      <c r="J745" s="194">
        <f>ROUND(I745*H745,3)</f>
        <v>0</v>
      </c>
      <c r="K745" s="196"/>
      <c r="L745" s="197"/>
      <c r="M745" s="198" t="s">
        <v>1</v>
      </c>
      <c r="N745" s="199" t="s">
        <v>46</v>
      </c>
      <c r="O745" s="60"/>
      <c r="P745" s="157">
        <f>O745*H745</f>
        <v>0</v>
      </c>
      <c r="Q745" s="157">
        <v>2.3999999999999998E-3</v>
      </c>
      <c r="R745" s="157">
        <f>Q745*H745</f>
        <v>6.1528799999999995E-2</v>
      </c>
      <c r="S745" s="157">
        <v>0</v>
      </c>
      <c r="T745" s="158">
        <f>S745*H745</f>
        <v>0</v>
      </c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R745" s="159" t="s">
        <v>323</v>
      </c>
      <c r="AT745" s="159" t="s">
        <v>541</v>
      </c>
      <c r="AU745" s="159" t="s">
        <v>140</v>
      </c>
      <c r="AY745" s="18" t="s">
        <v>239</v>
      </c>
      <c r="BE745" s="160">
        <f>IF(N745="základná",J745,0)</f>
        <v>0</v>
      </c>
      <c r="BF745" s="160">
        <f>IF(N745="znížená",J745,0)</f>
        <v>0</v>
      </c>
      <c r="BG745" s="160">
        <f>IF(N745="zákl. prenesená",J745,0)</f>
        <v>0</v>
      </c>
      <c r="BH745" s="160">
        <f>IF(N745="zníž. prenesená",J745,0)</f>
        <v>0</v>
      </c>
      <c r="BI745" s="160">
        <f>IF(N745="nulová",J745,0)</f>
        <v>0</v>
      </c>
      <c r="BJ745" s="18" t="s">
        <v>140</v>
      </c>
      <c r="BK745" s="161">
        <f>ROUND(I745*H745,3)</f>
        <v>0</v>
      </c>
      <c r="BL745" s="18" t="s">
        <v>307</v>
      </c>
      <c r="BM745" s="159" t="s">
        <v>1169</v>
      </c>
    </row>
    <row r="746" spans="1:65" s="13" customFormat="1">
      <c r="B746" s="162"/>
      <c r="D746" s="163" t="s">
        <v>247</v>
      </c>
      <c r="F746" s="165" t="s">
        <v>1170</v>
      </c>
      <c r="H746" s="166">
        <v>25.637</v>
      </c>
      <c r="I746" s="167"/>
      <c r="L746" s="162"/>
      <c r="M746" s="168"/>
      <c r="N746" s="169"/>
      <c r="O746" s="169"/>
      <c r="P746" s="169"/>
      <c r="Q746" s="169"/>
      <c r="R746" s="169"/>
      <c r="S746" s="169"/>
      <c r="T746" s="170"/>
      <c r="AT746" s="164" t="s">
        <v>247</v>
      </c>
      <c r="AU746" s="164" t="s">
        <v>140</v>
      </c>
      <c r="AV746" s="13" t="s">
        <v>140</v>
      </c>
      <c r="AW746" s="13" t="s">
        <v>4</v>
      </c>
      <c r="AX746" s="13" t="s">
        <v>88</v>
      </c>
      <c r="AY746" s="164" t="s">
        <v>239</v>
      </c>
    </row>
    <row r="747" spans="1:65" s="12" customFormat="1" ht="22.75" customHeight="1">
      <c r="B747" s="134"/>
      <c r="D747" s="135" t="s">
        <v>79</v>
      </c>
      <c r="E747" s="145" t="s">
        <v>1171</v>
      </c>
      <c r="F747" s="145" t="s">
        <v>509</v>
      </c>
      <c r="I747" s="137"/>
      <c r="J747" s="146">
        <f>BK747</f>
        <v>0</v>
      </c>
      <c r="L747" s="134"/>
      <c r="M747" s="139"/>
      <c r="N747" s="140"/>
      <c r="O747" s="140"/>
      <c r="P747" s="141">
        <f>P748</f>
        <v>0</v>
      </c>
      <c r="Q747" s="140"/>
      <c r="R747" s="141">
        <f>R748</f>
        <v>0</v>
      </c>
      <c r="S747" s="140"/>
      <c r="T747" s="142">
        <f>T748</f>
        <v>0</v>
      </c>
      <c r="AR747" s="135" t="s">
        <v>88</v>
      </c>
      <c r="AT747" s="143" t="s">
        <v>79</v>
      </c>
      <c r="AU747" s="143" t="s">
        <v>88</v>
      </c>
      <c r="AY747" s="135" t="s">
        <v>239</v>
      </c>
      <c r="BK747" s="144">
        <f>BK748</f>
        <v>0</v>
      </c>
    </row>
    <row r="748" spans="1:65" s="2" customFormat="1" ht="24.25" customHeight="1">
      <c r="A748" s="34"/>
      <c r="B748" s="147"/>
      <c r="C748" s="148" t="s">
        <v>1172</v>
      </c>
      <c r="D748" s="148" t="s">
        <v>242</v>
      </c>
      <c r="E748" s="149" t="s">
        <v>1173</v>
      </c>
      <c r="F748" s="150" t="s">
        <v>1174</v>
      </c>
      <c r="G748" s="151" t="s">
        <v>461</v>
      </c>
      <c r="H748" s="152">
        <v>2.0169999999999999</v>
      </c>
      <c r="I748" s="153"/>
      <c r="J748" s="152">
        <f>ROUND(I748*H748,3)</f>
        <v>0</v>
      </c>
      <c r="K748" s="154"/>
      <c r="L748" s="35"/>
      <c r="M748" s="155" t="s">
        <v>1</v>
      </c>
      <c r="N748" s="156" t="s">
        <v>46</v>
      </c>
      <c r="O748" s="60"/>
      <c r="P748" s="157">
        <f>O748*H748</f>
        <v>0</v>
      </c>
      <c r="Q748" s="157">
        <v>0</v>
      </c>
      <c r="R748" s="157">
        <f>Q748*H748</f>
        <v>0</v>
      </c>
      <c r="S748" s="157">
        <v>0</v>
      </c>
      <c r="T748" s="158">
        <f>S748*H748</f>
        <v>0</v>
      </c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R748" s="159" t="s">
        <v>246</v>
      </c>
      <c r="AT748" s="159" t="s">
        <v>242</v>
      </c>
      <c r="AU748" s="159" t="s">
        <v>140</v>
      </c>
      <c r="AY748" s="18" t="s">
        <v>239</v>
      </c>
      <c r="BE748" s="160">
        <f>IF(N748="základná",J748,0)</f>
        <v>0</v>
      </c>
      <c r="BF748" s="160">
        <f>IF(N748="znížená",J748,0)</f>
        <v>0</v>
      </c>
      <c r="BG748" s="160">
        <f>IF(N748="zákl. prenesená",J748,0)</f>
        <v>0</v>
      </c>
      <c r="BH748" s="160">
        <f>IF(N748="zníž. prenesená",J748,0)</f>
        <v>0</v>
      </c>
      <c r="BI748" s="160">
        <f>IF(N748="nulová",J748,0)</f>
        <v>0</v>
      </c>
      <c r="BJ748" s="18" t="s">
        <v>140</v>
      </c>
      <c r="BK748" s="161">
        <f>ROUND(I748*H748,3)</f>
        <v>0</v>
      </c>
      <c r="BL748" s="18" t="s">
        <v>246</v>
      </c>
      <c r="BM748" s="159" t="s">
        <v>1175</v>
      </c>
    </row>
    <row r="749" spans="1:65" s="12" customFormat="1" ht="25.85" customHeight="1">
      <c r="B749" s="134"/>
      <c r="D749" s="135" t="s">
        <v>79</v>
      </c>
      <c r="E749" s="136" t="s">
        <v>916</v>
      </c>
      <c r="F749" s="136" t="s">
        <v>1176</v>
      </c>
      <c r="I749" s="137"/>
      <c r="J749" s="138">
        <f>BK749</f>
        <v>0</v>
      </c>
      <c r="L749" s="134"/>
      <c r="M749" s="139"/>
      <c r="N749" s="140"/>
      <c r="O749" s="140"/>
      <c r="P749" s="141">
        <f>P750+P799+P812</f>
        <v>0</v>
      </c>
      <c r="Q749" s="140"/>
      <c r="R749" s="141">
        <f>R750+R799+R812</f>
        <v>1.17927088</v>
      </c>
      <c r="S749" s="140"/>
      <c r="T749" s="142">
        <f>T750+T799+T812</f>
        <v>0</v>
      </c>
      <c r="AR749" s="135" t="s">
        <v>88</v>
      </c>
      <c r="AT749" s="143" t="s">
        <v>79</v>
      </c>
      <c r="AU749" s="143" t="s">
        <v>80</v>
      </c>
      <c r="AY749" s="135" t="s">
        <v>239</v>
      </c>
      <c r="BK749" s="144">
        <f>BK750+BK799+BK812</f>
        <v>0</v>
      </c>
    </row>
    <row r="750" spans="1:65" s="12" customFormat="1" ht="22.75" customHeight="1">
      <c r="B750" s="134"/>
      <c r="D750" s="135" t="s">
        <v>79</v>
      </c>
      <c r="E750" s="145" t="s">
        <v>1177</v>
      </c>
      <c r="F750" s="145" t="s">
        <v>1178</v>
      </c>
      <c r="I750" s="137"/>
      <c r="J750" s="146">
        <f>BK750</f>
        <v>0</v>
      </c>
      <c r="L750" s="134"/>
      <c r="M750" s="139"/>
      <c r="N750" s="140"/>
      <c r="O750" s="140"/>
      <c r="P750" s="141">
        <f>SUM(P751:P798)</f>
        <v>0</v>
      </c>
      <c r="Q750" s="140"/>
      <c r="R750" s="141">
        <f>SUM(R751:R798)</f>
        <v>0.30933782999999998</v>
      </c>
      <c r="S750" s="140"/>
      <c r="T750" s="142">
        <f>SUM(T751:T798)</f>
        <v>0</v>
      </c>
      <c r="AR750" s="135" t="s">
        <v>88</v>
      </c>
      <c r="AT750" s="143" t="s">
        <v>79</v>
      </c>
      <c r="AU750" s="143" t="s">
        <v>88</v>
      </c>
      <c r="AY750" s="135" t="s">
        <v>239</v>
      </c>
      <c r="BK750" s="144">
        <f>SUM(BK751:BK798)</f>
        <v>0</v>
      </c>
    </row>
    <row r="751" spans="1:65" s="2" customFormat="1" ht="24.25" customHeight="1">
      <c r="A751" s="34"/>
      <c r="B751" s="147"/>
      <c r="C751" s="148" t="s">
        <v>1153</v>
      </c>
      <c r="D751" s="148" t="s">
        <v>242</v>
      </c>
      <c r="E751" s="149" t="s">
        <v>1179</v>
      </c>
      <c r="F751" s="150" t="s">
        <v>1180</v>
      </c>
      <c r="G751" s="151" t="s">
        <v>261</v>
      </c>
      <c r="H751" s="152">
        <v>63.45</v>
      </c>
      <c r="I751" s="153"/>
      <c r="J751" s="152">
        <f>ROUND(I751*H751,3)</f>
        <v>0</v>
      </c>
      <c r="K751" s="154"/>
      <c r="L751" s="35"/>
      <c r="M751" s="155" t="s">
        <v>1</v>
      </c>
      <c r="N751" s="156" t="s">
        <v>46</v>
      </c>
      <c r="O751" s="60"/>
      <c r="P751" s="157">
        <f>O751*H751</f>
        <v>0</v>
      </c>
      <c r="Q751" s="157">
        <v>7.5000000000000002E-4</v>
      </c>
      <c r="R751" s="157">
        <f>Q751*H751</f>
        <v>4.7587500000000005E-2</v>
      </c>
      <c r="S751" s="157">
        <v>0</v>
      </c>
      <c r="T751" s="158">
        <f>S751*H751</f>
        <v>0</v>
      </c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R751" s="159" t="s">
        <v>307</v>
      </c>
      <c r="AT751" s="159" t="s">
        <v>242</v>
      </c>
      <c r="AU751" s="159" t="s">
        <v>140</v>
      </c>
      <c r="AY751" s="18" t="s">
        <v>239</v>
      </c>
      <c r="BE751" s="160">
        <f>IF(N751="základná",J751,0)</f>
        <v>0</v>
      </c>
      <c r="BF751" s="160">
        <f>IF(N751="znížená",J751,0)</f>
        <v>0</v>
      </c>
      <c r="BG751" s="160">
        <f>IF(N751="zákl. prenesená",J751,0)</f>
        <v>0</v>
      </c>
      <c r="BH751" s="160">
        <f>IF(N751="zníž. prenesená",J751,0)</f>
        <v>0</v>
      </c>
      <c r="BI751" s="160">
        <f>IF(N751="nulová",J751,0)</f>
        <v>0</v>
      </c>
      <c r="BJ751" s="18" t="s">
        <v>140</v>
      </c>
      <c r="BK751" s="161">
        <f>ROUND(I751*H751,3)</f>
        <v>0</v>
      </c>
      <c r="BL751" s="18" t="s">
        <v>307</v>
      </c>
      <c r="BM751" s="159" t="s">
        <v>1181</v>
      </c>
    </row>
    <row r="752" spans="1:65" s="15" customFormat="1">
      <c r="B752" s="179"/>
      <c r="D752" s="163" t="s">
        <v>247</v>
      </c>
      <c r="E752" s="180" t="s">
        <v>1</v>
      </c>
      <c r="F752" s="181" t="s">
        <v>1182</v>
      </c>
      <c r="H752" s="180" t="s">
        <v>1</v>
      </c>
      <c r="I752" s="182"/>
      <c r="L752" s="179"/>
      <c r="M752" s="183"/>
      <c r="N752" s="184"/>
      <c r="O752" s="184"/>
      <c r="P752" s="184"/>
      <c r="Q752" s="184"/>
      <c r="R752" s="184"/>
      <c r="S752" s="184"/>
      <c r="T752" s="185"/>
      <c r="AT752" s="180" t="s">
        <v>247</v>
      </c>
      <c r="AU752" s="180" t="s">
        <v>140</v>
      </c>
      <c r="AV752" s="15" t="s">
        <v>88</v>
      </c>
      <c r="AW752" s="15" t="s">
        <v>3</v>
      </c>
      <c r="AX752" s="15" t="s">
        <v>80</v>
      </c>
      <c r="AY752" s="180" t="s">
        <v>239</v>
      </c>
    </row>
    <row r="753" spans="1:65" s="13" customFormat="1" ht="20.95">
      <c r="B753" s="162"/>
      <c r="D753" s="163" t="s">
        <v>247</v>
      </c>
      <c r="E753" s="164" t="s">
        <v>1</v>
      </c>
      <c r="F753" s="165" t="s">
        <v>1183</v>
      </c>
      <c r="H753" s="166">
        <v>15.522</v>
      </c>
      <c r="I753" s="167"/>
      <c r="L753" s="162"/>
      <c r="M753" s="168"/>
      <c r="N753" s="169"/>
      <c r="O753" s="169"/>
      <c r="P753" s="169"/>
      <c r="Q753" s="169"/>
      <c r="R753" s="169"/>
      <c r="S753" s="169"/>
      <c r="T753" s="170"/>
      <c r="AT753" s="164" t="s">
        <v>247</v>
      </c>
      <c r="AU753" s="164" t="s">
        <v>140</v>
      </c>
      <c r="AV753" s="13" t="s">
        <v>140</v>
      </c>
      <c r="AW753" s="13" t="s">
        <v>3</v>
      </c>
      <c r="AX753" s="13" t="s">
        <v>80</v>
      </c>
      <c r="AY753" s="164" t="s">
        <v>239</v>
      </c>
    </row>
    <row r="754" spans="1:65" s="13" customFormat="1">
      <c r="B754" s="162"/>
      <c r="D754" s="163" t="s">
        <v>247</v>
      </c>
      <c r="E754" s="164" t="s">
        <v>1</v>
      </c>
      <c r="F754" s="165" t="s">
        <v>1184</v>
      </c>
      <c r="H754" s="166">
        <v>15.462</v>
      </c>
      <c r="I754" s="167"/>
      <c r="L754" s="162"/>
      <c r="M754" s="168"/>
      <c r="N754" s="169"/>
      <c r="O754" s="169"/>
      <c r="P754" s="169"/>
      <c r="Q754" s="169"/>
      <c r="R754" s="169"/>
      <c r="S754" s="169"/>
      <c r="T754" s="170"/>
      <c r="AT754" s="164" t="s">
        <v>247</v>
      </c>
      <c r="AU754" s="164" t="s">
        <v>140</v>
      </c>
      <c r="AV754" s="13" t="s">
        <v>140</v>
      </c>
      <c r="AW754" s="13" t="s">
        <v>3</v>
      </c>
      <c r="AX754" s="13" t="s">
        <v>80</v>
      </c>
      <c r="AY754" s="164" t="s">
        <v>239</v>
      </c>
    </row>
    <row r="755" spans="1:65" s="15" customFormat="1">
      <c r="B755" s="179"/>
      <c r="D755" s="163" t="s">
        <v>247</v>
      </c>
      <c r="E755" s="180" t="s">
        <v>1</v>
      </c>
      <c r="F755" s="181" t="s">
        <v>1185</v>
      </c>
      <c r="H755" s="180" t="s">
        <v>1</v>
      </c>
      <c r="I755" s="182"/>
      <c r="L755" s="179"/>
      <c r="M755" s="183"/>
      <c r="N755" s="184"/>
      <c r="O755" s="184"/>
      <c r="P755" s="184"/>
      <c r="Q755" s="184"/>
      <c r="R755" s="184"/>
      <c r="S755" s="184"/>
      <c r="T755" s="185"/>
      <c r="AT755" s="180" t="s">
        <v>247</v>
      </c>
      <c r="AU755" s="180" t="s">
        <v>140</v>
      </c>
      <c r="AV755" s="15" t="s">
        <v>88</v>
      </c>
      <c r="AW755" s="15" t="s">
        <v>3</v>
      </c>
      <c r="AX755" s="15" t="s">
        <v>80</v>
      </c>
      <c r="AY755" s="180" t="s">
        <v>239</v>
      </c>
    </row>
    <row r="756" spans="1:65" s="13" customFormat="1">
      <c r="B756" s="162"/>
      <c r="D756" s="163" t="s">
        <v>247</v>
      </c>
      <c r="E756" s="164" t="s">
        <v>1</v>
      </c>
      <c r="F756" s="165" t="s">
        <v>1186</v>
      </c>
      <c r="H756" s="166">
        <v>6.7</v>
      </c>
      <c r="I756" s="167"/>
      <c r="L756" s="162"/>
      <c r="M756" s="168"/>
      <c r="N756" s="169"/>
      <c r="O756" s="169"/>
      <c r="P756" s="169"/>
      <c r="Q756" s="169"/>
      <c r="R756" s="169"/>
      <c r="S756" s="169"/>
      <c r="T756" s="170"/>
      <c r="AT756" s="164" t="s">
        <v>247</v>
      </c>
      <c r="AU756" s="164" t="s">
        <v>140</v>
      </c>
      <c r="AV756" s="13" t="s">
        <v>140</v>
      </c>
      <c r="AW756" s="13" t="s">
        <v>3</v>
      </c>
      <c r="AX756" s="13" t="s">
        <v>80</v>
      </c>
      <c r="AY756" s="164" t="s">
        <v>239</v>
      </c>
    </row>
    <row r="757" spans="1:65" s="13" customFormat="1">
      <c r="B757" s="162"/>
      <c r="D757" s="163" t="s">
        <v>247</v>
      </c>
      <c r="E757" s="164" t="s">
        <v>1</v>
      </c>
      <c r="F757" s="165" t="s">
        <v>1187</v>
      </c>
      <c r="H757" s="166">
        <v>12.25</v>
      </c>
      <c r="I757" s="167"/>
      <c r="L757" s="162"/>
      <c r="M757" s="168"/>
      <c r="N757" s="169"/>
      <c r="O757" s="169"/>
      <c r="P757" s="169"/>
      <c r="Q757" s="169"/>
      <c r="R757" s="169"/>
      <c r="S757" s="169"/>
      <c r="T757" s="170"/>
      <c r="AT757" s="164" t="s">
        <v>247</v>
      </c>
      <c r="AU757" s="164" t="s">
        <v>140</v>
      </c>
      <c r="AV757" s="13" t="s">
        <v>140</v>
      </c>
      <c r="AW757" s="13" t="s">
        <v>3</v>
      </c>
      <c r="AX757" s="13" t="s">
        <v>80</v>
      </c>
      <c r="AY757" s="164" t="s">
        <v>239</v>
      </c>
    </row>
    <row r="758" spans="1:65" s="15" customFormat="1">
      <c r="B758" s="179"/>
      <c r="D758" s="163" t="s">
        <v>247</v>
      </c>
      <c r="E758" s="180" t="s">
        <v>1</v>
      </c>
      <c r="F758" s="181" t="s">
        <v>1188</v>
      </c>
      <c r="H758" s="180" t="s">
        <v>1</v>
      </c>
      <c r="I758" s="182"/>
      <c r="L758" s="179"/>
      <c r="M758" s="183"/>
      <c r="N758" s="184"/>
      <c r="O758" s="184"/>
      <c r="P758" s="184"/>
      <c r="Q758" s="184"/>
      <c r="R758" s="184"/>
      <c r="S758" s="184"/>
      <c r="T758" s="185"/>
      <c r="AT758" s="180" t="s">
        <v>247</v>
      </c>
      <c r="AU758" s="180" t="s">
        <v>140</v>
      </c>
      <c r="AV758" s="15" t="s">
        <v>88</v>
      </c>
      <c r="AW758" s="15" t="s">
        <v>3</v>
      </c>
      <c r="AX758" s="15" t="s">
        <v>80</v>
      </c>
      <c r="AY758" s="180" t="s">
        <v>239</v>
      </c>
    </row>
    <row r="759" spans="1:65" s="13" customFormat="1">
      <c r="B759" s="162"/>
      <c r="D759" s="163" t="s">
        <v>247</v>
      </c>
      <c r="E759" s="164" t="s">
        <v>1</v>
      </c>
      <c r="F759" s="165" t="s">
        <v>1189</v>
      </c>
      <c r="H759" s="166">
        <v>8.782</v>
      </c>
      <c r="I759" s="167"/>
      <c r="L759" s="162"/>
      <c r="M759" s="168"/>
      <c r="N759" s="169"/>
      <c r="O759" s="169"/>
      <c r="P759" s="169"/>
      <c r="Q759" s="169"/>
      <c r="R759" s="169"/>
      <c r="S759" s="169"/>
      <c r="T759" s="170"/>
      <c r="AT759" s="164" t="s">
        <v>247</v>
      </c>
      <c r="AU759" s="164" t="s">
        <v>140</v>
      </c>
      <c r="AV759" s="13" t="s">
        <v>140</v>
      </c>
      <c r="AW759" s="13" t="s">
        <v>3</v>
      </c>
      <c r="AX759" s="13" t="s">
        <v>80</v>
      </c>
      <c r="AY759" s="164" t="s">
        <v>239</v>
      </c>
    </row>
    <row r="760" spans="1:65" s="13" customFormat="1">
      <c r="B760" s="162"/>
      <c r="D760" s="163" t="s">
        <v>247</v>
      </c>
      <c r="E760" s="164" t="s">
        <v>1</v>
      </c>
      <c r="F760" s="165" t="s">
        <v>1190</v>
      </c>
      <c r="H760" s="166">
        <v>4.734</v>
      </c>
      <c r="I760" s="167"/>
      <c r="L760" s="162"/>
      <c r="M760" s="168"/>
      <c r="N760" s="169"/>
      <c r="O760" s="169"/>
      <c r="P760" s="169"/>
      <c r="Q760" s="169"/>
      <c r="R760" s="169"/>
      <c r="S760" s="169"/>
      <c r="T760" s="170"/>
      <c r="AT760" s="164" t="s">
        <v>247</v>
      </c>
      <c r="AU760" s="164" t="s">
        <v>140</v>
      </c>
      <c r="AV760" s="13" t="s">
        <v>140</v>
      </c>
      <c r="AW760" s="13" t="s">
        <v>3</v>
      </c>
      <c r="AX760" s="13" t="s">
        <v>80</v>
      </c>
      <c r="AY760" s="164" t="s">
        <v>239</v>
      </c>
    </row>
    <row r="761" spans="1:65" s="14" customFormat="1">
      <c r="B761" s="171"/>
      <c r="D761" s="163" t="s">
        <v>247</v>
      </c>
      <c r="E761" s="172" t="s">
        <v>1</v>
      </c>
      <c r="F761" s="173" t="s">
        <v>249</v>
      </c>
      <c r="H761" s="174">
        <v>63.45</v>
      </c>
      <c r="I761" s="175"/>
      <c r="L761" s="171"/>
      <c r="M761" s="176"/>
      <c r="N761" s="177"/>
      <c r="O761" s="177"/>
      <c r="P761" s="177"/>
      <c r="Q761" s="177"/>
      <c r="R761" s="177"/>
      <c r="S761" s="177"/>
      <c r="T761" s="178"/>
      <c r="AT761" s="172" t="s">
        <v>247</v>
      </c>
      <c r="AU761" s="172" t="s">
        <v>140</v>
      </c>
      <c r="AV761" s="14" t="s">
        <v>246</v>
      </c>
      <c r="AW761" s="14" t="s">
        <v>3</v>
      </c>
      <c r="AX761" s="14" t="s">
        <v>88</v>
      </c>
      <c r="AY761" s="172" t="s">
        <v>239</v>
      </c>
    </row>
    <row r="762" spans="1:65" s="2" customFormat="1" ht="24.25" customHeight="1">
      <c r="A762" s="34"/>
      <c r="B762" s="147"/>
      <c r="C762" s="148" t="s">
        <v>1157</v>
      </c>
      <c r="D762" s="148" t="s">
        <v>242</v>
      </c>
      <c r="E762" s="149" t="s">
        <v>1191</v>
      </c>
      <c r="F762" s="150" t="s">
        <v>1192</v>
      </c>
      <c r="G762" s="151" t="s">
        <v>261</v>
      </c>
      <c r="H762" s="152">
        <v>63.42</v>
      </c>
      <c r="I762" s="153"/>
      <c r="J762" s="152">
        <f>ROUND(I762*H762,3)</f>
        <v>0</v>
      </c>
      <c r="K762" s="154"/>
      <c r="L762" s="35"/>
      <c r="M762" s="155" t="s">
        <v>1</v>
      </c>
      <c r="N762" s="156" t="s">
        <v>46</v>
      </c>
      <c r="O762" s="60"/>
      <c r="P762" s="157">
        <f>O762*H762</f>
        <v>0</v>
      </c>
      <c r="Q762" s="157">
        <v>7.5000000000000002E-4</v>
      </c>
      <c r="R762" s="157">
        <f>Q762*H762</f>
        <v>4.7565000000000003E-2</v>
      </c>
      <c r="S762" s="157">
        <v>0</v>
      </c>
      <c r="T762" s="158">
        <f>S762*H762</f>
        <v>0</v>
      </c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R762" s="159" t="s">
        <v>307</v>
      </c>
      <c r="AT762" s="159" t="s">
        <v>242</v>
      </c>
      <c r="AU762" s="159" t="s">
        <v>140</v>
      </c>
      <c r="AY762" s="18" t="s">
        <v>239</v>
      </c>
      <c r="BE762" s="160">
        <f>IF(N762="základná",J762,0)</f>
        <v>0</v>
      </c>
      <c r="BF762" s="160">
        <f>IF(N762="znížená",J762,0)</f>
        <v>0</v>
      </c>
      <c r="BG762" s="160">
        <f>IF(N762="zákl. prenesená",J762,0)</f>
        <v>0</v>
      </c>
      <c r="BH762" s="160">
        <f>IF(N762="zníž. prenesená",J762,0)</f>
        <v>0</v>
      </c>
      <c r="BI762" s="160">
        <f>IF(N762="nulová",J762,0)</f>
        <v>0</v>
      </c>
      <c r="BJ762" s="18" t="s">
        <v>140</v>
      </c>
      <c r="BK762" s="161">
        <f>ROUND(I762*H762,3)</f>
        <v>0</v>
      </c>
      <c r="BL762" s="18" t="s">
        <v>307</v>
      </c>
      <c r="BM762" s="159" t="s">
        <v>1193</v>
      </c>
    </row>
    <row r="763" spans="1:65" s="15" customFormat="1">
      <c r="B763" s="179"/>
      <c r="D763" s="163" t="s">
        <v>247</v>
      </c>
      <c r="E763" s="180" t="s">
        <v>1</v>
      </c>
      <c r="F763" s="181" t="s">
        <v>1194</v>
      </c>
      <c r="H763" s="180" t="s">
        <v>1</v>
      </c>
      <c r="I763" s="182"/>
      <c r="L763" s="179"/>
      <c r="M763" s="183"/>
      <c r="N763" s="184"/>
      <c r="O763" s="184"/>
      <c r="P763" s="184"/>
      <c r="Q763" s="184"/>
      <c r="R763" s="184"/>
      <c r="S763" s="184"/>
      <c r="T763" s="185"/>
      <c r="AT763" s="180" t="s">
        <v>247</v>
      </c>
      <c r="AU763" s="180" t="s">
        <v>140</v>
      </c>
      <c r="AV763" s="15" t="s">
        <v>88</v>
      </c>
      <c r="AW763" s="15" t="s">
        <v>3</v>
      </c>
      <c r="AX763" s="15" t="s">
        <v>80</v>
      </c>
      <c r="AY763" s="180" t="s">
        <v>239</v>
      </c>
    </row>
    <row r="764" spans="1:65" s="15" customFormat="1">
      <c r="B764" s="179"/>
      <c r="D764" s="163" t="s">
        <v>247</v>
      </c>
      <c r="E764" s="180" t="s">
        <v>1</v>
      </c>
      <c r="F764" s="181" t="s">
        <v>1195</v>
      </c>
      <c r="H764" s="180" t="s">
        <v>1</v>
      </c>
      <c r="I764" s="182"/>
      <c r="L764" s="179"/>
      <c r="M764" s="183"/>
      <c r="N764" s="184"/>
      <c r="O764" s="184"/>
      <c r="P764" s="184"/>
      <c r="Q764" s="184"/>
      <c r="R764" s="184"/>
      <c r="S764" s="184"/>
      <c r="T764" s="185"/>
      <c r="AT764" s="180" t="s">
        <v>247</v>
      </c>
      <c r="AU764" s="180" t="s">
        <v>140</v>
      </c>
      <c r="AV764" s="15" t="s">
        <v>88</v>
      </c>
      <c r="AW764" s="15" t="s">
        <v>3</v>
      </c>
      <c r="AX764" s="15" t="s">
        <v>80</v>
      </c>
      <c r="AY764" s="180" t="s">
        <v>239</v>
      </c>
    </row>
    <row r="765" spans="1:65" s="13" customFormat="1" ht="20.95">
      <c r="B765" s="162"/>
      <c r="D765" s="163" t="s">
        <v>247</v>
      </c>
      <c r="E765" s="164" t="s">
        <v>1</v>
      </c>
      <c r="F765" s="165" t="s">
        <v>1196</v>
      </c>
      <c r="H765" s="166">
        <v>14.13</v>
      </c>
      <c r="I765" s="167"/>
      <c r="L765" s="162"/>
      <c r="M765" s="168"/>
      <c r="N765" s="169"/>
      <c r="O765" s="169"/>
      <c r="P765" s="169"/>
      <c r="Q765" s="169"/>
      <c r="R765" s="169"/>
      <c r="S765" s="169"/>
      <c r="T765" s="170"/>
      <c r="AT765" s="164" t="s">
        <v>247</v>
      </c>
      <c r="AU765" s="164" t="s">
        <v>140</v>
      </c>
      <c r="AV765" s="13" t="s">
        <v>140</v>
      </c>
      <c r="AW765" s="13" t="s">
        <v>3</v>
      </c>
      <c r="AX765" s="13" t="s">
        <v>80</v>
      </c>
      <c r="AY765" s="164" t="s">
        <v>239</v>
      </c>
    </row>
    <row r="766" spans="1:65" s="13" customFormat="1" ht="20.95">
      <c r="B766" s="162"/>
      <c r="D766" s="163" t="s">
        <v>247</v>
      </c>
      <c r="E766" s="164" t="s">
        <v>1</v>
      </c>
      <c r="F766" s="165" t="s">
        <v>1197</v>
      </c>
      <c r="H766" s="166">
        <v>15.481999999999999</v>
      </c>
      <c r="I766" s="167"/>
      <c r="L766" s="162"/>
      <c r="M766" s="168"/>
      <c r="N766" s="169"/>
      <c r="O766" s="169"/>
      <c r="P766" s="169"/>
      <c r="Q766" s="169"/>
      <c r="R766" s="169"/>
      <c r="S766" s="169"/>
      <c r="T766" s="170"/>
      <c r="AT766" s="164" t="s">
        <v>247</v>
      </c>
      <c r="AU766" s="164" t="s">
        <v>140</v>
      </c>
      <c r="AV766" s="13" t="s">
        <v>140</v>
      </c>
      <c r="AW766" s="13" t="s">
        <v>3</v>
      </c>
      <c r="AX766" s="13" t="s">
        <v>80</v>
      </c>
      <c r="AY766" s="164" t="s">
        <v>239</v>
      </c>
    </row>
    <row r="767" spans="1:65" s="15" customFormat="1">
      <c r="B767" s="179"/>
      <c r="D767" s="163" t="s">
        <v>247</v>
      </c>
      <c r="E767" s="180" t="s">
        <v>1</v>
      </c>
      <c r="F767" s="181" t="s">
        <v>300</v>
      </c>
      <c r="H767" s="180" t="s">
        <v>1</v>
      </c>
      <c r="I767" s="182"/>
      <c r="L767" s="179"/>
      <c r="M767" s="183"/>
      <c r="N767" s="184"/>
      <c r="O767" s="184"/>
      <c r="P767" s="184"/>
      <c r="Q767" s="184"/>
      <c r="R767" s="184"/>
      <c r="S767" s="184"/>
      <c r="T767" s="185"/>
      <c r="AT767" s="180" t="s">
        <v>247</v>
      </c>
      <c r="AU767" s="180" t="s">
        <v>140</v>
      </c>
      <c r="AV767" s="15" t="s">
        <v>88</v>
      </c>
      <c r="AW767" s="15" t="s">
        <v>3</v>
      </c>
      <c r="AX767" s="15" t="s">
        <v>80</v>
      </c>
      <c r="AY767" s="180" t="s">
        <v>239</v>
      </c>
    </row>
    <row r="768" spans="1:65" s="13" customFormat="1">
      <c r="B768" s="162"/>
      <c r="D768" s="163" t="s">
        <v>247</v>
      </c>
      <c r="E768" s="164" t="s">
        <v>1</v>
      </c>
      <c r="F768" s="165" t="s">
        <v>1198</v>
      </c>
      <c r="H768" s="166">
        <v>16.824000000000002</v>
      </c>
      <c r="I768" s="167"/>
      <c r="L768" s="162"/>
      <c r="M768" s="168"/>
      <c r="N768" s="169"/>
      <c r="O768" s="169"/>
      <c r="P768" s="169"/>
      <c r="Q768" s="169"/>
      <c r="R768" s="169"/>
      <c r="S768" s="169"/>
      <c r="T768" s="170"/>
      <c r="AT768" s="164" t="s">
        <v>247</v>
      </c>
      <c r="AU768" s="164" t="s">
        <v>140</v>
      </c>
      <c r="AV768" s="13" t="s">
        <v>140</v>
      </c>
      <c r="AW768" s="13" t="s">
        <v>3</v>
      </c>
      <c r="AX768" s="13" t="s">
        <v>80</v>
      </c>
      <c r="AY768" s="164" t="s">
        <v>239</v>
      </c>
    </row>
    <row r="769" spans="1:65" s="13" customFormat="1" ht="20.95">
      <c r="B769" s="162"/>
      <c r="D769" s="163" t="s">
        <v>247</v>
      </c>
      <c r="E769" s="164" t="s">
        <v>1</v>
      </c>
      <c r="F769" s="165" t="s">
        <v>1199</v>
      </c>
      <c r="H769" s="166">
        <v>16.984000000000002</v>
      </c>
      <c r="I769" s="167"/>
      <c r="L769" s="162"/>
      <c r="M769" s="168"/>
      <c r="N769" s="169"/>
      <c r="O769" s="169"/>
      <c r="P769" s="169"/>
      <c r="Q769" s="169"/>
      <c r="R769" s="169"/>
      <c r="S769" s="169"/>
      <c r="T769" s="170"/>
      <c r="AT769" s="164" t="s">
        <v>247</v>
      </c>
      <c r="AU769" s="164" t="s">
        <v>140</v>
      </c>
      <c r="AV769" s="13" t="s">
        <v>140</v>
      </c>
      <c r="AW769" s="13" t="s">
        <v>3</v>
      </c>
      <c r="AX769" s="13" t="s">
        <v>80</v>
      </c>
      <c r="AY769" s="164" t="s">
        <v>239</v>
      </c>
    </row>
    <row r="770" spans="1:65" s="14" customFormat="1">
      <c r="B770" s="171"/>
      <c r="D770" s="163" t="s">
        <v>247</v>
      </c>
      <c r="E770" s="172" t="s">
        <v>1</v>
      </c>
      <c r="F770" s="173" t="s">
        <v>249</v>
      </c>
      <c r="H770" s="174">
        <v>63.42</v>
      </c>
      <c r="I770" s="175"/>
      <c r="L770" s="171"/>
      <c r="M770" s="176"/>
      <c r="N770" s="177"/>
      <c r="O770" s="177"/>
      <c r="P770" s="177"/>
      <c r="Q770" s="177"/>
      <c r="R770" s="177"/>
      <c r="S770" s="177"/>
      <c r="T770" s="178"/>
      <c r="AT770" s="172" t="s">
        <v>247</v>
      </c>
      <c r="AU770" s="172" t="s">
        <v>140</v>
      </c>
      <c r="AV770" s="14" t="s">
        <v>246</v>
      </c>
      <c r="AW770" s="14" t="s">
        <v>3</v>
      </c>
      <c r="AX770" s="14" t="s">
        <v>88</v>
      </c>
      <c r="AY770" s="172" t="s">
        <v>239</v>
      </c>
    </row>
    <row r="771" spans="1:65" s="2" customFormat="1" ht="24.25" customHeight="1">
      <c r="A771" s="34"/>
      <c r="B771" s="147"/>
      <c r="C771" s="148" t="s">
        <v>1200</v>
      </c>
      <c r="D771" s="148" t="s">
        <v>242</v>
      </c>
      <c r="E771" s="149" t="s">
        <v>1201</v>
      </c>
      <c r="F771" s="150" t="s">
        <v>1202</v>
      </c>
      <c r="G771" s="151" t="s">
        <v>261</v>
      </c>
      <c r="H771" s="152">
        <v>10.127000000000001</v>
      </c>
      <c r="I771" s="153"/>
      <c r="J771" s="152">
        <f>ROUND(I771*H771,3)</f>
        <v>0</v>
      </c>
      <c r="K771" s="154"/>
      <c r="L771" s="35"/>
      <c r="M771" s="155" t="s">
        <v>1</v>
      </c>
      <c r="N771" s="156" t="s">
        <v>46</v>
      </c>
      <c r="O771" s="60"/>
      <c r="P771" s="157">
        <f>O771*H771</f>
        <v>0</v>
      </c>
      <c r="Q771" s="157">
        <v>7.5000000000000002E-4</v>
      </c>
      <c r="R771" s="157">
        <f>Q771*H771</f>
        <v>7.5952500000000004E-3</v>
      </c>
      <c r="S771" s="157">
        <v>0</v>
      </c>
      <c r="T771" s="158">
        <f>S771*H771</f>
        <v>0</v>
      </c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R771" s="159" t="s">
        <v>307</v>
      </c>
      <c r="AT771" s="159" t="s">
        <v>242</v>
      </c>
      <c r="AU771" s="159" t="s">
        <v>140</v>
      </c>
      <c r="AY771" s="18" t="s">
        <v>239</v>
      </c>
      <c r="BE771" s="160">
        <f>IF(N771="základná",J771,0)</f>
        <v>0</v>
      </c>
      <c r="BF771" s="160">
        <f>IF(N771="znížená",J771,0)</f>
        <v>0</v>
      </c>
      <c r="BG771" s="160">
        <f>IF(N771="zákl. prenesená",J771,0)</f>
        <v>0</v>
      </c>
      <c r="BH771" s="160">
        <f>IF(N771="zníž. prenesená",J771,0)</f>
        <v>0</v>
      </c>
      <c r="BI771" s="160">
        <f>IF(N771="nulová",J771,0)</f>
        <v>0</v>
      </c>
      <c r="BJ771" s="18" t="s">
        <v>140</v>
      </c>
      <c r="BK771" s="161">
        <f>ROUND(I771*H771,3)</f>
        <v>0</v>
      </c>
      <c r="BL771" s="18" t="s">
        <v>307</v>
      </c>
      <c r="BM771" s="159" t="s">
        <v>1203</v>
      </c>
    </row>
    <row r="772" spans="1:65" s="15" customFormat="1">
      <c r="B772" s="179"/>
      <c r="D772" s="163" t="s">
        <v>247</v>
      </c>
      <c r="E772" s="180" t="s">
        <v>1</v>
      </c>
      <c r="F772" s="181" t="s">
        <v>1204</v>
      </c>
      <c r="H772" s="180" t="s">
        <v>1</v>
      </c>
      <c r="I772" s="182"/>
      <c r="L772" s="179"/>
      <c r="M772" s="183"/>
      <c r="N772" s="184"/>
      <c r="O772" s="184"/>
      <c r="P772" s="184"/>
      <c r="Q772" s="184"/>
      <c r="R772" s="184"/>
      <c r="S772" s="184"/>
      <c r="T772" s="185"/>
      <c r="AT772" s="180" t="s">
        <v>247</v>
      </c>
      <c r="AU772" s="180" t="s">
        <v>140</v>
      </c>
      <c r="AV772" s="15" t="s">
        <v>88</v>
      </c>
      <c r="AW772" s="15" t="s">
        <v>3</v>
      </c>
      <c r="AX772" s="15" t="s">
        <v>80</v>
      </c>
      <c r="AY772" s="180" t="s">
        <v>239</v>
      </c>
    </row>
    <row r="773" spans="1:65" s="13" customFormat="1">
      <c r="B773" s="162"/>
      <c r="D773" s="163" t="s">
        <v>247</v>
      </c>
      <c r="E773" s="164" t="s">
        <v>1</v>
      </c>
      <c r="F773" s="165" t="s">
        <v>1205</v>
      </c>
      <c r="H773" s="166">
        <v>2.1040000000000001</v>
      </c>
      <c r="I773" s="167"/>
      <c r="L773" s="162"/>
      <c r="M773" s="168"/>
      <c r="N773" s="169"/>
      <c r="O773" s="169"/>
      <c r="P773" s="169"/>
      <c r="Q773" s="169"/>
      <c r="R773" s="169"/>
      <c r="S773" s="169"/>
      <c r="T773" s="170"/>
      <c r="AT773" s="164" t="s">
        <v>247</v>
      </c>
      <c r="AU773" s="164" t="s">
        <v>140</v>
      </c>
      <c r="AV773" s="13" t="s">
        <v>140</v>
      </c>
      <c r="AW773" s="13" t="s">
        <v>3</v>
      </c>
      <c r="AX773" s="13" t="s">
        <v>80</v>
      </c>
      <c r="AY773" s="164" t="s">
        <v>239</v>
      </c>
    </row>
    <row r="774" spans="1:65" s="13" customFormat="1">
      <c r="B774" s="162"/>
      <c r="D774" s="163" t="s">
        <v>247</v>
      </c>
      <c r="E774" s="164" t="s">
        <v>1</v>
      </c>
      <c r="F774" s="165" t="s">
        <v>1206</v>
      </c>
      <c r="H774" s="166">
        <v>3.847</v>
      </c>
      <c r="I774" s="167"/>
      <c r="L774" s="162"/>
      <c r="M774" s="168"/>
      <c r="N774" s="169"/>
      <c r="O774" s="169"/>
      <c r="P774" s="169"/>
      <c r="Q774" s="169"/>
      <c r="R774" s="169"/>
      <c r="S774" s="169"/>
      <c r="T774" s="170"/>
      <c r="AT774" s="164" t="s">
        <v>247</v>
      </c>
      <c r="AU774" s="164" t="s">
        <v>140</v>
      </c>
      <c r="AV774" s="13" t="s">
        <v>140</v>
      </c>
      <c r="AW774" s="13" t="s">
        <v>3</v>
      </c>
      <c r="AX774" s="13" t="s">
        <v>80</v>
      </c>
      <c r="AY774" s="164" t="s">
        <v>239</v>
      </c>
    </row>
    <row r="775" spans="1:65" s="15" customFormat="1">
      <c r="B775" s="179"/>
      <c r="D775" s="163" t="s">
        <v>247</v>
      </c>
      <c r="E775" s="180" t="s">
        <v>1</v>
      </c>
      <c r="F775" s="181" t="s">
        <v>1207</v>
      </c>
      <c r="H775" s="180" t="s">
        <v>1</v>
      </c>
      <c r="I775" s="182"/>
      <c r="L775" s="179"/>
      <c r="M775" s="183"/>
      <c r="N775" s="184"/>
      <c r="O775" s="184"/>
      <c r="P775" s="184"/>
      <c r="Q775" s="184"/>
      <c r="R775" s="184"/>
      <c r="S775" s="184"/>
      <c r="T775" s="185"/>
      <c r="AT775" s="180" t="s">
        <v>247</v>
      </c>
      <c r="AU775" s="180" t="s">
        <v>140</v>
      </c>
      <c r="AV775" s="15" t="s">
        <v>88</v>
      </c>
      <c r="AW775" s="15" t="s">
        <v>3</v>
      </c>
      <c r="AX775" s="15" t="s">
        <v>80</v>
      </c>
      <c r="AY775" s="180" t="s">
        <v>239</v>
      </c>
    </row>
    <row r="776" spans="1:65" s="13" customFormat="1">
      <c r="B776" s="162"/>
      <c r="D776" s="163" t="s">
        <v>247</v>
      </c>
      <c r="E776" s="164" t="s">
        <v>1</v>
      </c>
      <c r="F776" s="165" t="s">
        <v>1208</v>
      </c>
      <c r="H776" s="166">
        <v>1.4279999999999999</v>
      </c>
      <c r="I776" s="167"/>
      <c r="L776" s="162"/>
      <c r="M776" s="168"/>
      <c r="N776" s="169"/>
      <c r="O776" s="169"/>
      <c r="P776" s="169"/>
      <c r="Q776" s="169"/>
      <c r="R776" s="169"/>
      <c r="S776" s="169"/>
      <c r="T776" s="170"/>
      <c r="AT776" s="164" t="s">
        <v>247</v>
      </c>
      <c r="AU776" s="164" t="s">
        <v>140</v>
      </c>
      <c r="AV776" s="13" t="s">
        <v>140</v>
      </c>
      <c r="AW776" s="13" t="s">
        <v>3</v>
      </c>
      <c r="AX776" s="13" t="s">
        <v>80</v>
      </c>
      <c r="AY776" s="164" t="s">
        <v>239</v>
      </c>
    </row>
    <row r="777" spans="1:65" s="13" customFormat="1">
      <c r="B777" s="162"/>
      <c r="D777" s="163" t="s">
        <v>247</v>
      </c>
      <c r="E777" s="164" t="s">
        <v>1</v>
      </c>
      <c r="F777" s="165" t="s">
        <v>1209</v>
      </c>
      <c r="H777" s="166">
        <v>2.7480000000000002</v>
      </c>
      <c r="I777" s="167"/>
      <c r="L777" s="162"/>
      <c r="M777" s="168"/>
      <c r="N777" s="169"/>
      <c r="O777" s="169"/>
      <c r="P777" s="169"/>
      <c r="Q777" s="169"/>
      <c r="R777" s="169"/>
      <c r="S777" s="169"/>
      <c r="T777" s="170"/>
      <c r="AT777" s="164" t="s">
        <v>247</v>
      </c>
      <c r="AU777" s="164" t="s">
        <v>140</v>
      </c>
      <c r="AV777" s="13" t="s">
        <v>140</v>
      </c>
      <c r="AW777" s="13" t="s">
        <v>3</v>
      </c>
      <c r="AX777" s="13" t="s">
        <v>80</v>
      </c>
      <c r="AY777" s="164" t="s">
        <v>239</v>
      </c>
    </row>
    <row r="778" spans="1:65" s="14" customFormat="1">
      <c r="B778" s="171"/>
      <c r="D778" s="163" t="s">
        <v>247</v>
      </c>
      <c r="E778" s="172" t="s">
        <v>1</v>
      </c>
      <c r="F778" s="173" t="s">
        <v>249</v>
      </c>
      <c r="H778" s="174">
        <v>10.127000000000001</v>
      </c>
      <c r="I778" s="175"/>
      <c r="L778" s="171"/>
      <c r="M778" s="176"/>
      <c r="N778" s="177"/>
      <c r="O778" s="177"/>
      <c r="P778" s="177"/>
      <c r="Q778" s="177"/>
      <c r="R778" s="177"/>
      <c r="S778" s="177"/>
      <c r="T778" s="178"/>
      <c r="AT778" s="172" t="s">
        <v>247</v>
      </c>
      <c r="AU778" s="172" t="s">
        <v>140</v>
      </c>
      <c r="AV778" s="14" t="s">
        <v>246</v>
      </c>
      <c r="AW778" s="14" t="s">
        <v>3</v>
      </c>
      <c r="AX778" s="14" t="s">
        <v>88</v>
      </c>
      <c r="AY778" s="172" t="s">
        <v>239</v>
      </c>
    </row>
    <row r="779" spans="1:65" s="2" customFormat="1" ht="24.25" customHeight="1">
      <c r="A779" s="34"/>
      <c r="B779" s="147"/>
      <c r="C779" s="148" t="s">
        <v>1100</v>
      </c>
      <c r="D779" s="148" t="s">
        <v>242</v>
      </c>
      <c r="E779" s="149" t="s">
        <v>1210</v>
      </c>
      <c r="F779" s="150" t="s">
        <v>1211</v>
      </c>
      <c r="G779" s="151" t="s">
        <v>261</v>
      </c>
      <c r="H779" s="152">
        <v>2.8559999999999999</v>
      </c>
      <c r="I779" s="153"/>
      <c r="J779" s="152">
        <f>ROUND(I779*H779,3)</f>
        <v>0</v>
      </c>
      <c r="K779" s="154"/>
      <c r="L779" s="35"/>
      <c r="M779" s="155" t="s">
        <v>1</v>
      </c>
      <c r="N779" s="156" t="s">
        <v>46</v>
      </c>
      <c r="O779" s="60"/>
      <c r="P779" s="157">
        <f>O779*H779</f>
        <v>0</v>
      </c>
      <c r="Q779" s="157">
        <v>7.5000000000000002E-4</v>
      </c>
      <c r="R779" s="157">
        <f>Q779*H779</f>
        <v>2.1419999999999998E-3</v>
      </c>
      <c r="S779" s="157">
        <v>0</v>
      </c>
      <c r="T779" s="158">
        <f>S779*H779</f>
        <v>0</v>
      </c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R779" s="159" t="s">
        <v>307</v>
      </c>
      <c r="AT779" s="159" t="s">
        <v>242</v>
      </c>
      <c r="AU779" s="159" t="s">
        <v>140</v>
      </c>
      <c r="AY779" s="18" t="s">
        <v>239</v>
      </c>
      <c r="BE779" s="160">
        <f>IF(N779="základná",J779,0)</f>
        <v>0</v>
      </c>
      <c r="BF779" s="160">
        <f>IF(N779="znížená",J779,0)</f>
        <v>0</v>
      </c>
      <c r="BG779" s="160">
        <f>IF(N779="zákl. prenesená",J779,0)</f>
        <v>0</v>
      </c>
      <c r="BH779" s="160">
        <f>IF(N779="zníž. prenesená",J779,0)</f>
        <v>0</v>
      </c>
      <c r="BI779" s="160">
        <f>IF(N779="nulová",J779,0)</f>
        <v>0</v>
      </c>
      <c r="BJ779" s="18" t="s">
        <v>140</v>
      </c>
      <c r="BK779" s="161">
        <f>ROUND(I779*H779,3)</f>
        <v>0</v>
      </c>
      <c r="BL779" s="18" t="s">
        <v>307</v>
      </c>
      <c r="BM779" s="159" t="s">
        <v>1212</v>
      </c>
    </row>
    <row r="780" spans="1:65" s="15" customFormat="1">
      <c r="B780" s="179"/>
      <c r="D780" s="163" t="s">
        <v>247</v>
      </c>
      <c r="E780" s="180" t="s">
        <v>1</v>
      </c>
      <c r="F780" s="181" t="s">
        <v>1213</v>
      </c>
      <c r="H780" s="180" t="s">
        <v>1</v>
      </c>
      <c r="I780" s="182"/>
      <c r="L780" s="179"/>
      <c r="M780" s="183"/>
      <c r="N780" s="184"/>
      <c r="O780" s="184"/>
      <c r="P780" s="184"/>
      <c r="Q780" s="184"/>
      <c r="R780" s="184"/>
      <c r="S780" s="184"/>
      <c r="T780" s="185"/>
      <c r="AT780" s="180" t="s">
        <v>247</v>
      </c>
      <c r="AU780" s="180" t="s">
        <v>140</v>
      </c>
      <c r="AV780" s="15" t="s">
        <v>88</v>
      </c>
      <c r="AW780" s="15" t="s">
        <v>3</v>
      </c>
      <c r="AX780" s="15" t="s">
        <v>80</v>
      </c>
      <c r="AY780" s="180" t="s">
        <v>239</v>
      </c>
    </row>
    <row r="781" spans="1:65" s="13" customFormat="1">
      <c r="B781" s="162"/>
      <c r="D781" s="163" t="s">
        <v>247</v>
      </c>
      <c r="E781" s="164" t="s">
        <v>1</v>
      </c>
      <c r="F781" s="165" t="s">
        <v>1214</v>
      </c>
      <c r="H781" s="166">
        <v>1.4279999999999999</v>
      </c>
      <c r="I781" s="167"/>
      <c r="L781" s="162"/>
      <c r="M781" s="168"/>
      <c r="N781" s="169"/>
      <c r="O781" s="169"/>
      <c r="P781" s="169"/>
      <c r="Q781" s="169"/>
      <c r="R781" s="169"/>
      <c r="S781" s="169"/>
      <c r="T781" s="170"/>
      <c r="AT781" s="164" t="s">
        <v>247</v>
      </c>
      <c r="AU781" s="164" t="s">
        <v>140</v>
      </c>
      <c r="AV781" s="13" t="s">
        <v>140</v>
      </c>
      <c r="AW781" s="13" t="s">
        <v>3</v>
      </c>
      <c r="AX781" s="13" t="s">
        <v>80</v>
      </c>
      <c r="AY781" s="164" t="s">
        <v>239</v>
      </c>
    </row>
    <row r="782" spans="1:65" s="13" customFormat="1">
      <c r="B782" s="162"/>
      <c r="D782" s="163" t="s">
        <v>247</v>
      </c>
      <c r="E782" s="164" t="s">
        <v>1</v>
      </c>
      <c r="F782" s="165" t="s">
        <v>1215</v>
      </c>
      <c r="H782" s="166">
        <v>1.4279999999999999</v>
      </c>
      <c r="I782" s="167"/>
      <c r="L782" s="162"/>
      <c r="M782" s="168"/>
      <c r="N782" s="169"/>
      <c r="O782" s="169"/>
      <c r="P782" s="169"/>
      <c r="Q782" s="169"/>
      <c r="R782" s="169"/>
      <c r="S782" s="169"/>
      <c r="T782" s="170"/>
      <c r="AT782" s="164" t="s">
        <v>247</v>
      </c>
      <c r="AU782" s="164" t="s">
        <v>140</v>
      </c>
      <c r="AV782" s="13" t="s">
        <v>140</v>
      </c>
      <c r="AW782" s="13" t="s">
        <v>3</v>
      </c>
      <c r="AX782" s="13" t="s">
        <v>80</v>
      </c>
      <c r="AY782" s="164" t="s">
        <v>239</v>
      </c>
    </row>
    <row r="783" spans="1:65" s="14" customFormat="1">
      <c r="B783" s="171"/>
      <c r="D783" s="163" t="s">
        <v>247</v>
      </c>
      <c r="E783" s="172" t="s">
        <v>1</v>
      </c>
      <c r="F783" s="173" t="s">
        <v>249</v>
      </c>
      <c r="H783" s="174">
        <v>2.8559999999999999</v>
      </c>
      <c r="I783" s="175"/>
      <c r="L783" s="171"/>
      <c r="M783" s="176"/>
      <c r="N783" s="177"/>
      <c r="O783" s="177"/>
      <c r="P783" s="177"/>
      <c r="Q783" s="177"/>
      <c r="R783" s="177"/>
      <c r="S783" s="177"/>
      <c r="T783" s="178"/>
      <c r="AT783" s="172" t="s">
        <v>247</v>
      </c>
      <c r="AU783" s="172" t="s">
        <v>140</v>
      </c>
      <c r="AV783" s="14" t="s">
        <v>246</v>
      </c>
      <c r="AW783" s="14" t="s">
        <v>3</v>
      </c>
      <c r="AX783" s="14" t="s">
        <v>88</v>
      </c>
      <c r="AY783" s="172" t="s">
        <v>239</v>
      </c>
    </row>
    <row r="784" spans="1:65" s="2" customFormat="1" ht="24.25" customHeight="1">
      <c r="A784" s="34"/>
      <c r="B784" s="147"/>
      <c r="C784" s="148" t="s">
        <v>1106</v>
      </c>
      <c r="D784" s="148" t="s">
        <v>242</v>
      </c>
      <c r="E784" s="149" t="s">
        <v>1216</v>
      </c>
      <c r="F784" s="150" t="s">
        <v>1217</v>
      </c>
      <c r="G784" s="151" t="s">
        <v>261</v>
      </c>
      <c r="H784" s="152">
        <v>432.94499999999999</v>
      </c>
      <c r="I784" s="153"/>
      <c r="J784" s="152">
        <f>ROUND(I784*H784,3)</f>
        <v>0</v>
      </c>
      <c r="K784" s="154"/>
      <c r="L784" s="35"/>
      <c r="M784" s="155" t="s">
        <v>1</v>
      </c>
      <c r="N784" s="156" t="s">
        <v>46</v>
      </c>
      <c r="O784" s="60"/>
      <c r="P784" s="157">
        <f>O784*H784</f>
        <v>0</v>
      </c>
      <c r="Q784" s="157">
        <v>4.0000000000000002E-4</v>
      </c>
      <c r="R784" s="157">
        <f>Q784*H784</f>
        <v>0.173178</v>
      </c>
      <c r="S784" s="157">
        <v>0</v>
      </c>
      <c r="T784" s="158">
        <f>S784*H784</f>
        <v>0</v>
      </c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R784" s="159" t="s">
        <v>307</v>
      </c>
      <c r="AT784" s="159" t="s">
        <v>242</v>
      </c>
      <c r="AU784" s="159" t="s">
        <v>140</v>
      </c>
      <c r="AY784" s="18" t="s">
        <v>239</v>
      </c>
      <c r="BE784" s="160">
        <f>IF(N784="základná",J784,0)</f>
        <v>0</v>
      </c>
      <c r="BF784" s="160">
        <f>IF(N784="znížená",J784,0)</f>
        <v>0</v>
      </c>
      <c r="BG784" s="160">
        <f>IF(N784="zákl. prenesená",J784,0)</f>
        <v>0</v>
      </c>
      <c r="BH784" s="160">
        <f>IF(N784="zníž. prenesená",J784,0)</f>
        <v>0</v>
      </c>
      <c r="BI784" s="160">
        <f>IF(N784="nulová",J784,0)</f>
        <v>0</v>
      </c>
      <c r="BJ784" s="18" t="s">
        <v>140</v>
      </c>
      <c r="BK784" s="161">
        <f>ROUND(I784*H784,3)</f>
        <v>0</v>
      </c>
      <c r="BL784" s="18" t="s">
        <v>307</v>
      </c>
      <c r="BM784" s="159" t="s">
        <v>1218</v>
      </c>
    </row>
    <row r="785" spans="1:65" s="15" customFormat="1">
      <c r="B785" s="179"/>
      <c r="D785" s="163" t="s">
        <v>247</v>
      </c>
      <c r="E785" s="180" t="s">
        <v>1</v>
      </c>
      <c r="F785" s="181" t="s">
        <v>1219</v>
      </c>
      <c r="H785" s="180" t="s">
        <v>1</v>
      </c>
      <c r="I785" s="182"/>
      <c r="L785" s="179"/>
      <c r="M785" s="183"/>
      <c r="N785" s="184"/>
      <c r="O785" s="184"/>
      <c r="P785" s="184"/>
      <c r="Q785" s="184"/>
      <c r="R785" s="184"/>
      <c r="S785" s="184"/>
      <c r="T785" s="185"/>
      <c r="AT785" s="180" t="s">
        <v>247</v>
      </c>
      <c r="AU785" s="180" t="s">
        <v>140</v>
      </c>
      <c r="AV785" s="15" t="s">
        <v>88</v>
      </c>
      <c r="AW785" s="15" t="s">
        <v>3</v>
      </c>
      <c r="AX785" s="15" t="s">
        <v>80</v>
      </c>
      <c r="AY785" s="180" t="s">
        <v>239</v>
      </c>
    </row>
    <row r="786" spans="1:65" s="13" customFormat="1" ht="41.9">
      <c r="B786" s="162"/>
      <c r="D786" s="163" t="s">
        <v>247</v>
      </c>
      <c r="E786" s="164" t="s">
        <v>1</v>
      </c>
      <c r="F786" s="165" t="s">
        <v>1220</v>
      </c>
      <c r="H786" s="166">
        <v>220.29</v>
      </c>
      <c r="I786" s="167"/>
      <c r="L786" s="162"/>
      <c r="M786" s="168"/>
      <c r="N786" s="169"/>
      <c r="O786" s="169"/>
      <c r="P786" s="169"/>
      <c r="Q786" s="169"/>
      <c r="R786" s="169"/>
      <c r="S786" s="169"/>
      <c r="T786" s="170"/>
      <c r="AT786" s="164" t="s">
        <v>247</v>
      </c>
      <c r="AU786" s="164" t="s">
        <v>140</v>
      </c>
      <c r="AV786" s="13" t="s">
        <v>140</v>
      </c>
      <c r="AW786" s="13" t="s">
        <v>3</v>
      </c>
      <c r="AX786" s="13" t="s">
        <v>80</v>
      </c>
      <c r="AY786" s="164" t="s">
        <v>239</v>
      </c>
    </row>
    <row r="787" spans="1:65" s="13" customFormat="1" ht="31.45">
      <c r="B787" s="162"/>
      <c r="D787" s="163" t="s">
        <v>247</v>
      </c>
      <c r="E787" s="164" t="s">
        <v>1</v>
      </c>
      <c r="F787" s="165" t="s">
        <v>1221</v>
      </c>
      <c r="H787" s="166">
        <v>212.655</v>
      </c>
      <c r="I787" s="167"/>
      <c r="L787" s="162"/>
      <c r="M787" s="168"/>
      <c r="N787" s="169"/>
      <c r="O787" s="169"/>
      <c r="P787" s="169"/>
      <c r="Q787" s="169"/>
      <c r="R787" s="169"/>
      <c r="S787" s="169"/>
      <c r="T787" s="170"/>
      <c r="AT787" s="164" t="s">
        <v>247</v>
      </c>
      <c r="AU787" s="164" t="s">
        <v>140</v>
      </c>
      <c r="AV787" s="13" t="s">
        <v>140</v>
      </c>
      <c r="AW787" s="13" t="s">
        <v>3</v>
      </c>
      <c r="AX787" s="13" t="s">
        <v>80</v>
      </c>
      <c r="AY787" s="164" t="s">
        <v>239</v>
      </c>
    </row>
    <row r="788" spans="1:65" s="14" customFormat="1">
      <c r="B788" s="171"/>
      <c r="D788" s="163" t="s">
        <v>247</v>
      </c>
      <c r="E788" s="172" t="s">
        <v>1</v>
      </c>
      <c r="F788" s="173" t="s">
        <v>249</v>
      </c>
      <c r="H788" s="174">
        <v>432.94499999999999</v>
      </c>
      <c r="I788" s="175"/>
      <c r="L788" s="171"/>
      <c r="M788" s="176"/>
      <c r="N788" s="177"/>
      <c r="O788" s="177"/>
      <c r="P788" s="177"/>
      <c r="Q788" s="177"/>
      <c r="R788" s="177"/>
      <c r="S788" s="177"/>
      <c r="T788" s="178"/>
      <c r="AT788" s="172" t="s">
        <v>247</v>
      </c>
      <c r="AU788" s="172" t="s">
        <v>140</v>
      </c>
      <c r="AV788" s="14" t="s">
        <v>246</v>
      </c>
      <c r="AW788" s="14" t="s">
        <v>3</v>
      </c>
      <c r="AX788" s="14" t="s">
        <v>88</v>
      </c>
      <c r="AY788" s="172" t="s">
        <v>239</v>
      </c>
    </row>
    <row r="789" spans="1:65" s="2" customFormat="1" ht="24.25" customHeight="1">
      <c r="A789" s="34"/>
      <c r="B789" s="147"/>
      <c r="C789" s="148" t="s">
        <v>1222</v>
      </c>
      <c r="D789" s="148" t="s">
        <v>242</v>
      </c>
      <c r="E789" s="149" t="s">
        <v>1223</v>
      </c>
      <c r="F789" s="150" t="s">
        <v>1224</v>
      </c>
      <c r="G789" s="151" t="s">
        <v>261</v>
      </c>
      <c r="H789" s="152">
        <v>5.6479999999999997</v>
      </c>
      <c r="I789" s="153"/>
      <c r="J789" s="152">
        <f>ROUND(I789*H789,3)</f>
        <v>0</v>
      </c>
      <c r="K789" s="154"/>
      <c r="L789" s="35"/>
      <c r="M789" s="155" t="s">
        <v>1</v>
      </c>
      <c r="N789" s="156" t="s">
        <v>46</v>
      </c>
      <c r="O789" s="60"/>
      <c r="P789" s="157">
        <f>O789*H789</f>
        <v>0</v>
      </c>
      <c r="Q789" s="157">
        <v>4.4600000000000004E-3</v>
      </c>
      <c r="R789" s="157">
        <f>Q789*H789</f>
        <v>2.519008E-2</v>
      </c>
      <c r="S789" s="157">
        <v>0</v>
      </c>
      <c r="T789" s="158">
        <f>S789*H789</f>
        <v>0</v>
      </c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R789" s="159" t="s">
        <v>246</v>
      </c>
      <c r="AT789" s="159" t="s">
        <v>242</v>
      </c>
      <c r="AU789" s="159" t="s">
        <v>140</v>
      </c>
      <c r="AY789" s="18" t="s">
        <v>239</v>
      </c>
      <c r="BE789" s="160">
        <f>IF(N789="základná",J789,0)</f>
        <v>0</v>
      </c>
      <c r="BF789" s="160">
        <f>IF(N789="znížená",J789,0)</f>
        <v>0</v>
      </c>
      <c r="BG789" s="160">
        <f>IF(N789="zákl. prenesená",J789,0)</f>
        <v>0</v>
      </c>
      <c r="BH789" s="160">
        <f>IF(N789="zníž. prenesená",J789,0)</f>
        <v>0</v>
      </c>
      <c r="BI789" s="160">
        <f>IF(N789="nulová",J789,0)</f>
        <v>0</v>
      </c>
      <c r="BJ789" s="18" t="s">
        <v>140</v>
      </c>
      <c r="BK789" s="161">
        <f>ROUND(I789*H789,3)</f>
        <v>0</v>
      </c>
      <c r="BL789" s="18" t="s">
        <v>246</v>
      </c>
      <c r="BM789" s="159" t="s">
        <v>1225</v>
      </c>
    </row>
    <row r="790" spans="1:65" s="13" customFormat="1">
      <c r="B790" s="162"/>
      <c r="D790" s="163" t="s">
        <v>247</v>
      </c>
      <c r="E790" s="164" t="s">
        <v>1</v>
      </c>
      <c r="F790" s="165" t="s">
        <v>1226</v>
      </c>
      <c r="H790" s="166">
        <v>1.423</v>
      </c>
      <c r="I790" s="167"/>
      <c r="L790" s="162"/>
      <c r="M790" s="168"/>
      <c r="N790" s="169"/>
      <c r="O790" s="169"/>
      <c r="P790" s="169"/>
      <c r="Q790" s="169"/>
      <c r="R790" s="169"/>
      <c r="S790" s="169"/>
      <c r="T790" s="170"/>
      <c r="AT790" s="164" t="s">
        <v>247</v>
      </c>
      <c r="AU790" s="164" t="s">
        <v>140</v>
      </c>
      <c r="AV790" s="13" t="s">
        <v>140</v>
      </c>
      <c r="AW790" s="13" t="s">
        <v>3</v>
      </c>
      <c r="AX790" s="13" t="s">
        <v>80</v>
      </c>
      <c r="AY790" s="164" t="s">
        <v>239</v>
      </c>
    </row>
    <row r="791" spans="1:65" s="13" customFormat="1" ht="31.45">
      <c r="B791" s="162"/>
      <c r="D791" s="163" t="s">
        <v>247</v>
      </c>
      <c r="E791" s="164" t="s">
        <v>1</v>
      </c>
      <c r="F791" s="165" t="s">
        <v>1227</v>
      </c>
      <c r="H791" s="166">
        <v>2.968</v>
      </c>
      <c r="I791" s="167"/>
      <c r="L791" s="162"/>
      <c r="M791" s="168"/>
      <c r="N791" s="169"/>
      <c r="O791" s="169"/>
      <c r="P791" s="169"/>
      <c r="Q791" s="169"/>
      <c r="R791" s="169"/>
      <c r="S791" s="169"/>
      <c r="T791" s="170"/>
      <c r="AT791" s="164" t="s">
        <v>247</v>
      </c>
      <c r="AU791" s="164" t="s">
        <v>140</v>
      </c>
      <c r="AV791" s="13" t="s">
        <v>140</v>
      </c>
      <c r="AW791" s="13" t="s">
        <v>3</v>
      </c>
      <c r="AX791" s="13" t="s">
        <v>80</v>
      </c>
      <c r="AY791" s="164" t="s">
        <v>239</v>
      </c>
    </row>
    <row r="792" spans="1:65" s="13" customFormat="1">
      <c r="B792" s="162"/>
      <c r="D792" s="163" t="s">
        <v>247</v>
      </c>
      <c r="E792" s="164" t="s">
        <v>1</v>
      </c>
      <c r="F792" s="165" t="s">
        <v>1228</v>
      </c>
      <c r="H792" s="166">
        <v>0.54300000000000004</v>
      </c>
      <c r="I792" s="167"/>
      <c r="L792" s="162"/>
      <c r="M792" s="168"/>
      <c r="N792" s="169"/>
      <c r="O792" s="169"/>
      <c r="P792" s="169"/>
      <c r="Q792" s="169"/>
      <c r="R792" s="169"/>
      <c r="S792" s="169"/>
      <c r="T792" s="170"/>
      <c r="AT792" s="164" t="s">
        <v>247</v>
      </c>
      <c r="AU792" s="164" t="s">
        <v>140</v>
      </c>
      <c r="AV792" s="13" t="s">
        <v>140</v>
      </c>
      <c r="AW792" s="13" t="s">
        <v>3</v>
      </c>
      <c r="AX792" s="13" t="s">
        <v>80</v>
      </c>
      <c r="AY792" s="164" t="s">
        <v>239</v>
      </c>
    </row>
    <row r="793" spans="1:65" s="13" customFormat="1" ht="20.95">
      <c r="B793" s="162"/>
      <c r="D793" s="163" t="s">
        <v>247</v>
      </c>
      <c r="E793" s="164" t="s">
        <v>1</v>
      </c>
      <c r="F793" s="165" t="s">
        <v>1229</v>
      </c>
      <c r="H793" s="166">
        <v>0.71399999999999997</v>
      </c>
      <c r="I793" s="167"/>
      <c r="L793" s="162"/>
      <c r="M793" s="168"/>
      <c r="N793" s="169"/>
      <c r="O793" s="169"/>
      <c r="P793" s="169"/>
      <c r="Q793" s="169"/>
      <c r="R793" s="169"/>
      <c r="S793" s="169"/>
      <c r="T793" s="170"/>
      <c r="AT793" s="164" t="s">
        <v>247</v>
      </c>
      <c r="AU793" s="164" t="s">
        <v>140</v>
      </c>
      <c r="AV793" s="13" t="s">
        <v>140</v>
      </c>
      <c r="AW793" s="13" t="s">
        <v>3</v>
      </c>
      <c r="AX793" s="13" t="s">
        <v>80</v>
      </c>
      <c r="AY793" s="164" t="s">
        <v>239</v>
      </c>
    </row>
    <row r="794" spans="1:65" s="14" customFormat="1">
      <c r="B794" s="171"/>
      <c r="D794" s="163" t="s">
        <v>247</v>
      </c>
      <c r="E794" s="172" t="s">
        <v>1</v>
      </c>
      <c r="F794" s="173" t="s">
        <v>249</v>
      </c>
      <c r="H794" s="174">
        <v>5.6479999999999997</v>
      </c>
      <c r="I794" s="175"/>
      <c r="L794" s="171"/>
      <c r="M794" s="176"/>
      <c r="N794" s="177"/>
      <c r="O794" s="177"/>
      <c r="P794" s="177"/>
      <c r="Q794" s="177"/>
      <c r="R794" s="177"/>
      <c r="S794" s="177"/>
      <c r="T794" s="178"/>
      <c r="AT794" s="172" t="s">
        <v>247</v>
      </c>
      <c r="AU794" s="172" t="s">
        <v>140</v>
      </c>
      <c r="AV794" s="14" t="s">
        <v>246</v>
      </c>
      <c r="AW794" s="14" t="s">
        <v>3</v>
      </c>
      <c r="AX794" s="14" t="s">
        <v>88</v>
      </c>
      <c r="AY794" s="172" t="s">
        <v>239</v>
      </c>
    </row>
    <row r="795" spans="1:65" s="2" customFormat="1" ht="24.25" customHeight="1">
      <c r="A795" s="34"/>
      <c r="B795" s="147"/>
      <c r="C795" s="190" t="s">
        <v>1230</v>
      </c>
      <c r="D795" s="190" t="s">
        <v>541</v>
      </c>
      <c r="E795" s="191" t="s">
        <v>1231</v>
      </c>
      <c r="F795" s="192" t="s">
        <v>1232</v>
      </c>
      <c r="G795" s="193" t="s">
        <v>388</v>
      </c>
      <c r="H795" s="194">
        <v>16</v>
      </c>
      <c r="I795" s="195"/>
      <c r="J795" s="194">
        <f>ROUND(I795*H795,3)</f>
        <v>0</v>
      </c>
      <c r="K795" s="196"/>
      <c r="L795" s="197"/>
      <c r="M795" s="198" t="s">
        <v>1</v>
      </c>
      <c r="N795" s="199" t="s">
        <v>46</v>
      </c>
      <c r="O795" s="60"/>
      <c r="P795" s="157">
        <f>O795*H795</f>
        <v>0</v>
      </c>
      <c r="Q795" s="157">
        <v>1.2E-4</v>
      </c>
      <c r="R795" s="157">
        <f>Q795*H795</f>
        <v>1.92E-3</v>
      </c>
      <c r="S795" s="157">
        <v>0</v>
      </c>
      <c r="T795" s="158">
        <f>S795*H795</f>
        <v>0</v>
      </c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R795" s="159" t="s">
        <v>291</v>
      </c>
      <c r="AT795" s="159" t="s">
        <v>541</v>
      </c>
      <c r="AU795" s="159" t="s">
        <v>140</v>
      </c>
      <c r="AY795" s="18" t="s">
        <v>239</v>
      </c>
      <c r="BE795" s="160">
        <f>IF(N795="základná",J795,0)</f>
        <v>0</v>
      </c>
      <c r="BF795" s="160">
        <f>IF(N795="znížená",J795,0)</f>
        <v>0</v>
      </c>
      <c r="BG795" s="160">
        <f>IF(N795="zákl. prenesená",J795,0)</f>
        <v>0</v>
      </c>
      <c r="BH795" s="160">
        <f>IF(N795="zníž. prenesená",J795,0)</f>
        <v>0</v>
      </c>
      <c r="BI795" s="160">
        <f>IF(N795="nulová",J795,0)</f>
        <v>0</v>
      </c>
      <c r="BJ795" s="18" t="s">
        <v>140</v>
      </c>
      <c r="BK795" s="161">
        <f>ROUND(I795*H795,3)</f>
        <v>0</v>
      </c>
      <c r="BL795" s="18" t="s">
        <v>246</v>
      </c>
      <c r="BM795" s="159" t="s">
        <v>1233</v>
      </c>
    </row>
    <row r="796" spans="1:65" s="13" customFormat="1">
      <c r="B796" s="162"/>
      <c r="D796" s="163" t="s">
        <v>247</v>
      </c>
      <c r="E796" s="164" t="s">
        <v>1</v>
      </c>
      <c r="F796" s="165" t="s">
        <v>1234</v>
      </c>
      <c r="H796" s="166">
        <v>16</v>
      </c>
      <c r="I796" s="167"/>
      <c r="L796" s="162"/>
      <c r="M796" s="168"/>
      <c r="N796" s="169"/>
      <c r="O796" s="169"/>
      <c r="P796" s="169"/>
      <c r="Q796" s="169"/>
      <c r="R796" s="169"/>
      <c r="S796" s="169"/>
      <c r="T796" s="170"/>
      <c r="AT796" s="164" t="s">
        <v>247</v>
      </c>
      <c r="AU796" s="164" t="s">
        <v>140</v>
      </c>
      <c r="AV796" s="13" t="s">
        <v>140</v>
      </c>
      <c r="AW796" s="13" t="s">
        <v>3</v>
      </c>
      <c r="AX796" s="13" t="s">
        <v>88</v>
      </c>
      <c r="AY796" s="164" t="s">
        <v>239</v>
      </c>
    </row>
    <row r="797" spans="1:65" s="2" customFormat="1" ht="24.25" customHeight="1">
      <c r="A797" s="34"/>
      <c r="B797" s="147"/>
      <c r="C797" s="190" t="s">
        <v>1235</v>
      </c>
      <c r="D797" s="190" t="s">
        <v>541</v>
      </c>
      <c r="E797" s="191" t="s">
        <v>1236</v>
      </c>
      <c r="F797" s="192" t="s">
        <v>1237</v>
      </c>
      <c r="G797" s="193" t="s">
        <v>388</v>
      </c>
      <c r="H797" s="194">
        <v>16</v>
      </c>
      <c r="I797" s="195"/>
      <c r="J797" s="194">
        <f>ROUND(I797*H797,3)</f>
        <v>0</v>
      </c>
      <c r="K797" s="196"/>
      <c r="L797" s="197"/>
      <c r="M797" s="198" t="s">
        <v>1</v>
      </c>
      <c r="N797" s="199" t="s">
        <v>46</v>
      </c>
      <c r="O797" s="60"/>
      <c r="P797" s="157">
        <f>O797*H797</f>
        <v>0</v>
      </c>
      <c r="Q797" s="157">
        <v>2.5999999999999998E-4</v>
      </c>
      <c r="R797" s="157">
        <f>Q797*H797</f>
        <v>4.1599999999999996E-3</v>
      </c>
      <c r="S797" s="157">
        <v>0</v>
      </c>
      <c r="T797" s="158">
        <f>S797*H797</f>
        <v>0</v>
      </c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R797" s="159" t="s">
        <v>291</v>
      </c>
      <c r="AT797" s="159" t="s">
        <v>541</v>
      </c>
      <c r="AU797" s="159" t="s">
        <v>140</v>
      </c>
      <c r="AY797" s="18" t="s">
        <v>239</v>
      </c>
      <c r="BE797" s="160">
        <f>IF(N797="základná",J797,0)</f>
        <v>0</v>
      </c>
      <c r="BF797" s="160">
        <f>IF(N797="znížená",J797,0)</f>
        <v>0</v>
      </c>
      <c r="BG797" s="160">
        <f>IF(N797="zákl. prenesená",J797,0)</f>
        <v>0</v>
      </c>
      <c r="BH797" s="160">
        <f>IF(N797="zníž. prenesená",J797,0)</f>
        <v>0</v>
      </c>
      <c r="BI797" s="160">
        <f>IF(N797="nulová",J797,0)</f>
        <v>0</v>
      </c>
      <c r="BJ797" s="18" t="s">
        <v>140</v>
      </c>
      <c r="BK797" s="161">
        <f>ROUND(I797*H797,3)</f>
        <v>0</v>
      </c>
      <c r="BL797" s="18" t="s">
        <v>246</v>
      </c>
      <c r="BM797" s="159" t="s">
        <v>1238</v>
      </c>
    </row>
    <row r="798" spans="1:65" s="13" customFormat="1">
      <c r="B798" s="162"/>
      <c r="D798" s="163" t="s">
        <v>247</v>
      </c>
      <c r="E798" s="164" t="s">
        <v>1</v>
      </c>
      <c r="F798" s="165" t="s">
        <v>1239</v>
      </c>
      <c r="H798" s="166">
        <v>16</v>
      </c>
      <c r="I798" s="167"/>
      <c r="L798" s="162"/>
      <c r="M798" s="168"/>
      <c r="N798" s="169"/>
      <c r="O798" s="169"/>
      <c r="P798" s="169"/>
      <c r="Q798" s="169"/>
      <c r="R798" s="169"/>
      <c r="S798" s="169"/>
      <c r="T798" s="170"/>
      <c r="AT798" s="164" t="s">
        <v>247</v>
      </c>
      <c r="AU798" s="164" t="s">
        <v>140</v>
      </c>
      <c r="AV798" s="13" t="s">
        <v>140</v>
      </c>
      <c r="AW798" s="13" t="s">
        <v>3</v>
      </c>
      <c r="AX798" s="13" t="s">
        <v>88</v>
      </c>
      <c r="AY798" s="164" t="s">
        <v>239</v>
      </c>
    </row>
    <row r="799" spans="1:65" s="12" customFormat="1" ht="22.75" customHeight="1">
      <c r="B799" s="134"/>
      <c r="D799" s="135" t="s">
        <v>79</v>
      </c>
      <c r="E799" s="145" t="s">
        <v>1240</v>
      </c>
      <c r="F799" s="145" t="s">
        <v>1241</v>
      </c>
      <c r="I799" s="137"/>
      <c r="J799" s="146">
        <f>BK799</f>
        <v>0</v>
      </c>
      <c r="L799" s="134"/>
      <c r="M799" s="139"/>
      <c r="N799" s="140"/>
      <c r="O799" s="140"/>
      <c r="P799" s="141">
        <f>SUM(P800:P811)</f>
        <v>0</v>
      </c>
      <c r="Q799" s="140"/>
      <c r="R799" s="141">
        <f>SUM(R800:R811)</f>
        <v>0.8699330500000001</v>
      </c>
      <c r="S799" s="140"/>
      <c r="T799" s="142">
        <f>SUM(T800:T811)</f>
        <v>0</v>
      </c>
      <c r="AR799" s="135" t="s">
        <v>88</v>
      </c>
      <c r="AT799" s="143" t="s">
        <v>79</v>
      </c>
      <c r="AU799" s="143" t="s">
        <v>88</v>
      </c>
      <c r="AY799" s="135" t="s">
        <v>239</v>
      </c>
      <c r="BK799" s="144">
        <f>SUM(BK800:BK811)</f>
        <v>0</v>
      </c>
    </row>
    <row r="800" spans="1:65" s="2" customFormat="1" ht="24.25" customHeight="1">
      <c r="A800" s="34"/>
      <c r="B800" s="147"/>
      <c r="C800" s="148" t="s">
        <v>1242</v>
      </c>
      <c r="D800" s="148" t="s">
        <v>242</v>
      </c>
      <c r="E800" s="149" t="s">
        <v>1243</v>
      </c>
      <c r="F800" s="150" t="s">
        <v>1244</v>
      </c>
      <c r="G800" s="151" t="s">
        <v>261</v>
      </c>
      <c r="H800" s="152">
        <v>1277.51</v>
      </c>
      <c r="I800" s="153"/>
      <c r="J800" s="152">
        <f>ROUND(I800*H800,3)</f>
        <v>0</v>
      </c>
      <c r="K800" s="154"/>
      <c r="L800" s="35"/>
      <c r="M800" s="155" t="s">
        <v>1</v>
      </c>
      <c r="N800" s="156" t="s">
        <v>46</v>
      </c>
      <c r="O800" s="60"/>
      <c r="P800" s="157">
        <f>O800*H800</f>
        <v>0</v>
      </c>
      <c r="Q800" s="157">
        <v>1.7000000000000001E-4</v>
      </c>
      <c r="R800" s="157">
        <f>Q800*H800</f>
        <v>0.2171767</v>
      </c>
      <c r="S800" s="157">
        <v>0</v>
      </c>
      <c r="T800" s="158">
        <f>S800*H800</f>
        <v>0</v>
      </c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R800" s="159" t="s">
        <v>307</v>
      </c>
      <c r="AT800" s="159" t="s">
        <v>242</v>
      </c>
      <c r="AU800" s="159" t="s">
        <v>140</v>
      </c>
      <c r="AY800" s="18" t="s">
        <v>239</v>
      </c>
      <c r="BE800" s="160">
        <f>IF(N800="základná",J800,0)</f>
        <v>0</v>
      </c>
      <c r="BF800" s="160">
        <f>IF(N800="znížená",J800,0)</f>
        <v>0</v>
      </c>
      <c r="BG800" s="160">
        <f>IF(N800="zákl. prenesená",J800,0)</f>
        <v>0</v>
      </c>
      <c r="BH800" s="160">
        <f>IF(N800="zníž. prenesená",J800,0)</f>
        <v>0</v>
      </c>
      <c r="BI800" s="160">
        <f>IF(N800="nulová",J800,0)</f>
        <v>0</v>
      </c>
      <c r="BJ800" s="18" t="s">
        <v>140</v>
      </c>
      <c r="BK800" s="161">
        <f>ROUND(I800*H800,3)</f>
        <v>0</v>
      </c>
      <c r="BL800" s="18" t="s">
        <v>307</v>
      </c>
      <c r="BM800" s="159" t="s">
        <v>1245</v>
      </c>
    </row>
    <row r="801" spans="1:65" s="2" customFormat="1" ht="38" customHeight="1">
      <c r="A801" s="34"/>
      <c r="B801" s="147"/>
      <c r="C801" s="148" t="s">
        <v>1193</v>
      </c>
      <c r="D801" s="148" t="s">
        <v>242</v>
      </c>
      <c r="E801" s="149" t="s">
        <v>1246</v>
      </c>
      <c r="F801" s="150" t="s">
        <v>1247</v>
      </c>
      <c r="G801" s="151" t="s">
        <v>261</v>
      </c>
      <c r="H801" s="152">
        <v>844.56500000000005</v>
      </c>
      <c r="I801" s="153"/>
      <c r="J801" s="152">
        <f>ROUND(I801*H801,3)</f>
        <v>0</v>
      </c>
      <c r="K801" s="154"/>
      <c r="L801" s="35"/>
      <c r="M801" s="155" t="s">
        <v>1</v>
      </c>
      <c r="N801" s="156" t="s">
        <v>46</v>
      </c>
      <c r="O801" s="60"/>
      <c r="P801" s="157">
        <f>O801*H801</f>
        <v>0</v>
      </c>
      <c r="Q801" s="157">
        <v>7.5000000000000002E-4</v>
      </c>
      <c r="R801" s="157">
        <f>Q801*H801</f>
        <v>0.63342375000000006</v>
      </c>
      <c r="S801" s="157">
        <v>0</v>
      </c>
      <c r="T801" s="158">
        <f>S801*H801</f>
        <v>0</v>
      </c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R801" s="159" t="s">
        <v>307</v>
      </c>
      <c r="AT801" s="159" t="s">
        <v>242</v>
      </c>
      <c r="AU801" s="159" t="s">
        <v>140</v>
      </c>
      <c r="AY801" s="18" t="s">
        <v>239</v>
      </c>
      <c r="BE801" s="160">
        <f>IF(N801="základná",J801,0)</f>
        <v>0</v>
      </c>
      <c r="BF801" s="160">
        <f>IF(N801="znížená",J801,0)</f>
        <v>0</v>
      </c>
      <c r="BG801" s="160">
        <f>IF(N801="zákl. prenesená",J801,0)</f>
        <v>0</v>
      </c>
      <c r="BH801" s="160">
        <f>IF(N801="zníž. prenesená",J801,0)</f>
        <v>0</v>
      </c>
      <c r="BI801" s="160">
        <f>IF(N801="nulová",J801,0)</f>
        <v>0</v>
      </c>
      <c r="BJ801" s="18" t="s">
        <v>140</v>
      </c>
      <c r="BK801" s="161">
        <f>ROUND(I801*H801,3)</f>
        <v>0</v>
      </c>
      <c r="BL801" s="18" t="s">
        <v>307</v>
      </c>
      <c r="BM801" s="159" t="s">
        <v>1248</v>
      </c>
    </row>
    <row r="802" spans="1:65" s="15" customFormat="1">
      <c r="B802" s="179"/>
      <c r="D802" s="163" t="s">
        <v>247</v>
      </c>
      <c r="E802" s="180" t="s">
        <v>1</v>
      </c>
      <c r="F802" s="181" t="s">
        <v>1219</v>
      </c>
      <c r="H802" s="180" t="s">
        <v>1</v>
      </c>
      <c r="I802" s="182"/>
      <c r="L802" s="179"/>
      <c r="M802" s="183"/>
      <c r="N802" s="184"/>
      <c r="O802" s="184"/>
      <c r="P802" s="184"/>
      <c r="Q802" s="184"/>
      <c r="R802" s="184"/>
      <c r="S802" s="184"/>
      <c r="T802" s="185"/>
      <c r="AT802" s="180" t="s">
        <v>247</v>
      </c>
      <c r="AU802" s="180" t="s">
        <v>140</v>
      </c>
      <c r="AV802" s="15" t="s">
        <v>88</v>
      </c>
      <c r="AW802" s="15" t="s">
        <v>3</v>
      </c>
      <c r="AX802" s="15" t="s">
        <v>80</v>
      </c>
      <c r="AY802" s="180" t="s">
        <v>239</v>
      </c>
    </row>
    <row r="803" spans="1:65" s="13" customFormat="1" ht="41.9">
      <c r="B803" s="162"/>
      <c r="D803" s="163" t="s">
        <v>247</v>
      </c>
      <c r="E803" s="164" t="s">
        <v>1</v>
      </c>
      <c r="F803" s="165" t="s">
        <v>1220</v>
      </c>
      <c r="H803" s="166">
        <v>220.29</v>
      </c>
      <c r="I803" s="167"/>
      <c r="L803" s="162"/>
      <c r="M803" s="168"/>
      <c r="N803" s="169"/>
      <c r="O803" s="169"/>
      <c r="P803" s="169"/>
      <c r="Q803" s="169"/>
      <c r="R803" s="169"/>
      <c r="S803" s="169"/>
      <c r="T803" s="170"/>
      <c r="AT803" s="164" t="s">
        <v>247</v>
      </c>
      <c r="AU803" s="164" t="s">
        <v>140</v>
      </c>
      <c r="AV803" s="13" t="s">
        <v>140</v>
      </c>
      <c r="AW803" s="13" t="s">
        <v>3</v>
      </c>
      <c r="AX803" s="13" t="s">
        <v>80</v>
      </c>
      <c r="AY803" s="164" t="s">
        <v>239</v>
      </c>
    </row>
    <row r="804" spans="1:65" s="13" customFormat="1">
      <c r="B804" s="162"/>
      <c r="D804" s="163" t="s">
        <v>247</v>
      </c>
      <c r="E804" s="164" t="s">
        <v>1</v>
      </c>
      <c r="F804" s="165" t="s">
        <v>1249</v>
      </c>
      <c r="H804" s="166">
        <v>211.83</v>
      </c>
      <c r="I804" s="167"/>
      <c r="L804" s="162"/>
      <c r="M804" s="168"/>
      <c r="N804" s="169"/>
      <c r="O804" s="169"/>
      <c r="P804" s="169"/>
      <c r="Q804" s="169"/>
      <c r="R804" s="169"/>
      <c r="S804" s="169"/>
      <c r="T804" s="170"/>
      <c r="AT804" s="164" t="s">
        <v>247</v>
      </c>
      <c r="AU804" s="164" t="s">
        <v>140</v>
      </c>
      <c r="AV804" s="13" t="s">
        <v>140</v>
      </c>
      <c r="AW804" s="13" t="s">
        <v>3</v>
      </c>
      <c r="AX804" s="13" t="s">
        <v>80</v>
      </c>
      <c r="AY804" s="164" t="s">
        <v>239</v>
      </c>
    </row>
    <row r="805" spans="1:65" s="13" customFormat="1" ht="31.45">
      <c r="B805" s="162"/>
      <c r="D805" s="163" t="s">
        <v>247</v>
      </c>
      <c r="E805" s="164" t="s">
        <v>1</v>
      </c>
      <c r="F805" s="165" t="s">
        <v>1221</v>
      </c>
      <c r="H805" s="166">
        <v>212.655</v>
      </c>
      <c r="I805" s="167"/>
      <c r="L805" s="162"/>
      <c r="M805" s="168"/>
      <c r="N805" s="169"/>
      <c r="O805" s="169"/>
      <c r="P805" s="169"/>
      <c r="Q805" s="169"/>
      <c r="R805" s="169"/>
      <c r="S805" s="169"/>
      <c r="T805" s="170"/>
      <c r="AT805" s="164" t="s">
        <v>247</v>
      </c>
      <c r="AU805" s="164" t="s">
        <v>140</v>
      </c>
      <c r="AV805" s="13" t="s">
        <v>140</v>
      </c>
      <c r="AW805" s="13" t="s">
        <v>3</v>
      </c>
      <c r="AX805" s="13" t="s">
        <v>80</v>
      </c>
      <c r="AY805" s="164" t="s">
        <v>239</v>
      </c>
    </row>
    <row r="806" spans="1:65" s="13" customFormat="1">
      <c r="B806" s="162"/>
      <c r="D806" s="163" t="s">
        <v>247</v>
      </c>
      <c r="E806" s="164" t="s">
        <v>1</v>
      </c>
      <c r="F806" s="165" t="s">
        <v>1250</v>
      </c>
      <c r="H806" s="166">
        <v>199.79</v>
      </c>
      <c r="I806" s="167"/>
      <c r="L806" s="162"/>
      <c r="M806" s="168"/>
      <c r="N806" s="169"/>
      <c r="O806" s="169"/>
      <c r="P806" s="169"/>
      <c r="Q806" s="169"/>
      <c r="R806" s="169"/>
      <c r="S806" s="169"/>
      <c r="T806" s="170"/>
      <c r="AT806" s="164" t="s">
        <v>247</v>
      </c>
      <c r="AU806" s="164" t="s">
        <v>140</v>
      </c>
      <c r="AV806" s="13" t="s">
        <v>140</v>
      </c>
      <c r="AW806" s="13" t="s">
        <v>3</v>
      </c>
      <c r="AX806" s="13" t="s">
        <v>80</v>
      </c>
      <c r="AY806" s="164" t="s">
        <v>239</v>
      </c>
    </row>
    <row r="807" spans="1:65" s="14" customFormat="1">
      <c r="B807" s="171"/>
      <c r="D807" s="163" t="s">
        <v>247</v>
      </c>
      <c r="E807" s="172" t="s">
        <v>1</v>
      </c>
      <c r="F807" s="173" t="s">
        <v>249</v>
      </c>
      <c r="H807" s="174">
        <v>844.56500000000005</v>
      </c>
      <c r="I807" s="175"/>
      <c r="L807" s="171"/>
      <c r="M807" s="176"/>
      <c r="N807" s="177"/>
      <c r="O807" s="177"/>
      <c r="P807" s="177"/>
      <c r="Q807" s="177"/>
      <c r="R807" s="177"/>
      <c r="S807" s="177"/>
      <c r="T807" s="178"/>
      <c r="AT807" s="172" t="s">
        <v>247</v>
      </c>
      <c r="AU807" s="172" t="s">
        <v>140</v>
      </c>
      <c r="AV807" s="14" t="s">
        <v>246</v>
      </c>
      <c r="AW807" s="14" t="s">
        <v>3</v>
      </c>
      <c r="AX807" s="14" t="s">
        <v>88</v>
      </c>
      <c r="AY807" s="172" t="s">
        <v>239</v>
      </c>
    </row>
    <row r="808" spans="1:65" s="2" customFormat="1" ht="24.25" customHeight="1">
      <c r="A808" s="34"/>
      <c r="B808" s="147"/>
      <c r="C808" s="148" t="s">
        <v>1251</v>
      </c>
      <c r="D808" s="148" t="s">
        <v>242</v>
      </c>
      <c r="E808" s="149" t="s">
        <v>1252</v>
      </c>
      <c r="F808" s="150" t="s">
        <v>1253</v>
      </c>
      <c r="G808" s="151" t="s">
        <v>261</v>
      </c>
      <c r="H808" s="152">
        <v>128.88399999999999</v>
      </c>
      <c r="I808" s="153"/>
      <c r="J808" s="152">
        <f>ROUND(I808*H808,3)</f>
        <v>0</v>
      </c>
      <c r="K808" s="154"/>
      <c r="L808" s="35"/>
      <c r="M808" s="155" t="s">
        <v>1</v>
      </c>
      <c r="N808" s="156" t="s">
        <v>46</v>
      </c>
      <c r="O808" s="60"/>
      <c r="P808" s="157">
        <f>O808*H808</f>
        <v>0</v>
      </c>
      <c r="Q808" s="157">
        <v>1.4999999999999999E-4</v>
      </c>
      <c r="R808" s="157">
        <f>Q808*H808</f>
        <v>1.9332599999999995E-2</v>
      </c>
      <c r="S808" s="157">
        <v>0</v>
      </c>
      <c r="T808" s="158">
        <f>S808*H808</f>
        <v>0</v>
      </c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R808" s="159" t="s">
        <v>246</v>
      </c>
      <c r="AT808" s="159" t="s">
        <v>242</v>
      </c>
      <c r="AU808" s="159" t="s">
        <v>140</v>
      </c>
      <c r="AY808" s="18" t="s">
        <v>239</v>
      </c>
      <c r="BE808" s="160">
        <f>IF(N808="základná",J808,0)</f>
        <v>0</v>
      </c>
      <c r="BF808" s="160">
        <f>IF(N808="znížená",J808,0)</f>
        <v>0</v>
      </c>
      <c r="BG808" s="160">
        <f>IF(N808="zákl. prenesená",J808,0)</f>
        <v>0</v>
      </c>
      <c r="BH808" s="160">
        <f>IF(N808="zníž. prenesená",J808,0)</f>
        <v>0</v>
      </c>
      <c r="BI808" s="160">
        <f>IF(N808="nulová",J808,0)</f>
        <v>0</v>
      </c>
      <c r="BJ808" s="18" t="s">
        <v>140</v>
      </c>
      <c r="BK808" s="161">
        <f>ROUND(I808*H808,3)</f>
        <v>0</v>
      </c>
      <c r="BL808" s="18" t="s">
        <v>246</v>
      </c>
      <c r="BM808" s="159" t="s">
        <v>1254</v>
      </c>
    </row>
    <row r="809" spans="1:65" s="13" customFormat="1">
      <c r="B809" s="162"/>
      <c r="D809" s="163" t="s">
        <v>247</v>
      </c>
      <c r="E809" s="164" t="s">
        <v>1</v>
      </c>
      <c r="F809" s="165" t="s">
        <v>1255</v>
      </c>
      <c r="H809" s="166">
        <v>128.88399999999999</v>
      </c>
      <c r="I809" s="167"/>
      <c r="L809" s="162"/>
      <c r="M809" s="168"/>
      <c r="N809" s="169"/>
      <c r="O809" s="169"/>
      <c r="P809" s="169"/>
      <c r="Q809" s="169"/>
      <c r="R809" s="169"/>
      <c r="S809" s="169"/>
      <c r="T809" s="170"/>
      <c r="AT809" s="164" t="s">
        <v>247</v>
      </c>
      <c r="AU809" s="164" t="s">
        <v>140</v>
      </c>
      <c r="AV809" s="13" t="s">
        <v>140</v>
      </c>
      <c r="AW809" s="13" t="s">
        <v>3</v>
      </c>
      <c r="AX809" s="13" t="s">
        <v>88</v>
      </c>
      <c r="AY809" s="164" t="s">
        <v>239</v>
      </c>
    </row>
    <row r="810" spans="1:65" s="2" customFormat="1" ht="24.25" customHeight="1">
      <c r="A810" s="34"/>
      <c r="B810" s="147"/>
      <c r="C810" s="148" t="s">
        <v>1256</v>
      </c>
      <c r="D810" s="148" t="s">
        <v>242</v>
      </c>
      <c r="E810" s="149" t="s">
        <v>1257</v>
      </c>
      <c r="F810" s="150" t="s">
        <v>1258</v>
      </c>
      <c r="G810" s="151" t="s">
        <v>261</v>
      </c>
      <c r="H810" s="152">
        <v>493.71</v>
      </c>
      <c r="I810" s="153"/>
      <c r="J810" s="152">
        <f>ROUND(I810*H810,3)</f>
        <v>0</v>
      </c>
      <c r="K810" s="154"/>
      <c r="L810" s="35"/>
      <c r="M810" s="155" t="s">
        <v>1</v>
      </c>
      <c r="N810" s="156" t="s">
        <v>46</v>
      </c>
      <c r="O810" s="60"/>
      <c r="P810" s="157">
        <f>O810*H810</f>
        <v>0</v>
      </c>
      <c r="Q810" s="157">
        <v>0</v>
      </c>
      <c r="R810" s="157">
        <f>Q810*H810</f>
        <v>0</v>
      </c>
      <c r="S810" s="157">
        <v>0</v>
      </c>
      <c r="T810" s="158">
        <f>S810*H810</f>
        <v>0</v>
      </c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R810" s="159" t="s">
        <v>246</v>
      </c>
      <c r="AT810" s="159" t="s">
        <v>242</v>
      </c>
      <c r="AU810" s="159" t="s">
        <v>140</v>
      </c>
      <c r="AY810" s="18" t="s">
        <v>239</v>
      </c>
      <c r="BE810" s="160">
        <f>IF(N810="základná",J810,0)</f>
        <v>0</v>
      </c>
      <c r="BF810" s="160">
        <f>IF(N810="znížená",J810,0)</f>
        <v>0</v>
      </c>
      <c r="BG810" s="160">
        <f>IF(N810="zákl. prenesená",J810,0)</f>
        <v>0</v>
      </c>
      <c r="BH810" s="160">
        <f>IF(N810="zníž. prenesená",J810,0)</f>
        <v>0</v>
      </c>
      <c r="BI810" s="160">
        <f>IF(N810="nulová",J810,0)</f>
        <v>0</v>
      </c>
      <c r="BJ810" s="18" t="s">
        <v>140</v>
      </c>
      <c r="BK810" s="161">
        <f>ROUND(I810*H810,3)</f>
        <v>0</v>
      </c>
      <c r="BL810" s="18" t="s">
        <v>246</v>
      </c>
      <c r="BM810" s="159" t="s">
        <v>1259</v>
      </c>
    </row>
    <row r="811" spans="1:65" s="13" customFormat="1">
      <c r="B811" s="162"/>
      <c r="D811" s="163" t="s">
        <v>247</v>
      </c>
      <c r="E811" s="164" t="s">
        <v>1</v>
      </c>
      <c r="F811" s="165" t="s">
        <v>566</v>
      </c>
      <c r="H811" s="166">
        <v>493.71</v>
      </c>
      <c r="I811" s="167"/>
      <c r="L811" s="162"/>
      <c r="M811" s="168"/>
      <c r="N811" s="169"/>
      <c r="O811" s="169"/>
      <c r="P811" s="169"/>
      <c r="Q811" s="169"/>
      <c r="R811" s="169"/>
      <c r="S811" s="169"/>
      <c r="T811" s="170"/>
      <c r="AT811" s="164" t="s">
        <v>247</v>
      </c>
      <c r="AU811" s="164" t="s">
        <v>140</v>
      </c>
      <c r="AV811" s="13" t="s">
        <v>140</v>
      </c>
      <c r="AW811" s="13" t="s">
        <v>3</v>
      </c>
      <c r="AX811" s="13" t="s">
        <v>88</v>
      </c>
      <c r="AY811" s="164" t="s">
        <v>239</v>
      </c>
    </row>
    <row r="812" spans="1:65" s="12" customFormat="1" ht="22.75" customHeight="1">
      <c r="B812" s="134"/>
      <c r="D812" s="135" t="s">
        <v>79</v>
      </c>
      <c r="E812" s="145" t="s">
        <v>1260</v>
      </c>
      <c r="F812" s="145" t="s">
        <v>509</v>
      </c>
      <c r="I812" s="137"/>
      <c r="J812" s="146">
        <f>BK812</f>
        <v>0</v>
      </c>
      <c r="L812" s="134"/>
      <c r="M812" s="139"/>
      <c r="N812" s="140"/>
      <c r="O812" s="140"/>
      <c r="P812" s="141">
        <f>SUM(P813:P814)</f>
        <v>0</v>
      </c>
      <c r="Q812" s="140"/>
      <c r="R812" s="141">
        <f>SUM(R813:R814)</f>
        <v>0</v>
      </c>
      <c r="S812" s="140"/>
      <c r="T812" s="142">
        <f>SUM(T813:T814)</f>
        <v>0</v>
      </c>
      <c r="AR812" s="135" t="s">
        <v>88</v>
      </c>
      <c r="AT812" s="143" t="s">
        <v>79</v>
      </c>
      <c r="AU812" s="143" t="s">
        <v>88</v>
      </c>
      <c r="AY812" s="135" t="s">
        <v>239</v>
      </c>
      <c r="BK812" s="144">
        <f>SUM(BK813:BK814)</f>
        <v>0</v>
      </c>
    </row>
    <row r="813" spans="1:65" s="2" customFormat="1" ht="24.25" customHeight="1">
      <c r="A813" s="34"/>
      <c r="B813" s="147"/>
      <c r="C813" s="148" t="s">
        <v>1261</v>
      </c>
      <c r="D813" s="148" t="s">
        <v>242</v>
      </c>
      <c r="E813" s="149" t="s">
        <v>1262</v>
      </c>
      <c r="F813" s="150" t="s">
        <v>1263</v>
      </c>
      <c r="G813" s="151" t="s">
        <v>461</v>
      </c>
      <c r="H813" s="152">
        <v>0.309</v>
      </c>
      <c r="I813" s="153"/>
      <c r="J813" s="152">
        <f>ROUND(I813*H813,3)</f>
        <v>0</v>
      </c>
      <c r="K813" s="154"/>
      <c r="L813" s="35"/>
      <c r="M813" s="155" t="s">
        <v>1</v>
      </c>
      <c r="N813" s="156" t="s">
        <v>46</v>
      </c>
      <c r="O813" s="60"/>
      <c r="P813" s="157">
        <f>O813*H813</f>
        <v>0</v>
      </c>
      <c r="Q813" s="157">
        <v>0</v>
      </c>
      <c r="R813" s="157">
        <f>Q813*H813</f>
        <v>0</v>
      </c>
      <c r="S813" s="157">
        <v>0</v>
      </c>
      <c r="T813" s="158">
        <f>S813*H813</f>
        <v>0</v>
      </c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R813" s="159" t="s">
        <v>246</v>
      </c>
      <c r="AT813" s="159" t="s">
        <v>242</v>
      </c>
      <c r="AU813" s="159" t="s">
        <v>140</v>
      </c>
      <c r="AY813" s="18" t="s">
        <v>239</v>
      </c>
      <c r="BE813" s="160">
        <f>IF(N813="základná",J813,0)</f>
        <v>0</v>
      </c>
      <c r="BF813" s="160">
        <f>IF(N813="znížená",J813,0)</f>
        <v>0</v>
      </c>
      <c r="BG813" s="160">
        <f>IF(N813="zákl. prenesená",J813,0)</f>
        <v>0</v>
      </c>
      <c r="BH813" s="160">
        <f>IF(N813="zníž. prenesená",J813,0)</f>
        <v>0</v>
      </c>
      <c r="BI813" s="160">
        <f>IF(N813="nulová",J813,0)</f>
        <v>0</v>
      </c>
      <c r="BJ813" s="18" t="s">
        <v>140</v>
      </c>
      <c r="BK813" s="161">
        <f>ROUND(I813*H813,3)</f>
        <v>0</v>
      </c>
      <c r="BL813" s="18" t="s">
        <v>246</v>
      </c>
      <c r="BM813" s="159" t="s">
        <v>1264</v>
      </c>
    </row>
    <row r="814" spans="1:65" s="2" customFormat="1" ht="24.25" customHeight="1">
      <c r="A814" s="34"/>
      <c r="B814" s="147"/>
      <c r="C814" s="148" t="s">
        <v>1265</v>
      </c>
      <c r="D814" s="148" t="s">
        <v>242</v>
      </c>
      <c r="E814" s="149" t="s">
        <v>1266</v>
      </c>
      <c r="F814" s="150" t="s">
        <v>1267</v>
      </c>
      <c r="G814" s="151" t="s">
        <v>461</v>
      </c>
      <c r="H814" s="152">
        <v>0.87</v>
      </c>
      <c r="I814" s="153"/>
      <c r="J814" s="152">
        <f>ROUND(I814*H814,3)</f>
        <v>0</v>
      </c>
      <c r="K814" s="154"/>
      <c r="L814" s="35"/>
      <c r="M814" s="155" t="s">
        <v>1</v>
      </c>
      <c r="N814" s="156" t="s">
        <v>46</v>
      </c>
      <c r="O814" s="60"/>
      <c r="P814" s="157">
        <f>O814*H814</f>
        <v>0</v>
      </c>
      <c r="Q814" s="157">
        <v>0</v>
      </c>
      <c r="R814" s="157">
        <f>Q814*H814</f>
        <v>0</v>
      </c>
      <c r="S814" s="157">
        <v>0</v>
      </c>
      <c r="T814" s="158">
        <f>S814*H814</f>
        <v>0</v>
      </c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R814" s="159" t="s">
        <v>246</v>
      </c>
      <c r="AT814" s="159" t="s">
        <v>242</v>
      </c>
      <c r="AU814" s="159" t="s">
        <v>140</v>
      </c>
      <c r="AY814" s="18" t="s">
        <v>239</v>
      </c>
      <c r="BE814" s="160">
        <f>IF(N814="základná",J814,0)</f>
        <v>0</v>
      </c>
      <c r="BF814" s="160">
        <f>IF(N814="znížená",J814,0)</f>
        <v>0</v>
      </c>
      <c r="BG814" s="160">
        <f>IF(N814="zákl. prenesená",J814,0)</f>
        <v>0</v>
      </c>
      <c r="BH814" s="160">
        <f>IF(N814="zníž. prenesená",J814,0)</f>
        <v>0</v>
      </c>
      <c r="BI814" s="160">
        <f>IF(N814="nulová",J814,0)</f>
        <v>0</v>
      </c>
      <c r="BJ814" s="18" t="s">
        <v>140</v>
      </c>
      <c r="BK814" s="161">
        <f>ROUND(I814*H814,3)</f>
        <v>0</v>
      </c>
      <c r="BL814" s="18" t="s">
        <v>246</v>
      </c>
      <c r="BM814" s="159" t="s">
        <v>1268</v>
      </c>
    </row>
    <row r="815" spans="1:65" s="12" customFormat="1" ht="25.85" customHeight="1">
      <c r="B815" s="134"/>
      <c r="D815" s="135" t="s">
        <v>79</v>
      </c>
      <c r="E815" s="136" t="s">
        <v>924</v>
      </c>
      <c r="F815" s="136" t="s">
        <v>1269</v>
      </c>
      <c r="I815" s="137"/>
      <c r="J815" s="138">
        <f>BK815</f>
        <v>0</v>
      </c>
      <c r="L815" s="134"/>
      <c r="M815" s="139"/>
      <c r="N815" s="140"/>
      <c r="O815" s="140"/>
      <c r="P815" s="141">
        <f>P816+P824+P834</f>
        <v>0</v>
      </c>
      <c r="Q815" s="140"/>
      <c r="R815" s="141">
        <f>R816+R824+R834</f>
        <v>7.5323100000000004E-3</v>
      </c>
      <c r="S815" s="140"/>
      <c r="T815" s="142">
        <f>T816+T824+T834</f>
        <v>0</v>
      </c>
      <c r="AR815" s="135" t="s">
        <v>88</v>
      </c>
      <c r="AT815" s="143" t="s">
        <v>79</v>
      </c>
      <c r="AU815" s="143" t="s">
        <v>80</v>
      </c>
      <c r="AY815" s="135" t="s">
        <v>239</v>
      </c>
      <c r="BK815" s="144">
        <f>BK816+BK824+BK834</f>
        <v>0</v>
      </c>
    </row>
    <row r="816" spans="1:65" s="12" customFormat="1" ht="22.75" customHeight="1">
      <c r="B816" s="134"/>
      <c r="D816" s="135" t="s">
        <v>79</v>
      </c>
      <c r="E816" s="145" t="s">
        <v>1270</v>
      </c>
      <c r="F816" s="145" t="s">
        <v>1271</v>
      </c>
      <c r="I816" s="137"/>
      <c r="J816" s="146">
        <f>BK816</f>
        <v>0</v>
      </c>
      <c r="L816" s="134"/>
      <c r="M816" s="139"/>
      <c r="N816" s="140"/>
      <c r="O816" s="140"/>
      <c r="P816" s="141">
        <f>SUM(P817:P823)</f>
        <v>0</v>
      </c>
      <c r="Q816" s="140"/>
      <c r="R816" s="141">
        <f>SUM(R817:R823)</f>
        <v>6.3945E-3</v>
      </c>
      <c r="S816" s="140"/>
      <c r="T816" s="142">
        <f>SUM(T817:T823)</f>
        <v>0</v>
      </c>
      <c r="AR816" s="135" t="s">
        <v>88</v>
      </c>
      <c r="AT816" s="143" t="s">
        <v>79</v>
      </c>
      <c r="AU816" s="143" t="s">
        <v>88</v>
      </c>
      <c r="AY816" s="135" t="s">
        <v>239</v>
      </c>
      <c r="BK816" s="144">
        <f>SUM(BK817:BK823)</f>
        <v>0</v>
      </c>
    </row>
    <row r="817" spans="1:65" s="2" customFormat="1" ht="38" customHeight="1">
      <c r="A817" s="34"/>
      <c r="B817" s="147"/>
      <c r="C817" s="148" t="s">
        <v>1181</v>
      </c>
      <c r="D817" s="148" t="s">
        <v>242</v>
      </c>
      <c r="E817" s="149" t="s">
        <v>1272</v>
      </c>
      <c r="F817" s="150" t="s">
        <v>1273</v>
      </c>
      <c r="G817" s="151" t="s">
        <v>261</v>
      </c>
      <c r="H817" s="152">
        <v>7.35</v>
      </c>
      <c r="I817" s="153"/>
      <c r="J817" s="152">
        <f>ROUND(I817*H817,3)</f>
        <v>0</v>
      </c>
      <c r="K817" s="154"/>
      <c r="L817" s="35"/>
      <c r="M817" s="155" t="s">
        <v>1</v>
      </c>
      <c r="N817" s="156" t="s">
        <v>46</v>
      </c>
      <c r="O817" s="60"/>
      <c r="P817" s="157">
        <f>O817*H817</f>
        <v>0</v>
      </c>
      <c r="Q817" s="157">
        <v>8.7000000000000001E-4</v>
      </c>
      <c r="R817" s="157">
        <f>Q817*H817</f>
        <v>6.3945E-3</v>
      </c>
      <c r="S817" s="157">
        <v>0</v>
      </c>
      <c r="T817" s="158">
        <f>S817*H817</f>
        <v>0</v>
      </c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R817" s="159" t="s">
        <v>307</v>
      </c>
      <c r="AT817" s="159" t="s">
        <v>242</v>
      </c>
      <c r="AU817" s="159" t="s">
        <v>140</v>
      </c>
      <c r="AY817" s="18" t="s">
        <v>239</v>
      </c>
      <c r="BE817" s="160">
        <f>IF(N817="základná",J817,0)</f>
        <v>0</v>
      </c>
      <c r="BF817" s="160">
        <f>IF(N817="znížená",J817,0)</f>
        <v>0</v>
      </c>
      <c r="BG817" s="160">
        <f>IF(N817="zákl. prenesená",J817,0)</f>
        <v>0</v>
      </c>
      <c r="BH817" s="160">
        <f>IF(N817="zníž. prenesená",J817,0)</f>
        <v>0</v>
      </c>
      <c r="BI817" s="160">
        <f>IF(N817="nulová",J817,0)</f>
        <v>0</v>
      </c>
      <c r="BJ817" s="18" t="s">
        <v>140</v>
      </c>
      <c r="BK817" s="161">
        <f>ROUND(I817*H817,3)</f>
        <v>0</v>
      </c>
      <c r="BL817" s="18" t="s">
        <v>307</v>
      </c>
      <c r="BM817" s="159" t="s">
        <v>1274</v>
      </c>
    </row>
    <row r="818" spans="1:65" s="15" customFormat="1">
      <c r="B818" s="179"/>
      <c r="D818" s="163" t="s">
        <v>247</v>
      </c>
      <c r="E818" s="180" t="s">
        <v>1</v>
      </c>
      <c r="F818" s="181" t="s">
        <v>1275</v>
      </c>
      <c r="H818" s="180" t="s">
        <v>1</v>
      </c>
      <c r="I818" s="182"/>
      <c r="L818" s="179"/>
      <c r="M818" s="183"/>
      <c r="N818" s="184"/>
      <c r="O818" s="184"/>
      <c r="P818" s="184"/>
      <c r="Q818" s="184"/>
      <c r="R818" s="184"/>
      <c r="S818" s="184"/>
      <c r="T818" s="185"/>
      <c r="AT818" s="180" t="s">
        <v>247</v>
      </c>
      <c r="AU818" s="180" t="s">
        <v>140</v>
      </c>
      <c r="AV818" s="15" t="s">
        <v>88</v>
      </c>
      <c r="AW818" s="15" t="s">
        <v>3</v>
      </c>
      <c r="AX818" s="15" t="s">
        <v>80</v>
      </c>
      <c r="AY818" s="180" t="s">
        <v>239</v>
      </c>
    </row>
    <row r="819" spans="1:65" s="13" customFormat="1">
      <c r="B819" s="162"/>
      <c r="D819" s="163" t="s">
        <v>247</v>
      </c>
      <c r="E819" s="164" t="s">
        <v>1</v>
      </c>
      <c r="F819" s="165" t="s">
        <v>1276</v>
      </c>
      <c r="H819" s="166">
        <v>7.35</v>
      </c>
      <c r="I819" s="167"/>
      <c r="L819" s="162"/>
      <c r="M819" s="168"/>
      <c r="N819" s="169"/>
      <c r="O819" s="169"/>
      <c r="P819" s="169"/>
      <c r="Q819" s="169"/>
      <c r="R819" s="169"/>
      <c r="S819" s="169"/>
      <c r="T819" s="170"/>
      <c r="AT819" s="164" t="s">
        <v>247</v>
      </c>
      <c r="AU819" s="164" t="s">
        <v>140</v>
      </c>
      <c r="AV819" s="13" t="s">
        <v>140</v>
      </c>
      <c r="AW819" s="13" t="s">
        <v>3</v>
      </c>
      <c r="AX819" s="13" t="s">
        <v>80</v>
      </c>
      <c r="AY819" s="164" t="s">
        <v>239</v>
      </c>
    </row>
    <row r="820" spans="1:65" s="14" customFormat="1">
      <c r="B820" s="171"/>
      <c r="D820" s="163" t="s">
        <v>247</v>
      </c>
      <c r="E820" s="172" t="s">
        <v>1</v>
      </c>
      <c r="F820" s="173" t="s">
        <v>249</v>
      </c>
      <c r="H820" s="174">
        <v>7.35</v>
      </c>
      <c r="I820" s="175"/>
      <c r="L820" s="171"/>
      <c r="M820" s="176"/>
      <c r="N820" s="177"/>
      <c r="O820" s="177"/>
      <c r="P820" s="177"/>
      <c r="Q820" s="177"/>
      <c r="R820" s="177"/>
      <c r="S820" s="177"/>
      <c r="T820" s="178"/>
      <c r="AT820" s="172" t="s">
        <v>247</v>
      </c>
      <c r="AU820" s="172" t="s">
        <v>140</v>
      </c>
      <c r="AV820" s="14" t="s">
        <v>246</v>
      </c>
      <c r="AW820" s="14" t="s">
        <v>3</v>
      </c>
      <c r="AX820" s="14" t="s">
        <v>88</v>
      </c>
      <c r="AY820" s="172" t="s">
        <v>239</v>
      </c>
    </row>
    <row r="821" spans="1:65" s="2" customFormat="1" ht="14.4" customHeight="1">
      <c r="A821" s="34"/>
      <c r="B821" s="147"/>
      <c r="C821" s="190" t="s">
        <v>1212</v>
      </c>
      <c r="D821" s="190" t="s">
        <v>541</v>
      </c>
      <c r="E821" s="191" t="s">
        <v>1277</v>
      </c>
      <c r="F821" s="192" t="s">
        <v>1278</v>
      </c>
      <c r="G821" s="193" t="s">
        <v>261</v>
      </c>
      <c r="H821" s="194">
        <v>8.0850000000000009</v>
      </c>
      <c r="I821" s="195"/>
      <c r="J821" s="194">
        <f>ROUND(I821*H821,3)</f>
        <v>0</v>
      </c>
      <c r="K821" s="196"/>
      <c r="L821" s="197"/>
      <c r="M821" s="198" t="s">
        <v>1</v>
      </c>
      <c r="N821" s="199" t="s">
        <v>46</v>
      </c>
      <c r="O821" s="60"/>
      <c r="P821" s="157">
        <f>O821*H821</f>
        <v>0</v>
      </c>
      <c r="Q821" s="157">
        <v>0</v>
      </c>
      <c r="R821" s="157">
        <f>Q821*H821</f>
        <v>0</v>
      </c>
      <c r="S821" s="157">
        <v>0</v>
      </c>
      <c r="T821" s="158">
        <f>S821*H821</f>
        <v>0</v>
      </c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R821" s="159" t="s">
        <v>323</v>
      </c>
      <c r="AT821" s="159" t="s">
        <v>541</v>
      </c>
      <c r="AU821" s="159" t="s">
        <v>140</v>
      </c>
      <c r="AY821" s="18" t="s">
        <v>239</v>
      </c>
      <c r="BE821" s="160">
        <f>IF(N821="základná",J821,0)</f>
        <v>0</v>
      </c>
      <c r="BF821" s="160">
        <f>IF(N821="znížená",J821,0)</f>
        <v>0</v>
      </c>
      <c r="BG821" s="160">
        <f>IF(N821="zákl. prenesená",J821,0)</f>
        <v>0</v>
      </c>
      <c r="BH821" s="160">
        <f>IF(N821="zníž. prenesená",J821,0)</f>
        <v>0</v>
      </c>
      <c r="BI821" s="160">
        <f>IF(N821="nulová",J821,0)</f>
        <v>0</v>
      </c>
      <c r="BJ821" s="18" t="s">
        <v>140</v>
      </c>
      <c r="BK821" s="161">
        <f>ROUND(I821*H821,3)</f>
        <v>0</v>
      </c>
      <c r="BL821" s="18" t="s">
        <v>307</v>
      </c>
      <c r="BM821" s="159" t="s">
        <v>1279</v>
      </c>
    </row>
    <row r="822" spans="1:65" s="13" customFormat="1">
      <c r="B822" s="162"/>
      <c r="D822" s="163" t="s">
        <v>247</v>
      </c>
      <c r="E822" s="164" t="s">
        <v>1</v>
      </c>
      <c r="F822" s="165" t="s">
        <v>1280</v>
      </c>
      <c r="H822" s="166">
        <v>8.0850000000000009</v>
      </c>
      <c r="I822" s="167"/>
      <c r="L822" s="162"/>
      <c r="M822" s="168"/>
      <c r="N822" s="169"/>
      <c r="O822" s="169"/>
      <c r="P822" s="169"/>
      <c r="Q822" s="169"/>
      <c r="R822" s="169"/>
      <c r="S822" s="169"/>
      <c r="T822" s="170"/>
      <c r="AT822" s="164" t="s">
        <v>247</v>
      </c>
      <c r="AU822" s="164" t="s">
        <v>140</v>
      </c>
      <c r="AV822" s="13" t="s">
        <v>140</v>
      </c>
      <c r="AW822" s="13" t="s">
        <v>3</v>
      </c>
      <c r="AX822" s="13" t="s">
        <v>80</v>
      </c>
      <c r="AY822" s="164" t="s">
        <v>239</v>
      </c>
    </row>
    <row r="823" spans="1:65" s="14" customFormat="1">
      <c r="B823" s="171"/>
      <c r="D823" s="163" t="s">
        <v>247</v>
      </c>
      <c r="E823" s="172" t="s">
        <v>1</v>
      </c>
      <c r="F823" s="173" t="s">
        <v>249</v>
      </c>
      <c r="H823" s="174">
        <v>8.0850000000000009</v>
      </c>
      <c r="I823" s="175"/>
      <c r="L823" s="171"/>
      <c r="M823" s="176"/>
      <c r="N823" s="177"/>
      <c r="O823" s="177"/>
      <c r="P823" s="177"/>
      <c r="Q823" s="177"/>
      <c r="R823" s="177"/>
      <c r="S823" s="177"/>
      <c r="T823" s="178"/>
      <c r="AT823" s="172" t="s">
        <v>247</v>
      </c>
      <c r="AU823" s="172" t="s">
        <v>140</v>
      </c>
      <c r="AV823" s="14" t="s">
        <v>246</v>
      </c>
      <c r="AW823" s="14" t="s">
        <v>3</v>
      </c>
      <c r="AX823" s="14" t="s">
        <v>88</v>
      </c>
      <c r="AY823" s="172" t="s">
        <v>239</v>
      </c>
    </row>
    <row r="824" spans="1:65" s="12" customFormat="1" ht="22.75" customHeight="1">
      <c r="B824" s="134"/>
      <c r="D824" s="135" t="s">
        <v>79</v>
      </c>
      <c r="E824" s="145" t="s">
        <v>1281</v>
      </c>
      <c r="F824" s="145" t="s">
        <v>1282</v>
      </c>
      <c r="I824" s="137"/>
      <c r="J824" s="146">
        <f>BK824</f>
        <v>0</v>
      </c>
      <c r="L824" s="134"/>
      <c r="M824" s="139"/>
      <c r="N824" s="140"/>
      <c r="O824" s="140"/>
      <c r="P824" s="141">
        <f>SUM(P825:P833)</f>
        <v>0</v>
      </c>
      <c r="Q824" s="140"/>
      <c r="R824" s="141">
        <f>SUM(R825:R833)</f>
        <v>1.1378099999999999E-3</v>
      </c>
      <c r="S824" s="140"/>
      <c r="T824" s="142">
        <f>SUM(T825:T833)</f>
        <v>0</v>
      </c>
      <c r="AR824" s="135" t="s">
        <v>88</v>
      </c>
      <c r="AT824" s="143" t="s">
        <v>79</v>
      </c>
      <c r="AU824" s="143" t="s">
        <v>88</v>
      </c>
      <c r="AY824" s="135" t="s">
        <v>239</v>
      </c>
      <c r="BK824" s="144">
        <f>SUM(BK825:BK833)</f>
        <v>0</v>
      </c>
    </row>
    <row r="825" spans="1:65" s="2" customFormat="1" ht="38" customHeight="1">
      <c r="A825" s="34"/>
      <c r="B825" s="147"/>
      <c r="C825" s="148" t="s">
        <v>1203</v>
      </c>
      <c r="D825" s="148" t="s">
        <v>242</v>
      </c>
      <c r="E825" s="149" t="s">
        <v>1283</v>
      </c>
      <c r="F825" s="150" t="s">
        <v>1284</v>
      </c>
      <c r="G825" s="151" t="s">
        <v>261</v>
      </c>
      <c r="H825" s="152">
        <v>0.81299999999999994</v>
      </c>
      <c r="I825" s="153"/>
      <c r="J825" s="152">
        <f>ROUND(I825*H825,3)</f>
        <v>0</v>
      </c>
      <c r="K825" s="154"/>
      <c r="L825" s="35"/>
      <c r="M825" s="155" t="s">
        <v>1</v>
      </c>
      <c r="N825" s="156" t="s">
        <v>46</v>
      </c>
      <c r="O825" s="60"/>
      <c r="P825" s="157">
        <f>O825*H825</f>
        <v>0</v>
      </c>
      <c r="Q825" s="157">
        <v>9.7000000000000005E-4</v>
      </c>
      <c r="R825" s="157">
        <f>Q825*H825</f>
        <v>7.8861000000000003E-4</v>
      </c>
      <c r="S825" s="157">
        <v>0</v>
      </c>
      <c r="T825" s="158">
        <f>S825*H825</f>
        <v>0</v>
      </c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R825" s="159" t="s">
        <v>307</v>
      </c>
      <c r="AT825" s="159" t="s">
        <v>242</v>
      </c>
      <c r="AU825" s="159" t="s">
        <v>140</v>
      </c>
      <c r="AY825" s="18" t="s">
        <v>239</v>
      </c>
      <c r="BE825" s="160">
        <f>IF(N825="základná",J825,0)</f>
        <v>0</v>
      </c>
      <c r="BF825" s="160">
        <f>IF(N825="znížená",J825,0)</f>
        <v>0</v>
      </c>
      <c r="BG825" s="160">
        <f>IF(N825="zákl. prenesená",J825,0)</f>
        <v>0</v>
      </c>
      <c r="BH825" s="160">
        <f>IF(N825="zníž. prenesená",J825,0)</f>
        <v>0</v>
      </c>
      <c r="BI825" s="160">
        <f>IF(N825="nulová",J825,0)</f>
        <v>0</v>
      </c>
      <c r="BJ825" s="18" t="s">
        <v>140</v>
      </c>
      <c r="BK825" s="161">
        <f>ROUND(I825*H825,3)</f>
        <v>0</v>
      </c>
      <c r="BL825" s="18" t="s">
        <v>307</v>
      </c>
      <c r="BM825" s="159" t="s">
        <v>1285</v>
      </c>
    </row>
    <row r="826" spans="1:65" s="13" customFormat="1">
      <c r="B826" s="162"/>
      <c r="D826" s="163" t="s">
        <v>247</v>
      </c>
      <c r="E826" s="164" t="s">
        <v>1</v>
      </c>
      <c r="F826" s="165" t="s">
        <v>1286</v>
      </c>
      <c r="H826" s="166">
        <v>0.81299999999999994</v>
      </c>
      <c r="I826" s="167"/>
      <c r="L826" s="162"/>
      <c r="M826" s="168"/>
      <c r="N826" s="169"/>
      <c r="O826" s="169"/>
      <c r="P826" s="169"/>
      <c r="Q826" s="169"/>
      <c r="R826" s="169"/>
      <c r="S826" s="169"/>
      <c r="T826" s="170"/>
      <c r="AT826" s="164" t="s">
        <v>247</v>
      </c>
      <c r="AU826" s="164" t="s">
        <v>140</v>
      </c>
      <c r="AV826" s="13" t="s">
        <v>140</v>
      </c>
      <c r="AW826" s="13" t="s">
        <v>3</v>
      </c>
      <c r="AX826" s="13" t="s">
        <v>80</v>
      </c>
      <c r="AY826" s="164" t="s">
        <v>239</v>
      </c>
    </row>
    <row r="827" spans="1:65" s="14" customFormat="1">
      <c r="B827" s="171"/>
      <c r="D827" s="163" t="s">
        <v>247</v>
      </c>
      <c r="E827" s="172" t="s">
        <v>1</v>
      </c>
      <c r="F827" s="173" t="s">
        <v>249</v>
      </c>
      <c r="H827" s="174">
        <v>0.81299999999999994</v>
      </c>
      <c r="I827" s="175"/>
      <c r="L827" s="171"/>
      <c r="M827" s="176"/>
      <c r="N827" s="177"/>
      <c r="O827" s="177"/>
      <c r="P827" s="177"/>
      <c r="Q827" s="177"/>
      <c r="R827" s="177"/>
      <c r="S827" s="177"/>
      <c r="T827" s="178"/>
      <c r="AT827" s="172" t="s">
        <v>247</v>
      </c>
      <c r="AU827" s="172" t="s">
        <v>140</v>
      </c>
      <c r="AV827" s="14" t="s">
        <v>246</v>
      </c>
      <c r="AW827" s="14" t="s">
        <v>3</v>
      </c>
      <c r="AX827" s="14" t="s">
        <v>88</v>
      </c>
      <c r="AY827" s="172" t="s">
        <v>239</v>
      </c>
    </row>
    <row r="828" spans="1:65" s="2" customFormat="1" ht="14.4" customHeight="1">
      <c r="A828" s="34"/>
      <c r="B828" s="147"/>
      <c r="C828" s="190" t="s">
        <v>1218</v>
      </c>
      <c r="D828" s="190" t="s">
        <v>541</v>
      </c>
      <c r="E828" s="191" t="s">
        <v>1287</v>
      </c>
      <c r="F828" s="192" t="s">
        <v>1288</v>
      </c>
      <c r="G828" s="193" t="s">
        <v>261</v>
      </c>
      <c r="H828" s="194">
        <v>0.81299999999999994</v>
      </c>
      <c r="I828" s="195"/>
      <c r="J828" s="194">
        <f>ROUND(I828*H828,3)</f>
        <v>0</v>
      </c>
      <c r="K828" s="196"/>
      <c r="L828" s="197"/>
      <c r="M828" s="198" t="s">
        <v>1</v>
      </c>
      <c r="N828" s="199" t="s">
        <v>46</v>
      </c>
      <c r="O828" s="60"/>
      <c r="P828" s="157">
        <f>O828*H828</f>
        <v>0</v>
      </c>
      <c r="Q828" s="157">
        <v>0</v>
      </c>
      <c r="R828" s="157">
        <f>Q828*H828</f>
        <v>0</v>
      </c>
      <c r="S828" s="157">
        <v>0</v>
      </c>
      <c r="T828" s="158">
        <f>S828*H828</f>
        <v>0</v>
      </c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R828" s="159" t="s">
        <v>323</v>
      </c>
      <c r="AT828" s="159" t="s">
        <v>541</v>
      </c>
      <c r="AU828" s="159" t="s">
        <v>140</v>
      </c>
      <c r="AY828" s="18" t="s">
        <v>239</v>
      </c>
      <c r="BE828" s="160">
        <f>IF(N828="základná",J828,0)</f>
        <v>0</v>
      </c>
      <c r="BF828" s="160">
        <f>IF(N828="znížená",J828,0)</f>
        <v>0</v>
      </c>
      <c r="BG828" s="160">
        <f>IF(N828="zákl. prenesená",J828,0)</f>
        <v>0</v>
      </c>
      <c r="BH828" s="160">
        <f>IF(N828="zníž. prenesená",J828,0)</f>
        <v>0</v>
      </c>
      <c r="BI828" s="160">
        <f>IF(N828="nulová",J828,0)</f>
        <v>0</v>
      </c>
      <c r="BJ828" s="18" t="s">
        <v>140</v>
      </c>
      <c r="BK828" s="161">
        <f>ROUND(I828*H828,3)</f>
        <v>0</v>
      </c>
      <c r="BL828" s="18" t="s">
        <v>307</v>
      </c>
      <c r="BM828" s="159" t="s">
        <v>1289</v>
      </c>
    </row>
    <row r="829" spans="1:65" s="2" customFormat="1" ht="38" customHeight="1">
      <c r="A829" s="34"/>
      <c r="B829" s="147"/>
      <c r="C829" s="148" t="s">
        <v>1245</v>
      </c>
      <c r="D829" s="148" t="s">
        <v>242</v>
      </c>
      <c r="E829" s="149" t="s">
        <v>1283</v>
      </c>
      <c r="F829" s="150" t="s">
        <v>1284</v>
      </c>
      <c r="G829" s="151" t="s">
        <v>261</v>
      </c>
      <c r="H829" s="152">
        <v>0.36</v>
      </c>
      <c r="I829" s="153"/>
      <c r="J829" s="152">
        <f>ROUND(I829*H829,3)</f>
        <v>0</v>
      </c>
      <c r="K829" s="154"/>
      <c r="L829" s="35"/>
      <c r="M829" s="155" t="s">
        <v>1</v>
      </c>
      <c r="N829" s="156" t="s">
        <v>46</v>
      </c>
      <c r="O829" s="60"/>
      <c r="P829" s="157">
        <f>O829*H829</f>
        <v>0</v>
      </c>
      <c r="Q829" s="157">
        <v>9.7000000000000005E-4</v>
      </c>
      <c r="R829" s="157">
        <f>Q829*H829</f>
        <v>3.4920000000000003E-4</v>
      </c>
      <c r="S829" s="157">
        <v>0</v>
      </c>
      <c r="T829" s="158">
        <f>S829*H829</f>
        <v>0</v>
      </c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R829" s="159" t="s">
        <v>307</v>
      </c>
      <c r="AT829" s="159" t="s">
        <v>242</v>
      </c>
      <c r="AU829" s="159" t="s">
        <v>140</v>
      </c>
      <c r="AY829" s="18" t="s">
        <v>239</v>
      </c>
      <c r="BE829" s="160">
        <f>IF(N829="základná",J829,0)</f>
        <v>0</v>
      </c>
      <c r="BF829" s="160">
        <f>IF(N829="znížená",J829,0)</f>
        <v>0</v>
      </c>
      <c r="BG829" s="160">
        <f>IF(N829="zákl. prenesená",J829,0)</f>
        <v>0</v>
      </c>
      <c r="BH829" s="160">
        <f>IF(N829="zníž. prenesená",J829,0)</f>
        <v>0</v>
      </c>
      <c r="BI829" s="160">
        <f>IF(N829="nulová",J829,0)</f>
        <v>0</v>
      </c>
      <c r="BJ829" s="18" t="s">
        <v>140</v>
      </c>
      <c r="BK829" s="161">
        <f>ROUND(I829*H829,3)</f>
        <v>0</v>
      </c>
      <c r="BL829" s="18" t="s">
        <v>307</v>
      </c>
      <c r="BM829" s="159" t="s">
        <v>1290</v>
      </c>
    </row>
    <row r="830" spans="1:65" s="13" customFormat="1">
      <c r="B830" s="162"/>
      <c r="D830" s="163" t="s">
        <v>247</v>
      </c>
      <c r="E830" s="164" t="s">
        <v>1</v>
      </c>
      <c r="F830" s="165" t="s">
        <v>1291</v>
      </c>
      <c r="H830" s="166">
        <v>0.36</v>
      </c>
      <c r="I830" s="167"/>
      <c r="L830" s="162"/>
      <c r="M830" s="168"/>
      <c r="N830" s="169"/>
      <c r="O830" s="169"/>
      <c r="P830" s="169"/>
      <c r="Q830" s="169"/>
      <c r="R830" s="169"/>
      <c r="S830" s="169"/>
      <c r="T830" s="170"/>
      <c r="AT830" s="164" t="s">
        <v>247</v>
      </c>
      <c r="AU830" s="164" t="s">
        <v>140</v>
      </c>
      <c r="AV830" s="13" t="s">
        <v>140</v>
      </c>
      <c r="AW830" s="13" t="s">
        <v>3</v>
      </c>
      <c r="AX830" s="13" t="s">
        <v>80</v>
      </c>
      <c r="AY830" s="164" t="s">
        <v>239</v>
      </c>
    </row>
    <row r="831" spans="1:65" s="14" customFormat="1">
      <c r="B831" s="171"/>
      <c r="D831" s="163" t="s">
        <v>247</v>
      </c>
      <c r="E831" s="172" t="s">
        <v>1</v>
      </c>
      <c r="F831" s="173" t="s">
        <v>249</v>
      </c>
      <c r="H831" s="174">
        <v>0.36</v>
      </c>
      <c r="I831" s="175"/>
      <c r="L831" s="171"/>
      <c r="M831" s="176"/>
      <c r="N831" s="177"/>
      <c r="O831" s="177"/>
      <c r="P831" s="177"/>
      <c r="Q831" s="177"/>
      <c r="R831" s="177"/>
      <c r="S831" s="177"/>
      <c r="T831" s="178"/>
      <c r="AT831" s="172" t="s">
        <v>247</v>
      </c>
      <c r="AU831" s="172" t="s">
        <v>140</v>
      </c>
      <c r="AV831" s="14" t="s">
        <v>246</v>
      </c>
      <c r="AW831" s="14" t="s">
        <v>3</v>
      </c>
      <c r="AX831" s="14" t="s">
        <v>88</v>
      </c>
      <c r="AY831" s="172" t="s">
        <v>239</v>
      </c>
    </row>
    <row r="832" spans="1:65" s="2" customFormat="1" ht="14.4" customHeight="1">
      <c r="A832" s="34"/>
      <c r="B832" s="147"/>
      <c r="C832" s="190" t="s">
        <v>1248</v>
      </c>
      <c r="D832" s="190" t="s">
        <v>541</v>
      </c>
      <c r="E832" s="191" t="s">
        <v>1292</v>
      </c>
      <c r="F832" s="192" t="s">
        <v>1293</v>
      </c>
      <c r="G832" s="193" t="s">
        <v>261</v>
      </c>
      <c r="H832" s="194">
        <v>0.36</v>
      </c>
      <c r="I832" s="195"/>
      <c r="J832" s="194">
        <f>ROUND(I832*H832,3)</f>
        <v>0</v>
      </c>
      <c r="K832" s="196"/>
      <c r="L832" s="197"/>
      <c r="M832" s="198" t="s">
        <v>1</v>
      </c>
      <c r="N832" s="199" t="s">
        <v>46</v>
      </c>
      <c r="O832" s="60"/>
      <c r="P832" s="157">
        <f>O832*H832</f>
        <v>0</v>
      </c>
      <c r="Q832" s="157">
        <v>0</v>
      </c>
      <c r="R832" s="157">
        <f>Q832*H832</f>
        <v>0</v>
      </c>
      <c r="S832" s="157">
        <v>0</v>
      </c>
      <c r="T832" s="158">
        <f>S832*H832</f>
        <v>0</v>
      </c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R832" s="159" t="s">
        <v>323</v>
      </c>
      <c r="AT832" s="159" t="s">
        <v>541</v>
      </c>
      <c r="AU832" s="159" t="s">
        <v>140</v>
      </c>
      <c r="AY832" s="18" t="s">
        <v>239</v>
      </c>
      <c r="BE832" s="160">
        <f>IF(N832="základná",J832,0)</f>
        <v>0</v>
      </c>
      <c r="BF832" s="160">
        <f>IF(N832="znížená",J832,0)</f>
        <v>0</v>
      </c>
      <c r="BG832" s="160">
        <f>IF(N832="zákl. prenesená",J832,0)</f>
        <v>0</v>
      </c>
      <c r="BH832" s="160">
        <f>IF(N832="zníž. prenesená",J832,0)</f>
        <v>0</v>
      </c>
      <c r="BI832" s="160">
        <f>IF(N832="nulová",J832,0)</f>
        <v>0</v>
      </c>
      <c r="BJ832" s="18" t="s">
        <v>140</v>
      </c>
      <c r="BK832" s="161">
        <f>ROUND(I832*H832,3)</f>
        <v>0</v>
      </c>
      <c r="BL832" s="18" t="s">
        <v>307</v>
      </c>
      <c r="BM832" s="159" t="s">
        <v>1294</v>
      </c>
    </row>
    <row r="833" spans="1:65" s="2" customFormat="1" ht="88.4">
      <c r="A833" s="34"/>
      <c r="B833" s="35"/>
      <c r="C833" s="34"/>
      <c r="D833" s="163" t="s">
        <v>316</v>
      </c>
      <c r="E833" s="34"/>
      <c r="F833" s="186" t="s">
        <v>1295</v>
      </c>
      <c r="G833" s="34"/>
      <c r="H833" s="34"/>
      <c r="I833" s="187"/>
      <c r="J833" s="34"/>
      <c r="K833" s="34"/>
      <c r="L833" s="35"/>
      <c r="M833" s="188"/>
      <c r="N833" s="189"/>
      <c r="O833" s="60"/>
      <c r="P833" s="60"/>
      <c r="Q833" s="60"/>
      <c r="R833" s="60"/>
      <c r="S833" s="60"/>
      <c r="T833" s="61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T833" s="18" t="s">
        <v>316</v>
      </c>
      <c r="AU833" s="18" t="s">
        <v>140</v>
      </c>
    </row>
    <row r="834" spans="1:65" s="12" customFormat="1" ht="22.75" customHeight="1">
      <c r="B834" s="134"/>
      <c r="D834" s="135" t="s">
        <v>79</v>
      </c>
      <c r="E834" s="145" t="s">
        <v>1296</v>
      </c>
      <c r="F834" s="145" t="s">
        <v>509</v>
      </c>
      <c r="I834" s="137"/>
      <c r="J834" s="146">
        <f>BK834</f>
        <v>0</v>
      </c>
      <c r="L834" s="134"/>
      <c r="M834" s="139"/>
      <c r="N834" s="140"/>
      <c r="O834" s="140"/>
      <c r="P834" s="141">
        <f>P835</f>
        <v>0</v>
      </c>
      <c r="Q834" s="140"/>
      <c r="R834" s="141">
        <f>R835</f>
        <v>0</v>
      </c>
      <c r="S834" s="140"/>
      <c r="T834" s="142">
        <f>T835</f>
        <v>0</v>
      </c>
      <c r="AR834" s="135" t="s">
        <v>88</v>
      </c>
      <c r="AT834" s="143" t="s">
        <v>79</v>
      </c>
      <c r="AU834" s="143" t="s">
        <v>88</v>
      </c>
      <c r="AY834" s="135" t="s">
        <v>239</v>
      </c>
      <c r="BK834" s="144">
        <f>BK835</f>
        <v>0</v>
      </c>
    </row>
    <row r="835" spans="1:65" s="2" customFormat="1" ht="24.25" customHeight="1">
      <c r="A835" s="34"/>
      <c r="B835" s="147"/>
      <c r="C835" s="148" t="s">
        <v>1297</v>
      </c>
      <c r="D835" s="148" t="s">
        <v>242</v>
      </c>
      <c r="E835" s="149" t="s">
        <v>1298</v>
      </c>
      <c r="F835" s="150" t="s">
        <v>1299</v>
      </c>
      <c r="G835" s="151" t="s">
        <v>461</v>
      </c>
      <c r="H835" s="152">
        <v>8.0000000000000002E-3</v>
      </c>
      <c r="I835" s="153"/>
      <c r="J835" s="152">
        <f>ROUND(I835*H835,3)</f>
        <v>0</v>
      </c>
      <c r="K835" s="154"/>
      <c r="L835" s="35"/>
      <c r="M835" s="155" t="s">
        <v>1</v>
      </c>
      <c r="N835" s="156" t="s">
        <v>46</v>
      </c>
      <c r="O835" s="60"/>
      <c r="P835" s="157">
        <f>O835*H835</f>
        <v>0</v>
      </c>
      <c r="Q835" s="157">
        <v>0</v>
      </c>
      <c r="R835" s="157">
        <f>Q835*H835</f>
        <v>0</v>
      </c>
      <c r="S835" s="157">
        <v>0</v>
      </c>
      <c r="T835" s="158">
        <f>S835*H835</f>
        <v>0</v>
      </c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R835" s="159" t="s">
        <v>246</v>
      </c>
      <c r="AT835" s="159" t="s">
        <v>242</v>
      </c>
      <c r="AU835" s="159" t="s">
        <v>140</v>
      </c>
      <c r="AY835" s="18" t="s">
        <v>239</v>
      </c>
      <c r="BE835" s="160">
        <f>IF(N835="základná",J835,0)</f>
        <v>0</v>
      </c>
      <c r="BF835" s="160">
        <f>IF(N835="znížená",J835,0)</f>
        <v>0</v>
      </c>
      <c r="BG835" s="160">
        <f>IF(N835="zákl. prenesená",J835,0)</f>
        <v>0</v>
      </c>
      <c r="BH835" s="160">
        <f>IF(N835="zníž. prenesená",J835,0)</f>
        <v>0</v>
      </c>
      <c r="BI835" s="160">
        <f>IF(N835="nulová",J835,0)</f>
        <v>0</v>
      </c>
      <c r="BJ835" s="18" t="s">
        <v>140</v>
      </c>
      <c r="BK835" s="161">
        <f>ROUND(I835*H835,3)</f>
        <v>0</v>
      </c>
      <c r="BL835" s="18" t="s">
        <v>246</v>
      </c>
      <c r="BM835" s="159" t="s">
        <v>1300</v>
      </c>
    </row>
    <row r="836" spans="1:65" s="12" customFormat="1" ht="25.85" customHeight="1">
      <c r="B836" s="134"/>
      <c r="D836" s="135" t="s">
        <v>79</v>
      </c>
      <c r="E836" s="136" t="s">
        <v>443</v>
      </c>
      <c r="F836" s="136" t="s">
        <v>1301</v>
      </c>
      <c r="I836" s="137"/>
      <c r="J836" s="138">
        <f>BK836</f>
        <v>0</v>
      </c>
      <c r="L836" s="134"/>
      <c r="M836" s="139"/>
      <c r="N836" s="140"/>
      <c r="O836" s="140"/>
      <c r="P836" s="141">
        <f>P837+P845</f>
        <v>0</v>
      </c>
      <c r="Q836" s="140"/>
      <c r="R836" s="141">
        <f>R837+R845</f>
        <v>0.1066</v>
      </c>
      <c r="S836" s="140"/>
      <c r="T836" s="142">
        <f>T837+T845</f>
        <v>0</v>
      </c>
      <c r="AR836" s="135" t="s">
        <v>88</v>
      </c>
      <c r="AT836" s="143" t="s">
        <v>79</v>
      </c>
      <c r="AU836" s="143" t="s">
        <v>80</v>
      </c>
      <c r="AY836" s="135" t="s">
        <v>239</v>
      </c>
      <c r="BK836" s="144">
        <f>BK837+BK845</f>
        <v>0</v>
      </c>
    </row>
    <row r="837" spans="1:65" s="12" customFormat="1" ht="22.75" customHeight="1">
      <c r="B837" s="134"/>
      <c r="D837" s="135" t="s">
        <v>79</v>
      </c>
      <c r="E837" s="145" t="s">
        <v>1302</v>
      </c>
      <c r="F837" s="145" t="s">
        <v>1303</v>
      </c>
      <c r="I837" s="137"/>
      <c r="J837" s="146">
        <f>BK837</f>
        <v>0</v>
      </c>
      <c r="L837" s="134"/>
      <c r="M837" s="139"/>
      <c r="N837" s="140"/>
      <c r="O837" s="140"/>
      <c r="P837" s="141">
        <f>SUM(P838:P844)</f>
        <v>0</v>
      </c>
      <c r="Q837" s="140"/>
      <c r="R837" s="141">
        <f>SUM(R838:R844)</f>
        <v>0.1066</v>
      </c>
      <c r="S837" s="140"/>
      <c r="T837" s="142">
        <f>SUM(T838:T844)</f>
        <v>0</v>
      </c>
      <c r="AR837" s="135" t="s">
        <v>88</v>
      </c>
      <c r="AT837" s="143" t="s">
        <v>79</v>
      </c>
      <c r="AU837" s="143" t="s">
        <v>88</v>
      </c>
      <c r="AY837" s="135" t="s">
        <v>239</v>
      </c>
      <c r="BK837" s="144">
        <f>SUM(BK838:BK844)</f>
        <v>0</v>
      </c>
    </row>
    <row r="838" spans="1:65" s="2" customFormat="1" ht="24.25" customHeight="1">
      <c r="A838" s="34"/>
      <c r="B838" s="147"/>
      <c r="C838" s="148" t="s">
        <v>1304</v>
      </c>
      <c r="D838" s="148" t="s">
        <v>242</v>
      </c>
      <c r="E838" s="149" t="s">
        <v>1305</v>
      </c>
      <c r="F838" s="150" t="s">
        <v>1306</v>
      </c>
      <c r="G838" s="151" t="s">
        <v>388</v>
      </c>
      <c r="H838" s="152">
        <v>5</v>
      </c>
      <c r="I838" s="153"/>
      <c r="J838" s="152">
        <f>ROUND(I838*H838,3)</f>
        <v>0</v>
      </c>
      <c r="K838" s="154"/>
      <c r="L838" s="35"/>
      <c r="M838" s="155" t="s">
        <v>1</v>
      </c>
      <c r="N838" s="156" t="s">
        <v>46</v>
      </c>
      <c r="O838" s="60"/>
      <c r="P838" s="157">
        <f>O838*H838</f>
        <v>0</v>
      </c>
      <c r="Q838" s="157">
        <v>0</v>
      </c>
      <c r="R838" s="157">
        <f>Q838*H838</f>
        <v>0</v>
      </c>
      <c r="S838" s="157">
        <v>0</v>
      </c>
      <c r="T838" s="158">
        <f>S838*H838</f>
        <v>0</v>
      </c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R838" s="159" t="s">
        <v>246</v>
      </c>
      <c r="AT838" s="159" t="s">
        <v>242</v>
      </c>
      <c r="AU838" s="159" t="s">
        <v>140</v>
      </c>
      <c r="AY838" s="18" t="s">
        <v>239</v>
      </c>
      <c r="BE838" s="160">
        <f>IF(N838="základná",J838,0)</f>
        <v>0</v>
      </c>
      <c r="BF838" s="160">
        <f>IF(N838="znížená",J838,0)</f>
        <v>0</v>
      </c>
      <c r="BG838" s="160">
        <f>IF(N838="zákl. prenesená",J838,0)</f>
        <v>0</v>
      </c>
      <c r="BH838" s="160">
        <f>IF(N838="zníž. prenesená",J838,0)</f>
        <v>0</v>
      </c>
      <c r="BI838" s="160">
        <f>IF(N838="nulová",J838,0)</f>
        <v>0</v>
      </c>
      <c r="BJ838" s="18" t="s">
        <v>140</v>
      </c>
      <c r="BK838" s="161">
        <f>ROUND(I838*H838,3)</f>
        <v>0</v>
      </c>
      <c r="BL838" s="18" t="s">
        <v>246</v>
      </c>
      <c r="BM838" s="159" t="s">
        <v>1307</v>
      </c>
    </row>
    <row r="839" spans="1:65" s="13" customFormat="1">
      <c r="B839" s="162"/>
      <c r="D839" s="163" t="s">
        <v>247</v>
      </c>
      <c r="E839" s="164" t="s">
        <v>1</v>
      </c>
      <c r="F839" s="165" t="s">
        <v>1308</v>
      </c>
      <c r="H839" s="166">
        <v>5</v>
      </c>
      <c r="I839" s="167"/>
      <c r="L839" s="162"/>
      <c r="M839" s="168"/>
      <c r="N839" s="169"/>
      <c r="O839" s="169"/>
      <c r="P839" s="169"/>
      <c r="Q839" s="169"/>
      <c r="R839" s="169"/>
      <c r="S839" s="169"/>
      <c r="T839" s="170"/>
      <c r="AT839" s="164" t="s">
        <v>247</v>
      </c>
      <c r="AU839" s="164" t="s">
        <v>140</v>
      </c>
      <c r="AV839" s="13" t="s">
        <v>140</v>
      </c>
      <c r="AW839" s="13" t="s">
        <v>3</v>
      </c>
      <c r="AX839" s="13" t="s">
        <v>88</v>
      </c>
      <c r="AY839" s="164" t="s">
        <v>239</v>
      </c>
    </row>
    <row r="840" spans="1:65" s="2" customFormat="1" ht="14.4" customHeight="1">
      <c r="A840" s="34"/>
      <c r="B840" s="147"/>
      <c r="C840" s="190" t="s">
        <v>1309</v>
      </c>
      <c r="D840" s="190" t="s">
        <v>541</v>
      </c>
      <c r="E840" s="191" t="s">
        <v>1310</v>
      </c>
      <c r="F840" s="192" t="s">
        <v>1311</v>
      </c>
      <c r="G840" s="193" t="s">
        <v>388</v>
      </c>
      <c r="H840" s="194">
        <v>5</v>
      </c>
      <c r="I840" s="195"/>
      <c r="J840" s="194">
        <f>ROUND(I840*H840,3)</f>
        <v>0</v>
      </c>
      <c r="K840" s="196"/>
      <c r="L840" s="197"/>
      <c r="M840" s="198" t="s">
        <v>1</v>
      </c>
      <c r="N840" s="199" t="s">
        <v>46</v>
      </c>
      <c r="O840" s="60"/>
      <c r="P840" s="157">
        <f>O840*H840</f>
        <v>0</v>
      </c>
      <c r="Q840" s="157">
        <v>2.1319999999999999E-2</v>
      </c>
      <c r="R840" s="157">
        <f>Q840*H840</f>
        <v>0.1066</v>
      </c>
      <c r="S840" s="157">
        <v>0</v>
      </c>
      <c r="T840" s="158">
        <f>S840*H840</f>
        <v>0</v>
      </c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R840" s="159" t="s">
        <v>291</v>
      </c>
      <c r="AT840" s="159" t="s">
        <v>541</v>
      </c>
      <c r="AU840" s="159" t="s">
        <v>140</v>
      </c>
      <c r="AY840" s="18" t="s">
        <v>239</v>
      </c>
      <c r="BE840" s="160">
        <f>IF(N840="základná",J840,0)</f>
        <v>0</v>
      </c>
      <c r="BF840" s="160">
        <f>IF(N840="znížená",J840,0)</f>
        <v>0</v>
      </c>
      <c r="BG840" s="160">
        <f>IF(N840="zákl. prenesená",J840,0)</f>
        <v>0</v>
      </c>
      <c r="BH840" s="160">
        <f>IF(N840="zníž. prenesená",J840,0)</f>
        <v>0</v>
      </c>
      <c r="BI840" s="160">
        <f>IF(N840="nulová",J840,0)</f>
        <v>0</v>
      </c>
      <c r="BJ840" s="18" t="s">
        <v>140</v>
      </c>
      <c r="BK840" s="161">
        <f>ROUND(I840*H840,3)</f>
        <v>0</v>
      </c>
      <c r="BL840" s="18" t="s">
        <v>246</v>
      </c>
      <c r="BM840" s="159" t="s">
        <v>1312</v>
      </c>
    </row>
    <row r="841" spans="1:65" s="2" customFormat="1" ht="29.45">
      <c r="A841" s="34"/>
      <c r="B841" s="35"/>
      <c r="C841" s="34"/>
      <c r="D841" s="163" t="s">
        <v>316</v>
      </c>
      <c r="E841" s="34"/>
      <c r="F841" s="186" t="s">
        <v>1313</v>
      </c>
      <c r="G841" s="34"/>
      <c r="H841" s="34"/>
      <c r="I841" s="187"/>
      <c r="J841" s="34"/>
      <c r="K841" s="34"/>
      <c r="L841" s="35"/>
      <c r="M841" s="188"/>
      <c r="N841" s="189"/>
      <c r="O841" s="60"/>
      <c r="P841" s="60"/>
      <c r="Q841" s="60"/>
      <c r="R841" s="60"/>
      <c r="S841" s="60"/>
      <c r="T841" s="61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T841" s="18" t="s">
        <v>316</v>
      </c>
      <c r="AU841" s="18" t="s">
        <v>140</v>
      </c>
    </row>
    <row r="842" spans="1:65" s="2" customFormat="1" ht="24.25" customHeight="1">
      <c r="A842" s="34"/>
      <c r="B842" s="147"/>
      <c r="C842" s="148" t="s">
        <v>403</v>
      </c>
      <c r="D842" s="148" t="s">
        <v>242</v>
      </c>
      <c r="E842" s="149" t="s">
        <v>1314</v>
      </c>
      <c r="F842" s="150" t="s">
        <v>1315</v>
      </c>
      <c r="G842" s="151" t="s">
        <v>388</v>
      </c>
      <c r="H842" s="152">
        <v>8</v>
      </c>
      <c r="I842" s="153"/>
      <c r="J842" s="152">
        <f>ROUND(I842*H842,3)</f>
        <v>0</v>
      </c>
      <c r="K842" s="154"/>
      <c r="L842" s="35"/>
      <c r="M842" s="155" t="s">
        <v>1</v>
      </c>
      <c r="N842" s="156" t="s">
        <v>46</v>
      </c>
      <c r="O842" s="60"/>
      <c r="P842" s="157">
        <f>O842*H842</f>
        <v>0</v>
      </c>
      <c r="Q842" s="157">
        <v>0</v>
      </c>
      <c r="R842" s="157">
        <f>Q842*H842</f>
        <v>0</v>
      </c>
      <c r="S842" s="157">
        <v>0</v>
      </c>
      <c r="T842" s="158">
        <f>S842*H842</f>
        <v>0</v>
      </c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R842" s="159" t="s">
        <v>307</v>
      </c>
      <c r="AT842" s="159" t="s">
        <v>242</v>
      </c>
      <c r="AU842" s="159" t="s">
        <v>140</v>
      </c>
      <c r="AY842" s="18" t="s">
        <v>239</v>
      </c>
      <c r="BE842" s="160">
        <f>IF(N842="základná",J842,0)</f>
        <v>0</v>
      </c>
      <c r="BF842" s="160">
        <f>IF(N842="znížená",J842,0)</f>
        <v>0</v>
      </c>
      <c r="BG842" s="160">
        <f>IF(N842="zákl. prenesená",J842,0)</f>
        <v>0</v>
      </c>
      <c r="BH842" s="160">
        <f>IF(N842="zníž. prenesená",J842,0)</f>
        <v>0</v>
      </c>
      <c r="BI842" s="160">
        <f>IF(N842="nulová",J842,0)</f>
        <v>0</v>
      </c>
      <c r="BJ842" s="18" t="s">
        <v>140</v>
      </c>
      <c r="BK842" s="161">
        <f>ROUND(I842*H842,3)</f>
        <v>0</v>
      </c>
      <c r="BL842" s="18" t="s">
        <v>307</v>
      </c>
      <c r="BM842" s="159" t="s">
        <v>758</v>
      </c>
    </row>
    <row r="843" spans="1:65" s="2" customFormat="1" ht="24.25" customHeight="1">
      <c r="A843" s="34"/>
      <c r="B843" s="147"/>
      <c r="C843" s="190" t="s">
        <v>415</v>
      </c>
      <c r="D843" s="190" t="s">
        <v>541</v>
      </c>
      <c r="E843" s="191" t="s">
        <v>1316</v>
      </c>
      <c r="F843" s="192" t="s">
        <v>1317</v>
      </c>
      <c r="G843" s="193" t="s">
        <v>388</v>
      </c>
      <c r="H843" s="194">
        <v>8</v>
      </c>
      <c r="I843" s="195"/>
      <c r="J843" s="194">
        <f>ROUND(I843*H843,3)</f>
        <v>0</v>
      </c>
      <c r="K843" s="196"/>
      <c r="L843" s="197"/>
      <c r="M843" s="198" t="s">
        <v>1</v>
      </c>
      <c r="N843" s="199" t="s">
        <v>46</v>
      </c>
      <c r="O843" s="60"/>
      <c r="P843" s="157">
        <f>O843*H843</f>
        <v>0</v>
      </c>
      <c r="Q843" s="157">
        <v>0</v>
      </c>
      <c r="R843" s="157">
        <f>Q843*H843</f>
        <v>0</v>
      </c>
      <c r="S843" s="157">
        <v>0</v>
      </c>
      <c r="T843" s="158">
        <f>S843*H843</f>
        <v>0</v>
      </c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R843" s="159" t="s">
        <v>323</v>
      </c>
      <c r="AT843" s="159" t="s">
        <v>541</v>
      </c>
      <c r="AU843" s="159" t="s">
        <v>140</v>
      </c>
      <c r="AY843" s="18" t="s">
        <v>239</v>
      </c>
      <c r="BE843" s="160">
        <f>IF(N843="základná",J843,0)</f>
        <v>0</v>
      </c>
      <c r="BF843" s="160">
        <f>IF(N843="znížená",J843,0)</f>
        <v>0</v>
      </c>
      <c r="BG843" s="160">
        <f>IF(N843="zákl. prenesená",J843,0)</f>
        <v>0</v>
      </c>
      <c r="BH843" s="160">
        <f>IF(N843="zníž. prenesená",J843,0)</f>
        <v>0</v>
      </c>
      <c r="BI843" s="160">
        <f>IF(N843="nulová",J843,0)</f>
        <v>0</v>
      </c>
      <c r="BJ843" s="18" t="s">
        <v>140</v>
      </c>
      <c r="BK843" s="161">
        <f>ROUND(I843*H843,3)</f>
        <v>0</v>
      </c>
      <c r="BL843" s="18" t="s">
        <v>307</v>
      </c>
      <c r="BM843" s="159" t="s">
        <v>763</v>
      </c>
    </row>
    <row r="844" spans="1:65" s="2" customFormat="1" ht="39.299999999999997">
      <c r="A844" s="34"/>
      <c r="B844" s="35"/>
      <c r="C844" s="34"/>
      <c r="D844" s="163" t="s">
        <v>316</v>
      </c>
      <c r="E844" s="34"/>
      <c r="F844" s="186" t="s">
        <v>1318</v>
      </c>
      <c r="G844" s="34"/>
      <c r="H844" s="34"/>
      <c r="I844" s="187"/>
      <c r="J844" s="34"/>
      <c r="K844" s="34"/>
      <c r="L844" s="35"/>
      <c r="M844" s="188"/>
      <c r="N844" s="189"/>
      <c r="O844" s="60"/>
      <c r="P844" s="60"/>
      <c r="Q844" s="60"/>
      <c r="R844" s="60"/>
      <c r="S844" s="60"/>
      <c r="T844" s="61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T844" s="18" t="s">
        <v>316</v>
      </c>
      <c r="AU844" s="18" t="s">
        <v>140</v>
      </c>
    </row>
    <row r="845" spans="1:65" s="12" customFormat="1" ht="22.75" customHeight="1">
      <c r="B845" s="134"/>
      <c r="D845" s="135" t="s">
        <v>79</v>
      </c>
      <c r="E845" s="145" t="s">
        <v>1319</v>
      </c>
      <c r="F845" s="145" t="s">
        <v>509</v>
      </c>
      <c r="I845" s="137"/>
      <c r="J845" s="146">
        <f>BK845</f>
        <v>0</v>
      </c>
      <c r="L845" s="134"/>
      <c r="M845" s="139"/>
      <c r="N845" s="140"/>
      <c r="O845" s="140"/>
      <c r="P845" s="141">
        <f>P846</f>
        <v>0</v>
      </c>
      <c r="Q845" s="140"/>
      <c r="R845" s="141">
        <f>R846</f>
        <v>0</v>
      </c>
      <c r="S845" s="140"/>
      <c r="T845" s="142">
        <f>T846</f>
        <v>0</v>
      </c>
      <c r="AR845" s="135" t="s">
        <v>88</v>
      </c>
      <c r="AT845" s="143" t="s">
        <v>79</v>
      </c>
      <c r="AU845" s="143" t="s">
        <v>88</v>
      </c>
      <c r="AY845" s="135" t="s">
        <v>239</v>
      </c>
      <c r="BK845" s="144">
        <f>BK846</f>
        <v>0</v>
      </c>
    </row>
    <row r="846" spans="1:65" s="2" customFormat="1" ht="24.25" customHeight="1">
      <c r="A846" s="34"/>
      <c r="B846" s="147"/>
      <c r="C846" s="148" t="s">
        <v>1320</v>
      </c>
      <c r="D846" s="148" t="s">
        <v>242</v>
      </c>
      <c r="E846" s="149" t="s">
        <v>1321</v>
      </c>
      <c r="F846" s="150" t="s">
        <v>1322</v>
      </c>
      <c r="G846" s="151" t="s">
        <v>461</v>
      </c>
      <c r="H846" s="152">
        <v>0.107</v>
      </c>
      <c r="I846" s="153"/>
      <c r="J846" s="152">
        <f>ROUND(I846*H846,3)</f>
        <v>0</v>
      </c>
      <c r="K846" s="154"/>
      <c r="L846" s="35"/>
      <c r="M846" s="155" t="s">
        <v>1</v>
      </c>
      <c r="N846" s="156" t="s">
        <v>46</v>
      </c>
      <c r="O846" s="60"/>
      <c r="P846" s="157">
        <f>O846*H846</f>
        <v>0</v>
      </c>
      <c r="Q846" s="157">
        <v>0</v>
      </c>
      <c r="R846" s="157">
        <f>Q846*H846</f>
        <v>0</v>
      </c>
      <c r="S846" s="157">
        <v>0</v>
      </c>
      <c r="T846" s="158">
        <f>S846*H846</f>
        <v>0</v>
      </c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R846" s="159" t="s">
        <v>246</v>
      </c>
      <c r="AT846" s="159" t="s">
        <v>242</v>
      </c>
      <c r="AU846" s="159" t="s">
        <v>140</v>
      </c>
      <c r="AY846" s="18" t="s">
        <v>239</v>
      </c>
      <c r="BE846" s="160">
        <f>IF(N846="základná",J846,0)</f>
        <v>0</v>
      </c>
      <c r="BF846" s="160">
        <f>IF(N846="znížená",J846,0)</f>
        <v>0</v>
      </c>
      <c r="BG846" s="160">
        <f>IF(N846="zákl. prenesená",J846,0)</f>
        <v>0</v>
      </c>
      <c r="BH846" s="160">
        <f>IF(N846="zníž. prenesená",J846,0)</f>
        <v>0</v>
      </c>
      <c r="BI846" s="160">
        <f>IF(N846="nulová",J846,0)</f>
        <v>0</v>
      </c>
      <c r="BJ846" s="18" t="s">
        <v>140</v>
      </c>
      <c r="BK846" s="161">
        <f>ROUND(I846*H846,3)</f>
        <v>0</v>
      </c>
      <c r="BL846" s="18" t="s">
        <v>246</v>
      </c>
      <c r="BM846" s="159" t="s">
        <v>1323</v>
      </c>
    </row>
    <row r="847" spans="1:65" s="12" customFormat="1" ht="25.85" customHeight="1">
      <c r="B847" s="134"/>
      <c r="D847" s="135" t="s">
        <v>79</v>
      </c>
      <c r="E847" s="136" t="s">
        <v>1324</v>
      </c>
      <c r="F847" s="136" t="s">
        <v>1325</v>
      </c>
      <c r="I847" s="137"/>
      <c r="J847" s="138">
        <f>BK847</f>
        <v>0</v>
      </c>
      <c r="L847" s="134"/>
      <c r="M847" s="139"/>
      <c r="N847" s="140"/>
      <c r="O847" s="140"/>
      <c r="P847" s="141">
        <f>SUM(P848:P854)</f>
        <v>0</v>
      </c>
      <c r="Q847" s="140"/>
      <c r="R847" s="141">
        <f>SUM(R848:R854)</f>
        <v>0</v>
      </c>
      <c r="S847" s="140"/>
      <c r="T847" s="142">
        <f>SUM(T848:T854)</f>
        <v>0</v>
      </c>
      <c r="AR847" s="135" t="s">
        <v>88</v>
      </c>
      <c r="AT847" s="143" t="s">
        <v>79</v>
      </c>
      <c r="AU847" s="143" t="s">
        <v>80</v>
      </c>
      <c r="AY847" s="135" t="s">
        <v>239</v>
      </c>
      <c r="BK847" s="144">
        <f>SUM(BK848:BK854)</f>
        <v>0</v>
      </c>
    </row>
    <row r="848" spans="1:65" s="2" customFormat="1" ht="24.25" customHeight="1">
      <c r="A848" s="34"/>
      <c r="B848" s="147"/>
      <c r="C848" s="148" t="s">
        <v>1326</v>
      </c>
      <c r="D848" s="148" t="s">
        <v>242</v>
      </c>
      <c r="E848" s="149" t="s">
        <v>1327</v>
      </c>
      <c r="F848" s="150" t="s">
        <v>1328</v>
      </c>
      <c r="G848" s="151" t="s">
        <v>433</v>
      </c>
      <c r="H848" s="152">
        <v>1</v>
      </c>
      <c r="I848" s="153"/>
      <c r="J848" s="152">
        <f>ROUND(I848*H848,3)</f>
        <v>0</v>
      </c>
      <c r="K848" s="154"/>
      <c r="L848" s="35"/>
      <c r="M848" s="155" t="s">
        <v>1</v>
      </c>
      <c r="N848" s="156" t="s">
        <v>46</v>
      </c>
      <c r="O848" s="60"/>
      <c r="P848" s="157">
        <f>O848*H848</f>
        <v>0</v>
      </c>
      <c r="Q848" s="157">
        <v>0</v>
      </c>
      <c r="R848" s="157">
        <f>Q848*H848</f>
        <v>0</v>
      </c>
      <c r="S848" s="157">
        <v>0</v>
      </c>
      <c r="T848" s="158">
        <f>S848*H848</f>
        <v>0</v>
      </c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R848" s="159" t="s">
        <v>684</v>
      </c>
      <c r="AT848" s="159" t="s">
        <v>242</v>
      </c>
      <c r="AU848" s="159" t="s">
        <v>88</v>
      </c>
      <c r="AY848" s="18" t="s">
        <v>239</v>
      </c>
      <c r="BE848" s="160">
        <f>IF(N848="základná",J848,0)</f>
        <v>0</v>
      </c>
      <c r="BF848" s="160">
        <f>IF(N848="znížená",J848,0)</f>
        <v>0</v>
      </c>
      <c r="BG848" s="160">
        <f>IF(N848="zákl. prenesená",J848,0)</f>
        <v>0</v>
      </c>
      <c r="BH848" s="160">
        <f>IF(N848="zníž. prenesená",J848,0)</f>
        <v>0</v>
      </c>
      <c r="BI848" s="160">
        <f>IF(N848="nulová",J848,0)</f>
        <v>0</v>
      </c>
      <c r="BJ848" s="18" t="s">
        <v>140</v>
      </c>
      <c r="BK848" s="161">
        <f>ROUND(I848*H848,3)</f>
        <v>0</v>
      </c>
      <c r="BL848" s="18" t="s">
        <v>684</v>
      </c>
      <c r="BM848" s="159" t="s">
        <v>1329</v>
      </c>
    </row>
    <row r="849" spans="1:65" s="2" customFormat="1" ht="29.45">
      <c r="A849" s="34"/>
      <c r="B849" s="35"/>
      <c r="C849" s="34"/>
      <c r="D849" s="163" t="s">
        <v>316</v>
      </c>
      <c r="E849" s="34"/>
      <c r="F849" s="186" t="s">
        <v>1330</v>
      </c>
      <c r="G849" s="34"/>
      <c r="H849" s="34"/>
      <c r="I849" s="187"/>
      <c r="J849" s="34"/>
      <c r="K849" s="34"/>
      <c r="L849" s="35"/>
      <c r="M849" s="188"/>
      <c r="N849" s="189"/>
      <c r="O849" s="60"/>
      <c r="P849" s="60"/>
      <c r="Q849" s="60"/>
      <c r="R849" s="60"/>
      <c r="S849" s="60"/>
      <c r="T849" s="61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T849" s="18" t="s">
        <v>316</v>
      </c>
      <c r="AU849" s="18" t="s">
        <v>88</v>
      </c>
    </row>
    <row r="850" spans="1:65" s="2" customFormat="1" ht="38" customHeight="1">
      <c r="A850" s="34"/>
      <c r="B850" s="147"/>
      <c r="C850" s="148" t="s">
        <v>1331</v>
      </c>
      <c r="D850" s="148" t="s">
        <v>242</v>
      </c>
      <c r="E850" s="149" t="s">
        <v>1332</v>
      </c>
      <c r="F850" s="150" t="s">
        <v>1333</v>
      </c>
      <c r="G850" s="151" t="s">
        <v>1334</v>
      </c>
      <c r="H850" s="152">
        <v>16</v>
      </c>
      <c r="I850" s="153"/>
      <c r="J850" s="152">
        <f>ROUND(I850*H850,3)</f>
        <v>0</v>
      </c>
      <c r="K850" s="154"/>
      <c r="L850" s="35"/>
      <c r="M850" s="155" t="s">
        <v>1</v>
      </c>
      <c r="N850" s="156" t="s">
        <v>46</v>
      </c>
      <c r="O850" s="60"/>
      <c r="P850" s="157">
        <f>O850*H850</f>
        <v>0</v>
      </c>
      <c r="Q850" s="157">
        <v>0</v>
      </c>
      <c r="R850" s="157">
        <f>Q850*H850</f>
        <v>0</v>
      </c>
      <c r="S850" s="157">
        <v>0</v>
      </c>
      <c r="T850" s="158">
        <f>S850*H850</f>
        <v>0</v>
      </c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R850" s="159" t="s">
        <v>1335</v>
      </c>
      <c r="AT850" s="159" t="s">
        <v>242</v>
      </c>
      <c r="AU850" s="159" t="s">
        <v>88</v>
      </c>
      <c r="AY850" s="18" t="s">
        <v>239</v>
      </c>
      <c r="BE850" s="160">
        <f>IF(N850="základná",J850,0)</f>
        <v>0</v>
      </c>
      <c r="BF850" s="160">
        <f>IF(N850="znížená",J850,0)</f>
        <v>0</v>
      </c>
      <c r="BG850" s="160">
        <f>IF(N850="zákl. prenesená",J850,0)</f>
        <v>0</v>
      </c>
      <c r="BH850" s="160">
        <f>IF(N850="zníž. prenesená",J850,0)</f>
        <v>0</v>
      </c>
      <c r="BI850" s="160">
        <f>IF(N850="nulová",J850,0)</f>
        <v>0</v>
      </c>
      <c r="BJ850" s="18" t="s">
        <v>140</v>
      </c>
      <c r="BK850" s="161">
        <f>ROUND(I850*H850,3)</f>
        <v>0</v>
      </c>
      <c r="BL850" s="18" t="s">
        <v>1335</v>
      </c>
      <c r="BM850" s="159" t="s">
        <v>1336</v>
      </c>
    </row>
    <row r="851" spans="1:65" s="15" customFormat="1">
      <c r="B851" s="179"/>
      <c r="D851" s="163" t="s">
        <v>247</v>
      </c>
      <c r="E851" s="180" t="s">
        <v>1</v>
      </c>
      <c r="F851" s="181" t="s">
        <v>1337</v>
      </c>
      <c r="H851" s="180" t="s">
        <v>1</v>
      </c>
      <c r="I851" s="182"/>
      <c r="L851" s="179"/>
      <c r="M851" s="183"/>
      <c r="N851" s="184"/>
      <c r="O851" s="184"/>
      <c r="P851" s="184"/>
      <c r="Q851" s="184"/>
      <c r="R851" s="184"/>
      <c r="S851" s="184"/>
      <c r="T851" s="185"/>
      <c r="AT851" s="180" t="s">
        <v>247</v>
      </c>
      <c r="AU851" s="180" t="s">
        <v>88</v>
      </c>
      <c r="AV851" s="15" t="s">
        <v>88</v>
      </c>
      <c r="AW851" s="15" t="s">
        <v>3</v>
      </c>
      <c r="AX851" s="15" t="s">
        <v>80</v>
      </c>
      <c r="AY851" s="180" t="s">
        <v>239</v>
      </c>
    </row>
    <row r="852" spans="1:65" s="15" customFormat="1" ht="31.45">
      <c r="B852" s="179"/>
      <c r="D852" s="163" t="s">
        <v>247</v>
      </c>
      <c r="E852" s="180" t="s">
        <v>1</v>
      </c>
      <c r="F852" s="181" t="s">
        <v>1338</v>
      </c>
      <c r="H852" s="180" t="s">
        <v>1</v>
      </c>
      <c r="I852" s="182"/>
      <c r="L852" s="179"/>
      <c r="M852" s="183"/>
      <c r="N852" s="184"/>
      <c r="O852" s="184"/>
      <c r="P852" s="184"/>
      <c r="Q852" s="184"/>
      <c r="R852" s="184"/>
      <c r="S852" s="184"/>
      <c r="T852" s="185"/>
      <c r="AT852" s="180" t="s">
        <v>247</v>
      </c>
      <c r="AU852" s="180" t="s">
        <v>88</v>
      </c>
      <c r="AV852" s="15" t="s">
        <v>88</v>
      </c>
      <c r="AW852" s="15" t="s">
        <v>3</v>
      </c>
      <c r="AX852" s="15" t="s">
        <v>80</v>
      </c>
      <c r="AY852" s="180" t="s">
        <v>239</v>
      </c>
    </row>
    <row r="853" spans="1:65" s="13" customFormat="1">
      <c r="B853" s="162"/>
      <c r="D853" s="163" t="s">
        <v>247</v>
      </c>
      <c r="E853" s="164" t="s">
        <v>1</v>
      </c>
      <c r="F853" s="165" t="s">
        <v>307</v>
      </c>
      <c r="H853" s="166">
        <v>16</v>
      </c>
      <c r="I853" s="167"/>
      <c r="L853" s="162"/>
      <c r="M853" s="168"/>
      <c r="N853" s="169"/>
      <c r="O853" s="169"/>
      <c r="P853" s="169"/>
      <c r="Q853" s="169"/>
      <c r="R853" s="169"/>
      <c r="S853" s="169"/>
      <c r="T853" s="170"/>
      <c r="AT853" s="164" t="s">
        <v>247</v>
      </c>
      <c r="AU853" s="164" t="s">
        <v>88</v>
      </c>
      <c r="AV853" s="13" t="s">
        <v>140</v>
      </c>
      <c r="AW853" s="13" t="s">
        <v>3</v>
      </c>
      <c r="AX853" s="13" t="s">
        <v>80</v>
      </c>
      <c r="AY853" s="164" t="s">
        <v>239</v>
      </c>
    </row>
    <row r="854" spans="1:65" s="14" customFormat="1">
      <c r="B854" s="171"/>
      <c r="D854" s="163" t="s">
        <v>247</v>
      </c>
      <c r="E854" s="172" t="s">
        <v>1</v>
      </c>
      <c r="F854" s="173" t="s">
        <v>249</v>
      </c>
      <c r="H854" s="174">
        <v>16</v>
      </c>
      <c r="I854" s="175"/>
      <c r="L854" s="171"/>
      <c r="M854" s="208"/>
      <c r="N854" s="209"/>
      <c r="O854" s="209"/>
      <c r="P854" s="209"/>
      <c r="Q854" s="209"/>
      <c r="R854" s="209"/>
      <c r="S854" s="209"/>
      <c r="T854" s="210"/>
      <c r="AT854" s="172" t="s">
        <v>247</v>
      </c>
      <c r="AU854" s="172" t="s">
        <v>88</v>
      </c>
      <c r="AV854" s="14" t="s">
        <v>246</v>
      </c>
      <c r="AW854" s="14" t="s">
        <v>3</v>
      </c>
      <c r="AX854" s="14" t="s">
        <v>88</v>
      </c>
      <c r="AY854" s="172" t="s">
        <v>239</v>
      </c>
    </row>
    <row r="855" spans="1:65" s="2" customFormat="1" ht="6.9" customHeight="1">
      <c r="A855" s="34"/>
      <c r="B855" s="49"/>
      <c r="C855" s="50"/>
      <c r="D855" s="50"/>
      <c r="E855" s="50"/>
      <c r="F855" s="50"/>
      <c r="G855" s="50"/>
      <c r="H855" s="50"/>
      <c r="I855" s="50"/>
      <c r="J855" s="50"/>
      <c r="K855" s="50"/>
      <c r="L855" s="35"/>
      <c r="M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</row>
  </sheetData>
  <autoFilter ref="C189:K854" xr:uid="{00000000-0009-0000-0000-000001000000}"/>
  <mergeCells count="9">
    <mergeCell ref="E86:H86"/>
    <mergeCell ref="E180:H180"/>
    <mergeCell ref="E182:H182"/>
    <mergeCell ref="L2:V2"/>
    <mergeCell ref="E7:H7"/>
    <mergeCell ref="E9:H9"/>
    <mergeCell ref="E18:H18"/>
    <mergeCell ref="E27:H27"/>
    <mergeCell ref="E84:H84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675"/>
  <sheetViews>
    <sheetView showGridLines="0" topLeftCell="A167" zoomScale="80" zoomScaleNormal="80" workbookViewId="0">
      <selection activeCell="K185" sqref="K185"/>
    </sheetView>
  </sheetViews>
  <sheetFormatPr defaultRowHeight="10.5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1.42578125" style="1" customWidth="1"/>
    <col min="9" max="10" width="20.140625" style="1" customWidth="1"/>
    <col min="11" max="11" width="26.710937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56" s="1" customFormat="1" ht="37" customHeight="1">
      <c r="L2" s="278" t="s">
        <v>6</v>
      </c>
      <c r="M2" s="279"/>
      <c r="N2" s="279"/>
      <c r="O2" s="279"/>
      <c r="P2" s="279"/>
      <c r="Q2" s="279"/>
      <c r="R2" s="279"/>
      <c r="S2" s="279"/>
      <c r="T2" s="279"/>
      <c r="U2" s="279"/>
      <c r="V2" s="279"/>
      <c r="AT2" s="18" t="s">
        <v>93</v>
      </c>
      <c r="AZ2" s="95" t="s">
        <v>136</v>
      </c>
      <c r="BA2" s="95" t="s">
        <v>137</v>
      </c>
      <c r="BB2" s="95" t="s">
        <v>138</v>
      </c>
      <c r="BC2" s="95" t="s">
        <v>472</v>
      </c>
      <c r="BD2" s="95" t="s">
        <v>140</v>
      </c>
    </row>
    <row r="3" spans="1:56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1:56" s="1" customFormat="1" ht="24.9" customHeight="1">
      <c r="B4" s="21"/>
      <c r="D4" s="22" t="s">
        <v>141</v>
      </c>
      <c r="L4" s="21"/>
      <c r="M4" s="96" t="s">
        <v>10</v>
      </c>
      <c r="AT4" s="18" t="s">
        <v>4</v>
      </c>
    </row>
    <row r="5" spans="1:56" s="1" customFormat="1" ht="6.9" customHeight="1">
      <c r="B5" s="21"/>
      <c r="L5" s="21"/>
    </row>
    <row r="6" spans="1:56" s="1" customFormat="1" ht="11.95" customHeight="1">
      <c r="B6" s="21"/>
      <c r="D6" s="28" t="s">
        <v>15</v>
      </c>
      <c r="L6" s="21"/>
    </row>
    <row r="7" spans="1:56" s="1" customFormat="1" ht="16.55" customHeight="1">
      <c r="B7" s="21"/>
      <c r="E7" s="304" t="str">
        <f>'Rekapitulácia stavby'!K6</f>
        <v>MŠ Spojná 6 - rekonštrukcia objektu</v>
      </c>
      <c r="F7" s="305"/>
      <c r="G7" s="305"/>
      <c r="H7" s="305"/>
      <c r="L7" s="21"/>
    </row>
    <row r="8" spans="1:56" s="2" customFormat="1" ht="11.95" customHeight="1">
      <c r="A8" s="34"/>
      <c r="B8" s="35"/>
      <c r="C8" s="34"/>
      <c r="D8" s="28" t="s">
        <v>142</v>
      </c>
      <c r="E8" s="34"/>
      <c r="F8" s="34"/>
      <c r="G8" s="34"/>
      <c r="H8" s="34"/>
      <c r="I8" s="34"/>
      <c r="J8" s="34"/>
      <c r="K8" s="34"/>
      <c r="L8" s="4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56" s="2" customFormat="1" ht="16.55" customHeight="1">
      <c r="A9" s="34"/>
      <c r="B9" s="35"/>
      <c r="C9" s="34"/>
      <c r="D9" s="34"/>
      <c r="E9" s="300" t="s">
        <v>1339</v>
      </c>
      <c r="F9" s="303"/>
      <c r="G9" s="303"/>
      <c r="H9" s="303"/>
      <c r="I9" s="34"/>
      <c r="J9" s="34"/>
      <c r="K9" s="34"/>
      <c r="L9" s="4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56" s="2" customFormat="1">
      <c r="A10" s="34"/>
      <c r="B10" s="35"/>
      <c r="C10" s="34"/>
      <c r="D10" s="34"/>
      <c r="E10" s="34"/>
      <c r="F10" s="34"/>
      <c r="G10" s="34"/>
      <c r="H10" s="34"/>
      <c r="I10" s="34"/>
      <c r="J10" s="34"/>
      <c r="K10" s="34"/>
      <c r="L10" s="4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56" s="2" customFormat="1" ht="11.95" customHeight="1">
      <c r="A11" s="34"/>
      <c r="B11" s="35"/>
      <c r="C11" s="34"/>
      <c r="D11" s="28" t="s">
        <v>17</v>
      </c>
      <c r="E11" s="34"/>
      <c r="F11" s="26" t="s">
        <v>90</v>
      </c>
      <c r="G11" s="34"/>
      <c r="H11" s="34"/>
      <c r="I11" s="28" t="s">
        <v>19</v>
      </c>
      <c r="J11" s="26" t="s">
        <v>20</v>
      </c>
      <c r="K11" s="34"/>
      <c r="L11" s="4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56" s="2" customFormat="1" ht="11.95" customHeight="1">
      <c r="A12" s="34"/>
      <c r="B12" s="35"/>
      <c r="C12" s="34"/>
      <c r="D12" s="28" t="s">
        <v>21</v>
      </c>
      <c r="E12" s="34"/>
      <c r="F12" s="26" t="s">
        <v>22</v>
      </c>
      <c r="G12" s="34"/>
      <c r="H12" s="34"/>
      <c r="I12" s="28" t="s">
        <v>23</v>
      </c>
      <c r="J12" s="57">
        <f>'Rekapitulácia stavby'!AN8</f>
        <v>44274</v>
      </c>
      <c r="K12" s="34"/>
      <c r="L12" s="4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56" s="2" customFormat="1" ht="21.8" customHeight="1">
      <c r="A13" s="34"/>
      <c r="B13" s="35"/>
      <c r="C13" s="34"/>
      <c r="D13" s="25" t="s">
        <v>24</v>
      </c>
      <c r="E13" s="34"/>
      <c r="F13" s="30" t="s">
        <v>25</v>
      </c>
      <c r="G13" s="34"/>
      <c r="H13" s="34"/>
      <c r="I13" s="25" t="s">
        <v>26</v>
      </c>
      <c r="J13" s="30" t="s">
        <v>144</v>
      </c>
      <c r="K13" s="34"/>
      <c r="L13" s="4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56" s="2" customFormat="1" ht="11.95" customHeight="1">
      <c r="A14" s="34"/>
      <c r="B14" s="35"/>
      <c r="C14" s="34"/>
      <c r="D14" s="28" t="s">
        <v>28</v>
      </c>
      <c r="E14" s="34"/>
      <c r="F14" s="34"/>
      <c r="G14" s="34"/>
      <c r="H14" s="34"/>
      <c r="I14" s="28" t="s">
        <v>29</v>
      </c>
      <c r="J14" s="26" t="str">
        <f>IF('Rekapitulácia stavby'!AN10="","",'Rekapitulácia stavby'!AN10)</f>
        <v/>
      </c>
      <c r="K14" s="34"/>
      <c r="L14" s="4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56" s="2" customFormat="1" ht="18" customHeight="1">
      <c r="A15" s="34"/>
      <c r="B15" s="35"/>
      <c r="C15" s="34"/>
      <c r="D15" s="34"/>
      <c r="E15" s="26" t="str">
        <f>IF('Rekapitulácia stavby'!E11="","",'Rekapitulácia stavby'!E11)</f>
        <v xml:space="preserve"> </v>
      </c>
      <c r="F15" s="34"/>
      <c r="G15" s="34"/>
      <c r="H15" s="34"/>
      <c r="I15" s="28" t="s">
        <v>31</v>
      </c>
      <c r="J15" s="26" t="str">
        <f>IF('Rekapitulácia stavby'!AN11="","",'Rekapitulácia stavby'!AN11)</f>
        <v/>
      </c>
      <c r="K15" s="34"/>
      <c r="L15" s="4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56" s="2" customFormat="1" ht="6.9" customHeight="1">
      <c r="A16" s="34"/>
      <c r="B16" s="35"/>
      <c r="C16" s="34"/>
      <c r="D16" s="34"/>
      <c r="E16" s="34"/>
      <c r="F16" s="34"/>
      <c r="G16" s="34"/>
      <c r="H16" s="34"/>
      <c r="I16" s="34"/>
      <c r="J16" s="34"/>
      <c r="K16" s="34"/>
      <c r="L16" s="4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1.95" customHeight="1">
      <c r="A17" s="34"/>
      <c r="B17" s="35"/>
      <c r="C17" s="34"/>
      <c r="D17" s="28" t="s">
        <v>32</v>
      </c>
      <c r="E17" s="34"/>
      <c r="F17" s="34"/>
      <c r="G17" s="34"/>
      <c r="H17" s="34"/>
      <c r="I17" s="28" t="s">
        <v>29</v>
      </c>
      <c r="J17" s="29" t="str">
        <f>'Rekapitulácia stavby'!AN13</f>
        <v>Vyplň údaj</v>
      </c>
      <c r="K17" s="34"/>
      <c r="L17" s="4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5"/>
      <c r="C18" s="34"/>
      <c r="D18" s="34"/>
      <c r="E18" s="306" t="str">
        <f>'Rekapitulácia stavby'!E14</f>
        <v>Vyplň údaj</v>
      </c>
      <c r="F18" s="292"/>
      <c r="G18" s="292"/>
      <c r="H18" s="292"/>
      <c r="I18" s="28" t="s">
        <v>31</v>
      </c>
      <c r="J18" s="29" t="str">
        <f>'Rekapitulácia stavby'!AN14</f>
        <v>Vyplň údaj</v>
      </c>
      <c r="K18" s="34"/>
      <c r="L18" s="4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" customHeight="1">
      <c r="A19" s="34"/>
      <c r="B19" s="35"/>
      <c r="C19" s="34"/>
      <c r="D19" s="34"/>
      <c r="E19" s="34"/>
      <c r="F19" s="34"/>
      <c r="G19" s="34"/>
      <c r="H19" s="34"/>
      <c r="I19" s="34"/>
      <c r="J19" s="34"/>
      <c r="K19" s="34"/>
      <c r="L19" s="4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1.95" customHeight="1">
      <c r="A20" s="34"/>
      <c r="B20" s="35"/>
      <c r="C20" s="34"/>
      <c r="D20" s="28" t="s">
        <v>34</v>
      </c>
      <c r="E20" s="34"/>
      <c r="F20" s="34"/>
      <c r="G20" s="34"/>
      <c r="H20" s="34"/>
      <c r="I20" s="28" t="s">
        <v>29</v>
      </c>
      <c r="J20" s="26" t="s">
        <v>1</v>
      </c>
      <c r="K20" s="34"/>
      <c r="L20" s="4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5"/>
      <c r="C21" s="34"/>
      <c r="D21" s="34"/>
      <c r="E21" s="26" t="s">
        <v>35</v>
      </c>
      <c r="F21" s="34"/>
      <c r="G21" s="34"/>
      <c r="H21" s="34"/>
      <c r="I21" s="28" t="s">
        <v>31</v>
      </c>
      <c r="J21" s="26" t="s">
        <v>1</v>
      </c>
      <c r="K21" s="34"/>
      <c r="L21" s="4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" customHeight="1">
      <c r="A22" s="34"/>
      <c r="B22" s="35"/>
      <c r="C22" s="34"/>
      <c r="D22" s="34"/>
      <c r="E22" s="34"/>
      <c r="F22" s="34"/>
      <c r="G22" s="34"/>
      <c r="H22" s="34"/>
      <c r="I22" s="34"/>
      <c r="J22" s="34"/>
      <c r="K22" s="34"/>
      <c r="L22" s="4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1.95" customHeight="1">
      <c r="A23" s="34"/>
      <c r="B23" s="35"/>
      <c r="C23" s="34"/>
      <c r="D23" s="28" t="s">
        <v>37</v>
      </c>
      <c r="E23" s="34"/>
      <c r="F23" s="34"/>
      <c r="G23" s="34"/>
      <c r="H23" s="34"/>
      <c r="I23" s="28" t="s">
        <v>29</v>
      </c>
      <c r="J23" s="26" t="s">
        <v>1</v>
      </c>
      <c r="K23" s="34"/>
      <c r="L23" s="4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5"/>
      <c r="C24" s="34"/>
      <c r="D24" s="34"/>
      <c r="E24" s="26" t="s">
        <v>145</v>
      </c>
      <c r="F24" s="34"/>
      <c r="G24" s="34"/>
      <c r="H24" s="34"/>
      <c r="I24" s="28" t="s">
        <v>31</v>
      </c>
      <c r="J24" s="26" t="s">
        <v>1</v>
      </c>
      <c r="K24" s="34"/>
      <c r="L24" s="4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" customHeight="1">
      <c r="A25" s="34"/>
      <c r="B25" s="35"/>
      <c r="C25" s="34"/>
      <c r="D25" s="34"/>
      <c r="E25" s="34"/>
      <c r="F25" s="34"/>
      <c r="G25" s="34"/>
      <c r="H25" s="34"/>
      <c r="I25" s="34"/>
      <c r="J25" s="34"/>
      <c r="K25" s="34"/>
      <c r="L25" s="4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1.95" customHeight="1">
      <c r="A26" s="34"/>
      <c r="B26" s="35"/>
      <c r="C26" s="34"/>
      <c r="D26" s="28" t="s">
        <v>39</v>
      </c>
      <c r="E26" s="34"/>
      <c r="F26" s="34"/>
      <c r="G26" s="34"/>
      <c r="H26" s="34"/>
      <c r="I26" s="34"/>
      <c r="J26" s="34"/>
      <c r="K26" s="34"/>
      <c r="L26" s="4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5" customHeight="1">
      <c r="A27" s="97"/>
      <c r="B27" s="98"/>
      <c r="C27" s="97"/>
      <c r="D27" s="97"/>
      <c r="E27" s="296" t="s">
        <v>1</v>
      </c>
      <c r="F27" s="296"/>
      <c r="G27" s="296"/>
      <c r="H27" s="29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" customHeight="1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4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" customHeight="1">
      <c r="A29" s="34"/>
      <c r="B29" s="35"/>
      <c r="C29" s="34"/>
      <c r="D29" s="68"/>
      <c r="E29" s="68"/>
      <c r="F29" s="68"/>
      <c r="G29" s="68"/>
      <c r="H29" s="68"/>
      <c r="I29" s="68"/>
      <c r="J29" s="68"/>
      <c r="K29" s="68"/>
      <c r="L29" s="4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4" customHeight="1">
      <c r="A30" s="34"/>
      <c r="B30" s="35"/>
      <c r="C30" s="34"/>
      <c r="D30" s="100" t="s">
        <v>40</v>
      </c>
      <c r="E30" s="34"/>
      <c r="F30" s="34"/>
      <c r="G30" s="34"/>
      <c r="H30" s="34"/>
      <c r="I30" s="34"/>
      <c r="J30" s="73">
        <f>ROUND(J186, 2)</f>
        <v>0</v>
      </c>
      <c r="K30" s="34"/>
      <c r="L30" s="4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" customHeight="1">
      <c r="A31" s="34"/>
      <c r="B31" s="35"/>
      <c r="C31" s="34"/>
      <c r="D31" s="68"/>
      <c r="E31" s="68"/>
      <c r="F31" s="68"/>
      <c r="G31" s="68"/>
      <c r="H31" s="68"/>
      <c r="I31" s="68"/>
      <c r="J31" s="68"/>
      <c r="K31" s="68"/>
      <c r="L31" s="4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" customHeight="1">
      <c r="A32" s="34"/>
      <c r="B32" s="35"/>
      <c r="C32" s="34"/>
      <c r="D32" s="34"/>
      <c r="E32" s="34"/>
      <c r="F32" s="38" t="s">
        <v>42</v>
      </c>
      <c r="G32" s="34"/>
      <c r="H32" s="34"/>
      <c r="I32" s="38" t="s">
        <v>41</v>
      </c>
      <c r="J32" s="38" t="s">
        <v>43</v>
      </c>
      <c r="K32" s="34"/>
      <c r="L32" s="4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" customHeight="1">
      <c r="A33" s="34"/>
      <c r="B33" s="35"/>
      <c r="C33" s="34"/>
      <c r="D33" s="101" t="s">
        <v>44</v>
      </c>
      <c r="E33" s="28" t="s">
        <v>45</v>
      </c>
      <c r="F33" s="102">
        <f>ROUND((SUM(BE186:BE674)),  2)</f>
        <v>0</v>
      </c>
      <c r="G33" s="34"/>
      <c r="H33" s="34"/>
      <c r="I33" s="103">
        <v>0.2</v>
      </c>
      <c r="J33" s="102">
        <f>ROUND(((SUM(BE186:BE674))*I33),  2)</f>
        <v>0</v>
      </c>
      <c r="K33" s="34"/>
      <c r="L33" s="4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" customHeight="1">
      <c r="A34" s="34"/>
      <c r="B34" s="35"/>
      <c r="C34" s="34"/>
      <c r="D34" s="34"/>
      <c r="E34" s="28" t="s">
        <v>46</v>
      </c>
      <c r="F34" s="102">
        <f>ROUND((SUM(BF186:BF674)),  2)</f>
        <v>0</v>
      </c>
      <c r="G34" s="34"/>
      <c r="H34" s="34"/>
      <c r="I34" s="103">
        <v>0.2</v>
      </c>
      <c r="J34" s="102">
        <f>ROUND(((SUM(BF186:BF674))*I34),  2)</f>
        <v>0</v>
      </c>
      <c r="K34" s="34"/>
      <c r="L34" s="4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" hidden="1" customHeight="1">
      <c r="A35" s="34"/>
      <c r="B35" s="35"/>
      <c r="C35" s="34"/>
      <c r="D35" s="34"/>
      <c r="E35" s="28" t="s">
        <v>47</v>
      </c>
      <c r="F35" s="102">
        <f>ROUND((SUM(BG186:BG674)),  2)</f>
        <v>0</v>
      </c>
      <c r="G35" s="34"/>
      <c r="H35" s="34"/>
      <c r="I35" s="103">
        <v>0.2</v>
      </c>
      <c r="J35" s="102">
        <f>0</f>
        <v>0</v>
      </c>
      <c r="K35" s="34"/>
      <c r="L35" s="4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" hidden="1" customHeight="1">
      <c r="A36" s="34"/>
      <c r="B36" s="35"/>
      <c r="C36" s="34"/>
      <c r="D36" s="34"/>
      <c r="E36" s="28" t="s">
        <v>48</v>
      </c>
      <c r="F36" s="102">
        <f>ROUND((SUM(BH186:BH674)),  2)</f>
        <v>0</v>
      </c>
      <c r="G36" s="34"/>
      <c r="H36" s="34"/>
      <c r="I36" s="103">
        <v>0.2</v>
      </c>
      <c r="J36" s="102">
        <f>0</f>
        <v>0</v>
      </c>
      <c r="K36" s="34"/>
      <c r="L36" s="4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" hidden="1" customHeight="1">
      <c r="A37" s="34"/>
      <c r="B37" s="35"/>
      <c r="C37" s="34"/>
      <c r="D37" s="34"/>
      <c r="E37" s="28" t="s">
        <v>49</v>
      </c>
      <c r="F37" s="102">
        <f>ROUND((SUM(BI186:BI674)),  2)</f>
        <v>0</v>
      </c>
      <c r="G37" s="34"/>
      <c r="H37" s="34"/>
      <c r="I37" s="103">
        <v>0</v>
      </c>
      <c r="J37" s="102">
        <f>0</f>
        <v>0</v>
      </c>
      <c r="K37" s="34"/>
      <c r="L37" s="4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" customHeight="1">
      <c r="A38" s="34"/>
      <c r="B38" s="35"/>
      <c r="C38" s="34"/>
      <c r="D38" s="34"/>
      <c r="E38" s="34"/>
      <c r="F38" s="34"/>
      <c r="G38" s="34"/>
      <c r="H38" s="34"/>
      <c r="I38" s="34"/>
      <c r="J38" s="34"/>
      <c r="K38" s="34"/>
      <c r="L38" s="4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4" customHeight="1">
      <c r="A39" s="34"/>
      <c r="B39" s="35"/>
      <c r="C39" s="104"/>
      <c r="D39" s="105" t="s">
        <v>50</v>
      </c>
      <c r="E39" s="62"/>
      <c r="F39" s="62"/>
      <c r="G39" s="106" t="s">
        <v>51</v>
      </c>
      <c r="H39" s="107" t="s">
        <v>52</v>
      </c>
      <c r="I39" s="62"/>
      <c r="J39" s="108">
        <f>SUM(J30:J37)</f>
        <v>0</v>
      </c>
      <c r="K39" s="109"/>
      <c r="L39" s="4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" customHeight="1">
      <c r="A40" s="34"/>
      <c r="B40" s="35"/>
      <c r="C40" s="34"/>
      <c r="D40" s="34"/>
      <c r="E40" s="34"/>
      <c r="F40" s="34"/>
      <c r="G40" s="34"/>
      <c r="H40" s="34"/>
      <c r="I40" s="34"/>
      <c r="J40" s="34"/>
      <c r="K40" s="34"/>
      <c r="L40" s="4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" customHeight="1">
      <c r="B41" s="21"/>
      <c r="L41" s="21"/>
    </row>
    <row r="42" spans="1:31" s="1" customFormat="1" ht="14.4" customHeight="1">
      <c r="B42" s="21"/>
      <c r="L42" s="21"/>
    </row>
    <row r="43" spans="1:31" s="1" customFormat="1" ht="14.4" customHeight="1">
      <c r="B43" s="21"/>
      <c r="L43" s="21"/>
    </row>
    <row r="44" spans="1:31" s="1" customFormat="1" ht="14.4" customHeight="1">
      <c r="B44" s="21"/>
      <c r="L44" s="21"/>
    </row>
    <row r="45" spans="1:31" s="1" customFormat="1" ht="14.4" customHeight="1">
      <c r="B45" s="21"/>
      <c r="L45" s="21"/>
    </row>
    <row r="46" spans="1:31" s="1" customFormat="1" ht="14.4" customHeight="1">
      <c r="B46" s="21"/>
      <c r="L46" s="21"/>
    </row>
    <row r="47" spans="1:31" s="1" customFormat="1" ht="14.4" customHeight="1">
      <c r="B47" s="21"/>
      <c r="L47" s="21"/>
    </row>
    <row r="48" spans="1:31" s="1" customFormat="1" ht="14.4" customHeight="1">
      <c r="B48" s="21"/>
      <c r="L48" s="21"/>
    </row>
    <row r="49" spans="1:31" s="2" customFormat="1" ht="14.4" customHeight="1">
      <c r="B49" s="44"/>
      <c r="D49" s="45" t="s">
        <v>53</v>
      </c>
      <c r="E49" s="46"/>
      <c r="F49" s="46"/>
      <c r="G49" s="45" t="s">
        <v>54</v>
      </c>
      <c r="H49" s="46"/>
      <c r="I49" s="46"/>
      <c r="J49" s="46"/>
      <c r="K49" s="46"/>
      <c r="L49" s="44"/>
    </row>
    <row r="50" spans="1:31">
      <c r="B50" s="21"/>
      <c r="L50" s="21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 s="2" customFormat="1" ht="12.45">
      <c r="A60" s="34"/>
      <c r="B60" s="35"/>
      <c r="C60" s="34"/>
      <c r="D60" s="47" t="s">
        <v>55</v>
      </c>
      <c r="E60" s="37"/>
      <c r="F60" s="110" t="s">
        <v>56</v>
      </c>
      <c r="G60" s="47" t="s">
        <v>55</v>
      </c>
      <c r="H60" s="37"/>
      <c r="I60" s="37"/>
      <c r="J60" s="111" t="s">
        <v>56</v>
      </c>
      <c r="K60" s="37"/>
      <c r="L60" s="4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</row>
    <row r="61" spans="1:31">
      <c r="B61" s="21"/>
      <c r="L61" s="21"/>
    </row>
    <row r="62" spans="1:31">
      <c r="B62" s="21"/>
      <c r="L62" s="21"/>
    </row>
    <row r="63" spans="1:31">
      <c r="B63" s="21"/>
      <c r="L63" s="21"/>
    </row>
    <row r="64" spans="1:31" s="2" customFormat="1" ht="13.1">
      <c r="A64" s="34"/>
      <c r="B64" s="35"/>
      <c r="C64" s="34"/>
      <c r="D64" s="45" t="s">
        <v>57</v>
      </c>
      <c r="E64" s="48"/>
      <c r="F64" s="48"/>
      <c r="G64" s="45" t="s">
        <v>58</v>
      </c>
      <c r="H64" s="48"/>
      <c r="I64" s="48"/>
      <c r="J64" s="48"/>
      <c r="K64" s="48"/>
      <c r="L64" s="4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</row>
    <row r="65" spans="1:31">
      <c r="B65" s="21"/>
      <c r="L65" s="21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 s="2" customFormat="1" ht="12.45">
      <c r="A75" s="34"/>
      <c r="B75" s="35"/>
      <c r="C75" s="34"/>
      <c r="D75" s="47" t="s">
        <v>55</v>
      </c>
      <c r="E75" s="37"/>
      <c r="F75" s="110" t="s">
        <v>56</v>
      </c>
      <c r="G75" s="47" t="s">
        <v>55</v>
      </c>
      <c r="H75" s="37"/>
      <c r="I75" s="37"/>
      <c r="J75" s="111" t="s">
        <v>56</v>
      </c>
      <c r="K75" s="37"/>
      <c r="L75" s="4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</row>
    <row r="76" spans="1:31" s="2" customFormat="1" ht="14.4" customHeight="1">
      <c r="A76" s="34"/>
      <c r="B76" s="49"/>
      <c r="C76" s="50"/>
      <c r="D76" s="50"/>
      <c r="E76" s="50"/>
      <c r="F76" s="50"/>
      <c r="G76" s="50"/>
      <c r="H76" s="50"/>
      <c r="I76" s="50"/>
      <c r="J76" s="50"/>
      <c r="K76" s="50"/>
      <c r="L76" s="4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80" spans="1:31" s="2" customFormat="1" ht="6.9" customHeight="1">
      <c r="A80" s="34"/>
      <c r="B80" s="51"/>
      <c r="C80" s="52"/>
      <c r="D80" s="52"/>
      <c r="E80" s="52"/>
      <c r="F80" s="52"/>
      <c r="G80" s="52"/>
      <c r="H80" s="52"/>
      <c r="I80" s="52"/>
      <c r="J80" s="52"/>
      <c r="K80" s="52"/>
      <c r="L80" s="4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</row>
    <row r="81" spans="1:47" s="2" customFormat="1" ht="24.9" customHeight="1">
      <c r="A81" s="34"/>
      <c r="B81" s="35"/>
      <c r="C81" s="22" t="s">
        <v>146</v>
      </c>
      <c r="D81" s="34"/>
      <c r="E81" s="34"/>
      <c r="F81" s="34"/>
      <c r="G81" s="34"/>
      <c r="H81" s="34"/>
      <c r="I81" s="34"/>
      <c r="J81" s="34"/>
      <c r="K81" s="34"/>
      <c r="L81" s="4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6.9" customHeight="1">
      <c r="A82" s="34"/>
      <c r="B82" s="35"/>
      <c r="C82" s="34"/>
      <c r="D82" s="34"/>
      <c r="E82" s="34"/>
      <c r="F82" s="34"/>
      <c r="G82" s="34"/>
      <c r="H82" s="34"/>
      <c r="I82" s="34"/>
      <c r="J82" s="34"/>
      <c r="K82" s="34"/>
      <c r="L82" s="4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11.95" customHeight="1">
      <c r="A83" s="34"/>
      <c r="B83" s="35"/>
      <c r="C83" s="28" t="s">
        <v>15</v>
      </c>
      <c r="D83" s="34"/>
      <c r="E83" s="34"/>
      <c r="F83" s="34"/>
      <c r="G83" s="34"/>
      <c r="H83" s="34"/>
      <c r="I83" s="34"/>
      <c r="J83" s="34"/>
      <c r="K83" s="34"/>
      <c r="L83" s="4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6.55" customHeight="1">
      <c r="A84" s="34"/>
      <c r="B84" s="35"/>
      <c r="C84" s="34"/>
      <c r="D84" s="34"/>
      <c r="E84" s="304" t="str">
        <f>E7</f>
        <v>MŠ Spojná 6 - rekonštrukcia objektu</v>
      </c>
      <c r="F84" s="305"/>
      <c r="G84" s="305"/>
      <c r="H84" s="305"/>
      <c r="I84" s="34"/>
      <c r="J84" s="34"/>
      <c r="K84" s="34"/>
      <c r="L84" s="4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1.95" customHeight="1">
      <c r="A85" s="34"/>
      <c r="B85" s="35"/>
      <c r="C85" s="28" t="s">
        <v>142</v>
      </c>
      <c r="D85" s="34"/>
      <c r="E85" s="34"/>
      <c r="F85" s="34"/>
      <c r="G85" s="34"/>
      <c r="H85" s="34"/>
      <c r="I85" s="34"/>
      <c r="J85" s="34"/>
      <c r="K85" s="34"/>
      <c r="L85" s="4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6.55" customHeight="1">
      <c r="A86" s="34"/>
      <c r="B86" s="35"/>
      <c r="C86" s="34"/>
      <c r="D86" s="34"/>
      <c r="E86" s="300" t="str">
        <f>E9</f>
        <v>P2 - Pavilón 2</v>
      </c>
      <c r="F86" s="303"/>
      <c r="G86" s="303"/>
      <c r="H86" s="303"/>
      <c r="I86" s="34"/>
      <c r="J86" s="34"/>
      <c r="K86" s="34"/>
      <c r="L86" s="4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6.9" customHeight="1">
      <c r="A87" s="34"/>
      <c r="B87" s="35"/>
      <c r="C87" s="34"/>
      <c r="D87" s="34"/>
      <c r="E87" s="34"/>
      <c r="F87" s="34"/>
      <c r="G87" s="34"/>
      <c r="H87" s="34"/>
      <c r="I87" s="34"/>
      <c r="J87" s="34"/>
      <c r="K87" s="34"/>
      <c r="L87" s="4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11.95" customHeight="1">
      <c r="A88" s="34"/>
      <c r="B88" s="35"/>
      <c r="C88" s="28" t="s">
        <v>21</v>
      </c>
      <c r="D88" s="34"/>
      <c r="E88" s="34"/>
      <c r="F88" s="26" t="str">
        <f>F12</f>
        <v>Spojná 6, 917 01 Trnava</v>
      </c>
      <c r="G88" s="34"/>
      <c r="H88" s="34"/>
      <c r="I88" s="28" t="s">
        <v>23</v>
      </c>
      <c r="J88" s="57">
        <f>IF(J12="","",J12)</f>
        <v>44274</v>
      </c>
      <c r="K88" s="34"/>
      <c r="L88" s="4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6.9" customHeight="1">
      <c r="A89" s="34"/>
      <c r="B89" s="35"/>
      <c r="C89" s="34"/>
      <c r="D89" s="34"/>
      <c r="E89" s="34"/>
      <c r="F89" s="34"/>
      <c r="G89" s="34"/>
      <c r="H89" s="34"/>
      <c r="I89" s="34"/>
      <c r="J89" s="34"/>
      <c r="K89" s="34"/>
      <c r="L89" s="4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15.25" customHeight="1">
      <c r="A90" s="34"/>
      <c r="B90" s="35"/>
      <c r="C90" s="28" t="s">
        <v>28</v>
      </c>
      <c r="D90" s="34"/>
      <c r="E90" s="34"/>
      <c r="F90" s="26" t="str">
        <f>E15</f>
        <v xml:space="preserve"> </v>
      </c>
      <c r="G90" s="34"/>
      <c r="H90" s="34"/>
      <c r="I90" s="28" t="s">
        <v>34</v>
      </c>
      <c r="J90" s="32" t="str">
        <f>E21</f>
        <v>RENAK, s.r.o.</v>
      </c>
      <c r="K90" s="34"/>
      <c r="L90" s="4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5" customHeight="1">
      <c r="A91" s="34"/>
      <c r="B91" s="35"/>
      <c r="C91" s="28" t="s">
        <v>32</v>
      </c>
      <c r="D91" s="34"/>
      <c r="E91" s="34"/>
      <c r="F91" s="26" t="str">
        <f>IF(E18="","",E18)</f>
        <v>Vyplň údaj</v>
      </c>
      <c r="G91" s="34"/>
      <c r="H91" s="34"/>
      <c r="I91" s="28" t="s">
        <v>37</v>
      </c>
      <c r="J91" s="32" t="str">
        <f>E24</f>
        <v>DOMaják, s.r.o.</v>
      </c>
      <c r="K91" s="34"/>
      <c r="L91" s="4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0.35" customHeight="1">
      <c r="A92" s="34"/>
      <c r="B92" s="35"/>
      <c r="C92" s="34"/>
      <c r="D92" s="34"/>
      <c r="E92" s="34"/>
      <c r="F92" s="34"/>
      <c r="G92" s="34"/>
      <c r="H92" s="34"/>
      <c r="I92" s="34"/>
      <c r="J92" s="34"/>
      <c r="K92" s="34"/>
      <c r="L92" s="4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29.3" customHeight="1">
      <c r="A93" s="34"/>
      <c r="B93" s="35"/>
      <c r="C93" s="112" t="s">
        <v>147</v>
      </c>
      <c r="D93" s="104"/>
      <c r="E93" s="104"/>
      <c r="F93" s="104"/>
      <c r="G93" s="104"/>
      <c r="H93" s="104"/>
      <c r="I93" s="104"/>
      <c r="J93" s="113" t="s">
        <v>148</v>
      </c>
      <c r="K93" s="104"/>
      <c r="L93" s="4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10.35" customHeight="1">
      <c r="A94" s="34"/>
      <c r="B94" s="35"/>
      <c r="C94" s="34"/>
      <c r="D94" s="34"/>
      <c r="E94" s="34"/>
      <c r="F94" s="34"/>
      <c r="G94" s="34"/>
      <c r="H94" s="34"/>
      <c r="I94" s="34"/>
      <c r="J94" s="34"/>
      <c r="K94" s="34"/>
      <c r="L94" s="4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22.75" customHeight="1">
      <c r="A95" s="34"/>
      <c r="B95" s="35"/>
      <c r="C95" s="114" t="s">
        <v>149</v>
      </c>
      <c r="D95" s="34"/>
      <c r="E95" s="34"/>
      <c r="F95" s="34"/>
      <c r="G95" s="34"/>
      <c r="H95" s="34"/>
      <c r="I95" s="34"/>
      <c r="J95" s="73">
        <f>J186</f>
        <v>0</v>
      </c>
      <c r="K95" s="34"/>
      <c r="L95" s="4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U95" s="18" t="s">
        <v>150</v>
      </c>
    </row>
    <row r="96" spans="1:47" s="9" customFormat="1" ht="24.9" customHeight="1">
      <c r="B96" s="115"/>
      <c r="D96" s="116" t="s">
        <v>151</v>
      </c>
      <c r="E96" s="117"/>
      <c r="F96" s="117"/>
      <c r="G96" s="117"/>
      <c r="H96" s="117"/>
      <c r="I96" s="117"/>
      <c r="J96" s="118">
        <f>J187</f>
        <v>0</v>
      </c>
      <c r="L96" s="115"/>
    </row>
    <row r="97" spans="2:12" s="10" customFormat="1" ht="20.149999999999999" customHeight="1">
      <c r="B97" s="119"/>
      <c r="D97" s="120" t="s">
        <v>152</v>
      </c>
      <c r="E97" s="121"/>
      <c r="F97" s="121"/>
      <c r="G97" s="121"/>
      <c r="H97" s="121"/>
      <c r="I97" s="121"/>
      <c r="J97" s="122">
        <f>J188</f>
        <v>0</v>
      </c>
      <c r="L97" s="119"/>
    </row>
    <row r="98" spans="2:12" s="10" customFormat="1" ht="20.149999999999999" customHeight="1">
      <c r="B98" s="119"/>
      <c r="D98" s="120" t="s">
        <v>153</v>
      </c>
      <c r="E98" s="121"/>
      <c r="F98" s="121"/>
      <c r="G98" s="121"/>
      <c r="H98" s="121"/>
      <c r="I98" s="121"/>
      <c r="J98" s="122">
        <f>J190</f>
        <v>0</v>
      </c>
      <c r="L98" s="119"/>
    </row>
    <row r="99" spans="2:12" s="9" customFormat="1" ht="24.9" customHeight="1">
      <c r="B99" s="115"/>
      <c r="D99" s="116" t="s">
        <v>154</v>
      </c>
      <c r="E99" s="117"/>
      <c r="F99" s="117"/>
      <c r="G99" s="117"/>
      <c r="H99" s="117"/>
      <c r="I99" s="117"/>
      <c r="J99" s="118">
        <f>J192</f>
        <v>0</v>
      </c>
      <c r="L99" s="115"/>
    </row>
    <row r="100" spans="2:12" s="10" customFormat="1" ht="20.149999999999999" customHeight="1">
      <c r="B100" s="119"/>
      <c r="D100" s="120" t="s">
        <v>155</v>
      </c>
      <c r="E100" s="121"/>
      <c r="F100" s="121"/>
      <c r="G100" s="121"/>
      <c r="H100" s="121"/>
      <c r="I100" s="121"/>
      <c r="J100" s="122">
        <f>J193</f>
        <v>0</v>
      </c>
      <c r="L100" s="119"/>
    </row>
    <row r="101" spans="2:12" s="10" customFormat="1" ht="20.149999999999999" customHeight="1">
      <c r="B101" s="119"/>
      <c r="D101" s="120" t="s">
        <v>156</v>
      </c>
      <c r="E101" s="121"/>
      <c r="F101" s="121"/>
      <c r="G101" s="121"/>
      <c r="H101" s="121"/>
      <c r="I101" s="121"/>
      <c r="J101" s="122">
        <f>J202</f>
        <v>0</v>
      </c>
      <c r="L101" s="119"/>
    </row>
    <row r="102" spans="2:12" s="9" customFormat="1" ht="24.9" customHeight="1">
      <c r="B102" s="115"/>
      <c r="D102" s="116" t="s">
        <v>157</v>
      </c>
      <c r="E102" s="117"/>
      <c r="F102" s="117"/>
      <c r="G102" s="117"/>
      <c r="H102" s="117"/>
      <c r="I102" s="117"/>
      <c r="J102" s="118">
        <f>J205</f>
        <v>0</v>
      </c>
      <c r="L102" s="115"/>
    </row>
    <row r="103" spans="2:12" s="10" customFormat="1" ht="20.149999999999999" customHeight="1">
      <c r="B103" s="119"/>
      <c r="D103" s="120" t="s">
        <v>158</v>
      </c>
      <c r="E103" s="121"/>
      <c r="F103" s="121"/>
      <c r="G103" s="121"/>
      <c r="H103" s="121"/>
      <c r="I103" s="121"/>
      <c r="J103" s="122">
        <f>J206</f>
        <v>0</v>
      </c>
      <c r="L103" s="119"/>
    </row>
    <row r="104" spans="2:12" s="10" customFormat="1" ht="20.149999999999999" customHeight="1">
      <c r="B104" s="119"/>
      <c r="D104" s="120" t="s">
        <v>159</v>
      </c>
      <c r="E104" s="121"/>
      <c r="F104" s="121"/>
      <c r="G104" s="121"/>
      <c r="H104" s="121"/>
      <c r="I104" s="121"/>
      <c r="J104" s="122">
        <f>J238</f>
        <v>0</v>
      </c>
      <c r="L104" s="119"/>
    </row>
    <row r="105" spans="2:12" s="10" customFormat="1" ht="20.149999999999999" customHeight="1">
      <c r="B105" s="119"/>
      <c r="D105" s="120" t="s">
        <v>160</v>
      </c>
      <c r="E105" s="121"/>
      <c r="F105" s="121"/>
      <c r="G105" s="121"/>
      <c r="H105" s="121"/>
      <c r="I105" s="121"/>
      <c r="J105" s="122">
        <f>J275</f>
        <v>0</v>
      </c>
      <c r="L105" s="119"/>
    </row>
    <row r="106" spans="2:12" s="9" customFormat="1" ht="24.9" customHeight="1">
      <c r="B106" s="115"/>
      <c r="D106" s="116" t="s">
        <v>161</v>
      </c>
      <c r="E106" s="117"/>
      <c r="F106" s="117"/>
      <c r="G106" s="117"/>
      <c r="H106" s="117"/>
      <c r="I106" s="117"/>
      <c r="J106" s="118">
        <f>J286</f>
        <v>0</v>
      </c>
      <c r="L106" s="115"/>
    </row>
    <row r="107" spans="2:12" s="10" customFormat="1" ht="20.149999999999999" customHeight="1">
      <c r="B107" s="119"/>
      <c r="D107" s="120" t="s">
        <v>162</v>
      </c>
      <c r="E107" s="121"/>
      <c r="F107" s="121"/>
      <c r="G107" s="121"/>
      <c r="H107" s="121"/>
      <c r="I107" s="121"/>
      <c r="J107" s="122">
        <f>J287</f>
        <v>0</v>
      </c>
      <c r="L107" s="119"/>
    </row>
    <row r="108" spans="2:12" s="10" customFormat="1" ht="20.149999999999999" customHeight="1">
      <c r="B108" s="119"/>
      <c r="D108" s="120" t="s">
        <v>164</v>
      </c>
      <c r="E108" s="121"/>
      <c r="F108" s="121"/>
      <c r="G108" s="121"/>
      <c r="H108" s="121"/>
      <c r="I108" s="121"/>
      <c r="J108" s="122">
        <f>J297</f>
        <v>0</v>
      </c>
      <c r="L108" s="119"/>
    </row>
    <row r="109" spans="2:12" s="9" customFormat="1" ht="24.9" customHeight="1">
      <c r="B109" s="115"/>
      <c r="D109" s="116" t="s">
        <v>165</v>
      </c>
      <c r="E109" s="117"/>
      <c r="F109" s="117"/>
      <c r="G109" s="117"/>
      <c r="H109" s="117"/>
      <c r="I109" s="117"/>
      <c r="J109" s="118">
        <f>J299</f>
        <v>0</v>
      </c>
      <c r="L109" s="115"/>
    </row>
    <row r="110" spans="2:12" s="10" customFormat="1" ht="20.149999999999999" customHeight="1">
      <c r="B110" s="119"/>
      <c r="D110" s="120" t="s">
        <v>166</v>
      </c>
      <c r="E110" s="121"/>
      <c r="F110" s="121"/>
      <c r="G110" s="121"/>
      <c r="H110" s="121"/>
      <c r="I110" s="121"/>
      <c r="J110" s="122">
        <f>J300</f>
        <v>0</v>
      </c>
      <c r="L110" s="119"/>
    </row>
    <row r="111" spans="2:12" s="10" customFormat="1" ht="20.149999999999999" customHeight="1">
      <c r="B111" s="119"/>
      <c r="D111" s="120" t="s">
        <v>167</v>
      </c>
      <c r="E111" s="121"/>
      <c r="F111" s="121"/>
      <c r="G111" s="121"/>
      <c r="H111" s="121"/>
      <c r="I111" s="121"/>
      <c r="J111" s="122">
        <f>J305</f>
        <v>0</v>
      </c>
      <c r="L111" s="119"/>
    </row>
    <row r="112" spans="2:12" s="10" customFormat="1" ht="20.149999999999999" customHeight="1">
      <c r="B112" s="119"/>
      <c r="D112" s="120" t="s">
        <v>169</v>
      </c>
      <c r="E112" s="121"/>
      <c r="F112" s="121"/>
      <c r="G112" s="121"/>
      <c r="H112" s="121"/>
      <c r="I112" s="121"/>
      <c r="J112" s="122">
        <f>J313</f>
        <v>0</v>
      </c>
      <c r="L112" s="119"/>
    </row>
    <row r="113" spans="2:12" s="10" customFormat="1" ht="20.149999999999999" customHeight="1">
      <c r="B113" s="119"/>
      <c r="D113" s="120" t="s">
        <v>170</v>
      </c>
      <c r="E113" s="121"/>
      <c r="F113" s="121"/>
      <c r="G113" s="121"/>
      <c r="H113" s="121"/>
      <c r="I113" s="121"/>
      <c r="J113" s="122">
        <f>J315</f>
        <v>0</v>
      </c>
      <c r="L113" s="119"/>
    </row>
    <row r="114" spans="2:12" s="9" customFormat="1" ht="24.9" customHeight="1">
      <c r="B114" s="115"/>
      <c r="D114" s="116" t="s">
        <v>171</v>
      </c>
      <c r="E114" s="117"/>
      <c r="F114" s="117"/>
      <c r="G114" s="117"/>
      <c r="H114" s="117"/>
      <c r="I114" s="117"/>
      <c r="J114" s="118">
        <f>J317</f>
        <v>0</v>
      </c>
      <c r="L114" s="115"/>
    </row>
    <row r="115" spans="2:12" s="10" customFormat="1" ht="20.149999999999999" customHeight="1">
      <c r="B115" s="119"/>
      <c r="D115" s="120" t="s">
        <v>172</v>
      </c>
      <c r="E115" s="121"/>
      <c r="F115" s="121"/>
      <c r="G115" s="121"/>
      <c r="H115" s="121"/>
      <c r="I115" s="121"/>
      <c r="J115" s="122">
        <f>J318</f>
        <v>0</v>
      </c>
      <c r="L115" s="119"/>
    </row>
    <row r="116" spans="2:12" s="10" customFormat="1" ht="20.149999999999999" customHeight="1">
      <c r="B116" s="119"/>
      <c r="D116" s="120" t="s">
        <v>173</v>
      </c>
      <c r="E116" s="121"/>
      <c r="F116" s="121"/>
      <c r="G116" s="121"/>
      <c r="H116" s="121"/>
      <c r="I116" s="121"/>
      <c r="J116" s="122">
        <f>J323</f>
        <v>0</v>
      </c>
      <c r="L116" s="119"/>
    </row>
    <row r="117" spans="2:12" s="10" customFormat="1" ht="20.149999999999999" customHeight="1">
      <c r="B117" s="119"/>
      <c r="D117" s="120" t="s">
        <v>174</v>
      </c>
      <c r="E117" s="121"/>
      <c r="F117" s="121"/>
      <c r="G117" s="121"/>
      <c r="H117" s="121"/>
      <c r="I117" s="121"/>
      <c r="J117" s="122">
        <f>J332</f>
        <v>0</v>
      </c>
      <c r="L117" s="119"/>
    </row>
    <row r="118" spans="2:12" s="10" customFormat="1" ht="20.149999999999999" customHeight="1">
      <c r="B118" s="119"/>
      <c r="D118" s="120" t="s">
        <v>175</v>
      </c>
      <c r="E118" s="121"/>
      <c r="F118" s="121"/>
      <c r="G118" s="121"/>
      <c r="H118" s="121"/>
      <c r="I118" s="121"/>
      <c r="J118" s="122">
        <f>J338</f>
        <v>0</v>
      </c>
      <c r="L118" s="119"/>
    </row>
    <row r="119" spans="2:12" s="9" customFormat="1" ht="24.9" customHeight="1">
      <c r="B119" s="115"/>
      <c r="D119" s="116" t="s">
        <v>176</v>
      </c>
      <c r="E119" s="117"/>
      <c r="F119" s="117"/>
      <c r="G119" s="117"/>
      <c r="H119" s="117"/>
      <c r="I119" s="117"/>
      <c r="J119" s="118">
        <f>J340</f>
        <v>0</v>
      </c>
      <c r="L119" s="115"/>
    </row>
    <row r="120" spans="2:12" s="10" customFormat="1" ht="20.149999999999999" customHeight="1">
      <c r="B120" s="119"/>
      <c r="D120" s="120" t="s">
        <v>177</v>
      </c>
      <c r="E120" s="121"/>
      <c r="F120" s="121"/>
      <c r="G120" s="121"/>
      <c r="H120" s="121"/>
      <c r="I120" s="121"/>
      <c r="J120" s="122">
        <f>J341</f>
        <v>0</v>
      </c>
      <c r="L120" s="119"/>
    </row>
    <row r="121" spans="2:12" s="10" customFormat="1" ht="20.149999999999999" customHeight="1">
      <c r="B121" s="119"/>
      <c r="D121" s="120" t="s">
        <v>178</v>
      </c>
      <c r="E121" s="121"/>
      <c r="F121" s="121"/>
      <c r="G121" s="121"/>
      <c r="H121" s="121"/>
      <c r="I121" s="121"/>
      <c r="J121" s="122">
        <f>J344</f>
        <v>0</v>
      </c>
      <c r="L121" s="119"/>
    </row>
    <row r="122" spans="2:12" s="10" customFormat="1" ht="20.149999999999999" customHeight="1">
      <c r="B122" s="119"/>
      <c r="D122" s="120" t="s">
        <v>179</v>
      </c>
      <c r="E122" s="121"/>
      <c r="F122" s="121"/>
      <c r="G122" s="121"/>
      <c r="H122" s="121"/>
      <c r="I122" s="121"/>
      <c r="J122" s="122">
        <f>J351</f>
        <v>0</v>
      </c>
      <c r="L122" s="119"/>
    </row>
    <row r="123" spans="2:12" s="9" customFormat="1" ht="24.9" customHeight="1">
      <c r="B123" s="115"/>
      <c r="D123" s="116" t="s">
        <v>180</v>
      </c>
      <c r="E123" s="117"/>
      <c r="F123" s="117"/>
      <c r="G123" s="117"/>
      <c r="H123" s="117"/>
      <c r="I123" s="117"/>
      <c r="J123" s="118">
        <f>J353</f>
        <v>0</v>
      </c>
      <c r="L123" s="115"/>
    </row>
    <row r="124" spans="2:12" s="10" customFormat="1" ht="20.149999999999999" customHeight="1">
      <c r="B124" s="119"/>
      <c r="D124" s="120" t="s">
        <v>181</v>
      </c>
      <c r="E124" s="121"/>
      <c r="F124" s="121"/>
      <c r="G124" s="121"/>
      <c r="H124" s="121"/>
      <c r="I124" s="121"/>
      <c r="J124" s="122">
        <f>J354</f>
        <v>0</v>
      </c>
      <c r="L124" s="119"/>
    </row>
    <row r="125" spans="2:12" s="10" customFormat="1" ht="20.149999999999999" customHeight="1">
      <c r="B125" s="119"/>
      <c r="D125" s="120" t="s">
        <v>182</v>
      </c>
      <c r="E125" s="121"/>
      <c r="F125" s="121"/>
      <c r="G125" s="121"/>
      <c r="H125" s="121"/>
      <c r="I125" s="121"/>
      <c r="J125" s="122">
        <f>J363</f>
        <v>0</v>
      </c>
      <c r="L125" s="119"/>
    </row>
    <row r="126" spans="2:12" s="10" customFormat="1" ht="20.149999999999999" customHeight="1">
      <c r="B126" s="119"/>
      <c r="D126" s="120" t="s">
        <v>183</v>
      </c>
      <c r="E126" s="121"/>
      <c r="F126" s="121"/>
      <c r="G126" s="121"/>
      <c r="H126" s="121"/>
      <c r="I126" s="121"/>
      <c r="J126" s="122">
        <f>J385</f>
        <v>0</v>
      </c>
      <c r="L126" s="119"/>
    </row>
    <row r="127" spans="2:12" s="10" customFormat="1" ht="20.149999999999999" customHeight="1">
      <c r="B127" s="119"/>
      <c r="D127" s="120" t="s">
        <v>184</v>
      </c>
      <c r="E127" s="121"/>
      <c r="F127" s="121"/>
      <c r="G127" s="121"/>
      <c r="H127" s="121"/>
      <c r="I127" s="121"/>
      <c r="J127" s="122">
        <f>J443</f>
        <v>0</v>
      </c>
      <c r="L127" s="119"/>
    </row>
    <row r="128" spans="2:12" s="9" customFormat="1" ht="24.9" customHeight="1">
      <c r="B128" s="115"/>
      <c r="D128" s="116" t="s">
        <v>185</v>
      </c>
      <c r="E128" s="117"/>
      <c r="F128" s="117"/>
      <c r="G128" s="117"/>
      <c r="H128" s="117"/>
      <c r="I128" s="117"/>
      <c r="J128" s="118">
        <f>J447</f>
        <v>0</v>
      </c>
      <c r="L128" s="115"/>
    </row>
    <row r="129" spans="2:12" s="10" customFormat="1" ht="20.149999999999999" customHeight="1">
      <c r="B129" s="119"/>
      <c r="D129" s="120" t="s">
        <v>186</v>
      </c>
      <c r="E129" s="121"/>
      <c r="F129" s="121"/>
      <c r="G129" s="121"/>
      <c r="H129" s="121"/>
      <c r="I129" s="121"/>
      <c r="J129" s="122">
        <f>J448</f>
        <v>0</v>
      </c>
      <c r="L129" s="119"/>
    </row>
    <row r="130" spans="2:12" s="10" customFormat="1" ht="20.149999999999999" customHeight="1">
      <c r="B130" s="119"/>
      <c r="D130" s="120" t="s">
        <v>187</v>
      </c>
      <c r="E130" s="121"/>
      <c r="F130" s="121"/>
      <c r="G130" s="121"/>
      <c r="H130" s="121"/>
      <c r="I130" s="121"/>
      <c r="J130" s="122">
        <f>J454</f>
        <v>0</v>
      </c>
      <c r="L130" s="119"/>
    </row>
    <row r="131" spans="2:12" s="9" customFormat="1" ht="24.9" customHeight="1">
      <c r="B131" s="115"/>
      <c r="D131" s="116" t="s">
        <v>188</v>
      </c>
      <c r="E131" s="117"/>
      <c r="F131" s="117"/>
      <c r="G131" s="117"/>
      <c r="H131" s="117"/>
      <c r="I131" s="117"/>
      <c r="J131" s="118">
        <f>J456</f>
        <v>0</v>
      </c>
      <c r="L131" s="115"/>
    </row>
    <row r="132" spans="2:12" s="10" customFormat="1" ht="20.149999999999999" customHeight="1">
      <c r="B132" s="119"/>
      <c r="D132" s="120" t="s">
        <v>189</v>
      </c>
      <c r="E132" s="121"/>
      <c r="F132" s="121"/>
      <c r="G132" s="121"/>
      <c r="H132" s="121"/>
      <c r="I132" s="121"/>
      <c r="J132" s="122">
        <f>J457</f>
        <v>0</v>
      </c>
      <c r="L132" s="119"/>
    </row>
    <row r="133" spans="2:12" s="10" customFormat="1" ht="20.149999999999999" customHeight="1">
      <c r="B133" s="119"/>
      <c r="D133" s="120" t="s">
        <v>190</v>
      </c>
      <c r="E133" s="121"/>
      <c r="F133" s="121"/>
      <c r="G133" s="121"/>
      <c r="H133" s="121"/>
      <c r="I133" s="121"/>
      <c r="J133" s="122">
        <f>J473</f>
        <v>0</v>
      </c>
      <c r="L133" s="119"/>
    </row>
    <row r="134" spans="2:12" s="10" customFormat="1" ht="20.149999999999999" customHeight="1">
      <c r="B134" s="119"/>
      <c r="D134" s="120" t="s">
        <v>191</v>
      </c>
      <c r="E134" s="121"/>
      <c r="F134" s="121"/>
      <c r="G134" s="121"/>
      <c r="H134" s="121"/>
      <c r="I134" s="121"/>
      <c r="J134" s="122">
        <f>J479</f>
        <v>0</v>
      </c>
      <c r="L134" s="119"/>
    </row>
    <row r="135" spans="2:12" s="10" customFormat="1" ht="20.149999999999999" customHeight="1">
      <c r="B135" s="119"/>
      <c r="D135" s="120" t="s">
        <v>192</v>
      </c>
      <c r="E135" s="121"/>
      <c r="F135" s="121"/>
      <c r="G135" s="121"/>
      <c r="H135" s="121"/>
      <c r="I135" s="121"/>
      <c r="J135" s="122">
        <f>J482</f>
        <v>0</v>
      </c>
      <c r="L135" s="119"/>
    </row>
    <row r="136" spans="2:12" s="9" customFormat="1" ht="24.9" customHeight="1">
      <c r="B136" s="115"/>
      <c r="D136" s="116" t="s">
        <v>193</v>
      </c>
      <c r="E136" s="117"/>
      <c r="F136" s="117"/>
      <c r="G136" s="117"/>
      <c r="H136" s="117"/>
      <c r="I136" s="117"/>
      <c r="J136" s="118">
        <f>J484</f>
        <v>0</v>
      </c>
      <c r="L136" s="115"/>
    </row>
    <row r="137" spans="2:12" s="10" customFormat="1" ht="20.149999999999999" customHeight="1">
      <c r="B137" s="119"/>
      <c r="D137" s="120" t="s">
        <v>194</v>
      </c>
      <c r="E137" s="121"/>
      <c r="F137" s="121"/>
      <c r="G137" s="121"/>
      <c r="H137" s="121"/>
      <c r="I137" s="121"/>
      <c r="J137" s="122">
        <f>J485</f>
        <v>0</v>
      </c>
      <c r="L137" s="119"/>
    </row>
    <row r="138" spans="2:12" s="10" customFormat="1" ht="20.149999999999999" customHeight="1">
      <c r="B138" s="119"/>
      <c r="D138" s="120" t="s">
        <v>195</v>
      </c>
      <c r="E138" s="121"/>
      <c r="F138" s="121"/>
      <c r="G138" s="121"/>
      <c r="H138" s="121"/>
      <c r="I138" s="121"/>
      <c r="J138" s="122">
        <f>J493</f>
        <v>0</v>
      </c>
      <c r="L138" s="119"/>
    </row>
    <row r="139" spans="2:12" s="10" customFormat="1" ht="20.149999999999999" customHeight="1">
      <c r="B139" s="119"/>
      <c r="D139" s="120" t="s">
        <v>196</v>
      </c>
      <c r="E139" s="121"/>
      <c r="F139" s="121"/>
      <c r="G139" s="121"/>
      <c r="H139" s="121"/>
      <c r="I139" s="121"/>
      <c r="J139" s="122">
        <f>J498</f>
        <v>0</v>
      </c>
      <c r="L139" s="119"/>
    </row>
    <row r="140" spans="2:12" s="10" customFormat="1" ht="20.149999999999999" customHeight="1">
      <c r="B140" s="119"/>
      <c r="D140" s="120" t="s">
        <v>197</v>
      </c>
      <c r="E140" s="121"/>
      <c r="F140" s="121"/>
      <c r="G140" s="121"/>
      <c r="H140" s="121"/>
      <c r="I140" s="121"/>
      <c r="J140" s="122">
        <f>J502</f>
        <v>0</v>
      </c>
      <c r="L140" s="119"/>
    </row>
    <row r="141" spans="2:12" s="10" customFormat="1" ht="20.149999999999999" customHeight="1">
      <c r="B141" s="119"/>
      <c r="D141" s="120" t="s">
        <v>198</v>
      </c>
      <c r="E141" s="121"/>
      <c r="F141" s="121"/>
      <c r="G141" s="121"/>
      <c r="H141" s="121"/>
      <c r="I141" s="121"/>
      <c r="J141" s="122">
        <f>J506</f>
        <v>0</v>
      </c>
      <c r="L141" s="119"/>
    </row>
    <row r="142" spans="2:12" s="9" customFormat="1" ht="24.9" customHeight="1">
      <c r="B142" s="115"/>
      <c r="D142" s="116" t="s">
        <v>199</v>
      </c>
      <c r="E142" s="117"/>
      <c r="F142" s="117"/>
      <c r="G142" s="117"/>
      <c r="H142" s="117"/>
      <c r="I142" s="117"/>
      <c r="J142" s="118">
        <f>J508</f>
        <v>0</v>
      </c>
      <c r="L142" s="115"/>
    </row>
    <row r="143" spans="2:12" s="10" customFormat="1" ht="20.149999999999999" customHeight="1">
      <c r="B143" s="119"/>
      <c r="D143" s="120" t="s">
        <v>201</v>
      </c>
      <c r="E143" s="121"/>
      <c r="F143" s="121"/>
      <c r="G143" s="121"/>
      <c r="H143" s="121"/>
      <c r="I143" s="121"/>
      <c r="J143" s="122">
        <f>J509</f>
        <v>0</v>
      </c>
      <c r="L143" s="119"/>
    </row>
    <row r="144" spans="2:12" s="10" customFormat="1" ht="20.149999999999999" customHeight="1">
      <c r="B144" s="119"/>
      <c r="D144" s="120" t="s">
        <v>202</v>
      </c>
      <c r="E144" s="121"/>
      <c r="F144" s="121"/>
      <c r="G144" s="121"/>
      <c r="H144" s="121"/>
      <c r="I144" s="121"/>
      <c r="J144" s="122">
        <f>J518</f>
        <v>0</v>
      </c>
      <c r="L144" s="119"/>
    </row>
    <row r="145" spans="2:12" s="10" customFormat="1" ht="20.149999999999999" customHeight="1">
      <c r="B145" s="119"/>
      <c r="D145" s="120" t="s">
        <v>203</v>
      </c>
      <c r="E145" s="121"/>
      <c r="F145" s="121"/>
      <c r="G145" s="121"/>
      <c r="H145" s="121"/>
      <c r="I145" s="121"/>
      <c r="J145" s="122">
        <f>J531</f>
        <v>0</v>
      </c>
      <c r="L145" s="119"/>
    </row>
    <row r="146" spans="2:12" s="9" customFormat="1" ht="24.9" customHeight="1">
      <c r="B146" s="115"/>
      <c r="D146" s="116" t="s">
        <v>204</v>
      </c>
      <c r="E146" s="117"/>
      <c r="F146" s="117"/>
      <c r="G146" s="117"/>
      <c r="H146" s="117"/>
      <c r="I146" s="117"/>
      <c r="J146" s="118">
        <f>J533</f>
        <v>0</v>
      </c>
      <c r="L146" s="115"/>
    </row>
    <row r="147" spans="2:12" s="10" customFormat="1" ht="20.149999999999999" customHeight="1">
      <c r="B147" s="119"/>
      <c r="D147" s="120" t="s">
        <v>205</v>
      </c>
      <c r="E147" s="121"/>
      <c r="F147" s="121"/>
      <c r="G147" s="121"/>
      <c r="H147" s="121"/>
      <c r="I147" s="121"/>
      <c r="J147" s="122">
        <f>J534</f>
        <v>0</v>
      </c>
      <c r="L147" s="119"/>
    </row>
    <row r="148" spans="2:12" s="10" customFormat="1" ht="20.149999999999999" customHeight="1">
      <c r="B148" s="119"/>
      <c r="D148" s="120" t="s">
        <v>206</v>
      </c>
      <c r="E148" s="121"/>
      <c r="F148" s="121"/>
      <c r="G148" s="121"/>
      <c r="H148" s="121"/>
      <c r="I148" s="121"/>
      <c r="J148" s="122">
        <f>J539</f>
        <v>0</v>
      </c>
      <c r="L148" s="119"/>
    </row>
    <row r="149" spans="2:12" s="9" customFormat="1" ht="24.9" customHeight="1">
      <c r="B149" s="115"/>
      <c r="D149" s="116" t="s">
        <v>207</v>
      </c>
      <c r="E149" s="117"/>
      <c r="F149" s="117"/>
      <c r="G149" s="117"/>
      <c r="H149" s="117"/>
      <c r="I149" s="117"/>
      <c r="J149" s="118">
        <f>J541</f>
        <v>0</v>
      </c>
      <c r="L149" s="115"/>
    </row>
    <row r="150" spans="2:12" s="10" customFormat="1" ht="20.149999999999999" customHeight="1">
      <c r="B150" s="119"/>
      <c r="D150" s="120" t="s">
        <v>208</v>
      </c>
      <c r="E150" s="121"/>
      <c r="F150" s="121"/>
      <c r="G150" s="121"/>
      <c r="H150" s="121"/>
      <c r="I150" s="121"/>
      <c r="J150" s="122">
        <f>J542</f>
        <v>0</v>
      </c>
      <c r="L150" s="119"/>
    </row>
    <row r="151" spans="2:12" s="10" customFormat="1" ht="20.149999999999999" customHeight="1">
      <c r="B151" s="119"/>
      <c r="D151" s="120" t="s">
        <v>209</v>
      </c>
      <c r="E151" s="121"/>
      <c r="F151" s="121"/>
      <c r="G151" s="121"/>
      <c r="H151" s="121"/>
      <c r="I151" s="121"/>
      <c r="J151" s="122">
        <f>J565</f>
        <v>0</v>
      </c>
      <c r="L151" s="119"/>
    </row>
    <row r="152" spans="2:12" s="10" customFormat="1" ht="20.149999999999999" customHeight="1">
      <c r="B152" s="119"/>
      <c r="D152" s="120" t="s">
        <v>210</v>
      </c>
      <c r="E152" s="121"/>
      <c r="F152" s="121"/>
      <c r="G152" s="121"/>
      <c r="H152" s="121"/>
      <c r="I152" s="121"/>
      <c r="J152" s="122">
        <f>J584</f>
        <v>0</v>
      </c>
      <c r="L152" s="119"/>
    </row>
    <row r="153" spans="2:12" s="9" customFormat="1" ht="24.9" customHeight="1">
      <c r="B153" s="115"/>
      <c r="D153" s="116" t="s">
        <v>211</v>
      </c>
      <c r="E153" s="117"/>
      <c r="F153" s="117"/>
      <c r="G153" s="117"/>
      <c r="H153" s="117"/>
      <c r="I153" s="117"/>
      <c r="J153" s="118">
        <f>J587</f>
        <v>0</v>
      </c>
      <c r="L153" s="115"/>
    </row>
    <row r="154" spans="2:12" s="10" customFormat="1" ht="20.149999999999999" customHeight="1">
      <c r="B154" s="119"/>
      <c r="D154" s="120" t="s">
        <v>212</v>
      </c>
      <c r="E154" s="121"/>
      <c r="F154" s="121"/>
      <c r="G154" s="121"/>
      <c r="H154" s="121"/>
      <c r="I154" s="121"/>
      <c r="J154" s="122">
        <f>J588</f>
        <v>0</v>
      </c>
      <c r="L154" s="119"/>
    </row>
    <row r="155" spans="2:12" s="10" customFormat="1" ht="20.149999999999999" customHeight="1">
      <c r="B155" s="119"/>
      <c r="D155" s="120" t="s">
        <v>213</v>
      </c>
      <c r="E155" s="121"/>
      <c r="F155" s="121"/>
      <c r="G155" s="121"/>
      <c r="H155" s="121"/>
      <c r="I155" s="121"/>
      <c r="J155" s="122">
        <f>J602</f>
        <v>0</v>
      </c>
      <c r="L155" s="119"/>
    </row>
    <row r="156" spans="2:12" s="9" customFormat="1" ht="24.9" customHeight="1">
      <c r="B156" s="115"/>
      <c r="D156" s="116" t="s">
        <v>214</v>
      </c>
      <c r="E156" s="117"/>
      <c r="F156" s="117"/>
      <c r="G156" s="117"/>
      <c r="H156" s="117"/>
      <c r="I156" s="117"/>
      <c r="J156" s="118">
        <f>J604</f>
        <v>0</v>
      </c>
      <c r="L156" s="115"/>
    </row>
    <row r="157" spans="2:12" s="10" customFormat="1" ht="20.149999999999999" customHeight="1">
      <c r="B157" s="119"/>
      <c r="D157" s="120" t="s">
        <v>215</v>
      </c>
      <c r="E157" s="121"/>
      <c r="F157" s="121"/>
      <c r="G157" s="121"/>
      <c r="H157" s="121"/>
      <c r="I157" s="121"/>
      <c r="J157" s="122">
        <f>J605</f>
        <v>0</v>
      </c>
      <c r="L157" s="119"/>
    </row>
    <row r="158" spans="2:12" s="10" customFormat="1" ht="20.149999999999999" customHeight="1">
      <c r="B158" s="119"/>
      <c r="D158" s="120" t="s">
        <v>216</v>
      </c>
      <c r="E158" s="121"/>
      <c r="F158" s="121"/>
      <c r="G158" s="121"/>
      <c r="H158" s="121"/>
      <c r="I158" s="121"/>
      <c r="J158" s="122">
        <f>J628</f>
        <v>0</v>
      </c>
      <c r="L158" s="119"/>
    </row>
    <row r="159" spans="2:12" s="10" customFormat="1" ht="20.149999999999999" customHeight="1">
      <c r="B159" s="119"/>
      <c r="D159" s="120" t="s">
        <v>217</v>
      </c>
      <c r="E159" s="121"/>
      <c r="F159" s="121"/>
      <c r="G159" s="121"/>
      <c r="H159" s="121"/>
      <c r="I159" s="121"/>
      <c r="J159" s="122">
        <f>J643</f>
        <v>0</v>
      </c>
      <c r="L159" s="119"/>
    </row>
    <row r="160" spans="2:12" s="9" customFormat="1" ht="24.9" customHeight="1">
      <c r="B160" s="115"/>
      <c r="D160" s="116" t="s">
        <v>218</v>
      </c>
      <c r="E160" s="117"/>
      <c r="F160" s="117"/>
      <c r="G160" s="117"/>
      <c r="H160" s="117"/>
      <c r="I160" s="117"/>
      <c r="J160" s="118">
        <f>J646</f>
        <v>0</v>
      </c>
      <c r="L160" s="115"/>
    </row>
    <row r="161" spans="1:31" s="10" customFormat="1" ht="20.149999999999999" customHeight="1">
      <c r="B161" s="119"/>
      <c r="D161" s="120" t="s">
        <v>220</v>
      </c>
      <c r="E161" s="121"/>
      <c r="F161" s="121"/>
      <c r="G161" s="121"/>
      <c r="H161" s="121"/>
      <c r="I161" s="121"/>
      <c r="J161" s="122">
        <f>J647</f>
        <v>0</v>
      </c>
      <c r="L161" s="119"/>
    </row>
    <row r="162" spans="1:31" s="10" customFormat="1" ht="20.149999999999999" customHeight="1">
      <c r="B162" s="119"/>
      <c r="D162" s="120" t="s">
        <v>221</v>
      </c>
      <c r="E162" s="121"/>
      <c r="F162" s="121"/>
      <c r="G162" s="121"/>
      <c r="H162" s="121"/>
      <c r="I162" s="121"/>
      <c r="J162" s="122">
        <f>J657</f>
        <v>0</v>
      </c>
      <c r="L162" s="119"/>
    </row>
    <row r="163" spans="1:31" s="9" customFormat="1" ht="24.9" customHeight="1">
      <c r="B163" s="115"/>
      <c r="D163" s="116" t="s">
        <v>222</v>
      </c>
      <c r="E163" s="117"/>
      <c r="F163" s="117"/>
      <c r="G163" s="117"/>
      <c r="H163" s="117"/>
      <c r="I163" s="117"/>
      <c r="J163" s="118">
        <f>J659</f>
        <v>0</v>
      </c>
      <c r="L163" s="115"/>
    </row>
    <row r="164" spans="1:31" s="10" customFormat="1" ht="20.149999999999999" customHeight="1">
      <c r="B164" s="119"/>
      <c r="D164" s="120" t="s">
        <v>223</v>
      </c>
      <c r="E164" s="121"/>
      <c r="F164" s="121"/>
      <c r="G164" s="121"/>
      <c r="H164" s="121"/>
      <c r="I164" s="121"/>
      <c r="J164" s="122">
        <f>J660</f>
        <v>0</v>
      </c>
      <c r="L164" s="119"/>
    </row>
    <row r="165" spans="1:31" s="10" customFormat="1" ht="20.149999999999999" customHeight="1">
      <c r="B165" s="119"/>
      <c r="D165" s="120" t="s">
        <v>224</v>
      </c>
      <c r="E165" s="121"/>
      <c r="F165" s="121"/>
      <c r="G165" s="121"/>
      <c r="H165" s="121"/>
      <c r="I165" s="121"/>
      <c r="J165" s="122">
        <f>J667</f>
        <v>0</v>
      </c>
      <c r="L165" s="119"/>
    </row>
    <row r="166" spans="1:31" s="9" customFormat="1" ht="24.9" customHeight="1">
      <c r="B166" s="115"/>
      <c r="D166" s="116" t="s">
        <v>225</v>
      </c>
      <c r="E166" s="117"/>
      <c r="F166" s="117"/>
      <c r="G166" s="117"/>
      <c r="H166" s="117"/>
      <c r="I166" s="117"/>
      <c r="J166" s="118">
        <f>J669</f>
        <v>0</v>
      </c>
      <c r="L166" s="115"/>
    </row>
    <row r="167" spans="1:31" s="2" customFormat="1" ht="21.8" customHeight="1">
      <c r="A167" s="34"/>
      <c r="B167" s="35"/>
      <c r="C167" s="34"/>
      <c r="D167" s="34"/>
      <c r="E167" s="34"/>
      <c r="F167" s="34"/>
      <c r="G167" s="34"/>
      <c r="H167" s="34"/>
      <c r="I167" s="34"/>
      <c r="J167" s="34"/>
      <c r="K167" s="34"/>
      <c r="L167" s="4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</row>
    <row r="168" spans="1:31" s="2" customFormat="1" ht="6.9" customHeight="1">
      <c r="A168" s="34"/>
      <c r="B168" s="49"/>
      <c r="C168" s="50"/>
      <c r="D168" s="50"/>
      <c r="E168" s="50"/>
      <c r="F168" s="50"/>
      <c r="G168" s="50"/>
      <c r="H168" s="50"/>
      <c r="I168" s="50"/>
      <c r="J168" s="50"/>
      <c r="K168" s="50"/>
      <c r="L168" s="4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</row>
    <row r="172" spans="1:31" s="2" customFormat="1" ht="6.9" customHeight="1">
      <c r="A172" s="34"/>
      <c r="B172" s="51"/>
      <c r="C172" s="52"/>
      <c r="D172" s="52"/>
      <c r="E172" s="52"/>
      <c r="F172" s="52"/>
      <c r="G172" s="52"/>
      <c r="H172" s="52"/>
      <c r="I172" s="52"/>
      <c r="J172" s="52"/>
      <c r="K172" s="52"/>
      <c r="L172" s="4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</row>
    <row r="173" spans="1:31" s="2" customFormat="1" ht="24.9" customHeight="1">
      <c r="A173" s="34"/>
      <c r="B173" s="35"/>
      <c r="C173" s="22" t="s">
        <v>226</v>
      </c>
      <c r="D173" s="34"/>
      <c r="E173" s="34"/>
      <c r="F173" s="34"/>
      <c r="G173" s="34"/>
      <c r="H173" s="34"/>
      <c r="I173" s="34"/>
      <c r="J173" s="34"/>
      <c r="K173" s="34"/>
      <c r="L173" s="4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</row>
    <row r="174" spans="1:31" s="2" customFormat="1" ht="6.9" customHeight="1">
      <c r="A174" s="34"/>
      <c r="B174" s="35"/>
      <c r="C174" s="34"/>
      <c r="D174" s="34"/>
      <c r="E174" s="34"/>
      <c r="F174" s="34"/>
      <c r="G174" s="34"/>
      <c r="H174" s="34"/>
      <c r="I174" s="34"/>
      <c r="J174" s="34"/>
      <c r="K174" s="34"/>
      <c r="L174" s="4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</row>
    <row r="175" spans="1:31" s="2" customFormat="1" ht="11.95" customHeight="1">
      <c r="A175" s="34"/>
      <c r="B175" s="35"/>
      <c r="C175" s="28" t="s">
        <v>15</v>
      </c>
      <c r="D175" s="34"/>
      <c r="E175" s="34"/>
      <c r="F175" s="34"/>
      <c r="G175" s="34"/>
      <c r="H175" s="34"/>
      <c r="I175" s="34"/>
      <c r="J175" s="34"/>
      <c r="K175" s="34"/>
      <c r="L175" s="4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</row>
    <row r="176" spans="1:31" s="2" customFormat="1" ht="16.55" customHeight="1">
      <c r="A176" s="34"/>
      <c r="B176" s="35"/>
      <c r="C176" s="34"/>
      <c r="D176" s="34"/>
      <c r="E176" s="304" t="str">
        <f>E7</f>
        <v>MŠ Spojná 6 - rekonštrukcia objektu</v>
      </c>
      <c r="F176" s="305"/>
      <c r="G176" s="305"/>
      <c r="H176" s="305"/>
      <c r="I176" s="34"/>
      <c r="J176" s="34"/>
      <c r="K176" s="34"/>
      <c r="L176" s="4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</row>
    <row r="177" spans="1:65" s="2" customFormat="1" ht="11.95" customHeight="1">
      <c r="A177" s="34"/>
      <c r="B177" s="35"/>
      <c r="C177" s="28" t="s">
        <v>142</v>
      </c>
      <c r="D177" s="34"/>
      <c r="E177" s="34"/>
      <c r="F177" s="34"/>
      <c r="G177" s="34"/>
      <c r="H177" s="34"/>
      <c r="I177" s="34"/>
      <c r="J177" s="34"/>
      <c r="K177" s="34"/>
      <c r="L177" s="4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</row>
    <row r="178" spans="1:65" s="2" customFormat="1" ht="16.55" customHeight="1">
      <c r="A178" s="34"/>
      <c r="B178" s="35"/>
      <c r="C178" s="34"/>
      <c r="D178" s="34"/>
      <c r="E178" s="300" t="str">
        <f>E9</f>
        <v>P2 - Pavilón 2</v>
      </c>
      <c r="F178" s="303"/>
      <c r="G178" s="303"/>
      <c r="H178" s="303"/>
      <c r="I178" s="34"/>
      <c r="J178" s="34"/>
      <c r="K178" s="34"/>
      <c r="L178" s="4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</row>
    <row r="179" spans="1:65" s="2" customFormat="1" ht="6.9" customHeight="1">
      <c r="A179" s="34"/>
      <c r="B179" s="35"/>
      <c r="C179" s="34"/>
      <c r="D179" s="34"/>
      <c r="E179" s="34"/>
      <c r="F179" s="34"/>
      <c r="G179" s="34"/>
      <c r="H179" s="34"/>
      <c r="I179" s="34"/>
      <c r="J179" s="34"/>
      <c r="K179" s="34"/>
      <c r="L179" s="4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</row>
    <row r="180" spans="1:65" s="2" customFormat="1" ht="11.95" customHeight="1">
      <c r="A180" s="34"/>
      <c r="B180" s="35"/>
      <c r="C180" s="28" t="s">
        <v>21</v>
      </c>
      <c r="D180" s="34"/>
      <c r="E180" s="34"/>
      <c r="F180" s="26" t="str">
        <f>F12</f>
        <v>Spojná 6, 917 01 Trnava</v>
      </c>
      <c r="G180" s="34"/>
      <c r="H180" s="34"/>
      <c r="I180" s="28" t="s">
        <v>23</v>
      </c>
      <c r="J180" s="57">
        <f>IF(J12="","",J12)</f>
        <v>44274</v>
      </c>
      <c r="K180" s="34"/>
      <c r="L180" s="4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</row>
    <row r="181" spans="1:65" s="2" customFormat="1" ht="6.9" customHeight="1">
      <c r="A181" s="34"/>
      <c r="B181" s="35"/>
      <c r="C181" s="34"/>
      <c r="D181" s="34"/>
      <c r="E181" s="34"/>
      <c r="F181" s="34"/>
      <c r="G181" s="34"/>
      <c r="H181" s="34"/>
      <c r="I181" s="34"/>
      <c r="J181" s="34"/>
      <c r="K181" s="34"/>
      <c r="L181" s="4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</row>
    <row r="182" spans="1:65" s="2" customFormat="1" ht="15.25" customHeight="1">
      <c r="A182" s="34"/>
      <c r="B182" s="35"/>
      <c r="C182" s="28" t="s">
        <v>28</v>
      </c>
      <c r="D182" s="34"/>
      <c r="E182" s="34"/>
      <c r="F182" s="26" t="str">
        <f>E15</f>
        <v xml:space="preserve"> </v>
      </c>
      <c r="G182" s="34"/>
      <c r="H182" s="34"/>
      <c r="I182" s="28" t="s">
        <v>34</v>
      </c>
      <c r="J182" s="32" t="str">
        <f>E21</f>
        <v>RENAK, s.r.o.</v>
      </c>
      <c r="K182" s="34"/>
      <c r="L182" s="4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</row>
    <row r="183" spans="1:65" s="2" customFormat="1" ht="15.25" customHeight="1">
      <c r="A183" s="34"/>
      <c r="B183" s="35"/>
      <c r="C183" s="28" t="s">
        <v>32</v>
      </c>
      <c r="D183" s="34"/>
      <c r="E183" s="34"/>
      <c r="F183" s="26" t="str">
        <f>IF(E18="","",E18)</f>
        <v>Vyplň údaj</v>
      </c>
      <c r="G183" s="34"/>
      <c r="H183" s="34"/>
      <c r="I183" s="28" t="s">
        <v>37</v>
      </c>
      <c r="J183" s="32" t="str">
        <f>E24</f>
        <v>DOMaják, s.r.o.</v>
      </c>
      <c r="K183" s="34"/>
      <c r="L183" s="4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</row>
    <row r="184" spans="1:65" s="2" customFormat="1" ht="10.35" customHeight="1">
      <c r="A184" s="34"/>
      <c r="B184" s="35"/>
      <c r="C184" s="34"/>
      <c r="D184" s="34"/>
      <c r="E184" s="34"/>
      <c r="F184" s="34"/>
      <c r="G184" s="34"/>
      <c r="H184" s="34"/>
      <c r="I184" s="34"/>
      <c r="J184" s="34"/>
      <c r="K184" s="34"/>
      <c r="L184" s="4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</row>
    <row r="185" spans="1:65" s="11" customFormat="1" ht="29.3" customHeight="1">
      <c r="A185" s="123"/>
      <c r="B185" s="124"/>
      <c r="C185" s="125" t="s">
        <v>227</v>
      </c>
      <c r="D185" s="126" t="s">
        <v>65</v>
      </c>
      <c r="E185" s="126" t="s">
        <v>61</v>
      </c>
      <c r="F185" s="126" t="s">
        <v>62</v>
      </c>
      <c r="G185" s="126" t="s">
        <v>228</v>
      </c>
      <c r="H185" s="126" t="s">
        <v>229</v>
      </c>
      <c r="I185" s="126" t="s">
        <v>230</v>
      </c>
      <c r="J185" s="127" t="s">
        <v>148</v>
      </c>
      <c r="K185" s="128" t="s">
        <v>5564</v>
      </c>
      <c r="L185" s="129"/>
      <c r="M185" s="64" t="s">
        <v>1</v>
      </c>
      <c r="N185" s="65" t="s">
        <v>44</v>
      </c>
      <c r="O185" s="65" t="s">
        <v>231</v>
      </c>
      <c r="P185" s="65" t="s">
        <v>232</v>
      </c>
      <c r="Q185" s="65" t="s">
        <v>233</v>
      </c>
      <c r="R185" s="65" t="s">
        <v>234</v>
      </c>
      <c r="S185" s="65" t="s">
        <v>235</v>
      </c>
      <c r="T185" s="66" t="s">
        <v>236</v>
      </c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</row>
    <row r="186" spans="1:65" s="2" customFormat="1" ht="22.75" customHeight="1">
      <c r="A186" s="34"/>
      <c r="B186" s="35"/>
      <c r="C186" s="71" t="s">
        <v>149</v>
      </c>
      <c r="D186" s="34"/>
      <c r="E186" s="34"/>
      <c r="F186" s="34"/>
      <c r="G186" s="34"/>
      <c r="H186" s="34"/>
      <c r="I186" s="34"/>
      <c r="J186" s="130">
        <f>BK186</f>
        <v>0</v>
      </c>
      <c r="K186" s="34"/>
      <c r="L186" s="35"/>
      <c r="M186" s="67"/>
      <c r="N186" s="58"/>
      <c r="O186" s="68"/>
      <c r="P186" s="131">
        <f>P187+P192+P205+P286+P299+P317+P340+P353+P447+P456+P484+P508+P533+P541+P587+P604+P646+P659+P669</f>
        <v>0</v>
      </c>
      <c r="Q186" s="68"/>
      <c r="R186" s="131">
        <f>R187+R192+R205+R286+R299+R317+R340+R353+R447+R456+R484+R508+R533+R541+R587+R604+R646+R659+R669</f>
        <v>46.354526024399988</v>
      </c>
      <c r="S186" s="68"/>
      <c r="T186" s="132">
        <f>T187+T192+T205+T286+T299+T317+T340+T353+T447+T456+T484+T508+T533+T541+T587+T604+T646+T659+T669</f>
        <v>30.097475220000003</v>
      </c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T186" s="18" t="s">
        <v>79</v>
      </c>
      <c r="AU186" s="18" t="s">
        <v>150</v>
      </c>
      <c r="BK186" s="133">
        <f>BK187+BK192+BK205+BK286+BK299+BK317+BK340+BK353+BK447+BK456+BK484+BK508+BK533+BK541+BK587+BK604+BK646+BK659+BK669</f>
        <v>0</v>
      </c>
    </row>
    <row r="187" spans="1:65" s="12" customFormat="1" ht="25.85" customHeight="1">
      <c r="B187" s="134"/>
      <c r="D187" s="135" t="s">
        <v>79</v>
      </c>
      <c r="E187" s="136" t="s">
        <v>237</v>
      </c>
      <c r="F187" s="136" t="s">
        <v>238</v>
      </c>
      <c r="I187" s="137"/>
      <c r="J187" s="138">
        <f>BK187</f>
        <v>0</v>
      </c>
      <c r="L187" s="134"/>
      <c r="M187" s="139"/>
      <c r="N187" s="140"/>
      <c r="O187" s="140"/>
      <c r="P187" s="141">
        <f>P188+P190</f>
        <v>0</v>
      </c>
      <c r="Q187" s="140"/>
      <c r="R187" s="141">
        <f>R188+R190</f>
        <v>0</v>
      </c>
      <c r="S187" s="140"/>
      <c r="T187" s="142">
        <f>T188+T190</f>
        <v>0</v>
      </c>
      <c r="AR187" s="135" t="s">
        <v>88</v>
      </c>
      <c r="AT187" s="143" t="s">
        <v>79</v>
      </c>
      <c r="AU187" s="143" t="s">
        <v>80</v>
      </c>
      <c r="AY187" s="135" t="s">
        <v>239</v>
      </c>
      <c r="BK187" s="144">
        <f>BK188+BK190</f>
        <v>0</v>
      </c>
    </row>
    <row r="188" spans="1:65" s="12" customFormat="1" ht="22.75" customHeight="1">
      <c r="B188" s="134"/>
      <c r="D188" s="135" t="s">
        <v>79</v>
      </c>
      <c r="E188" s="145" t="s">
        <v>240</v>
      </c>
      <c r="F188" s="145" t="s">
        <v>241</v>
      </c>
      <c r="I188" s="137"/>
      <c r="J188" s="146">
        <f>BK188</f>
        <v>0</v>
      </c>
      <c r="L188" s="134"/>
      <c r="M188" s="139"/>
      <c r="N188" s="140"/>
      <c r="O188" s="140"/>
      <c r="P188" s="141">
        <f>P189</f>
        <v>0</v>
      </c>
      <c r="Q188" s="140"/>
      <c r="R188" s="141">
        <f>R189</f>
        <v>0</v>
      </c>
      <c r="S188" s="140"/>
      <c r="T188" s="142">
        <f>T189</f>
        <v>0</v>
      </c>
      <c r="AR188" s="135" t="s">
        <v>88</v>
      </c>
      <c r="AT188" s="143" t="s">
        <v>79</v>
      </c>
      <c r="AU188" s="143" t="s">
        <v>88</v>
      </c>
      <c r="AY188" s="135" t="s">
        <v>239</v>
      </c>
      <c r="BK188" s="144">
        <f>BK189</f>
        <v>0</v>
      </c>
    </row>
    <row r="189" spans="1:65" s="2" customFormat="1" ht="24.25" customHeight="1">
      <c r="A189" s="34"/>
      <c r="B189" s="147"/>
      <c r="C189" s="148" t="s">
        <v>140</v>
      </c>
      <c r="D189" s="148" t="s">
        <v>242</v>
      </c>
      <c r="E189" s="149" t="s">
        <v>243</v>
      </c>
      <c r="F189" s="150" t="s">
        <v>244</v>
      </c>
      <c r="G189" s="151" t="s">
        <v>245</v>
      </c>
      <c r="H189" s="152">
        <v>8</v>
      </c>
      <c r="I189" s="153"/>
      <c r="J189" s="152">
        <f>ROUND(I189*H189,3)</f>
        <v>0</v>
      </c>
      <c r="K189" s="154"/>
      <c r="L189" s="35"/>
      <c r="M189" s="155" t="s">
        <v>1</v>
      </c>
      <c r="N189" s="156" t="s">
        <v>46</v>
      </c>
      <c r="O189" s="60"/>
      <c r="P189" s="157">
        <f>O189*H189</f>
        <v>0</v>
      </c>
      <c r="Q189" s="157">
        <v>0</v>
      </c>
      <c r="R189" s="157">
        <f>Q189*H189</f>
        <v>0</v>
      </c>
      <c r="S189" s="157">
        <v>0</v>
      </c>
      <c r="T189" s="158">
        <f>S189*H189</f>
        <v>0</v>
      </c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R189" s="159" t="s">
        <v>246</v>
      </c>
      <c r="AT189" s="159" t="s">
        <v>242</v>
      </c>
      <c r="AU189" s="159" t="s">
        <v>140</v>
      </c>
      <c r="AY189" s="18" t="s">
        <v>239</v>
      </c>
      <c r="BE189" s="160">
        <f>IF(N189="základná",J189,0)</f>
        <v>0</v>
      </c>
      <c r="BF189" s="160">
        <f>IF(N189="znížená",J189,0)</f>
        <v>0</v>
      </c>
      <c r="BG189" s="160">
        <f>IF(N189="zákl. prenesená",J189,0)</f>
        <v>0</v>
      </c>
      <c r="BH189" s="160">
        <f>IF(N189="zníž. prenesená",J189,0)</f>
        <v>0</v>
      </c>
      <c r="BI189" s="160">
        <f>IF(N189="nulová",J189,0)</f>
        <v>0</v>
      </c>
      <c r="BJ189" s="18" t="s">
        <v>140</v>
      </c>
      <c r="BK189" s="161">
        <f>ROUND(I189*H189,3)</f>
        <v>0</v>
      </c>
      <c r="BL189" s="18" t="s">
        <v>246</v>
      </c>
      <c r="BM189" s="159" t="s">
        <v>88</v>
      </c>
    </row>
    <row r="190" spans="1:65" s="12" customFormat="1" ht="22.75" customHeight="1">
      <c r="B190" s="134"/>
      <c r="D190" s="135" t="s">
        <v>79</v>
      </c>
      <c r="E190" s="145" t="s">
        <v>250</v>
      </c>
      <c r="F190" s="145" t="s">
        <v>251</v>
      </c>
      <c r="I190" s="137"/>
      <c r="J190" s="146">
        <f>BK190</f>
        <v>0</v>
      </c>
      <c r="L190" s="134"/>
      <c r="M190" s="139"/>
      <c r="N190" s="140"/>
      <c r="O190" s="140"/>
      <c r="P190" s="141">
        <f>P191</f>
        <v>0</v>
      </c>
      <c r="Q190" s="140"/>
      <c r="R190" s="141">
        <f>R191</f>
        <v>0</v>
      </c>
      <c r="S190" s="140"/>
      <c r="T190" s="142">
        <f>T191</f>
        <v>0</v>
      </c>
      <c r="AR190" s="135" t="s">
        <v>88</v>
      </c>
      <c r="AT190" s="143" t="s">
        <v>79</v>
      </c>
      <c r="AU190" s="143" t="s">
        <v>88</v>
      </c>
      <c r="AY190" s="135" t="s">
        <v>239</v>
      </c>
      <c r="BK190" s="144">
        <f>BK191</f>
        <v>0</v>
      </c>
    </row>
    <row r="191" spans="1:65" s="2" customFormat="1" ht="24.25" customHeight="1">
      <c r="A191" s="34"/>
      <c r="B191" s="147"/>
      <c r="C191" s="148" t="s">
        <v>252</v>
      </c>
      <c r="D191" s="148" t="s">
        <v>242</v>
      </c>
      <c r="E191" s="149" t="s">
        <v>253</v>
      </c>
      <c r="F191" s="150" t="s">
        <v>254</v>
      </c>
      <c r="G191" s="151" t="s">
        <v>245</v>
      </c>
      <c r="H191" s="152">
        <v>3</v>
      </c>
      <c r="I191" s="153"/>
      <c r="J191" s="152">
        <f>ROUND(I191*H191,3)</f>
        <v>0</v>
      </c>
      <c r="K191" s="154"/>
      <c r="L191" s="35"/>
      <c r="M191" s="155" t="s">
        <v>1</v>
      </c>
      <c r="N191" s="156" t="s">
        <v>46</v>
      </c>
      <c r="O191" s="60"/>
      <c r="P191" s="157">
        <f>O191*H191</f>
        <v>0</v>
      </c>
      <c r="Q191" s="157">
        <v>0</v>
      </c>
      <c r="R191" s="157">
        <f>Q191*H191</f>
        <v>0</v>
      </c>
      <c r="S191" s="157">
        <v>0</v>
      </c>
      <c r="T191" s="158">
        <f>S191*H191</f>
        <v>0</v>
      </c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R191" s="159" t="s">
        <v>246</v>
      </c>
      <c r="AT191" s="159" t="s">
        <v>242</v>
      </c>
      <c r="AU191" s="159" t="s">
        <v>140</v>
      </c>
      <c r="AY191" s="18" t="s">
        <v>239</v>
      </c>
      <c r="BE191" s="160">
        <f>IF(N191="základná",J191,0)</f>
        <v>0</v>
      </c>
      <c r="BF191" s="160">
        <f>IF(N191="znížená",J191,0)</f>
        <v>0</v>
      </c>
      <c r="BG191" s="160">
        <f>IF(N191="zákl. prenesená",J191,0)</f>
        <v>0</v>
      </c>
      <c r="BH191" s="160">
        <f>IF(N191="zníž. prenesená",J191,0)</f>
        <v>0</v>
      </c>
      <c r="BI191" s="160">
        <f>IF(N191="nulová",J191,0)</f>
        <v>0</v>
      </c>
      <c r="BJ191" s="18" t="s">
        <v>140</v>
      </c>
      <c r="BK191" s="161">
        <f>ROUND(I191*H191,3)</f>
        <v>0</v>
      </c>
      <c r="BL191" s="18" t="s">
        <v>246</v>
      </c>
      <c r="BM191" s="159" t="s">
        <v>140</v>
      </c>
    </row>
    <row r="192" spans="1:65" s="12" customFormat="1" ht="25.85" customHeight="1">
      <c r="B192" s="134"/>
      <c r="D192" s="135" t="s">
        <v>79</v>
      </c>
      <c r="E192" s="136" t="s">
        <v>255</v>
      </c>
      <c r="F192" s="136" t="s">
        <v>256</v>
      </c>
      <c r="I192" s="137"/>
      <c r="J192" s="138">
        <f>BK192</f>
        <v>0</v>
      </c>
      <c r="L192" s="134"/>
      <c r="M192" s="139"/>
      <c r="N192" s="140"/>
      <c r="O192" s="140"/>
      <c r="P192" s="141">
        <f>P193+P202</f>
        <v>0</v>
      </c>
      <c r="Q192" s="140"/>
      <c r="R192" s="141">
        <f>R193+R202</f>
        <v>0.22668479999999999</v>
      </c>
      <c r="S192" s="140"/>
      <c r="T192" s="142">
        <f>T193+T202</f>
        <v>0</v>
      </c>
      <c r="AR192" s="135" t="s">
        <v>88</v>
      </c>
      <c r="AT192" s="143" t="s">
        <v>79</v>
      </c>
      <c r="AU192" s="143" t="s">
        <v>80</v>
      </c>
      <c r="AY192" s="135" t="s">
        <v>239</v>
      </c>
      <c r="BK192" s="144">
        <f>BK193+BK202</f>
        <v>0</v>
      </c>
    </row>
    <row r="193" spans="1:65" s="12" customFormat="1" ht="22.75" customHeight="1">
      <c r="B193" s="134"/>
      <c r="D193" s="135" t="s">
        <v>79</v>
      </c>
      <c r="E193" s="145" t="s">
        <v>257</v>
      </c>
      <c r="F193" s="145" t="s">
        <v>258</v>
      </c>
      <c r="I193" s="137"/>
      <c r="J193" s="146">
        <f>BK193</f>
        <v>0</v>
      </c>
      <c r="L193" s="134"/>
      <c r="M193" s="139"/>
      <c r="N193" s="140"/>
      <c r="O193" s="140"/>
      <c r="P193" s="141">
        <f>SUM(P194:P201)</f>
        <v>0</v>
      </c>
      <c r="Q193" s="140"/>
      <c r="R193" s="141">
        <f>SUM(R194:R201)</f>
        <v>0</v>
      </c>
      <c r="S193" s="140"/>
      <c r="T193" s="142">
        <f>SUM(T194:T201)</f>
        <v>0</v>
      </c>
      <c r="AR193" s="135" t="s">
        <v>88</v>
      </c>
      <c r="AT193" s="143" t="s">
        <v>79</v>
      </c>
      <c r="AU193" s="143" t="s">
        <v>88</v>
      </c>
      <c r="AY193" s="135" t="s">
        <v>239</v>
      </c>
      <c r="BK193" s="144">
        <f>SUM(BK194:BK201)</f>
        <v>0</v>
      </c>
    </row>
    <row r="194" spans="1:65" s="2" customFormat="1" ht="24.25" customHeight="1">
      <c r="A194" s="34"/>
      <c r="B194" s="147"/>
      <c r="C194" s="148" t="s">
        <v>246</v>
      </c>
      <c r="D194" s="148" t="s">
        <v>242</v>
      </c>
      <c r="E194" s="149" t="s">
        <v>259</v>
      </c>
      <c r="F194" s="150" t="s">
        <v>260</v>
      </c>
      <c r="G194" s="151" t="s">
        <v>261</v>
      </c>
      <c r="H194" s="152">
        <v>320.14400000000001</v>
      </c>
      <c r="I194" s="153"/>
      <c r="J194" s="152">
        <f>ROUND(I194*H194,3)</f>
        <v>0</v>
      </c>
      <c r="K194" s="154"/>
      <c r="L194" s="35"/>
      <c r="M194" s="155" t="s">
        <v>1</v>
      </c>
      <c r="N194" s="156" t="s">
        <v>46</v>
      </c>
      <c r="O194" s="60"/>
      <c r="P194" s="157">
        <f>O194*H194</f>
        <v>0</v>
      </c>
      <c r="Q194" s="157">
        <v>0</v>
      </c>
      <c r="R194" s="157">
        <f>Q194*H194</f>
        <v>0</v>
      </c>
      <c r="S194" s="157">
        <v>0</v>
      </c>
      <c r="T194" s="158">
        <f>S194*H194</f>
        <v>0</v>
      </c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R194" s="159" t="s">
        <v>246</v>
      </c>
      <c r="AT194" s="159" t="s">
        <v>242</v>
      </c>
      <c r="AU194" s="159" t="s">
        <v>140</v>
      </c>
      <c r="AY194" s="18" t="s">
        <v>239</v>
      </c>
      <c r="BE194" s="160">
        <f>IF(N194="základná",J194,0)</f>
        <v>0</v>
      </c>
      <c r="BF194" s="160">
        <f>IF(N194="znížená",J194,0)</f>
        <v>0</v>
      </c>
      <c r="BG194" s="160">
        <f>IF(N194="zákl. prenesená",J194,0)</f>
        <v>0</v>
      </c>
      <c r="BH194" s="160">
        <f>IF(N194="zníž. prenesená",J194,0)</f>
        <v>0</v>
      </c>
      <c r="BI194" s="160">
        <f>IF(N194="nulová",J194,0)</f>
        <v>0</v>
      </c>
      <c r="BJ194" s="18" t="s">
        <v>140</v>
      </c>
      <c r="BK194" s="161">
        <f>ROUND(I194*H194,3)</f>
        <v>0</v>
      </c>
      <c r="BL194" s="18" t="s">
        <v>246</v>
      </c>
      <c r="BM194" s="159" t="s">
        <v>385</v>
      </c>
    </row>
    <row r="195" spans="1:65" s="15" customFormat="1" ht="20.95">
      <c r="B195" s="179"/>
      <c r="D195" s="163" t="s">
        <v>247</v>
      </c>
      <c r="E195" s="180" t="s">
        <v>1</v>
      </c>
      <c r="F195" s="181" t="s">
        <v>263</v>
      </c>
      <c r="H195" s="180" t="s">
        <v>1</v>
      </c>
      <c r="I195" s="182"/>
      <c r="L195" s="179"/>
      <c r="M195" s="183"/>
      <c r="N195" s="184"/>
      <c r="O195" s="184"/>
      <c r="P195" s="184"/>
      <c r="Q195" s="184"/>
      <c r="R195" s="184"/>
      <c r="S195" s="184"/>
      <c r="T195" s="185"/>
      <c r="AT195" s="180" t="s">
        <v>247</v>
      </c>
      <c r="AU195" s="180" t="s">
        <v>140</v>
      </c>
      <c r="AV195" s="15" t="s">
        <v>88</v>
      </c>
      <c r="AW195" s="15" t="s">
        <v>3</v>
      </c>
      <c r="AX195" s="15" t="s">
        <v>80</v>
      </c>
      <c r="AY195" s="180" t="s">
        <v>239</v>
      </c>
    </row>
    <row r="196" spans="1:65" s="13" customFormat="1">
      <c r="B196" s="162"/>
      <c r="D196" s="163" t="s">
        <v>247</v>
      </c>
      <c r="E196" s="164" t="s">
        <v>1</v>
      </c>
      <c r="F196" s="165" t="s">
        <v>1340</v>
      </c>
      <c r="H196" s="166">
        <v>320.14400000000001</v>
      </c>
      <c r="I196" s="167"/>
      <c r="L196" s="162"/>
      <c r="M196" s="168"/>
      <c r="N196" s="169"/>
      <c r="O196" s="169"/>
      <c r="P196" s="169"/>
      <c r="Q196" s="169"/>
      <c r="R196" s="169"/>
      <c r="S196" s="169"/>
      <c r="T196" s="170"/>
      <c r="AT196" s="164" t="s">
        <v>247</v>
      </c>
      <c r="AU196" s="164" t="s">
        <v>140</v>
      </c>
      <c r="AV196" s="13" t="s">
        <v>140</v>
      </c>
      <c r="AW196" s="13" t="s">
        <v>3</v>
      </c>
      <c r="AX196" s="13" t="s">
        <v>80</v>
      </c>
      <c r="AY196" s="164" t="s">
        <v>239</v>
      </c>
    </row>
    <row r="197" spans="1:65" s="14" customFormat="1">
      <c r="B197" s="171"/>
      <c r="D197" s="163" t="s">
        <v>247</v>
      </c>
      <c r="E197" s="172" t="s">
        <v>1</v>
      </c>
      <c r="F197" s="173" t="s">
        <v>249</v>
      </c>
      <c r="H197" s="174">
        <v>320.14400000000001</v>
      </c>
      <c r="I197" s="175"/>
      <c r="L197" s="171"/>
      <c r="M197" s="176"/>
      <c r="N197" s="177"/>
      <c r="O197" s="177"/>
      <c r="P197" s="177"/>
      <c r="Q197" s="177"/>
      <c r="R197" s="177"/>
      <c r="S197" s="177"/>
      <c r="T197" s="178"/>
      <c r="AT197" s="172" t="s">
        <v>247</v>
      </c>
      <c r="AU197" s="172" t="s">
        <v>140</v>
      </c>
      <c r="AV197" s="14" t="s">
        <v>246</v>
      </c>
      <c r="AW197" s="14" t="s">
        <v>3</v>
      </c>
      <c r="AX197" s="14" t="s">
        <v>88</v>
      </c>
      <c r="AY197" s="172" t="s">
        <v>239</v>
      </c>
    </row>
    <row r="198" spans="1:65" s="2" customFormat="1" ht="38" customHeight="1">
      <c r="A198" s="34"/>
      <c r="B198" s="147"/>
      <c r="C198" s="148" t="s">
        <v>265</v>
      </c>
      <c r="D198" s="148" t="s">
        <v>242</v>
      </c>
      <c r="E198" s="149" t="s">
        <v>266</v>
      </c>
      <c r="F198" s="150" t="s">
        <v>267</v>
      </c>
      <c r="G198" s="151" t="s">
        <v>261</v>
      </c>
      <c r="H198" s="152">
        <v>640.28800000000001</v>
      </c>
      <c r="I198" s="153"/>
      <c r="J198" s="152">
        <f>ROUND(I198*H198,3)</f>
        <v>0</v>
      </c>
      <c r="K198" s="154"/>
      <c r="L198" s="35"/>
      <c r="M198" s="155" t="s">
        <v>1</v>
      </c>
      <c r="N198" s="156" t="s">
        <v>46</v>
      </c>
      <c r="O198" s="60"/>
      <c r="P198" s="157">
        <f>O198*H198</f>
        <v>0</v>
      </c>
      <c r="Q198" s="157">
        <v>0</v>
      </c>
      <c r="R198" s="157">
        <f>Q198*H198</f>
        <v>0</v>
      </c>
      <c r="S198" s="157">
        <v>0</v>
      </c>
      <c r="T198" s="158">
        <f>S198*H198</f>
        <v>0</v>
      </c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R198" s="159" t="s">
        <v>246</v>
      </c>
      <c r="AT198" s="159" t="s">
        <v>242</v>
      </c>
      <c r="AU198" s="159" t="s">
        <v>140</v>
      </c>
      <c r="AY198" s="18" t="s">
        <v>239</v>
      </c>
      <c r="BE198" s="160">
        <f>IF(N198="základná",J198,0)</f>
        <v>0</v>
      </c>
      <c r="BF198" s="160">
        <f>IF(N198="znížená",J198,0)</f>
        <v>0</v>
      </c>
      <c r="BG198" s="160">
        <f>IF(N198="zákl. prenesená",J198,0)</f>
        <v>0</v>
      </c>
      <c r="BH198" s="160">
        <f>IF(N198="zníž. prenesená",J198,0)</f>
        <v>0</v>
      </c>
      <c r="BI198" s="160">
        <f>IF(N198="nulová",J198,0)</f>
        <v>0</v>
      </c>
      <c r="BJ198" s="18" t="s">
        <v>140</v>
      </c>
      <c r="BK198" s="161">
        <f>ROUND(I198*H198,3)</f>
        <v>0</v>
      </c>
      <c r="BL198" s="18" t="s">
        <v>246</v>
      </c>
      <c r="BM198" s="159" t="s">
        <v>393</v>
      </c>
    </row>
    <row r="199" spans="1:65" s="13" customFormat="1">
      <c r="B199" s="162"/>
      <c r="D199" s="163" t="s">
        <v>247</v>
      </c>
      <c r="E199" s="164" t="s">
        <v>1</v>
      </c>
      <c r="F199" s="165" t="s">
        <v>1341</v>
      </c>
      <c r="H199" s="166">
        <v>640.28800000000001</v>
      </c>
      <c r="I199" s="167"/>
      <c r="L199" s="162"/>
      <c r="M199" s="168"/>
      <c r="N199" s="169"/>
      <c r="O199" s="169"/>
      <c r="P199" s="169"/>
      <c r="Q199" s="169"/>
      <c r="R199" s="169"/>
      <c r="S199" s="169"/>
      <c r="T199" s="170"/>
      <c r="AT199" s="164" t="s">
        <v>247</v>
      </c>
      <c r="AU199" s="164" t="s">
        <v>140</v>
      </c>
      <c r="AV199" s="13" t="s">
        <v>140</v>
      </c>
      <c r="AW199" s="13" t="s">
        <v>3</v>
      </c>
      <c r="AX199" s="13" t="s">
        <v>80</v>
      </c>
      <c r="AY199" s="164" t="s">
        <v>239</v>
      </c>
    </row>
    <row r="200" spans="1:65" s="14" customFormat="1">
      <c r="B200" s="171"/>
      <c r="D200" s="163" t="s">
        <v>247</v>
      </c>
      <c r="E200" s="172" t="s">
        <v>1</v>
      </c>
      <c r="F200" s="173" t="s">
        <v>249</v>
      </c>
      <c r="H200" s="174">
        <v>640.28800000000001</v>
      </c>
      <c r="I200" s="175"/>
      <c r="L200" s="171"/>
      <c r="M200" s="176"/>
      <c r="N200" s="177"/>
      <c r="O200" s="177"/>
      <c r="P200" s="177"/>
      <c r="Q200" s="177"/>
      <c r="R200" s="177"/>
      <c r="S200" s="177"/>
      <c r="T200" s="178"/>
      <c r="AT200" s="172" t="s">
        <v>247</v>
      </c>
      <c r="AU200" s="172" t="s">
        <v>140</v>
      </c>
      <c r="AV200" s="14" t="s">
        <v>246</v>
      </c>
      <c r="AW200" s="14" t="s">
        <v>3</v>
      </c>
      <c r="AX200" s="14" t="s">
        <v>88</v>
      </c>
      <c r="AY200" s="172" t="s">
        <v>239</v>
      </c>
    </row>
    <row r="201" spans="1:65" s="2" customFormat="1" ht="24.25" customHeight="1">
      <c r="A201" s="34"/>
      <c r="B201" s="147"/>
      <c r="C201" s="148" t="s">
        <v>270</v>
      </c>
      <c r="D201" s="148" t="s">
        <v>242</v>
      </c>
      <c r="E201" s="149" t="s">
        <v>271</v>
      </c>
      <c r="F201" s="150" t="s">
        <v>272</v>
      </c>
      <c r="G201" s="151" t="s">
        <v>261</v>
      </c>
      <c r="H201" s="152">
        <v>320.14400000000001</v>
      </c>
      <c r="I201" s="153"/>
      <c r="J201" s="152">
        <f>ROUND(I201*H201,3)</f>
        <v>0</v>
      </c>
      <c r="K201" s="154"/>
      <c r="L201" s="35"/>
      <c r="M201" s="155" t="s">
        <v>1</v>
      </c>
      <c r="N201" s="156" t="s">
        <v>46</v>
      </c>
      <c r="O201" s="60"/>
      <c r="P201" s="157">
        <f>O201*H201</f>
        <v>0</v>
      </c>
      <c r="Q201" s="157">
        <v>0</v>
      </c>
      <c r="R201" s="157">
        <f>Q201*H201</f>
        <v>0</v>
      </c>
      <c r="S201" s="157">
        <v>0</v>
      </c>
      <c r="T201" s="158">
        <f>S201*H201</f>
        <v>0</v>
      </c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R201" s="159" t="s">
        <v>246</v>
      </c>
      <c r="AT201" s="159" t="s">
        <v>242</v>
      </c>
      <c r="AU201" s="159" t="s">
        <v>140</v>
      </c>
      <c r="AY201" s="18" t="s">
        <v>239</v>
      </c>
      <c r="BE201" s="160">
        <f>IF(N201="základná",J201,0)</f>
        <v>0</v>
      </c>
      <c r="BF201" s="160">
        <f>IF(N201="znížená",J201,0)</f>
        <v>0</v>
      </c>
      <c r="BG201" s="160">
        <f>IF(N201="zákl. prenesená",J201,0)</f>
        <v>0</v>
      </c>
      <c r="BH201" s="160">
        <f>IF(N201="zníž. prenesená",J201,0)</f>
        <v>0</v>
      </c>
      <c r="BI201" s="160">
        <f>IF(N201="nulová",J201,0)</f>
        <v>0</v>
      </c>
      <c r="BJ201" s="18" t="s">
        <v>140</v>
      </c>
      <c r="BK201" s="161">
        <f>ROUND(I201*H201,3)</f>
        <v>0</v>
      </c>
      <c r="BL201" s="18" t="s">
        <v>246</v>
      </c>
      <c r="BM201" s="159" t="s">
        <v>400</v>
      </c>
    </row>
    <row r="202" spans="1:65" s="12" customFormat="1" ht="22.75" customHeight="1">
      <c r="B202" s="134"/>
      <c r="D202" s="135" t="s">
        <v>79</v>
      </c>
      <c r="E202" s="145" t="s">
        <v>274</v>
      </c>
      <c r="F202" s="145" t="s">
        <v>275</v>
      </c>
      <c r="I202" s="137"/>
      <c r="J202" s="146">
        <f>BK202</f>
        <v>0</v>
      </c>
      <c r="L202" s="134"/>
      <c r="M202" s="139"/>
      <c r="N202" s="140"/>
      <c r="O202" s="140"/>
      <c r="P202" s="141">
        <f>SUM(P203:P204)</f>
        <v>0</v>
      </c>
      <c r="Q202" s="140"/>
      <c r="R202" s="141">
        <f>SUM(R203:R204)</f>
        <v>0.22668479999999999</v>
      </c>
      <c r="S202" s="140"/>
      <c r="T202" s="142">
        <f>SUM(T203:T204)</f>
        <v>0</v>
      </c>
      <c r="AR202" s="135" t="s">
        <v>88</v>
      </c>
      <c r="AT202" s="143" t="s">
        <v>79</v>
      </c>
      <c r="AU202" s="143" t="s">
        <v>88</v>
      </c>
      <c r="AY202" s="135" t="s">
        <v>239</v>
      </c>
      <c r="BK202" s="144">
        <f>SUM(BK203:BK204)</f>
        <v>0</v>
      </c>
    </row>
    <row r="203" spans="1:65" s="2" customFormat="1" ht="24.25" customHeight="1">
      <c r="A203" s="34"/>
      <c r="B203" s="147"/>
      <c r="C203" s="148" t="s">
        <v>722</v>
      </c>
      <c r="D203" s="148" t="s">
        <v>242</v>
      </c>
      <c r="E203" s="149" t="s">
        <v>277</v>
      </c>
      <c r="F203" s="150" t="s">
        <v>278</v>
      </c>
      <c r="G203" s="151" t="s">
        <v>261</v>
      </c>
      <c r="H203" s="152">
        <v>148.16</v>
      </c>
      <c r="I203" s="153"/>
      <c r="J203" s="152">
        <f>ROUND(I203*H203,3)</f>
        <v>0</v>
      </c>
      <c r="K203" s="154"/>
      <c r="L203" s="35"/>
      <c r="M203" s="155" t="s">
        <v>1</v>
      </c>
      <c r="N203" s="156" t="s">
        <v>46</v>
      </c>
      <c r="O203" s="60"/>
      <c r="P203" s="157">
        <f>O203*H203</f>
        <v>0</v>
      </c>
      <c r="Q203" s="157">
        <v>1.5299999999999999E-3</v>
      </c>
      <c r="R203" s="157">
        <f>Q203*H203</f>
        <v>0.22668479999999999</v>
      </c>
      <c r="S203" s="157">
        <v>0</v>
      </c>
      <c r="T203" s="158">
        <f>S203*H203</f>
        <v>0</v>
      </c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R203" s="159" t="s">
        <v>246</v>
      </c>
      <c r="AT203" s="159" t="s">
        <v>242</v>
      </c>
      <c r="AU203" s="159" t="s">
        <v>140</v>
      </c>
      <c r="AY203" s="18" t="s">
        <v>239</v>
      </c>
      <c r="BE203" s="160">
        <f>IF(N203="základná",J203,0)</f>
        <v>0</v>
      </c>
      <c r="BF203" s="160">
        <f>IF(N203="znížená",J203,0)</f>
        <v>0</v>
      </c>
      <c r="BG203" s="160">
        <f>IF(N203="zákl. prenesená",J203,0)</f>
        <v>0</v>
      </c>
      <c r="BH203" s="160">
        <f>IF(N203="zníž. prenesená",J203,0)</f>
        <v>0</v>
      </c>
      <c r="BI203" s="160">
        <f>IF(N203="nulová",J203,0)</f>
        <v>0</v>
      </c>
      <c r="BJ203" s="18" t="s">
        <v>140</v>
      </c>
      <c r="BK203" s="161">
        <f>ROUND(I203*H203,3)</f>
        <v>0</v>
      </c>
      <c r="BL203" s="18" t="s">
        <v>246</v>
      </c>
      <c r="BM203" s="159" t="s">
        <v>1342</v>
      </c>
    </row>
    <row r="204" spans="1:65" s="13" customFormat="1">
      <c r="B204" s="162"/>
      <c r="D204" s="163" t="s">
        <v>247</v>
      </c>
      <c r="E204" s="164" t="s">
        <v>1</v>
      </c>
      <c r="F204" s="165" t="s">
        <v>1343</v>
      </c>
      <c r="H204" s="166">
        <v>148.16</v>
      </c>
      <c r="I204" s="167"/>
      <c r="L204" s="162"/>
      <c r="M204" s="168"/>
      <c r="N204" s="169"/>
      <c r="O204" s="169"/>
      <c r="P204" s="169"/>
      <c r="Q204" s="169"/>
      <c r="R204" s="169"/>
      <c r="S204" s="169"/>
      <c r="T204" s="170"/>
      <c r="AT204" s="164" t="s">
        <v>247</v>
      </c>
      <c r="AU204" s="164" t="s">
        <v>140</v>
      </c>
      <c r="AV204" s="13" t="s">
        <v>140</v>
      </c>
      <c r="AW204" s="13" t="s">
        <v>3</v>
      </c>
      <c r="AX204" s="13" t="s">
        <v>88</v>
      </c>
      <c r="AY204" s="164" t="s">
        <v>239</v>
      </c>
    </row>
    <row r="205" spans="1:65" s="12" customFormat="1" ht="25.85" customHeight="1">
      <c r="B205" s="134"/>
      <c r="D205" s="135" t="s">
        <v>79</v>
      </c>
      <c r="E205" s="136" t="s">
        <v>282</v>
      </c>
      <c r="F205" s="136" t="s">
        <v>283</v>
      </c>
      <c r="I205" s="137"/>
      <c r="J205" s="138">
        <f>BK205</f>
        <v>0</v>
      </c>
      <c r="L205" s="134"/>
      <c r="M205" s="139"/>
      <c r="N205" s="140"/>
      <c r="O205" s="140"/>
      <c r="P205" s="141">
        <f>P206+P238+P275</f>
        <v>0</v>
      </c>
      <c r="Q205" s="140"/>
      <c r="R205" s="141">
        <f>R206+R238+R275</f>
        <v>0</v>
      </c>
      <c r="S205" s="140"/>
      <c r="T205" s="142">
        <f>T206+T238+T275</f>
        <v>29.569475220000005</v>
      </c>
      <c r="AR205" s="135" t="s">
        <v>88</v>
      </c>
      <c r="AT205" s="143" t="s">
        <v>79</v>
      </c>
      <c r="AU205" s="143" t="s">
        <v>80</v>
      </c>
      <c r="AY205" s="135" t="s">
        <v>239</v>
      </c>
      <c r="BK205" s="144">
        <f>BK206+BK238+BK275</f>
        <v>0</v>
      </c>
    </row>
    <row r="206" spans="1:65" s="12" customFormat="1" ht="22.75" customHeight="1">
      <c r="B206" s="134"/>
      <c r="D206" s="135" t="s">
        <v>79</v>
      </c>
      <c r="E206" s="145" t="s">
        <v>284</v>
      </c>
      <c r="F206" s="145" t="s">
        <v>285</v>
      </c>
      <c r="I206" s="137"/>
      <c r="J206" s="146">
        <f>BK206</f>
        <v>0</v>
      </c>
      <c r="L206" s="134"/>
      <c r="M206" s="139"/>
      <c r="N206" s="140"/>
      <c r="O206" s="140"/>
      <c r="P206" s="141">
        <f>SUM(P207:P237)</f>
        <v>0</v>
      </c>
      <c r="Q206" s="140"/>
      <c r="R206" s="141">
        <f>SUM(R207:R237)</f>
        <v>0</v>
      </c>
      <c r="S206" s="140"/>
      <c r="T206" s="142">
        <f>SUM(T207:T237)</f>
        <v>27.464065720000004</v>
      </c>
      <c r="AR206" s="135" t="s">
        <v>88</v>
      </c>
      <c r="AT206" s="143" t="s">
        <v>79</v>
      </c>
      <c r="AU206" s="143" t="s">
        <v>88</v>
      </c>
      <c r="AY206" s="135" t="s">
        <v>239</v>
      </c>
      <c r="BK206" s="144">
        <f>SUM(BK207:BK237)</f>
        <v>0</v>
      </c>
    </row>
    <row r="207" spans="1:65" s="2" customFormat="1" ht="38" customHeight="1">
      <c r="A207" s="34"/>
      <c r="B207" s="147"/>
      <c r="C207" s="148" t="s">
        <v>286</v>
      </c>
      <c r="D207" s="148" t="s">
        <v>242</v>
      </c>
      <c r="E207" s="149" t="s">
        <v>287</v>
      </c>
      <c r="F207" s="150" t="s">
        <v>288</v>
      </c>
      <c r="G207" s="151" t="s">
        <v>245</v>
      </c>
      <c r="H207" s="152">
        <v>4</v>
      </c>
      <c r="I207" s="153"/>
      <c r="J207" s="152">
        <f>ROUND(I207*H207,3)</f>
        <v>0</v>
      </c>
      <c r="K207" s="154"/>
      <c r="L207" s="35"/>
      <c r="M207" s="155" t="s">
        <v>1</v>
      </c>
      <c r="N207" s="156" t="s">
        <v>46</v>
      </c>
      <c r="O207" s="60"/>
      <c r="P207" s="157">
        <f>O207*H207</f>
        <v>0</v>
      </c>
      <c r="Q207" s="157">
        <v>0</v>
      </c>
      <c r="R207" s="157">
        <f>Q207*H207</f>
        <v>0</v>
      </c>
      <c r="S207" s="157">
        <v>2.2000000000000002</v>
      </c>
      <c r="T207" s="158">
        <f>S207*H207</f>
        <v>8.8000000000000007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159" t="s">
        <v>246</v>
      </c>
      <c r="AT207" s="159" t="s">
        <v>242</v>
      </c>
      <c r="AU207" s="159" t="s">
        <v>140</v>
      </c>
      <c r="AY207" s="18" t="s">
        <v>239</v>
      </c>
      <c r="BE207" s="160">
        <f>IF(N207="základná",J207,0)</f>
        <v>0</v>
      </c>
      <c r="BF207" s="160">
        <f>IF(N207="znížená",J207,0)</f>
        <v>0</v>
      </c>
      <c r="BG207" s="160">
        <f>IF(N207="zákl. prenesená",J207,0)</f>
        <v>0</v>
      </c>
      <c r="BH207" s="160">
        <f>IF(N207="zníž. prenesená",J207,0)</f>
        <v>0</v>
      </c>
      <c r="BI207" s="160">
        <f>IF(N207="nulová",J207,0)</f>
        <v>0</v>
      </c>
      <c r="BJ207" s="18" t="s">
        <v>140</v>
      </c>
      <c r="BK207" s="161">
        <f>ROUND(I207*H207,3)</f>
        <v>0</v>
      </c>
      <c r="BL207" s="18" t="s">
        <v>246</v>
      </c>
      <c r="BM207" s="159" t="s">
        <v>406</v>
      </c>
    </row>
    <row r="208" spans="1:65" s="13" customFormat="1">
      <c r="B208" s="162"/>
      <c r="D208" s="163" t="s">
        <v>247</v>
      </c>
      <c r="E208" s="164" t="s">
        <v>1</v>
      </c>
      <c r="F208" s="165" t="s">
        <v>1344</v>
      </c>
      <c r="H208" s="166">
        <v>4</v>
      </c>
      <c r="I208" s="167"/>
      <c r="L208" s="162"/>
      <c r="M208" s="168"/>
      <c r="N208" s="169"/>
      <c r="O208" s="169"/>
      <c r="P208" s="169"/>
      <c r="Q208" s="169"/>
      <c r="R208" s="169"/>
      <c r="S208" s="169"/>
      <c r="T208" s="170"/>
      <c r="AT208" s="164" t="s">
        <v>247</v>
      </c>
      <c r="AU208" s="164" t="s">
        <v>140</v>
      </c>
      <c r="AV208" s="13" t="s">
        <v>140</v>
      </c>
      <c r="AW208" s="13" t="s">
        <v>3</v>
      </c>
      <c r="AX208" s="13" t="s">
        <v>80</v>
      </c>
      <c r="AY208" s="164" t="s">
        <v>239</v>
      </c>
    </row>
    <row r="209" spans="1:65" s="14" customFormat="1">
      <c r="B209" s="171"/>
      <c r="D209" s="163" t="s">
        <v>247</v>
      </c>
      <c r="E209" s="172" t="s">
        <v>1</v>
      </c>
      <c r="F209" s="173" t="s">
        <v>249</v>
      </c>
      <c r="H209" s="174">
        <v>4</v>
      </c>
      <c r="I209" s="175"/>
      <c r="L209" s="171"/>
      <c r="M209" s="176"/>
      <c r="N209" s="177"/>
      <c r="O209" s="177"/>
      <c r="P209" s="177"/>
      <c r="Q209" s="177"/>
      <c r="R209" s="177"/>
      <c r="S209" s="177"/>
      <c r="T209" s="178"/>
      <c r="AT209" s="172" t="s">
        <v>247</v>
      </c>
      <c r="AU209" s="172" t="s">
        <v>140</v>
      </c>
      <c r="AV209" s="14" t="s">
        <v>246</v>
      </c>
      <c r="AW209" s="14" t="s">
        <v>3</v>
      </c>
      <c r="AX209" s="14" t="s">
        <v>88</v>
      </c>
      <c r="AY209" s="172" t="s">
        <v>239</v>
      </c>
    </row>
    <row r="210" spans="1:65" s="2" customFormat="1" ht="38" customHeight="1">
      <c r="A210" s="34"/>
      <c r="B210" s="147"/>
      <c r="C210" s="148" t="s">
        <v>291</v>
      </c>
      <c r="D210" s="148" t="s">
        <v>242</v>
      </c>
      <c r="E210" s="149" t="s">
        <v>292</v>
      </c>
      <c r="F210" s="150" t="s">
        <v>293</v>
      </c>
      <c r="G210" s="151" t="s">
        <v>261</v>
      </c>
      <c r="H210" s="152">
        <v>41.075000000000003</v>
      </c>
      <c r="I210" s="153"/>
      <c r="J210" s="152">
        <f>ROUND(I210*H210,3)</f>
        <v>0</v>
      </c>
      <c r="K210" s="154"/>
      <c r="L210" s="35"/>
      <c r="M210" s="155" t="s">
        <v>1</v>
      </c>
      <c r="N210" s="156" t="s">
        <v>46</v>
      </c>
      <c r="O210" s="60"/>
      <c r="P210" s="157">
        <f>O210*H210</f>
        <v>0</v>
      </c>
      <c r="Q210" s="157">
        <v>0</v>
      </c>
      <c r="R210" s="157">
        <f>Q210*H210</f>
        <v>0</v>
      </c>
      <c r="S210" s="157">
        <v>0.19600000000000001</v>
      </c>
      <c r="T210" s="158">
        <f>S210*H210</f>
        <v>8.0507000000000009</v>
      </c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R210" s="159" t="s">
        <v>246</v>
      </c>
      <c r="AT210" s="159" t="s">
        <v>242</v>
      </c>
      <c r="AU210" s="159" t="s">
        <v>140</v>
      </c>
      <c r="AY210" s="18" t="s">
        <v>239</v>
      </c>
      <c r="BE210" s="160">
        <f>IF(N210="základná",J210,0)</f>
        <v>0</v>
      </c>
      <c r="BF210" s="160">
        <f>IF(N210="znížená",J210,0)</f>
        <v>0</v>
      </c>
      <c r="BG210" s="160">
        <f>IF(N210="zákl. prenesená",J210,0)</f>
        <v>0</v>
      </c>
      <c r="BH210" s="160">
        <f>IF(N210="zníž. prenesená",J210,0)</f>
        <v>0</v>
      </c>
      <c r="BI210" s="160">
        <f>IF(N210="nulová",J210,0)</f>
        <v>0</v>
      </c>
      <c r="BJ210" s="18" t="s">
        <v>140</v>
      </c>
      <c r="BK210" s="161">
        <f>ROUND(I210*H210,3)</f>
        <v>0</v>
      </c>
      <c r="BL210" s="18" t="s">
        <v>246</v>
      </c>
      <c r="BM210" s="159" t="s">
        <v>262</v>
      </c>
    </row>
    <row r="211" spans="1:65" s="15" customFormat="1">
      <c r="B211" s="179"/>
      <c r="D211" s="163" t="s">
        <v>247</v>
      </c>
      <c r="E211" s="180" t="s">
        <v>1</v>
      </c>
      <c r="F211" s="181" t="s">
        <v>295</v>
      </c>
      <c r="H211" s="180" t="s">
        <v>1</v>
      </c>
      <c r="I211" s="182"/>
      <c r="L211" s="179"/>
      <c r="M211" s="183"/>
      <c r="N211" s="184"/>
      <c r="O211" s="184"/>
      <c r="P211" s="184"/>
      <c r="Q211" s="184"/>
      <c r="R211" s="184"/>
      <c r="S211" s="184"/>
      <c r="T211" s="185"/>
      <c r="AT211" s="180" t="s">
        <v>247</v>
      </c>
      <c r="AU211" s="180" t="s">
        <v>140</v>
      </c>
      <c r="AV211" s="15" t="s">
        <v>88</v>
      </c>
      <c r="AW211" s="15" t="s">
        <v>3</v>
      </c>
      <c r="AX211" s="15" t="s">
        <v>80</v>
      </c>
      <c r="AY211" s="180" t="s">
        <v>239</v>
      </c>
    </row>
    <row r="212" spans="1:65" s="13" customFormat="1" ht="20.95">
      <c r="B212" s="162"/>
      <c r="D212" s="163" t="s">
        <v>247</v>
      </c>
      <c r="E212" s="164" t="s">
        <v>1</v>
      </c>
      <c r="F212" s="165" t="s">
        <v>1345</v>
      </c>
      <c r="H212" s="166">
        <v>26.396000000000001</v>
      </c>
      <c r="I212" s="167"/>
      <c r="L212" s="162"/>
      <c r="M212" s="168"/>
      <c r="N212" s="169"/>
      <c r="O212" s="169"/>
      <c r="P212" s="169"/>
      <c r="Q212" s="169"/>
      <c r="R212" s="169"/>
      <c r="S212" s="169"/>
      <c r="T212" s="170"/>
      <c r="AT212" s="164" t="s">
        <v>247</v>
      </c>
      <c r="AU212" s="164" t="s">
        <v>140</v>
      </c>
      <c r="AV212" s="13" t="s">
        <v>140</v>
      </c>
      <c r="AW212" s="13" t="s">
        <v>3</v>
      </c>
      <c r="AX212" s="13" t="s">
        <v>80</v>
      </c>
      <c r="AY212" s="164" t="s">
        <v>239</v>
      </c>
    </row>
    <row r="213" spans="1:65" s="13" customFormat="1">
      <c r="B213" s="162"/>
      <c r="D213" s="163" t="s">
        <v>247</v>
      </c>
      <c r="E213" s="164" t="s">
        <v>1</v>
      </c>
      <c r="F213" s="165" t="s">
        <v>1346</v>
      </c>
      <c r="H213" s="166">
        <v>14.679</v>
      </c>
      <c r="I213" s="167"/>
      <c r="L213" s="162"/>
      <c r="M213" s="168"/>
      <c r="N213" s="169"/>
      <c r="O213" s="169"/>
      <c r="P213" s="169"/>
      <c r="Q213" s="169"/>
      <c r="R213" s="169"/>
      <c r="S213" s="169"/>
      <c r="T213" s="170"/>
      <c r="AT213" s="164" t="s">
        <v>247</v>
      </c>
      <c r="AU213" s="164" t="s">
        <v>140</v>
      </c>
      <c r="AV213" s="13" t="s">
        <v>140</v>
      </c>
      <c r="AW213" s="13" t="s">
        <v>3</v>
      </c>
      <c r="AX213" s="13" t="s">
        <v>80</v>
      </c>
      <c r="AY213" s="164" t="s">
        <v>239</v>
      </c>
    </row>
    <row r="214" spans="1:65" s="14" customFormat="1">
      <c r="B214" s="171"/>
      <c r="D214" s="163" t="s">
        <v>247</v>
      </c>
      <c r="E214" s="172" t="s">
        <v>1</v>
      </c>
      <c r="F214" s="173" t="s">
        <v>249</v>
      </c>
      <c r="H214" s="174">
        <v>41.075000000000003</v>
      </c>
      <c r="I214" s="175"/>
      <c r="L214" s="171"/>
      <c r="M214" s="176"/>
      <c r="N214" s="177"/>
      <c r="O214" s="177"/>
      <c r="P214" s="177"/>
      <c r="Q214" s="177"/>
      <c r="R214" s="177"/>
      <c r="S214" s="177"/>
      <c r="T214" s="178"/>
      <c r="AT214" s="172" t="s">
        <v>247</v>
      </c>
      <c r="AU214" s="172" t="s">
        <v>140</v>
      </c>
      <c r="AV214" s="14" t="s">
        <v>246</v>
      </c>
      <c r="AW214" s="14" t="s">
        <v>3</v>
      </c>
      <c r="AX214" s="14" t="s">
        <v>88</v>
      </c>
      <c r="AY214" s="172" t="s">
        <v>239</v>
      </c>
    </row>
    <row r="215" spans="1:65" s="2" customFormat="1" ht="38" customHeight="1">
      <c r="A215" s="34"/>
      <c r="B215" s="147"/>
      <c r="C215" s="148" t="s">
        <v>304</v>
      </c>
      <c r="D215" s="148" t="s">
        <v>242</v>
      </c>
      <c r="E215" s="149" t="s">
        <v>305</v>
      </c>
      <c r="F215" s="150" t="s">
        <v>306</v>
      </c>
      <c r="G215" s="151" t="s">
        <v>261</v>
      </c>
      <c r="H215" s="152">
        <v>61.097000000000001</v>
      </c>
      <c r="I215" s="153"/>
      <c r="J215" s="152">
        <f>ROUND(I215*H215,3)</f>
        <v>0</v>
      </c>
      <c r="K215" s="154"/>
      <c r="L215" s="35"/>
      <c r="M215" s="155" t="s">
        <v>1</v>
      </c>
      <c r="N215" s="156" t="s">
        <v>46</v>
      </c>
      <c r="O215" s="60"/>
      <c r="P215" s="157">
        <f>O215*H215</f>
        <v>0</v>
      </c>
      <c r="Q215" s="157">
        <v>0</v>
      </c>
      <c r="R215" s="157">
        <f>Q215*H215</f>
        <v>0</v>
      </c>
      <c r="S215" s="157">
        <v>5.3760000000000002E-2</v>
      </c>
      <c r="T215" s="158">
        <f>S215*H215</f>
        <v>3.2845747200000002</v>
      </c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159" t="s">
        <v>307</v>
      </c>
      <c r="AT215" s="159" t="s">
        <v>242</v>
      </c>
      <c r="AU215" s="159" t="s">
        <v>140</v>
      </c>
      <c r="AY215" s="18" t="s">
        <v>239</v>
      </c>
      <c r="BE215" s="160">
        <f>IF(N215="základná",J215,0)</f>
        <v>0</v>
      </c>
      <c r="BF215" s="160">
        <f>IF(N215="znížená",J215,0)</f>
        <v>0</v>
      </c>
      <c r="BG215" s="160">
        <f>IF(N215="zákl. prenesená",J215,0)</f>
        <v>0</v>
      </c>
      <c r="BH215" s="160">
        <f>IF(N215="zníž. prenesená",J215,0)</f>
        <v>0</v>
      </c>
      <c r="BI215" s="160">
        <f>IF(N215="nulová",J215,0)</f>
        <v>0</v>
      </c>
      <c r="BJ215" s="18" t="s">
        <v>140</v>
      </c>
      <c r="BK215" s="161">
        <f>ROUND(I215*H215,3)</f>
        <v>0</v>
      </c>
      <c r="BL215" s="18" t="s">
        <v>307</v>
      </c>
      <c r="BM215" s="159" t="s">
        <v>678</v>
      </c>
    </row>
    <row r="216" spans="1:65" s="15" customFormat="1">
      <c r="B216" s="179"/>
      <c r="D216" s="163" t="s">
        <v>247</v>
      </c>
      <c r="E216" s="180" t="s">
        <v>1</v>
      </c>
      <c r="F216" s="181" t="s">
        <v>309</v>
      </c>
      <c r="H216" s="180" t="s">
        <v>1</v>
      </c>
      <c r="I216" s="182"/>
      <c r="L216" s="179"/>
      <c r="M216" s="183"/>
      <c r="N216" s="184"/>
      <c r="O216" s="184"/>
      <c r="P216" s="184"/>
      <c r="Q216" s="184"/>
      <c r="R216" s="184"/>
      <c r="S216" s="184"/>
      <c r="T216" s="185"/>
      <c r="AT216" s="180" t="s">
        <v>247</v>
      </c>
      <c r="AU216" s="180" t="s">
        <v>140</v>
      </c>
      <c r="AV216" s="15" t="s">
        <v>88</v>
      </c>
      <c r="AW216" s="15" t="s">
        <v>3</v>
      </c>
      <c r="AX216" s="15" t="s">
        <v>80</v>
      </c>
      <c r="AY216" s="180" t="s">
        <v>239</v>
      </c>
    </row>
    <row r="217" spans="1:65" s="13" customFormat="1">
      <c r="B217" s="162"/>
      <c r="D217" s="163" t="s">
        <v>247</v>
      </c>
      <c r="E217" s="164" t="s">
        <v>1</v>
      </c>
      <c r="F217" s="165" t="s">
        <v>1347</v>
      </c>
      <c r="H217" s="166">
        <v>61.097000000000001</v>
      </c>
      <c r="I217" s="167"/>
      <c r="L217" s="162"/>
      <c r="M217" s="168"/>
      <c r="N217" s="169"/>
      <c r="O217" s="169"/>
      <c r="P217" s="169"/>
      <c r="Q217" s="169"/>
      <c r="R217" s="169"/>
      <c r="S217" s="169"/>
      <c r="T217" s="170"/>
      <c r="AT217" s="164" t="s">
        <v>247</v>
      </c>
      <c r="AU217" s="164" t="s">
        <v>140</v>
      </c>
      <c r="AV217" s="13" t="s">
        <v>140</v>
      </c>
      <c r="AW217" s="13" t="s">
        <v>3</v>
      </c>
      <c r="AX217" s="13" t="s">
        <v>80</v>
      </c>
      <c r="AY217" s="164" t="s">
        <v>239</v>
      </c>
    </row>
    <row r="218" spans="1:65" s="14" customFormat="1">
      <c r="B218" s="171"/>
      <c r="D218" s="163" t="s">
        <v>247</v>
      </c>
      <c r="E218" s="172" t="s">
        <v>1</v>
      </c>
      <c r="F218" s="173" t="s">
        <v>249</v>
      </c>
      <c r="H218" s="174">
        <v>61.097000000000001</v>
      </c>
      <c r="I218" s="175"/>
      <c r="L218" s="171"/>
      <c r="M218" s="176"/>
      <c r="N218" s="177"/>
      <c r="O218" s="177"/>
      <c r="P218" s="177"/>
      <c r="Q218" s="177"/>
      <c r="R218" s="177"/>
      <c r="S218" s="177"/>
      <c r="T218" s="178"/>
      <c r="AT218" s="172" t="s">
        <v>247</v>
      </c>
      <c r="AU218" s="172" t="s">
        <v>140</v>
      </c>
      <c r="AV218" s="14" t="s">
        <v>246</v>
      </c>
      <c r="AW218" s="14" t="s">
        <v>3</v>
      </c>
      <c r="AX218" s="14" t="s">
        <v>88</v>
      </c>
      <c r="AY218" s="172" t="s">
        <v>239</v>
      </c>
    </row>
    <row r="219" spans="1:65" s="2" customFormat="1" ht="24.25" customHeight="1">
      <c r="A219" s="34"/>
      <c r="B219" s="147"/>
      <c r="C219" s="148" t="s">
        <v>312</v>
      </c>
      <c r="D219" s="148" t="s">
        <v>242</v>
      </c>
      <c r="E219" s="149" t="s">
        <v>321</v>
      </c>
      <c r="F219" s="150" t="s">
        <v>322</v>
      </c>
      <c r="G219" s="151" t="s">
        <v>261</v>
      </c>
      <c r="H219" s="152">
        <v>69.91</v>
      </c>
      <c r="I219" s="153"/>
      <c r="J219" s="152">
        <f>ROUND(I219*H219,3)</f>
        <v>0</v>
      </c>
      <c r="K219" s="154"/>
      <c r="L219" s="35"/>
      <c r="M219" s="155" t="s">
        <v>1</v>
      </c>
      <c r="N219" s="156" t="s">
        <v>46</v>
      </c>
      <c r="O219" s="60"/>
      <c r="P219" s="157">
        <f>O219*H219</f>
        <v>0</v>
      </c>
      <c r="Q219" s="157">
        <v>0</v>
      </c>
      <c r="R219" s="157">
        <f>Q219*H219</f>
        <v>0</v>
      </c>
      <c r="S219" s="157">
        <v>0.02</v>
      </c>
      <c r="T219" s="158">
        <f>S219*H219</f>
        <v>1.3981999999999999</v>
      </c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R219" s="159" t="s">
        <v>246</v>
      </c>
      <c r="AT219" s="159" t="s">
        <v>242</v>
      </c>
      <c r="AU219" s="159" t="s">
        <v>140</v>
      </c>
      <c r="AY219" s="18" t="s">
        <v>239</v>
      </c>
      <c r="BE219" s="160">
        <f>IF(N219="základná",J219,0)</f>
        <v>0</v>
      </c>
      <c r="BF219" s="160">
        <f>IF(N219="znížená",J219,0)</f>
        <v>0</v>
      </c>
      <c r="BG219" s="160">
        <f>IF(N219="zákl. prenesená",J219,0)</f>
        <v>0</v>
      </c>
      <c r="BH219" s="160">
        <f>IF(N219="zníž. prenesená",J219,0)</f>
        <v>0</v>
      </c>
      <c r="BI219" s="160">
        <f>IF(N219="nulová",J219,0)</f>
        <v>0</v>
      </c>
      <c r="BJ219" s="18" t="s">
        <v>140</v>
      </c>
      <c r="BK219" s="161">
        <f>ROUND(I219*H219,3)</f>
        <v>0</v>
      </c>
      <c r="BL219" s="18" t="s">
        <v>246</v>
      </c>
      <c r="BM219" s="159" t="s">
        <v>268</v>
      </c>
    </row>
    <row r="220" spans="1:65" s="15" customFormat="1">
      <c r="B220" s="179"/>
      <c r="D220" s="163" t="s">
        <v>247</v>
      </c>
      <c r="E220" s="180" t="s">
        <v>1</v>
      </c>
      <c r="F220" s="181" t="s">
        <v>324</v>
      </c>
      <c r="H220" s="180" t="s">
        <v>1</v>
      </c>
      <c r="I220" s="182"/>
      <c r="L220" s="179"/>
      <c r="M220" s="183"/>
      <c r="N220" s="184"/>
      <c r="O220" s="184"/>
      <c r="P220" s="184"/>
      <c r="Q220" s="184"/>
      <c r="R220" s="184"/>
      <c r="S220" s="184"/>
      <c r="T220" s="185"/>
      <c r="AT220" s="180" t="s">
        <v>247</v>
      </c>
      <c r="AU220" s="180" t="s">
        <v>140</v>
      </c>
      <c r="AV220" s="15" t="s">
        <v>88</v>
      </c>
      <c r="AW220" s="15" t="s">
        <v>3</v>
      </c>
      <c r="AX220" s="15" t="s">
        <v>80</v>
      </c>
      <c r="AY220" s="180" t="s">
        <v>239</v>
      </c>
    </row>
    <row r="221" spans="1:65" s="13" customFormat="1">
      <c r="B221" s="162"/>
      <c r="D221" s="163" t="s">
        <v>247</v>
      </c>
      <c r="E221" s="164" t="s">
        <v>1</v>
      </c>
      <c r="F221" s="165" t="s">
        <v>1348</v>
      </c>
      <c r="H221" s="166">
        <v>69.91</v>
      </c>
      <c r="I221" s="167"/>
      <c r="L221" s="162"/>
      <c r="M221" s="168"/>
      <c r="N221" s="169"/>
      <c r="O221" s="169"/>
      <c r="P221" s="169"/>
      <c r="Q221" s="169"/>
      <c r="R221" s="169"/>
      <c r="S221" s="169"/>
      <c r="T221" s="170"/>
      <c r="AT221" s="164" t="s">
        <v>247</v>
      </c>
      <c r="AU221" s="164" t="s">
        <v>140</v>
      </c>
      <c r="AV221" s="13" t="s">
        <v>140</v>
      </c>
      <c r="AW221" s="13" t="s">
        <v>3</v>
      </c>
      <c r="AX221" s="13" t="s">
        <v>80</v>
      </c>
      <c r="AY221" s="164" t="s">
        <v>239</v>
      </c>
    </row>
    <row r="222" spans="1:65" s="14" customFormat="1">
      <c r="B222" s="171"/>
      <c r="D222" s="163" t="s">
        <v>247</v>
      </c>
      <c r="E222" s="172" t="s">
        <v>1</v>
      </c>
      <c r="F222" s="173" t="s">
        <v>249</v>
      </c>
      <c r="H222" s="174">
        <v>69.91</v>
      </c>
      <c r="I222" s="175"/>
      <c r="L222" s="171"/>
      <c r="M222" s="176"/>
      <c r="N222" s="177"/>
      <c r="O222" s="177"/>
      <c r="P222" s="177"/>
      <c r="Q222" s="177"/>
      <c r="R222" s="177"/>
      <c r="S222" s="177"/>
      <c r="T222" s="178"/>
      <c r="AT222" s="172" t="s">
        <v>247</v>
      </c>
      <c r="AU222" s="172" t="s">
        <v>140</v>
      </c>
      <c r="AV222" s="14" t="s">
        <v>246</v>
      </c>
      <c r="AW222" s="14" t="s">
        <v>3</v>
      </c>
      <c r="AX222" s="14" t="s">
        <v>88</v>
      </c>
      <c r="AY222" s="172" t="s">
        <v>239</v>
      </c>
    </row>
    <row r="223" spans="1:65" s="2" customFormat="1" ht="24.25" customHeight="1">
      <c r="A223" s="34"/>
      <c r="B223" s="147"/>
      <c r="C223" s="148" t="s">
        <v>320</v>
      </c>
      <c r="D223" s="148" t="s">
        <v>242</v>
      </c>
      <c r="E223" s="149" t="s">
        <v>328</v>
      </c>
      <c r="F223" s="150" t="s">
        <v>329</v>
      </c>
      <c r="G223" s="151" t="s">
        <v>261</v>
      </c>
      <c r="H223" s="152">
        <v>161.34</v>
      </c>
      <c r="I223" s="153"/>
      <c r="J223" s="152">
        <f>ROUND(I223*H223,3)</f>
        <v>0</v>
      </c>
      <c r="K223" s="154"/>
      <c r="L223" s="35"/>
      <c r="M223" s="155" t="s">
        <v>1</v>
      </c>
      <c r="N223" s="156" t="s">
        <v>46</v>
      </c>
      <c r="O223" s="60"/>
      <c r="P223" s="157">
        <f>O223*H223</f>
        <v>0</v>
      </c>
      <c r="Q223" s="157">
        <v>0</v>
      </c>
      <c r="R223" s="157">
        <f>Q223*H223</f>
        <v>0</v>
      </c>
      <c r="S223" s="157">
        <v>1E-3</v>
      </c>
      <c r="T223" s="158">
        <f>S223*H223</f>
        <v>0.16134000000000001</v>
      </c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R223" s="159" t="s">
        <v>307</v>
      </c>
      <c r="AT223" s="159" t="s">
        <v>242</v>
      </c>
      <c r="AU223" s="159" t="s">
        <v>140</v>
      </c>
      <c r="AY223" s="18" t="s">
        <v>239</v>
      </c>
      <c r="BE223" s="160">
        <f>IF(N223="základná",J223,0)</f>
        <v>0</v>
      </c>
      <c r="BF223" s="160">
        <f>IF(N223="znížená",J223,0)</f>
        <v>0</v>
      </c>
      <c r="BG223" s="160">
        <f>IF(N223="zákl. prenesená",J223,0)</f>
        <v>0</v>
      </c>
      <c r="BH223" s="160">
        <f>IF(N223="zníž. prenesená",J223,0)</f>
        <v>0</v>
      </c>
      <c r="BI223" s="160">
        <f>IF(N223="nulová",J223,0)</f>
        <v>0</v>
      </c>
      <c r="BJ223" s="18" t="s">
        <v>140</v>
      </c>
      <c r="BK223" s="161">
        <f>ROUND(I223*H223,3)</f>
        <v>0</v>
      </c>
      <c r="BL223" s="18" t="s">
        <v>307</v>
      </c>
      <c r="BM223" s="159" t="s">
        <v>978</v>
      </c>
    </row>
    <row r="224" spans="1:65" s="15" customFormat="1">
      <c r="B224" s="179"/>
      <c r="D224" s="163" t="s">
        <v>247</v>
      </c>
      <c r="E224" s="180" t="s">
        <v>1</v>
      </c>
      <c r="F224" s="181" t="s">
        <v>331</v>
      </c>
      <c r="H224" s="180" t="s">
        <v>1</v>
      </c>
      <c r="I224" s="182"/>
      <c r="L224" s="179"/>
      <c r="M224" s="183"/>
      <c r="N224" s="184"/>
      <c r="O224" s="184"/>
      <c r="P224" s="184"/>
      <c r="Q224" s="184"/>
      <c r="R224" s="184"/>
      <c r="S224" s="184"/>
      <c r="T224" s="185"/>
      <c r="AT224" s="180" t="s">
        <v>247</v>
      </c>
      <c r="AU224" s="180" t="s">
        <v>140</v>
      </c>
      <c r="AV224" s="15" t="s">
        <v>88</v>
      </c>
      <c r="AW224" s="15" t="s">
        <v>3</v>
      </c>
      <c r="AX224" s="15" t="s">
        <v>80</v>
      </c>
      <c r="AY224" s="180" t="s">
        <v>239</v>
      </c>
    </row>
    <row r="225" spans="1:65" s="13" customFormat="1">
      <c r="B225" s="162"/>
      <c r="D225" s="163" t="s">
        <v>247</v>
      </c>
      <c r="E225" s="164" t="s">
        <v>1</v>
      </c>
      <c r="F225" s="165" t="s">
        <v>1349</v>
      </c>
      <c r="H225" s="166">
        <v>161.34</v>
      </c>
      <c r="I225" s="167"/>
      <c r="L225" s="162"/>
      <c r="M225" s="168"/>
      <c r="N225" s="169"/>
      <c r="O225" s="169"/>
      <c r="P225" s="169"/>
      <c r="Q225" s="169"/>
      <c r="R225" s="169"/>
      <c r="S225" s="169"/>
      <c r="T225" s="170"/>
      <c r="AT225" s="164" t="s">
        <v>247</v>
      </c>
      <c r="AU225" s="164" t="s">
        <v>140</v>
      </c>
      <c r="AV225" s="13" t="s">
        <v>140</v>
      </c>
      <c r="AW225" s="13" t="s">
        <v>3</v>
      </c>
      <c r="AX225" s="13" t="s">
        <v>80</v>
      </c>
      <c r="AY225" s="164" t="s">
        <v>239</v>
      </c>
    </row>
    <row r="226" spans="1:65" s="14" customFormat="1">
      <c r="B226" s="171"/>
      <c r="D226" s="163" t="s">
        <v>247</v>
      </c>
      <c r="E226" s="172" t="s">
        <v>1</v>
      </c>
      <c r="F226" s="173" t="s">
        <v>249</v>
      </c>
      <c r="H226" s="174">
        <v>161.34</v>
      </c>
      <c r="I226" s="175"/>
      <c r="L226" s="171"/>
      <c r="M226" s="176"/>
      <c r="N226" s="177"/>
      <c r="O226" s="177"/>
      <c r="P226" s="177"/>
      <c r="Q226" s="177"/>
      <c r="R226" s="177"/>
      <c r="S226" s="177"/>
      <c r="T226" s="178"/>
      <c r="AT226" s="172" t="s">
        <v>247</v>
      </c>
      <c r="AU226" s="172" t="s">
        <v>140</v>
      </c>
      <c r="AV226" s="14" t="s">
        <v>246</v>
      </c>
      <c r="AW226" s="14" t="s">
        <v>3</v>
      </c>
      <c r="AX226" s="14" t="s">
        <v>88</v>
      </c>
      <c r="AY226" s="172" t="s">
        <v>239</v>
      </c>
    </row>
    <row r="227" spans="1:65" s="2" customFormat="1" ht="24.25" customHeight="1">
      <c r="A227" s="34"/>
      <c r="B227" s="147"/>
      <c r="C227" s="148" t="s">
        <v>327</v>
      </c>
      <c r="D227" s="148" t="s">
        <v>242</v>
      </c>
      <c r="E227" s="149" t="s">
        <v>335</v>
      </c>
      <c r="F227" s="150" t="s">
        <v>336</v>
      </c>
      <c r="G227" s="151" t="s">
        <v>261</v>
      </c>
      <c r="H227" s="152">
        <v>23.38</v>
      </c>
      <c r="I227" s="153"/>
      <c r="J227" s="152">
        <f>ROUND(I227*H227,3)</f>
        <v>0</v>
      </c>
      <c r="K227" s="154"/>
      <c r="L227" s="35"/>
      <c r="M227" s="155" t="s">
        <v>1</v>
      </c>
      <c r="N227" s="156" t="s">
        <v>46</v>
      </c>
      <c r="O227" s="60"/>
      <c r="P227" s="157">
        <f>O227*H227</f>
        <v>0</v>
      </c>
      <c r="Q227" s="157">
        <v>0</v>
      </c>
      <c r="R227" s="157">
        <f>Q227*H227</f>
        <v>0</v>
      </c>
      <c r="S227" s="157">
        <v>0.05</v>
      </c>
      <c r="T227" s="158">
        <f>S227*H227</f>
        <v>1.169</v>
      </c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R227" s="159" t="s">
        <v>246</v>
      </c>
      <c r="AT227" s="159" t="s">
        <v>242</v>
      </c>
      <c r="AU227" s="159" t="s">
        <v>140</v>
      </c>
      <c r="AY227" s="18" t="s">
        <v>239</v>
      </c>
      <c r="BE227" s="160">
        <f>IF(N227="základná",J227,0)</f>
        <v>0</v>
      </c>
      <c r="BF227" s="160">
        <f>IF(N227="znížená",J227,0)</f>
        <v>0</v>
      </c>
      <c r="BG227" s="160">
        <f>IF(N227="zákl. prenesená",J227,0)</f>
        <v>0</v>
      </c>
      <c r="BH227" s="160">
        <f>IF(N227="zníž. prenesená",J227,0)</f>
        <v>0</v>
      </c>
      <c r="BI227" s="160">
        <f>IF(N227="nulová",J227,0)</f>
        <v>0</v>
      </c>
      <c r="BJ227" s="18" t="s">
        <v>140</v>
      </c>
      <c r="BK227" s="161">
        <f>ROUND(I227*H227,3)</f>
        <v>0</v>
      </c>
      <c r="BL227" s="18" t="s">
        <v>246</v>
      </c>
      <c r="BM227" s="159" t="s">
        <v>383</v>
      </c>
    </row>
    <row r="228" spans="1:65" s="13" customFormat="1">
      <c r="B228" s="162"/>
      <c r="D228" s="163" t="s">
        <v>247</v>
      </c>
      <c r="E228" s="164" t="s">
        <v>1</v>
      </c>
      <c r="F228" s="165" t="s">
        <v>1350</v>
      </c>
      <c r="H228" s="166">
        <v>23.38</v>
      </c>
      <c r="I228" s="167"/>
      <c r="L228" s="162"/>
      <c r="M228" s="168"/>
      <c r="N228" s="169"/>
      <c r="O228" s="169"/>
      <c r="P228" s="169"/>
      <c r="Q228" s="169"/>
      <c r="R228" s="169"/>
      <c r="S228" s="169"/>
      <c r="T228" s="170"/>
      <c r="AT228" s="164" t="s">
        <v>247</v>
      </c>
      <c r="AU228" s="164" t="s">
        <v>140</v>
      </c>
      <c r="AV228" s="13" t="s">
        <v>140</v>
      </c>
      <c r="AW228" s="13" t="s">
        <v>3</v>
      </c>
      <c r="AX228" s="13" t="s">
        <v>80</v>
      </c>
      <c r="AY228" s="164" t="s">
        <v>239</v>
      </c>
    </row>
    <row r="229" spans="1:65" s="14" customFormat="1">
      <c r="B229" s="171"/>
      <c r="D229" s="163" t="s">
        <v>247</v>
      </c>
      <c r="E229" s="172" t="s">
        <v>1</v>
      </c>
      <c r="F229" s="173" t="s">
        <v>249</v>
      </c>
      <c r="H229" s="174">
        <v>23.38</v>
      </c>
      <c r="I229" s="175"/>
      <c r="L229" s="171"/>
      <c r="M229" s="176"/>
      <c r="N229" s="177"/>
      <c r="O229" s="177"/>
      <c r="P229" s="177"/>
      <c r="Q229" s="177"/>
      <c r="R229" s="177"/>
      <c r="S229" s="177"/>
      <c r="T229" s="178"/>
      <c r="AT229" s="172" t="s">
        <v>247</v>
      </c>
      <c r="AU229" s="172" t="s">
        <v>140</v>
      </c>
      <c r="AV229" s="14" t="s">
        <v>246</v>
      </c>
      <c r="AW229" s="14" t="s">
        <v>3</v>
      </c>
      <c r="AX229" s="14" t="s">
        <v>88</v>
      </c>
      <c r="AY229" s="172" t="s">
        <v>239</v>
      </c>
    </row>
    <row r="230" spans="1:65" s="2" customFormat="1" ht="24.25" customHeight="1">
      <c r="A230" s="34"/>
      <c r="B230" s="147"/>
      <c r="C230" s="148" t="s">
        <v>334</v>
      </c>
      <c r="D230" s="148" t="s">
        <v>242</v>
      </c>
      <c r="E230" s="149" t="s">
        <v>1351</v>
      </c>
      <c r="F230" s="150" t="s">
        <v>1352</v>
      </c>
      <c r="G230" s="151" t="s">
        <v>261</v>
      </c>
      <c r="H230" s="152">
        <v>72.161000000000001</v>
      </c>
      <c r="I230" s="153"/>
      <c r="J230" s="152">
        <f>ROUND(I230*H230,3)</f>
        <v>0</v>
      </c>
      <c r="K230" s="154"/>
      <c r="L230" s="35"/>
      <c r="M230" s="155" t="s">
        <v>1</v>
      </c>
      <c r="N230" s="156" t="s">
        <v>46</v>
      </c>
      <c r="O230" s="60"/>
      <c r="P230" s="157">
        <f>O230*H230</f>
        <v>0</v>
      </c>
      <c r="Q230" s="157">
        <v>0</v>
      </c>
      <c r="R230" s="157">
        <f>Q230*H230</f>
        <v>0</v>
      </c>
      <c r="S230" s="157">
        <v>4.5999999999999999E-2</v>
      </c>
      <c r="T230" s="158">
        <f>S230*H230</f>
        <v>3.3194059999999999</v>
      </c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R230" s="159" t="s">
        <v>246</v>
      </c>
      <c r="AT230" s="159" t="s">
        <v>242</v>
      </c>
      <c r="AU230" s="159" t="s">
        <v>140</v>
      </c>
      <c r="AY230" s="18" t="s">
        <v>239</v>
      </c>
      <c r="BE230" s="160">
        <f>IF(N230="základná",J230,0)</f>
        <v>0</v>
      </c>
      <c r="BF230" s="160">
        <f>IF(N230="znížená",J230,0)</f>
        <v>0</v>
      </c>
      <c r="BG230" s="160">
        <f>IF(N230="zákl. prenesená",J230,0)</f>
        <v>0</v>
      </c>
      <c r="BH230" s="160">
        <f>IF(N230="zníž. prenesená",J230,0)</f>
        <v>0</v>
      </c>
      <c r="BI230" s="160">
        <f>IF(N230="nulová",J230,0)</f>
        <v>0</v>
      </c>
      <c r="BJ230" s="18" t="s">
        <v>140</v>
      </c>
      <c r="BK230" s="161">
        <f>ROUND(I230*H230,3)</f>
        <v>0</v>
      </c>
      <c r="BL230" s="18" t="s">
        <v>246</v>
      </c>
      <c r="BM230" s="159" t="s">
        <v>389</v>
      </c>
    </row>
    <row r="231" spans="1:65" s="13" customFormat="1">
      <c r="B231" s="162"/>
      <c r="D231" s="163" t="s">
        <v>247</v>
      </c>
      <c r="E231" s="164" t="s">
        <v>1</v>
      </c>
      <c r="F231" s="165" t="s">
        <v>1353</v>
      </c>
      <c r="H231" s="166">
        <v>64.960999999999999</v>
      </c>
      <c r="I231" s="167"/>
      <c r="L231" s="162"/>
      <c r="M231" s="168"/>
      <c r="N231" s="169"/>
      <c r="O231" s="169"/>
      <c r="P231" s="169"/>
      <c r="Q231" s="169"/>
      <c r="R231" s="169"/>
      <c r="S231" s="169"/>
      <c r="T231" s="170"/>
      <c r="AT231" s="164" t="s">
        <v>247</v>
      </c>
      <c r="AU231" s="164" t="s">
        <v>140</v>
      </c>
      <c r="AV231" s="13" t="s">
        <v>140</v>
      </c>
      <c r="AW231" s="13" t="s">
        <v>3</v>
      </c>
      <c r="AX231" s="13" t="s">
        <v>80</v>
      </c>
      <c r="AY231" s="164" t="s">
        <v>239</v>
      </c>
    </row>
    <row r="232" spans="1:65" s="13" customFormat="1">
      <c r="B232" s="162"/>
      <c r="D232" s="163" t="s">
        <v>247</v>
      </c>
      <c r="E232" s="164" t="s">
        <v>1</v>
      </c>
      <c r="F232" s="165" t="s">
        <v>1354</v>
      </c>
      <c r="H232" s="166">
        <v>7.2</v>
      </c>
      <c r="I232" s="167"/>
      <c r="L232" s="162"/>
      <c r="M232" s="168"/>
      <c r="N232" s="169"/>
      <c r="O232" s="169"/>
      <c r="P232" s="169"/>
      <c r="Q232" s="169"/>
      <c r="R232" s="169"/>
      <c r="S232" s="169"/>
      <c r="T232" s="170"/>
      <c r="AT232" s="164" t="s">
        <v>247</v>
      </c>
      <c r="AU232" s="164" t="s">
        <v>140</v>
      </c>
      <c r="AV232" s="13" t="s">
        <v>140</v>
      </c>
      <c r="AW232" s="13" t="s">
        <v>3</v>
      </c>
      <c r="AX232" s="13" t="s">
        <v>80</v>
      </c>
      <c r="AY232" s="164" t="s">
        <v>239</v>
      </c>
    </row>
    <row r="233" spans="1:65" s="14" customFormat="1">
      <c r="B233" s="171"/>
      <c r="D233" s="163" t="s">
        <v>247</v>
      </c>
      <c r="E233" s="172" t="s">
        <v>1</v>
      </c>
      <c r="F233" s="173" t="s">
        <v>249</v>
      </c>
      <c r="H233" s="174">
        <v>72.161000000000001</v>
      </c>
      <c r="I233" s="175"/>
      <c r="L233" s="171"/>
      <c r="M233" s="176"/>
      <c r="N233" s="177"/>
      <c r="O233" s="177"/>
      <c r="P233" s="177"/>
      <c r="Q233" s="177"/>
      <c r="R233" s="177"/>
      <c r="S233" s="177"/>
      <c r="T233" s="178"/>
      <c r="AT233" s="172" t="s">
        <v>247</v>
      </c>
      <c r="AU233" s="172" t="s">
        <v>140</v>
      </c>
      <c r="AV233" s="14" t="s">
        <v>246</v>
      </c>
      <c r="AW233" s="14" t="s">
        <v>3</v>
      </c>
      <c r="AX233" s="14" t="s">
        <v>88</v>
      </c>
      <c r="AY233" s="172" t="s">
        <v>239</v>
      </c>
    </row>
    <row r="234" spans="1:65" s="2" customFormat="1" ht="38" customHeight="1">
      <c r="A234" s="34"/>
      <c r="B234" s="147"/>
      <c r="C234" s="148" t="s">
        <v>339</v>
      </c>
      <c r="D234" s="148" t="s">
        <v>242</v>
      </c>
      <c r="E234" s="149" t="s">
        <v>349</v>
      </c>
      <c r="F234" s="150" t="s">
        <v>350</v>
      </c>
      <c r="G234" s="151" t="s">
        <v>261</v>
      </c>
      <c r="H234" s="152">
        <v>2.6</v>
      </c>
      <c r="I234" s="153"/>
      <c r="J234" s="152">
        <f>ROUND(I234*H234,3)</f>
        <v>0</v>
      </c>
      <c r="K234" s="154"/>
      <c r="L234" s="35"/>
      <c r="M234" s="155" t="s">
        <v>1</v>
      </c>
      <c r="N234" s="156" t="s">
        <v>46</v>
      </c>
      <c r="O234" s="60"/>
      <c r="P234" s="157">
        <f>O234*H234</f>
        <v>0</v>
      </c>
      <c r="Q234" s="157">
        <v>0</v>
      </c>
      <c r="R234" s="157">
        <f>Q234*H234</f>
        <v>0</v>
      </c>
      <c r="S234" s="157">
        <v>6.8000000000000005E-2</v>
      </c>
      <c r="T234" s="158">
        <f>S234*H234</f>
        <v>0.17680000000000001</v>
      </c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R234" s="159" t="s">
        <v>246</v>
      </c>
      <c r="AT234" s="159" t="s">
        <v>242</v>
      </c>
      <c r="AU234" s="159" t="s">
        <v>140</v>
      </c>
      <c r="AY234" s="18" t="s">
        <v>239</v>
      </c>
      <c r="BE234" s="160">
        <f>IF(N234="základná",J234,0)</f>
        <v>0</v>
      </c>
      <c r="BF234" s="160">
        <f>IF(N234="znížená",J234,0)</f>
        <v>0</v>
      </c>
      <c r="BG234" s="160">
        <f>IF(N234="zákl. prenesená",J234,0)</f>
        <v>0</v>
      </c>
      <c r="BH234" s="160">
        <f>IF(N234="zníž. prenesená",J234,0)</f>
        <v>0</v>
      </c>
      <c r="BI234" s="160">
        <f>IF(N234="nulová",J234,0)</f>
        <v>0</v>
      </c>
      <c r="BJ234" s="18" t="s">
        <v>140</v>
      </c>
      <c r="BK234" s="161">
        <f>ROUND(I234*H234,3)</f>
        <v>0</v>
      </c>
      <c r="BL234" s="18" t="s">
        <v>246</v>
      </c>
      <c r="BM234" s="159" t="s">
        <v>409</v>
      </c>
    </row>
    <row r="235" spans="1:65" s="2" customFormat="1" ht="38" customHeight="1">
      <c r="A235" s="34"/>
      <c r="B235" s="147"/>
      <c r="C235" s="148" t="s">
        <v>344</v>
      </c>
      <c r="D235" s="148" t="s">
        <v>242</v>
      </c>
      <c r="E235" s="149" t="s">
        <v>356</v>
      </c>
      <c r="F235" s="150" t="s">
        <v>357</v>
      </c>
      <c r="G235" s="151" t="s">
        <v>261</v>
      </c>
      <c r="H235" s="152">
        <v>12.404999999999999</v>
      </c>
      <c r="I235" s="153"/>
      <c r="J235" s="152">
        <f>ROUND(I235*H235,3)</f>
        <v>0</v>
      </c>
      <c r="K235" s="154"/>
      <c r="L235" s="35"/>
      <c r="M235" s="155" t="s">
        <v>1</v>
      </c>
      <c r="N235" s="156" t="s">
        <v>46</v>
      </c>
      <c r="O235" s="60"/>
      <c r="P235" s="157">
        <f>O235*H235</f>
        <v>0</v>
      </c>
      <c r="Q235" s="157">
        <v>0</v>
      </c>
      <c r="R235" s="157">
        <f>Q235*H235</f>
        <v>0</v>
      </c>
      <c r="S235" s="157">
        <v>8.8999999999999996E-2</v>
      </c>
      <c r="T235" s="158">
        <f>S235*H235</f>
        <v>1.1040449999999999</v>
      </c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R235" s="159" t="s">
        <v>246</v>
      </c>
      <c r="AT235" s="159" t="s">
        <v>242</v>
      </c>
      <c r="AU235" s="159" t="s">
        <v>140</v>
      </c>
      <c r="AY235" s="18" t="s">
        <v>239</v>
      </c>
      <c r="BE235" s="160">
        <f>IF(N235="základná",J235,0)</f>
        <v>0</v>
      </c>
      <c r="BF235" s="160">
        <f>IF(N235="znížená",J235,0)</f>
        <v>0</v>
      </c>
      <c r="BG235" s="160">
        <f>IF(N235="zákl. prenesená",J235,0)</f>
        <v>0</v>
      </c>
      <c r="BH235" s="160">
        <f>IF(N235="zníž. prenesená",J235,0)</f>
        <v>0</v>
      </c>
      <c r="BI235" s="160">
        <f>IF(N235="nulová",J235,0)</f>
        <v>0</v>
      </c>
      <c r="BJ235" s="18" t="s">
        <v>140</v>
      </c>
      <c r="BK235" s="161">
        <f>ROUND(I235*H235,3)</f>
        <v>0</v>
      </c>
      <c r="BL235" s="18" t="s">
        <v>246</v>
      </c>
      <c r="BM235" s="159" t="s">
        <v>451</v>
      </c>
    </row>
    <row r="236" spans="1:65" s="13" customFormat="1">
      <c r="B236" s="162"/>
      <c r="D236" s="163" t="s">
        <v>247</v>
      </c>
      <c r="E236" s="164" t="s">
        <v>1</v>
      </c>
      <c r="F236" s="165" t="s">
        <v>1355</v>
      </c>
      <c r="H236" s="166">
        <v>12.404999999999999</v>
      </c>
      <c r="I236" s="167"/>
      <c r="L236" s="162"/>
      <c r="M236" s="168"/>
      <c r="N236" s="169"/>
      <c r="O236" s="169"/>
      <c r="P236" s="169"/>
      <c r="Q236" s="169"/>
      <c r="R236" s="169"/>
      <c r="S236" s="169"/>
      <c r="T236" s="170"/>
      <c r="AT236" s="164" t="s">
        <v>247</v>
      </c>
      <c r="AU236" s="164" t="s">
        <v>140</v>
      </c>
      <c r="AV236" s="13" t="s">
        <v>140</v>
      </c>
      <c r="AW236" s="13" t="s">
        <v>3</v>
      </c>
      <c r="AX236" s="13" t="s">
        <v>80</v>
      </c>
      <c r="AY236" s="164" t="s">
        <v>239</v>
      </c>
    </row>
    <row r="237" spans="1:65" s="14" customFormat="1">
      <c r="B237" s="171"/>
      <c r="D237" s="163" t="s">
        <v>247</v>
      </c>
      <c r="E237" s="172" t="s">
        <v>1</v>
      </c>
      <c r="F237" s="173" t="s">
        <v>249</v>
      </c>
      <c r="H237" s="174">
        <v>12.404999999999999</v>
      </c>
      <c r="I237" s="175"/>
      <c r="L237" s="171"/>
      <c r="M237" s="176"/>
      <c r="N237" s="177"/>
      <c r="O237" s="177"/>
      <c r="P237" s="177"/>
      <c r="Q237" s="177"/>
      <c r="R237" s="177"/>
      <c r="S237" s="177"/>
      <c r="T237" s="178"/>
      <c r="AT237" s="172" t="s">
        <v>247</v>
      </c>
      <c r="AU237" s="172" t="s">
        <v>140</v>
      </c>
      <c r="AV237" s="14" t="s">
        <v>246</v>
      </c>
      <c r="AW237" s="14" t="s">
        <v>3</v>
      </c>
      <c r="AX237" s="14" t="s">
        <v>88</v>
      </c>
      <c r="AY237" s="172" t="s">
        <v>239</v>
      </c>
    </row>
    <row r="238" spans="1:65" s="12" customFormat="1" ht="22.75" customHeight="1">
      <c r="B238" s="134"/>
      <c r="D238" s="135" t="s">
        <v>79</v>
      </c>
      <c r="E238" s="145" t="s">
        <v>360</v>
      </c>
      <c r="F238" s="145" t="s">
        <v>361</v>
      </c>
      <c r="I238" s="137"/>
      <c r="J238" s="146">
        <f>BK238</f>
        <v>0</v>
      </c>
      <c r="L238" s="134"/>
      <c r="M238" s="139"/>
      <c r="N238" s="140"/>
      <c r="O238" s="140"/>
      <c r="P238" s="141">
        <f>SUM(P239:P274)</f>
        <v>0</v>
      </c>
      <c r="Q238" s="140"/>
      <c r="R238" s="141">
        <f>SUM(R239:R274)</f>
        <v>0</v>
      </c>
      <c r="S238" s="140"/>
      <c r="T238" s="142">
        <f>SUM(T239:T274)</f>
        <v>2.1054094999999999</v>
      </c>
      <c r="AR238" s="135" t="s">
        <v>88</v>
      </c>
      <c r="AT238" s="143" t="s">
        <v>79</v>
      </c>
      <c r="AU238" s="143" t="s">
        <v>88</v>
      </c>
      <c r="AY238" s="135" t="s">
        <v>239</v>
      </c>
      <c r="BK238" s="144">
        <f>SUM(BK239:BK274)</f>
        <v>0</v>
      </c>
    </row>
    <row r="239" spans="1:65" s="2" customFormat="1" ht="24.25" customHeight="1">
      <c r="A239" s="34"/>
      <c r="B239" s="147"/>
      <c r="C239" s="148" t="s">
        <v>355</v>
      </c>
      <c r="D239" s="148" t="s">
        <v>242</v>
      </c>
      <c r="E239" s="149" t="s">
        <v>363</v>
      </c>
      <c r="F239" s="150" t="s">
        <v>364</v>
      </c>
      <c r="G239" s="151" t="s">
        <v>138</v>
      </c>
      <c r="H239" s="152">
        <v>32.6</v>
      </c>
      <c r="I239" s="153"/>
      <c r="J239" s="152">
        <f>ROUND(I239*H239,3)</f>
        <v>0</v>
      </c>
      <c r="K239" s="154"/>
      <c r="L239" s="35"/>
      <c r="M239" s="155" t="s">
        <v>1</v>
      </c>
      <c r="N239" s="156" t="s">
        <v>46</v>
      </c>
      <c r="O239" s="60"/>
      <c r="P239" s="157">
        <f>O239*H239</f>
        <v>0</v>
      </c>
      <c r="Q239" s="157">
        <v>0</v>
      </c>
      <c r="R239" s="157">
        <f>Q239*H239</f>
        <v>0</v>
      </c>
      <c r="S239" s="157">
        <v>1.3500000000000001E-3</v>
      </c>
      <c r="T239" s="158">
        <f>S239*H239</f>
        <v>4.4010000000000007E-2</v>
      </c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R239" s="159" t="s">
        <v>307</v>
      </c>
      <c r="AT239" s="159" t="s">
        <v>242</v>
      </c>
      <c r="AU239" s="159" t="s">
        <v>140</v>
      </c>
      <c r="AY239" s="18" t="s">
        <v>239</v>
      </c>
      <c r="BE239" s="160">
        <f>IF(N239="základná",J239,0)</f>
        <v>0</v>
      </c>
      <c r="BF239" s="160">
        <f>IF(N239="znížená",J239,0)</f>
        <v>0</v>
      </c>
      <c r="BG239" s="160">
        <f>IF(N239="zákl. prenesená",J239,0)</f>
        <v>0</v>
      </c>
      <c r="BH239" s="160">
        <f>IF(N239="zníž. prenesená",J239,0)</f>
        <v>0</v>
      </c>
      <c r="BI239" s="160">
        <f>IF(N239="nulová",J239,0)</f>
        <v>0</v>
      </c>
      <c r="BJ239" s="18" t="s">
        <v>140</v>
      </c>
      <c r="BK239" s="161">
        <f>ROUND(I239*H239,3)</f>
        <v>0</v>
      </c>
      <c r="BL239" s="18" t="s">
        <v>307</v>
      </c>
      <c r="BM239" s="159" t="s">
        <v>750</v>
      </c>
    </row>
    <row r="240" spans="1:65" s="15" customFormat="1">
      <c r="B240" s="179"/>
      <c r="D240" s="163" t="s">
        <v>247</v>
      </c>
      <c r="E240" s="180" t="s">
        <v>1</v>
      </c>
      <c r="F240" s="181" t="s">
        <v>366</v>
      </c>
      <c r="H240" s="180" t="s">
        <v>1</v>
      </c>
      <c r="I240" s="182"/>
      <c r="L240" s="179"/>
      <c r="M240" s="183"/>
      <c r="N240" s="184"/>
      <c r="O240" s="184"/>
      <c r="P240" s="184"/>
      <c r="Q240" s="184"/>
      <c r="R240" s="184"/>
      <c r="S240" s="184"/>
      <c r="T240" s="185"/>
      <c r="AT240" s="180" t="s">
        <v>247</v>
      </c>
      <c r="AU240" s="180" t="s">
        <v>140</v>
      </c>
      <c r="AV240" s="15" t="s">
        <v>88</v>
      </c>
      <c r="AW240" s="15" t="s">
        <v>3</v>
      </c>
      <c r="AX240" s="15" t="s">
        <v>80</v>
      </c>
      <c r="AY240" s="180" t="s">
        <v>239</v>
      </c>
    </row>
    <row r="241" spans="1:65" s="13" customFormat="1">
      <c r="B241" s="162"/>
      <c r="D241" s="163" t="s">
        <v>247</v>
      </c>
      <c r="E241" s="164" t="s">
        <v>1</v>
      </c>
      <c r="F241" s="165" t="s">
        <v>1356</v>
      </c>
      <c r="H241" s="166">
        <v>32.6</v>
      </c>
      <c r="I241" s="167"/>
      <c r="L241" s="162"/>
      <c r="M241" s="168"/>
      <c r="N241" s="169"/>
      <c r="O241" s="169"/>
      <c r="P241" s="169"/>
      <c r="Q241" s="169"/>
      <c r="R241" s="169"/>
      <c r="S241" s="169"/>
      <c r="T241" s="170"/>
      <c r="AT241" s="164" t="s">
        <v>247</v>
      </c>
      <c r="AU241" s="164" t="s">
        <v>140</v>
      </c>
      <c r="AV241" s="13" t="s">
        <v>140</v>
      </c>
      <c r="AW241" s="13" t="s">
        <v>3</v>
      </c>
      <c r="AX241" s="13" t="s">
        <v>80</v>
      </c>
      <c r="AY241" s="164" t="s">
        <v>239</v>
      </c>
    </row>
    <row r="242" spans="1:65" s="14" customFormat="1">
      <c r="B242" s="171"/>
      <c r="D242" s="163" t="s">
        <v>247</v>
      </c>
      <c r="E242" s="172" t="s">
        <v>1</v>
      </c>
      <c r="F242" s="173" t="s">
        <v>249</v>
      </c>
      <c r="H242" s="174">
        <v>32.6</v>
      </c>
      <c r="I242" s="175"/>
      <c r="L242" s="171"/>
      <c r="M242" s="176"/>
      <c r="N242" s="177"/>
      <c r="O242" s="177"/>
      <c r="P242" s="177"/>
      <c r="Q242" s="177"/>
      <c r="R242" s="177"/>
      <c r="S242" s="177"/>
      <c r="T242" s="178"/>
      <c r="AT242" s="172" t="s">
        <v>247</v>
      </c>
      <c r="AU242" s="172" t="s">
        <v>140</v>
      </c>
      <c r="AV242" s="14" t="s">
        <v>246</v>
      </c>
      <c r="AW242" s="14" t="s">
        <v>3</v>
      </c>
      <c r="AX242" s="14" t="s">
        <v>88</v>
      </c>
      <c r="AY242" s="172" t="s">
        <v>239</v>
      </c>
    </row>
    <row r="243" spans="1:65" s="2" customFormat="1" ht="24.25" customHeight="1">
      <c r="A243" s="34"/>
      <c r="B243" s="147"/>
      <c r="C243" s="148" t="s">
        <v>761</v>
      </c>
      <c r="D243" s="148" t="s">
        <v>242</v>
      </c>
      <c r="E243" s="149" t="s">
        <v>369</v>
      </c>
      <c r="F243" s="150" t="s">
        <v>370</v>
      </c>
      <c r="G243" s="151" t="s">
        <v>138</v>
      </c>
      <c r="H243" s="152">
        <v>13.15</v>
      </c>
      <c r="I243" s="153"/>
      <c r="J243" s="152">
        <f>ROUND(I243*H243,3)</f>
        <v>0</v>
      </c>
      <c r="K243" s="154"/>
      <c r="L243" s="35"/>
      <c r="M243" s="155" t="s">
        <v>1</v>
      </c>
      <c r="N243" s="156" t="s">
        <v>46</v>
      </c>
      <c r="O243" s="60"/>
      <c r="P243" s="157">
        <f>O243*H243</f>
        <v>0</v>
      </c>
      <c r="Q243" s="157">
        <v>0</v>
      </c>
      <c r="R243" s="157">
        <f>Q243*H243</f>
        <v>0</v>
      </c>
      <c r="S243" s="157">
        <v>9.0000000000000006E-5</v>
      </c>
      <c r="T243" s="158">
        <f>S243*H243</f>
        <v>1.1835000000000001E-3</v>
      </c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R243" s="159" t="s">
        <v>307</v>
      </c>
      <c r="AT243" s="159" t="s">
        <v>242</v>
      </c>
      <c r="AU243" s="159" t="s">
        <v>140</v>
      </c>
      <c r="AY243" s="18" t="s">
        <v>239</v>
      </c>
      <c r="BE243" s="160">
        <f>IF(N243="základná",J243,0)</f>
        <v>0</v>
      </c>
      <c r="BF243" s="160">
        <f>IF(N243="znížená",J243,0)</f>
        <v>0</v>
      </c>
      <c r="BG243" s="160">
        <f>IF(N243="zákl. prenesená",J243,0)</f>
        <v>0</v>
      </c>
      <c r="BH243" s="160">
        <f>IF(N243="zníž. prenesená",J243,0)</f>
        <v>0</v>
      </c>
      <c r="BI243" s="160">
        <f>IF(N243="nulová",J243,0)</f>
        <v>0</v>
      </c>
      <c r="BJ243" s="18" t="s">
        <v>140</v>
      </c>
      <c r="BK243" s="161">
        <f>ROUND(I243*H243,3)</f>
        <v>0</v>
      </c>
      <c r="BL243" s="18" t="s">
        <v>307</v>
      </c>
      <c r="BM243" s="159" t="s">
        <v>754</v>
      </c>
    </row>
    <row r="244" spans="1:65" s="15" customFormat="1">
      <c r="B244" s="179"/>
      <c r="D244" s="163" t="s">
        <v>247</v>
      </c>
      <c r="E244" s="180" t="s">
        <v>1</v>
      </c>
      <c r="F244" s="181" t="s">
        <v>372</v>
      </c>
      <c r="H244" s="180" t="s">
        <v>1</v>
      </c>
      <c r="I244" s="182"/>
      <c r="L244" s="179"/>
      <c r="M244" s="183"/>
      <c r="N244" s="184"/>
      <c r="O244" s="184"/>
      <c r="P244" s="184"/>
      <c r="Q244" s="184"/>
      <c r="R244" s="184"/>
      <c r="S244" s="184"/>
      <c r="T244" s="185"/>
      <c r="AT244" s="180" t="s">
        <v>247</v>
      </c>
      <c r="AU244" s="180" t="s">
        <v>140</v>
      </c>
      <c r="AV244" s="15" t="s">
        <v>88</v>
      </c>
      <c r="AW244" s="15" t="s">
        <v>3</v>
      </c>
      <c r="AX244" s="15" t="s">
        <v>80</v>
      </c>
      <c r="AY244" s="180" t="s">
        <v>239</v>
      </c>
    </row>
    <row r="245" spans="1:65" s="13" customFormat="1">
      <c r="B245" s="162"/>
      <c r="D245" s="163" t="s">
        <v>247</v>
      </c>
      <c r="E245" s="164" t="s">
        <v>1</v>
      </c>
      <c r="F245" s="165" t="s">
        <v>1357</v>
      </c>
      <c r="H245" s="166">
        <v>13.15</v>
      </c>
      <c r="I245" s="167"/>
      <c r="L245" s="162"/>
      <c r="M245" s="168"/>
      <c r="N245" s="169"/>
      <c r="O245" s="169"/>
      <c r="P245" s="169"/>
      <c r="Q245" s="169"/>
      <c r="R245" s="169"/>
      <c r="S245" s="169"/>
      <c r="T245" s="170"/>
      <c r="AT245" s="164" t="s">
        <v>247</v>
      </c>
      <c r="AU245" s="164" t="s">
        <v>140</v>
      </c>
      <c r="AV245" s="13" t="s">
        <v>140</v>
      </c>
      <c r="AW245" s="13" t="s">
        <v>3</v>
      </c>
      <c r="AX245" s="13" t="s">
        <v>80</v>
      </c>
      <c r="AY245" s="164" t="s">
        <v>239</v>
      </c>
    </row>
    <row r="246" spans="1:65" s="14" customFormat="1">
      <c r="B246" s="171"/>
      <c r="D246" s="163" t="s">
        <v>247</v>
      </c>
      <c r="E246" s="172" t="s">
        <v>1</v>
      </c>
      <c r="F246" s="173" t="s">
        <v>249</v>
      </c>
      <c r="H246" s="174">
        <v>13.15</v>
      </c>
      <c r="I246" s="175"/>
      <c r="L246" s="171"/>
      <c r="M246" s="176"/>
      <c r="N246" s="177"/>
      <c r="O246" s="177"/>
      <c r="P246" s="177"/>
      <c r="Q246" s="177"/>
      <c r="R246" s="177"/>
      <c r="S246" s="177"/>
      <c r="T246" s="178"/>
      <c r="AT246" s="172" t="s">
        <v>247</v>
      </c>
      <c r="AU246" s="172" t="s">
        <v>140</v>
      </c>
      <c r="AV246" s="14" t="s">
        <v>246</v>
      </c>
      <c r="AW246" s="14" t="s">
        <v>3</v>
      </c>
      <c r="AX246" s="14" t="s">
        <v>88</v>
      </c>
      <c r="AY246" s="172" t="s">
        <v>239</v>
      </c>
    </row>
    <row r="247" spans="1:65" s="2" customFormat="1" ht="24.25" customHeight="1">
      <c r="A247" s="34"/>
      <c r="B247" s="147"/>
      <c r="C247" s="148" t="s">
        <v>362</v>
      </c>
      <c r="D247" s="148" t="s">
        <v>242</v>
      </c>
      <c r="E247" s="149" t="s">
        <v>376</v>
      </c>
      <c r="F247" s="150" t="s">
        <v>377</v>
      </c>
      <c r="G247" s="151" t="s">
        <v>138</v>
      </c>
      <c r="H247" s="152">
        <v>67.599999999999994</v>
      </c>
      <c r="I247" s="153"/>
      <c r="J247" s="152">
        <f>ROUND(I247*H247,3)</f>
        <v>0</v>
      </c>
      <c r="K247" s="154"/>
      <c r="L247" s="35"/>
      <c r="M247" s="155" t="s">
        <v>1</v>
      </c>
      <c r="N247" s="156" t="s">
        <v>46</v>
      </c>
      <c r="O247" s="60"/>
      <c r="P247" s="157">
        <f>O247*H247</f>
        <v>0</v>
      </c>
      <c r="Q247" s="157">
        <v>0</v>
      </c>
      <c r="R247" s="157">
        <f>Q247*H247</f>
        <v>0</v>
      </c>
      <c r="S247" s="157">
        <v>2.3E-3</v>
      </c>
      <c r="T247" s="158">
        <f>S247*H247</f>
        <v>0.15547999999999998</v>
      </c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R247" s="159" t="s">
        <v>307</v>
      </c>
      <c r="AT247" s="159" t="s">
        <v>242</v>
      </c>
      <c r="AU247" s="159" t="s">
        <v>140</v>
      </c>
      <c r="AY247" s="18" t="s">
        <v>239</v>
      </c>
      <c r="BE247" s="160">
        <f>IF(N247="základná",J247,0)</f>
        <v>0</v>
      </c>
      <c r="BF247" s="160">
        <f>IF(N247="znížená",J247,0)</f>
        <v>0</v>
      </c>
      <c r="BG247" s="160">
        <f>IF(N247="zákl. prenesená",J247,0)</f>
        <v>0</v>
      </c>
      <c r="BH247" s="160">
        <f>IF(N247="zníž. prenesená",J247,0)</f>
        <v>0</v>
      </c>
      <c r="BI247" s="160">
        <f>IF(N247="nulová",J247,0)</f>
        <v>0</v>
      </c>
      <c r="BJ247" s="18" t="s">
        <v>140</v>
      </c>
      <c r="BK247" s="161">
        <f>ROUND(I247*H247,3)</f>
        <v>0</v>
      </c>
      <c r="BL247" s="18" t="s">
        <v>307</v>
      </c>
      <c r="BM247" s="159" t="s">
        <v>758</v>
      </c>
    </row>
    <row r="248" spans="1:65" s="13" customFormat="1">
      <c r="B248" s="162"/>
      <c r="D248" s="163" t="s">
        <v>247</v>
      </c>
      <c r="E248" s="164" t="s">
        <v>1</v>
      </c>
      <c r="F248" s="165" t="s">
        <v>1358</v>
      </c>
      <c r="H248" s="166">
        <v>67.599999999999994</v>
      </c>
      <c r="I248" s="167"/>
      <c r="L248" s="162"/>
      <c r="M248" s="168"/>
      <c r="N248" s="169"/>
      <c r="O248" s="169"/>
      <c r="P248" s="169"/>
      <c r="Q248" s="169"/>
      <c r="R248" s="169"/>
      <c r="S248" s="169"/>
      <c r="T248" s="170"/>
      <c r="AT248" s="164" t="s">
        <v>247</v>
      </c>
      <c r="AU248" s="164" t="s">
        <v>140</v>
      </c>
      <c r="AV248" s="13" t="s">
        <v>140</v>
      </c>
      <c r="AW248" s="13" t="s">
        <v>3</v>
      </c>
      <c r="AX248" s="13" t="s">
        <v>80</v>
      </c>
      <c r="AY248" s="164" t="s">
        <v>239</v>
      </c>
    </row>
    <row r="249" spans="1:65" s="14" customFormat="1">
      <c r="B249" s="171"/>
      <c r="D249" s="163" t="s">
        <v>247</v>
      </c>
      <c r="E249" s="172" t="s">
        <v>1</v>
      </c>
      <c r="F249" s="173" t="s">
        <v>249</v>
      </c>
      <c r="H249" s="174">
        <v>67.599999999999994</v>
      </c>
      <c r="I249" s="175"/>
      <c r="L249" s="171"/>
      <c r="M249" s="176"/>
      <c r="N249" s="177"/>
      <c r="O249" s="177"/>
      <c r="P249" s="177"/>
      <c r="Q249" s="177"/>
      <c r="R249" s="177"/>
      <c r="S249" s="177"/>
      <c r="T249" s="178"/>
      <c r="AT249" s="172" t="s">
        <v>247</v>
      </c>
      <c r="AU249" s="172" t="s">
        <v>140</v>
      </c>
      <c r="AV249" s="14" t="s">
        <v>246</v>
      </c>
      <c r="AW249" s="14" t="s">
        <v>3</v>
      </c>
      <c r="AX249" s="14" t="s">
        <v>88</v>
      </c>
      <c r="AY249" s="172" t="s">
        <v>239</v>
      </c>
    </row>
    <row r="250" spans="1:65" s="2" customFormat="1" ht="24.25" customHeight="1">
      <c r="A250" s="34"/>
      <c r="B250" s="147"/>
      <c r="C250" s="148" t="s">
        <v>8</v>
      </c>
      <c r="D250" s="148" t="s">
        <v>242</v>
      </c>
      <c r="E250" s="149" t="s">
        <v>386</v>
      </c>
      <c r="F250" s="150" t="s">
        <v>387</v>
      </c>
      <c r="G250" s="151" t="s">
        <v>388</v>
      </c>
      <c r="H250" s="152">
        <v>16</v>
      </c>
      <c r="I250" s="153"/>
      <c r="J250" s="152">
        <f>ROUND(I250*H250,3)</f>
        <v>0</v>
      </c>
      <c r="K250" s="154"/>
      <c r="L250" s="35"/>
      <c r="M250" s="155" t="s">
        <v>1</v>
      </c>
      <c r="N250" s="156" t="s">
        <v>46</v>
      </c>
      <c r="O250" s="60"/>
      <c r="P250" s="157">
        <f>O250*H250</f>
        <v>0</v>
      </c>
      <c r="Q250" s="157">
        <v>0</v>
      </c>
      <c r="R250" s="157">
        <f>Q250*H250</f>
        <v>0</v>
      </c>
      <c r="S250" s="157">
        <v>2.4E-2</v>
      </c>
      <c r="T250" s="158">
        <f>S250*H250</f>
        <v>0.38400000000000001</v>
      </c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R250" s="159" t="s">
        <v>246</v>
      </c>
      <c r="AT250" s="159" t="s">
        <v>242</v>
      </c>
      <c r="AU250" s="159" t="s">
        <v>140</v>
      </c>
      <c r="AY250" s="18" t="s">
        <v>239</v>
      </c>
      <c r="BE250" s="160">
        <f>IF(N250="základná",J250,0)</f>
        <v>0</v>
      </c>
      <c r="BF250" s="160">
        <f>IF(N250="znížená",J250,0)</f>
        <v>0</v>
      </c>
      <c r="BG250" s="160">
        <f>IF(N250="zákl. prenesená",J250,0)</f>
        <v>0</v>
      </c>
      <c r="BH250" s="160">
        <f>IF(N250="zníž. prenesená",J250,0)</f>
        <v>0</v>
      </c>
      <c r="BI250" s="160">
        <f>IF(N250="nulová",J250,0)</f>
        <v>0</v>
      </c>
      <c r="BJ250" s="18" t="s">
        <v>140</v>
      </c>
      <c r="BK250" s="161">
        <f>ROUND(I250*H250,3)</f>
        <v>0</v>
      </c>
      <c r="BL250" s="18" t="s">
        <v>246</v>
      </c>
      <c r="BM250" s="159" t="s">
        <v>273</v>
      </c>
    </row>
    <row r="251" spans="1:65" s="15" customFormat="1">
      <c r="B251" s="179"/>
      <c r="D251" s="163" t="s">
        <v>247</v>
      </c>
      <c r="E251" s="180" t="s">
        <v>1</v>
      </c>
      <c r="F251" s="181" t="s">
        <v>390</v>
      </c>
      <c r="H251" s="180" t="s">
        <v>1</v>
      </c>
      <c r="I251" s="182"/>
      <c r="L251" s="179"/>
      <c r="M251" s="183"/>
      <c r="N251" s="184"/>
      <c r="O251" s="184"/>
      <c r="P251" s="184"/>
      <c r="Q251" s="184"/>
      <c r="R251" s="184"/>
      <c r="S251" s="184"/>
      <c r="T251" s="185"/>
      <c r="AT251" s="180" t="s">
        <v>247</v>
      </c>
      <c r="AU251" s="180" t="s">
        <v>140</v>
      </c>
      <c r="AV251" s="15" t="s">
        <v>88</v>
      </c>
      <c r="AW251" s="15" t="s">
        <v>3</v>
      </c>
      <c r="AX251" s="15" t="s">
        <v>80</v>
      </c>
      <c r="AY251" s="180" t="s">
        <v>239</v>
      </c>
    </row>
    <row r="252" spans="1:65" s="13" customFormat="1">
      <c r="B252" s="162"/>
      <c r="D252" s="163" t="s">
        <v>247</v>
      </c>
      <c r="E252" s="164" t="s">
        <v>1</v>
      </c>
      <c r="F252" s="165" t="s">
        <v>1359</v>
      </c>
      <c r="H252" s="166">
        <v>16</v>
      </c>
      <c r="I252" s="167"/>
      <c r="L252" s="162"/>
      <c r="M252" s="168"/>
      <c r="N252" s="169"/>
      <c r="O252" s="169"/>
      <c r="P252" s="169"/>
      <c r="Q252" s="169"/>
      <c r="R252" s="169"/>
      <c r="S252" s="169"/>
      <c r="T252" s="170"/>
      <c r="AT252" s="164" t="s">
        <v>247</v>
      </c>
      <c r="AU252" s="164" t="s">
        <v>140</v>
      </c>
      <c r="AV252" s="13" t="s">
        <v>140</v>
      </c>
      <c r="AW252" s="13" t="s">
        <v>3</v>
      </c>
      <c r="AX252" s="13" t="s">
        <v>80</v>
      </c>
      <c r="AY252" s="164" t="s">
        <v>239</v>
      </c>
    </row>
    <row r="253" spans="1:65" s="14" customFormat="1">
      <c r="B253" s="171"/>
      <c r="D253" s="163" t="s">
        <v>247</v>
      </c>
      <c r="E253" s="172" t="s">
        <v>1</v>
      </c>
      <c r="F253" s="173" t="s">
        <v>249</v>
      </c>
      <c r="H253" s="174">
        <v>16</v>
      </c>
      <c r="I253" s="175"/>
      <c r="L253" s="171"/>
      <c r="M253" s="176"/>
      <c r="N253" s="177"/>
      <c r="O253" s="177"/>
      <c r="P253" s="177"/>
      <c r="Q253" s="177"/>
      <c r="R253" s="177"/>
      <c r="S253" s="177"/>
      <c r="T253" s="178"/>
      <c r="AT253" s="172" t="s">
        <v>247</v>
      </c>
      <c r="AU253" s="172" t="s">
        <v>140</v>
      </c>
      <c r="AV253" s="14" t="s">
        <v>246</v>
      </c>
      <c r="AW253" s="14" t="s">
        <v>3</v>
      </c>
      <c r="AX253" s="14" t="s">
        <v>88</v>
      </c>
      <c r="AY253" s="172" t="s">
        <v>239</v>
      </c>
    </row>
    <row r="254" spans="1:65" s="2" customFormat="1" ht="24.25" customHeight="1">
      <c r="A254" s="34"/>
      <c r="B254" s="147"/>
      <c r="C254" s="148" t="s">
        <v>375</v>
      </c>
      <c r="D254" s="148" t="s">
        <v>242</v>
      </c>
      <c r="E254" s="149" t="s">
        <v>394</v>
      </c>
      <c r="F254" s="150" t="s">
        <v>395</v>
      </c>
      <c r="G254" s="151" t="s">
        <v>261</v>
      </c>
      <c r="H254" s="152">
        <v>4.32</v>
      </c>
      <c r="I254" s="153"/>
      <c r="J254" s="152">
        <f>ROUND(I254*H254,3)</f>
        <v>0</v>
      </c>
      <c r="K254" s="154"/>
      <c r="L254" s="35"/>
      <c r="M254" s="155" t="s">
        <v>1</v>
      </c>
      <c r="N254" s="156" t="s">
        <v>46</v>
      </c>
      <c r="O254" s="60"/>
      <c r="P254" s="157">
        <f>O254*H254</f>
        <v>0</v>
      </c>
      <c r="Q254" s="157">
        <v>0</v>
      </c>
      <c r="R254" s="157">
        <f>Q254*H254</f>
        <v>0</v>
      </c>
      <c r="S254" s="157">
        <v>2E-3</v>
      </c>
      <c r="T254" s="158">
        <f>S254*H254</f>
        <v>8.6400000000000001E-3</v>
      </c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R254" s="159" t="s">
        <v>246</v>
      </c>
      <c r="AT254" s="159" t="s">
        <v>242</v>
      </c>
      <c r="AU254" s="159" t="s">
        <v>140</v>
      </c>
      <c r="AY254" s="18" t="s">
        <v>239</v>
      </c>
      <c r="BE254" s="160">
        <f>IF(N254="základná",J254,0)</f>
        <v>0</v>
      </c>
      <c r="BF254" s="160">
        <f>IF(N254="znížená",J254,0)</f>
        <v>0</v>
      </c>
      <c r="BG254" s="160">
        <f>IF(N254="zákl. prenesená",J254,0)</f>
        <v>0</v>
      </c>
      <c r="BH254" s="160">
        <f>IF(N254="zníž. prenesená",J254,0)</f>
        <v>0</v>
      </c>
      <c r="BI254" s="160">
        <f>IF(N254="nulová",J254,0)</f>
        <v>0</v>
      </c>
      <c r="BJ254" s="18" t="s">
        <v>140</v>
      </c>
      <c r="BK254" s="161">
        <f>ROUND(I254*H254,3)</f>
        <v>0</v>
      </c>
      <c r="BL254" s="18" t="s">
        <v>246</v>
      </c>
      <c r="BM254" s="159" t="s">
        <v>294</v>
      </c>
    </row>
    <row r="255" spans="1:65" s="15" customFormat="1">
      <c r="B255" s="179"/>
      <c r="D255" s="163" t="s">
        <v>247</v>
      </c>
      <c r="E255" s="180" t="s">
        <v>1</v>
      </c>
      <c r="F255" s="181" t="s">
        <v>397</v>
      </c>
      <c r="H255" s="180" t="s">
        <v>1</v>
      </c>
      <c r="I255" s="182"/>
      <c r="L255" s="179"/>
      <c r="M255" s="183"/>
      <c r="N255" s="184"/>
      <c r="O255" s="184"/>
      <c r="P255" s="184"/>
      <c r="Q255" s="184"/>
      <c r="R255" s="184"/>
      <c r="S255" s="184"/>
      <c r="T255" s="185"/>
      <c r="AT255" s="180" t="s">
        <v>247</v>
      </c>
      <c r="AU255" s="180" t="s">
        <v>140</v>
      </c>
      <c r="AV255" s="15" t="s">
        <v>88</v>
      </c>
      <c r="AW255" s="15" t="s">
        <v>3</v>
      </c>
      <c r="AX255" s="15" t="s">
        <v>80</v>
      </c>
      <c r="AY255" s="180" t="s">
        <v>239</v>
      </c>
    </row>
    <row r="256" spans="1:65" s="13" customFormat="1">
      <c r="B256" s="162"/>
      <c r="D256" s="163" t="s">
        <v>247</v>
      </c>
      <c r="E256" s="164" t="s">
        <v>1</v>
      </c>
      <c r="F256" s="165" t="s">
        <v>1360</v>
      </c>
      <c r="H256" s="166">
        <v>4.32</v>
      </c>
      <c r="I256" s="167"/>
      <c r="L256" s="162"/>
      <c r="M256" s="168"/>
      <c r="N256" s="169"/>
      <c r="O256" s="169"/>
      <c r="P256" s="169"/>
      <c r="Q256" s="169"/>
      <c r="R256" s="169"/>
      <c r="S256" s="169"/>
      <c r="T256" s="170"/>
      <c r="AT256" s="164" t="s">
        <v>247</v>
      </c>
      <c r="AU256" s="164" t="s">
        <v>140</v>
      </c>
      <c r="AV256" s="13" t="s">
        <v>140</v>
      </c>
      <c r="AW256" s="13" t="s">
        <v>3</v>
      </c>
      <c r="AX256" s="13" t="s">
        <v>80</v>
      </c>
      <c r="AY256" s="164" t="s">
        <v>239</v>
      </c>
    </row>
    <row r="257" spans="1:65" s="14" customFormat="1">
      <c r="B257" s="171"/>
      <c r="D257" s="163" t="s">
        <v>247</v>
      </c>
      <c r="E257" s="172" t="s">
        <v>1</v>
      </c>
      <c r="F257" s="173" t="s">
        <v>249</v>
      </c>
      <c r="H257" s="174">
        <v>4.32</v>
      </c>
      <c r="I257" s="175"/>
      <c r="L257" s="171"/>
      <c r="M257" s="176"/>
      <c r="N257" s="177"/>
      <c r="O257" s="177"/>
      <c r="P257" s="177"/>
      <c r="Q257" s="177"/>
      <c r="R257" s="177"/>
      <c r="S257" s="177"/>
      <c r="T257" s="178"/>
      <c r="AT257" s="172" t="s">
        <v>247</v>
      </c>
      <c r="AU257" s="172" t="s">
        <v>140</v>
      </c>
      <c r="AV257" s="14" t="s">
        <v>246</v>
      </c>
      <c r="AW257" s="14" t="s">
        <v>3</v>
      </c>
      <c r="AX257" s="14" t="s">
        <v>88</v>
      </c>
      <c r="AY257" s="172" t="s">
        <v>239</v>
      </c>
    </row>
    <row r="258" spans="1:65" s="2" customFormat="1" ht="24.25" customHeight="1">
      <c r="A258" s="34"/>
      <c r="B258" s="147"/>
      <c r="C258" s="148" t="s">
        <v>380</v>
      </c>
      <c r="D258" s="148" t="s">
        <v>242</v>
      </c>
      <c r="E258" s="149" t="s">
        <v>407</v>
      </c>
      <c r="F258" s="150" t="s">
        <v>408</v>
      </c>
      <c r="G258" s="151" t="s">
        <v>261</v>
      </c>
      <c r="H258" s="152">
        <v>13.396000000000001</v>
      </c>
      <c r="I258" s="153"/>
      <c r="J258" s="152">
        <f>ROUND(I258*H258,3)</f>
        <v>0</v>
      </c>
      <c r="K258" s="154"/>
      <c r="L258" s="35"/>
      <c r="M258" s="155" t="s">
        <v>1</v>
      </c>
      <c r="N258" s="156" t="s">
        <v>46</v>
      </c>
      <c r="O258" s="60"/>
      <c r="P258" s="157">
        <f>O258*H258</f>
        <v>0</v>
      </c>
      <c r="Q258" s="157">
        <v>0</v>
      </c>
      <c r="R258" s="157">
        <f>Q258*H258</f>
        <v>0</v>
      </c>
      <c r="S258" s="157">
        <v>7.5999999999999998E-2</v>
      </c>
      <c r="T258" s="158">
        <f>S258*H258</f>
        <v>1.0180960000000001</v>
      </c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R258" s="159" t="s">
        <v>246</v>
      </c>
      <c r="AT258" s="159" t="s">
        <v>242</v>
      </c>
      <c r="AU258" s="159" t="s">
        <v>140</v>
      </c>
      <c r="AY258" s="18" t="s">
        <v>239</v>
      </c>
      <c r="BE258" s="160">
        <f>IF(N258="základná",J258,0)</f>
        <v>0</v>
      </c>
      <c r="BF258" s="160">
        <f>IF(N258="znížená",J258,0)</f>
        <v>0</v>
      </c>
      <c r="BG258" s="160">
        <f>IF(N258="zákl. prenesená",J258,0)</f>
        <v>0</v>
      </c>
      <c r="BH258" s="160">
        <f>IF(N258="zníž. prenesená",J258,0)</f>
        <v>0</v>
      </c>
      <c r="BI258" s="160">
        <f>IF(N258="nulová",J258,0)</f>
        <v>0</v>
      </c>
      <c r="BJ258" s="18" t="s">
        <v>140</v>
      </c>
      <c r="BK258" s="161">
        <f>ROUND(I258*H258,3)</f>
        <v>0</v>
      </c>
      <c r="BL258" s="18" t="s">
        <v>246</v>
      </c>
      <c r="BM258" s="159" t="s">
        <v>289</v>
      </c>
    </row>
    <row r="259" spans="1:65" s="15" customFormat="1">
      <c r="B259" s="179"/>
      <c r="D259" s="163" t="s">
        <v>247</v>
      </c>
      <c r="E259" s="180" t="s">
        <v>1</v>
      </c>
      <c r="F259" s="181" t="s">
        <v>410</v>
      </c>
      <c r="H259" s="180" t="s">
        <v>1</v>
      </c>
      <c r="I259" s="182"/>
      <c r="L259" s="179"/>
      <c r="M259" s="183"/>
      <c r="N259" s="184"/>
      <c r="O259" s="184"/>
      <c r="P259" s="184"/>
      <c r="Q259" s="184"/>
      <c r="R259" s="184"/>
      <c r="S259" s="184"/>
      <c r="T259" s="185"/>
      <c r="AT259" s="180" t="s">
        <v>247</v>
      </c>
      <c r="AU259" s="180" t="s">
        <v>140</v>
      </c>
      <c r="AV259" s="15" t="s">
        <v>88</v>
      </c>
      <c r="AW259" s="15" t="s">
        <v>3</v>
      </c>
      <c r="AX259" s="15" t="s">
        <v>80</v>
      </c>
      <c r="AY259" s="180" t="s">
        <v>239</v>
      </c>
    </row>
    <row r="260" spans="1:65" s="13" customFormat="1">
      <c r="B260" s="162"/>
      <c r="D260" s="163" t="s">
        <v>247</v>
      </c>
      <c r="E260" s="164" t="s">
        <v>1</v>
      </c>
      <c r="F260" s="165" t="s">
        <v>1361</v>
      </c>
      <c r="H260" s="166">
        <v>13.396000000000001</v>
      </c>
      <c r="I260" s="167"/>
      <c r="L260" s="162"/>
      <c r="M260" s="168"/>
      <c r="N260" s="169"/>
      <c r="O260" s="169"/>
      <c r="P260" s="169"/>
      <c r="Q260" s="169"/>
      <c r="R260" s="169"/>
      <c r="S260" s="169"/>
      <c r="T260" s="170"/>
      <c r="AT260" s="164" t="s">
        <v>247</v>
      </c>
      <c r="AU260" s="164" t="s">
        <v>140</v>
      </c>
      <c r="AV260" s="13" t="s">
        <v>140</v>
      </c>
      <c r="AW260" s="13" t="s">
        <v>3</v>
      </c>
      <c r="AX260" s="13" t="s">
        <v>80</v>
      </c>
      <c r="AY260" s="164" t="s">
        <v>239</v>
      </c>
    </row>
    <row r="261" spans="1:65" s="14" customFormat="1">
      <c r="B261" s="171"/>
      <c r="D261" s="163" t="s">
        <v>247</v>
      </c>
      <c r="E261" s="172" t="s">
        <v>1</v>
      </c>
      <c r="F261" s="173" t="s">
        <v>249</v>
      </c>
      <c r="H261" s="174">
        <v>13.396000000000001</v>
      </c>
      <c r="I261" s="175"/>
      <c r="L261" s="171"/>
      <c r="M261" s="176"/>
      <c r="N261" s="177"/>
      <c r="O261" s="177"/>
      <c r="P261" s="177"/>
      <c r="Q261" s="177"/>
      <c r="R261" s="177"/>
      <c r="S261" s="177"/>
      <c r="T261" s="178"/>
      <c r="AT261" s="172" t="s">
        <v>247</v>
      </c>
      <c r="AU261" s="172" t="s">
        <v>140</v>
      </c>
      <c r="AV261" s="14" t="s">
        <v>246</v>
      </c>
      <c r="AW261" s="14" t="s">
        <v>3</v>
      </c>
      <c r="AX261" s="14" t="s">
        <v>88</v>
      </c>
      <c r="AY261" s="172" t="s">
        <v>239</v>
      </c>
    </row>
    <row r="262" spans="1:65" s="2" customFormat="1" ht="24.25" customHeight="1">
      <c r="A262" s="34"/>
      <c r="B262" s="147"/>
      <c r="C262" s="148" t="s">
        <v>385</v>
      </c>
      <c r="D262" s="148" t="s">
        <v>242</v>
      </c>
      <c r="E262" s="149" t="s">
        <v>418</v>
      </c>
      <c r="F262" s="150" t="s">
        <v>419</v>
      </c>
      <c r="G262" s="151" t="s">
        <v>261</v>
      </c>
      <c r="H262" s="152">
        <v>0.75</v>
      </c>
      <c r="I262" s="153"/>
      <c r="J262" s="152">
        <f>ROUND(I262*H262,3)</f>
        <v>0</v>
      </c>
      <c r="K262" s="154"/>
      <c r="L262" s="35"/>
      <c r="M262" s="155" t="s">
        <v>1</v>
      </c>
      <c r="N262" s="156" t="s">
        <v>46</v>
      </c>
      <c r="O262" s="60"/>
      <c r="P262" s="157">
        <f>O262*H262</f>
        <v>0</v>
      </c>
      <c r="Q262" s="157">
        <v>0</v>
      </c>
      <c r="R262" s="157">
        <f>Q262*H262</f>
        <v>0</v>
      </c>
      <c r="S262" s="157">
        <v>0.01</v>
      </c>
      <c r="T262" s="158">
        <f>S262*H262</f>
        <v>7.4999999999999997E-3</v>
      </c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R262" s="159" t="s">
        <v>307</v>
      </c>
      <c r="AT262" s="159" t="s">
        <v>242</v>
      </c>
      <c r="AU262" s="159" t="s">
        <v>140</v>
      </c>
      <c r="AY262" s="18" t="s">
        <v>239</v>
      </c>
      <c r="BE262" s="160">
        <f>IF(N262="základná",J262,0)</f>
        <v>0</v>
      </c>
      <c r="BF262" s="160">
        <f>IF(N262="znížená",J262,0)</f>
        <v>0</v>
      </c>
      <c r="BG262" s="160">
        <f>IF(N262="zákl. prenesená",J262,0)</f>
        <v>0</v>
      </c>
      <c r="BH262" s="160">
        <f>IF(N262="zníž. prenesená",J262,0)</f>
        <v>0</v>
      </c>
      <c r="BI262" s="160">
        <f>IF(N262="nulová",J262,0)</f>
        <v>0</v>
      </c>
      <c r="BJ262" s="18" t="s">
        <v>140</v>
      </c>
      <c r="BK262" s="161">
        <f>ROUND(I262*H262,3)</f>
        <v>0</v>
      </c>
      <c r="BL262" s="18" t="s">
        <v>307</v>
      </c>
      <c r="BM262" s="159" t="s">
        <v>1067</v>
      </c>
    </row>
    <row r="263" spans="1:65" s="13" customFormat="1">
      <c r="B263" s="162"/>
      <c r="D263" s="163" t="s">
        <v>247</v>
      </c>
      <c r="E263" s="164" t="s">
        <v>1</v>
      </c>
      <c r="F263" s="165" t="s">
        <v>1362</v>
      </c>
      <c r="H263" s="166">
        <v>0.75</v>
      </c>
      <c r="I263" s="167"/>
      <c r="L263" s="162"/>
      <c r="M263" s="168"/>
      <c r="N263" s="169"/>
      <c r="O263" s="169"/>
      <c r="P263" s="169"/>
      <c r="Q263" s="169"/>
      <c r="R263" s="169"/>
      <c r="S263" s="169"/>
      <c r="T263" s="170"/>
      <c r="AT263" s="164" t="s">
        <v>247</v>
      </c>
      <c r="AU263" s="164" t="s">
        <v>140</v>
      </c>
      <c r="AV263" s="13" t="s">
        <v>140</v>
      </c>
      <c r="AW263" s="13" t="s">
        <v>3</v>
      </c>
      <c r="AX263" s="13" t="s">
        <v>80</v>
      </c>
      <c r="AY263" s="164" t="s">
        <v>239</v>
      </c>
    </row>
    <row r="264" spans="1:65" s="14" customFormat="1">
      <c r="B264" s="171"/>
      <c r="D264" s="163" t="s">
        <v>247</v>
      </c>
      <c r="E264" s="172" t="s">
        <v>1</v>
      </c>
      <c r="F264" s="173" t="s">
        <v>249</v>
      </c>
      <c r="H264" s="174">
        <v>0.75</v>
      </c>
      <c r="I264" s="175"/>
      <c r="L264" s="171"/>
      <c r="M264" s="176"/>
      <c r="N264" s="177"/>
      <c r="O264" s="177"/>
      <c r="P264" s="177"/>
      <c r="Q264" s="177"/>
      <c r="R264" s="177"/>
      <c r="S264" s="177"/>
      <c r="T264" s="178"/>
      <c r="AT264" s="172" t="s">
        <v>247</v>
      </c>
      <c r="AU264" s="172" t="s">
        <v>140</v>
      </c>
      <c r="AV264" s="14" t="s">
        <v>246</v>
      </c>
      <c r="AW264" s="14" t="s">
        <v>3</v>
      </c>
      <c r="AX264" s="14" t="s">
        <v>88</v>
      </c>
      <c r="AY264" s="172" t="s">
        <v>239</v>
      </c>
    </row>
    <row r="265" spans="1:65" s="2" customFormat="1" ht="24.25" customHeight="1">
      <c r="A265" s="34"/>
      <c r="B265" s="147"/>
      <c r="C265" s="148" t="s">
        <v>393</v>
      </c>
      <c r="D265" s="148" t="s">
        <v>242</v>
      </c>
      <c r="E265" s="149" t="s">
        <v>423</v>
      </c>
      <c r="F265" s="150" t="s">
        <v>424</v>
      </c>
      <c r="G265" s="151" t="s">
        <v>261</v>
      </c>
      <c r="H265" s="152">
        <v>0.75</v>
      </c>
      <c r="I265" s="153"/>
      <c r="J265" s="152">
        <f>ROUND(I265*H265,3)</f>
        <v>0</v>
      </c>
      <c r="K265" s="154"/>
      <c r="L265" s="35"/>
      <c r="M265" s="155" t="s">
        <v>1</v>
      </c>
      <c r="N265" s="156" t="s">
        <v>46</v>
      </c>
      <c r="O265" s="60"/>
      <c r="P265" s="157">
        <f>O265*H265</f>
        <v>0</v>
      </c>
      <c r="Q265" s="157">
        <v>0</v>
      </c>
      <c r="R265" s="157">
        <f>Q265*H265</f>
        <v>0</v>
      </c>
      <c r="S265" s="157">
        <v>0</v>
      </c>
      <c r="T265" s="158">
        <f>S265*H265</f>
        <v>0</v>
      </c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R265" s="159" t="s">
        <v>307</v>
      </c>
      <c r="AT265" s="159" t="s">
        <v>242</v>
      </c>
      <c r="AU265" s="159" t="s">
        <v>140</v>
      </c>
      <c r="AY265" s="18" t="s">
        <v>239</v>
      </c>
      <c r="BE265" s="160">
        <f>IF(N265="základná",J265,0)</f>
        <v>0</v>
      </c>
      <c r="BF265" s="160">
        <f>IF(N265="znížená",J265,0)</f>
        <v>0</v>
      </c>
      <c r="BG265" s="160">
        <f>IF(N265="zákl. prenesená",J265,0)</f>
        <v>0</v>
      </c>
      <c r="BH265" s="160">
        <f>IF(N265="zníž. prenesená",J265,0)</f>
        <v>0</v>
      </c>
      <c r="BI265" s="160">
        <f>IF(N265="nulová",J265,0)</f>
        <v>0</v>
      </c>
      <c r="BJ265" s="18" t="s">
        <v>140</v>
      </c>
      <c r="BK265" s="161">
        <f>ROUND(I265*H265,3)</f>
        <v>0</v>
      </c>
      <c r="BL265" s="18" t="s">
        <v>307</v>
      </c>
      <c r="BM265" s="159" t="s">
        <v>1363</v>
      </c>
    </row>
    <row r="266" spans="1:65" s="2" customFormat="1" ht="38" customHeight="1">
      <c r="A266" s="34"/>
      <c r="B266" s="147"/>
      <c r="C266" s="148" t="s">
        <v>400</v>
      </c>
      <c r="D266" s="148" t="s">
        <v>242</v>
      </c>
      <c r="E266" s="149" t="s">
        <v>431</v>
      </c>
      <c r="F266" s="150" t="s">
        <v>432</v>
      </c>
      <c r="G266" s="151" t="s">
        <v>433</v>
      </c>
      <c r="H266" s="152">
        <v>23</v>
      </c>
      <c r="I266" s="153"/>
      <c r="J266" s="152">
        <f>ROUND(I266*H266,3)</f>
        <v>0</v>
      </c>
      <c r="K266" s="154"/>
      <c r="L266" s="35"/>
      <c r="M266" s="155" t="s">
        <v>1</v>
      </c>
      <c r="N266" s="156" t="s">
        <v>46</v>
      </c>
      <c r="O266" s="60"/>
      <c r="P266" s="157">
        <f>O266*H266</f>
        <v>0</v>
      </c>
      <c r="Q266" s="157">
        <v>0</v>
      </c>
      <c r="R266" s="157">
        <f>Q266*H266</f>
        <v>0</v>
      </c>
      <c r="S266" s="157">
        <v>1.6E-2</v>
      </c>
      <c r="T266" s="158">
        <f>S266*H266</f>
        <v>0.36799999999999999</v>
      </c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R266" s="159" t="s">
        <v>307</v>
      </c>
      <c r="AT266" s="159" t="s">
        <v>242</v>
      </c>
      <c r="AU266" s="159" t="s">
        <v>140</v>
      </c>
      <c r="AY266" s="18" t="s">
        <v>239</v>
      </c>
      <c r="BE266" s="160">
        <f>IF(N266="základná",J266,0)</f>
        <v>0</v>
      </c>
      <c r="BF266" s="160">
        <f>IF(N266="znížená",J266,0)</f>
        <v>0</v>
      </c>
      <c r="BG266" s="160">
        <f>IF(N266="zákl. prenesená",J266,0)</f>
        <v>0</v>
      </c>
      <c r="BH266" s="160">
        <f>IF(N266="zníž. prenesená",J266,0)</f>
        <v>0</v>
      </c>
      <c r="BI266" s="160">
        <f>IF(N266="nulová",J266,0)</f>
        <v>0</v>
      </c>
      <c r="BJ266" s="18" t="s">
        <v>140</v>
      </c>
      <c r="BK266" s="161">
        <f>ROUND(I266*H266,3)</f>
        <v>0</v>
      </c>
      <c r="BL266" s="18" t="s">
        <v>307</v>
      </c>
      <c r="BM266" s="159" t="s">
        <v>763</v>
      </c>
    </row>
    <row r="267" spans="1:65" s="13" customFormat="1">
      <c r="B267" s="162"/>
      <c r="D267" s="163" t="s">
        <v>247</v>
      </c>
      <c r="E267" s="164" t="s">
        <v>1</v>
      </c>
      <c r="F267" s="165" t="s">
        <v>1364</v>
      </c>
      <c r="H267" s="166">
        <v>5</v>
      </c>
      <c r="I267" s="167"/>
      <c r="L267" s="162"/>
      <c r="M267" s="168"/>
      <c r="N267" s="169"/>
      <c r="O267" s="169"/>
      <c r="P267" s="169"/>
      <c r="Q267" s="169"/>
      <c r="R267" s="169"/>
      <c r="S267" s="169"/>
      <c r="T267" s="170"/>
      <c r="AT267" s="164" t="s">
        <v>247</v>
      </c>
      <c r="AU267" s="164" t="s">
        <v>140</v>
      </c>
      <c r="AV267" s="13" t="s">
        <v>140</v>
      </c>
      <c r="AW267" s="13" t="s">
        <v>3</v>
      </c>
      <c r="AX267" s="13" t="s">
        <v>80</v>
      </c>
      <c r="AY267" s="164" t="s">
        <v>239</v>
      </c>
    </row>
    <row r="268" spans="1:65" s="13" customFormat="1">
      <c r="B268" s="162"/>
      <c r="D268" s="163" t="s">
        <v>247</v>
      </c>
      <c r="E268" s="164" t="s">
        <v>1</v>
      </c>
      <c r="F268" s="165" t="s">
        <v>1365</v>
      </c>
      <c r="H268" s="166">
        <v>1</v>
      </c>
      <c r="I268" s="167"/>
      <c r="L268" s="162"/>
      <c r="M268" s="168"/>
      <c r="N268" s="169"/>
      <c r="O268" s="169"/>
      <c r="P268" s="169"/>
      <c r="Q268" s="169"/>
      <c r="R268" s="169"/>
      <c r="S268" s="169"/>
      <c r="T268" s="170"/>
      <c r="AT268" s="164" t="s">
        <v>247</v>
      </c>
      <c r="AU268" s="164" t="s">
        <v>140</v>
      </c>
      <c r="AV268" s="13" t="s">
        <v>140</v>
      </c>
      <c r="AW268" s="13" t="s">
        <v>3</v>
      </c>
      <c r="AX268" s="13" t="s">
        <v>80</v>
      </c>
      <c r="AY268" s="164" t="s">
        <v>239</v>
      </c>
    </row>
    <row r="269" spans="1:65" s="13" customFormat="1">
      <c r="B269" s="162"/>
      <c r="D269" s="163" t="s">
        <v>247</v>
      </c>
      <c r="E269" s="164" t="s">
        <v>1</v>
      </c>
      <c r="F269" s="165" t="s">
        <v>1366</v>
      </c>
      <c r="H269" s="166">
        <v>17</v>
      </c>
      <c r="I269" s="167"/>
      <c r="L269" s="162"/>
      <c r="M269" s="168"/>
      <c r="N269" s="169"/>
      <c r="O269" s="169"/>
      <c r="P269" s="169"/>
      <c r="Q269" s="169"/>
      <c r="R269" s="169"/>
      <c r="S269" s="169"/>
      <c r="T269" s="170"/>
      <c r="AT269" s="164" t="s">
        <v>247</v>
      </c>
      <c r="AU269" s="164" t="s">
        <v>140</v>
      </c>
      <c r="AV269" s="13" t="s">
        <v>140</v>
      </c>
      <c r="AW269" s="13" t="s">
        <v>3</v>
      </c>
      <c r="AX269" s="13" t="s">
        <v>80</v>
      </c>
      <c r="AY269" s="164" t="s">
        <v>239</v>
      </c>
    </row>
    <row r="270" spans="1:65" s="14" customFormat="1">
      <c r="B270" s="171"/>
      <c r="D270" s="163" t="s">
        <v>247</v>
      </c>
      <c r="E270" s="172" t="s">
        <v>1</v>
      </c>
      <c r="F270" s="173" t="s">
        <v>249</v>
      </c>
      <c r="H270" s="174">
        <v>23</v>
      </c>
      <c r="I270" s="175"/>
      <c r="L270" s="171"/>
      <c r="M270" s="176"/>
      <c r="N270" s="177"/>
      <c r="O270" s="177"/>
      <c r="P270" s="177"/>
      <c r="Q270" s="177"/>
      <c r="R270" s="177"/>
      <c r="S270" s="177"/>
      <c r="T270" s="178"/>
      <c r="AT270" s="172" t="s">
        <v>247</v>
      </c>
      <c r="AU270" s="172" t="s">
        <v>140</v>
      </c>
      <c r="AV270" s="14" t="s">
        <v>246</v>
      </c>
      <c r="AW270" s="14" t="s">
        <v>3</v>
      </c>
      <c r="AX270" s="14" t="s">
        <v>88</v>
      </c>
      <c r="AY270" s="172" t="s">
        <v>239</v>
      </c>
    </row>
    <row r="271" spans="1:65" s="2" customFormat="1" ht="24.25" customHeight="1">
      <c r="A271" s="34"/>
      <c r="B271" s="147"/>
      <c r="C271" s="148" t="s">
        <v>406</v>
      </c>
      <c r="D271" s="148" t="s">
        <v>242</v>
      </c>
      <c r="E271" s="149" t="s">
        <v>445</v>
      </c>
      <c r="F271" s="150" t="s">
        <v>446</v>
      </c>
      <c r="G271" s="151" t="s">
        <v>138</v>
      </c>
      <c r="H271" s="152">
        <v>1.5</v>
      </c>
      <c r="I271" s="153"/>
      <c r="J271" s="152">
        <f>ROUND(I271*H271,3)</f>
        <v>0</v>
      </c>
      <c r="K271" s="154"/>
      <c r="L271" s="35"/>
      <c r="M271" s="155" t="s">
        <v>1</v>
      </c>
      <c r="N271" s="156" t="s">
        <v>46</v>
      </c>
      <c r="O271" s="60"/>
      <c r="P271" s="157">
        <f>O271*H271</f>
        <v>0</v>
      </c>
      <c r="Q271" s="157">
        <v>0</v>
      </c>
      <c r="R271" s="157">
        <f>Q271*H271</f>
        <v>0</v>
      </c>
      <c r="S271" s="157">
        <v>3.6999999999999998E-2</v>
      </c>
      <c r="T271" s="158">
        <f>S271*H271</f>
        <v>5.5499999999999994E-2</v>
      </c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R271" s="159" t="s">
        <v>246</v>
      </c>
      <c r="AT271" s="159" t="s">
        <v>242</v>
      </c>
      <c r="AU271" s="159" t="s">
        <v>140</v>
      </c>
      <c r="AY271" s="18" t="s">
        <v>239</v>
      </c>
      <c r="BE271" s="160">
        <f>IF(N271="základná",J271,0)</f>
        <v>0</v>
      </c>
      <c r="BF271" s="160">
        <f>IF(N271="znížená",J271,0)</f>
        <v>0</v>
      </c>
      <c r="BG271" s="160">
        <f>IF(N271="zákl. prenesená",J271,0)</f>
        <v>0</v>
      </c>
      <c r="BH271" s="160">
        <f>IF(N271="zníž. prenesená",J271,0)</f>
        <v>0</v>
      </c>
      <c r="BI271" s="160">
        <f>IF(N271="nulová",J271,0)</f>
        <v>0</v>
      </c>
      <c r="BJ271" s="18" t="s">
        <v>140</v>
      </c>
      <c r="BK271" s="161">
        <f>ROUND(I271*H271,3)</f>
        <v>0</v>
      </c>
      <c r="BL271" s="18" t="s">
        <v>246</v>
      </c>
      <c r="BM271" s="159" t="s">
        <v>323</v>
      </c>
    </row>
    <row r="272" spans="1:65" s="2" customFormat="1" ht="24.25" customHeight="1">
      <c r="A272" s="34"/>
      <c r="B272" s="147"/>
      <c r="C272" s="148" t="s">
        <v>262</v>
      </c>
      <c r="D272" s="148" t="s">
        <v>242</v>
      </c>
      <c r="E272" s="149" t="s">
        <v>448</v>
      </c>
      <c r="F272" s="150" t="s">
        <v>449</v>
      </c>
      <c r="G272" s="151" t="s">
        <v>388</v>
      </c>
      <c r="H272" s="152">
        <v>1</v>
      </c>
      <c r="I272" s="153"/>
      <c r="J272" s="152">
        <f>ROUND(I272*H272,3)</f>
        <v>0</v>
      </c>
      <c r="K272" s="154"/>
      <c r="L272" s="35"/>
      <c r="M272" s="155" t="s">
        <v>1</v>
      </c>
      <c r="N272" s="156" t="s">
        <v>46</v>
      </c>
      <c r="O272" s="60"/>
      <c r="P272" s="157">
        <f>O272*H272</f>
        <v>0</v>
      </c>
      <c r="Q272" s="157">
        <v>0</v>
      </c>
      <c r="R272" s="157">
        <f>Q272*H272</f>
        <v>0</v>
      </c>
      <c r="S272" s="157">
        <v>5.2999999999999999E-2</v>
      </c>
      <c r="T272" s="158">
        <f>S272*H272</f>
        <v>5.2999999999999999E-2</v>
      </c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R272" s="159" t="s">
        <v>307</v>
      </c>
      <c r="AT272" s="159" t="s">
        <v>242</v>
      </c>
      <c r="AU272" s="159" t="s">
        <v>140</v>
      </c>
      <c r="AY272" s="18" t="s">
        <v>239</v>
      </c>
      <c r="BE272" s="160">
        <f>IF(N272="základná",J272,0)</f>
        <v>0</v>
      </c>
      <c r="BF272" s="160">
        <f>IF(N272="znížená",J272,0)</f>
        <v>0</v>
      </c>
      <c r="BG272" s="160">
        <f>IF(N272="zákl. prenesená",J272,0)</f>
        <v>0</v>
      </c>
      <c r="BH272" s="160">
        <f>IF(N272="zníž. prenesená",J272,0)</f>
        <v>0</v>
      </c>
      <c r="BI272" s="160">
        <f>IF(N272="nulová",J272,0)</f>
        <v>0</v>
      </c>
      <c r="BJ272" s="18" t="s">
        <v>140</v>
      </c>
      <c r="BK272" s="161">
        <f>ROUND(I272*H272,3)</f>
        <v>0</v>
      </c>
      <c r="BL272" s="18" t="s">
        <v>307</v>
      </c>
      <c r="BM272" s="159" t="s">
        <v>802</v>
      </c>
    </row>
    <row r="273" spans="1:65" s="2" customFormat="1" ht="24.25" customHeight="1">
      <c r="A273" s="34"/>
      <c r="B273" s="147"/>
      <c r="C273" s="148" t="s">
        <v>268</v>
      </c>
      <c r="D273" s="148" t="s">
        <v>242</v>
      </c>
      <c r="E273" s="149" t="s">
        <v>452</v>
      </c>
      <c r="F273" s="150" t="s">
        <v>453</v>
      </c>
      <c r="G273" s="151" t="s">
        <v>454</v>
      </c>
      <c r="H273" s="152">
        <v>10</v>
      </c>
      <c r="I273" s="153"/>
      <c r="J273" s="152">
        <f>ROUND(I273*H273,3)</f>
        <v>0</v>
      </c>
      <c r="K273" s="154"/>
      <c r="L273" s="35"/>
      <c r="M273" s="155" t="s">
        <v>1</v>
      </c>
      <c r="N273" s="156" t="s">
        <v>46</v>
      </c>
      <c r="O273" s="60"/>
      <c r="P273" s="157">
        <f>O273*H273</f>
        <v>0</v>
      </c>
      <c r="Q273" s="157">
        <v>0</v>
      </c>
      <c r="R273" s="157">
        <f>Q273*H273</f>
        <v>0</v>
      </c>
      <c r="S273" s="157">
        <v>1E-3</v>
      </c>
      <c r="T273" s="158">
        <f>S273*H273</f>
        <v>0.01</v>
      </c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R273" s="159" t="s">
        <v>307</v>
      </c>
      <c r="AT273" s="159" t="s">
        <v>242</v>
      </c>
      <c r="AU273" s="159" t="s">
        <v>140</v>
      </c>
      <c r="AY273" s="18" t="s">
        <v>239</v>
      </c>
      <c r="BE273" s="160">
        <f>IF(N273="základná",J273,0)</f>
        <v>0</v>
      </c>
      <c r="BF273" s="160">
        <f>IF(N273="znížená",J273,0)</f>
        <v>0</v>
      </c>
      <c r="BG273" s="160">
        <f>IF(N273="zákl. prenesená",J273,0)</f>
        <v>0</v>
      </c>
      <c r="BH273" s="160">
        <f>IF(N273="zníž. prenesená",J273,0)</f>
        <v>0</v>
      </c>
      <c r="BI273" s="160">
        <f>IF(N273="nulová",J273,0)</f>
        <v>0</v>
      </c>
      <c r="BJ273" s="18" t="s">
        <v>140</v>
      </c>
      <c r="BK273" s="161">
        <f>ROUND(I273*H273,3)</f>
        <v>0</v>
      </c>
      <c r="BL273" s="18" t="s">
        <v>307</v>
      </c>
      <c r="BM273" s="159" t="s">
        <v>443</v>
      </c>
    </row>
    <row r="274" spans="1:65" s="2" customFormat="1" ht="29.45">
      <c r="A274" s="34"/>
      <c r="B274" s="35"/>
      <c r="C274" s="34"/>
      <c r="D274" s="163" t="s">
        <v>316</v>
      </c>
      <c r="E274" s="34"/>
      <c r="F274" s="186" t="s">
        <v>456</v>
      </c>
      <c r="G274" s="34"/>
      <c r="H274" s="34"/>
      <c r="I274" s="187"/>
      <c r="J274" s="34"/>
      <c r="K274" s="34"/>
      <c r="L274" s="35"/>
      <c r="M274" s="188"/>
      <c r="N274" s="189"/>
      <c r="O274" s="60"/>
      <c r="P274" s="60"/>
      <c r="Q274" s="60"/>
      <c r="R274" s="60"/>
      <c r="S274" s="60"/>
      <c r="T274" s="61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T274" s="18" t="s">
        <v>316</v>
      </c>
      <c r="AU274" s="18" t="s">
        <v>140</v>
      </c>
    </row>
    <row r="275" spans="1:65" s="12" customFormat="1" ht="22.75" customHeight="1">
      <c r="B275" s="134"/>
      <c r="D275" s="135" t="s">
        <v>79</v>
      </c>
      <c r="E275" s="145" t="s">
        <v>457</v>
      </c>
      <c r="F275" s="145" t="s">
        <v>458</v>
      </c>
      <c r="I275" s="137"/>
      <c r="J275" s="146">
        <f>BK275</f>
        <v>0</v>
      </c>
      <c r="L275" s="134"/>
      <c r="M275" s="139"/>
      <c r="N275" s="140"/>
      <c r="O275" s="140"/>
      <c r="P275" s="141">
        <f>SUM(P276:P285)</f>
        <v>0</v>
      </c>
      <c r="Q275" s="140"/>
      <c r="R275" s="141">
        <f>SUM(R276:R285)</f>
        <v>0</v>
      </c>
      <c r="S275" s="140"/>
      <c r="T275" s="142">
        <f>SUM(T276:T285)</f>
        <v>0</v>
      </c>
      <c r="AR275" s="135" t="s">
        <v>88</v>
      </c>
      <c r="AT275" s="143" t="s">
        <v>79</v>
      </c>
      <c r="AU275" s="143" t="s">
        <v>88</v>
      </c>
      <c r="AY275" s="135" t="s">
        <v>239</v>
      </c>
      <c r="BK275" s="144">
        <f>SUM(BK276:BK285)</f>
        <v>0</v>
      </c>
    </row>
    <row r="276" spans="1:65" s="2" customFormat="1" ht="24.25" customHeight="1">
      <c r="A276" s="34"/>
      <c r="B276" s="147"/>
      <c r="C276" s="148" t="s">
        <v>1279</v>
      </c>
      <c r="D276" s="148" t="s">
        <v>242</v>
      </c>
      <c r="E276" s="149" t="s">
        <v>459</v>
      </c>
      <c r="F276" s="150" t="s">
        <v>460</v>
      </c>
      <c r="G276" s="151" t="s">
        <v>461</v>
      </c>
      <c r="H276" s="152">
        <v>29.568999999999999</v>
      </c>
      <c r="I276" s="153"/>
      <c r="J276" s="152">
        <f>ROUND(I276*H276,3)</f>
        <v>0</v>
      </c>
      <c r="K276" s="154"/>
      <c r="L276" s="35"/>
      <c r="M276" s="155" t="s">
        <v>1</v>
      </c>
      <c r="N276" s="156" t="s">
        <v>46</v>
      </c>
      <c r="O276" s="60"/>
      <c r="P276" s="157">
        <f>O276*H276</f>
        <v>0</v>
      </c>
      <c r="Q276" s="157">
        <v>0</v>
      </c>
      <c r="R276" s="157">
        <f>Q276*H276</f>
        <v>0</v>
      </c>
      <c r="S276" s="157">
        <v>0</v>
      </c>
      <c r="T276" s="158">
        <f>S276*H276</f>
        <v>0</v>
      </c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R276" s="159" t="s">
        <v>246</v>
      </c>
      <c r="AT276" s="159" t="s">
        <v>242</v>
      </c>
      <c r="AU276" s="159" t="s">
        <v>140</v>
      </c>
      <c r="AY276" s="18" t="s">
        <v>239</v>
      </c>
      <c r="BE276" s="160">
        <f>IF(N276="základná",J276,0)</f>
        <v>0</v>
      </c>
      <c r="BF276" s="160">
        <f>IF(N276="znížená",J276,0)</f>
        <v>0</v>
      </c>
      <c r="BG276" s="160">
        <f>IF(N276="zákl. prenesená",J276,0)</f>
        <v>0</v>
      </c>
      <c r="BH276" s="160">
        <f>IF(N276="zníž. prenesená",J276,0)</f>
        <v>0</v>
      </c>
      <c r="BI276" s="160">
        <f>IF(N276="nulová",J276,0)</f>
        <v>0</v>
      </c>
      <c r="BJ276" s="18" t="s">
        <v>140</v>
      </c>
      <c r="BK276" s="161">
        <f>ROUND(I276*H276,3)</f>
        <v>0</v>
      </c>
      <c r="BL276" s="18" t="s">
        <v>246</v>
      </c>
      <c r="BM276" s="159" t="s">
        <v>1367</v>
      </c>
    </row>
    <row r="277" spans="1:65" s="2" customFormat="1" ht="24.25" customHeight="1">
      <c r="A277" s="34"/>
      <c r="B277" s="147"/>
      <c r="C277" s="148" t="s">
        <v>420</v>
      </c>
      <c r="D277" s="148" t="s">
        <v>242</v>
      </c>
      <c r="E277" s="149" t="s">
        <v>463</v>
      </c>
      <c r="F277" s="150" t="s">
        <v>464</v>
      </c>
      <c r="G277" s="151" t="s">
        <v>461</v>
      </c>
      <c r="H277" s="152">
        <v>29.236999999999998</v>
      </c>
      <c r="I277" s="153"/>
      <c r="J277" s="152">
        <f>ROUND(I277*H277,3)</f>
        <v>0</v>
      </c>
      <c r="K277" s="154"/>
      <c r="L277" s="35"/>
      <c r="M277" s="155" t="s">
        <v>1</v>
      </c>
      <c r="N277" s="156" t="s">
        <v>46</v>
      </c>
      <c r="O277" s="60"/>
      <c r="P277" s="157">
        <f>O277*H277</f>
        <v>0</v>
      </c>
      <c r="Q277" s="157">
        <v>0</v>
      </c>
      <c r="R277" s="157">
        <f>Q277*H277</f>
        <v>0</v>
      </c>
      <c r="S277" s="157">
        <v>0</v>
      </c>
      <c r="T277" s="158">
        <f>S277*H277</f>
        <v>0</v>
      </c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R277" s="159" t="s">
        <v>246</v>
      </c>
      <c r="AT277" s="159" t="s">
        <v>242</v>
      </c>
      <c r="AU277" s="159" t="s">
        <v>140</v>
      </c>
      <c r="AY277" s="18" t="s">
        <v>239</v>
      </c>
      <c r="BE277" s="160">
        <f>IF(N277="základná",J277,0)</f>
        <v>0</v>
      </c>
      <c r="BF277" s="160">
        <f>IF(N277="znížená",J277,0)</f>
        <v>0</v>
      </c>
      <c r="BG277" s="160">
        <f>IF(N277="zákl. prenesená",J277,0)</f>
        <v>0</v>
      </c>
      <c r="BH277" s="160">
        <f>IF(N277="zníž. prenesená",J277,0)</f>
        <v>0</v>
      </c>
      <c r="BI277" s="160">
        <f>IF(N277="nulová",J277,0)</f>
        <v>0</v>
      </c>
      <c r="BJ277" s="18" t="s">
        <v>140</v>
      </c>
      <c r="BK277" s="161">
        <f>ROUND(I277*H277,3)</f>
        <v>0</v>
      </c>
      <c r="BL277" s="18" t="s">
        <v>246</v>
      </c>
      <c r="BM277" s="159" t="s">
        <v>1368</v>
      </c>
    </row>
    <row r="278" spans="1:65" s="2" customFormat="1" ht="19.649999999999999">
      <c r="A278" s="34"/>
      <c r="B278" s="35"/>
      <c r="C278" s="34"/>
      <c r="D278" s="163" t="s">
        <v>316</v>
      </c>
      <c r="E278" s="34"/>
      <c r="F278" s="186" t="s">
        <v>466</v>
      </c>
      <c r="G278" s="34"/>
      <c r="H278" s="34"/>
      <c r="I278" s="187"/>
      <c r="J278" s="34"/>
      <c r="K278" s="34"/>
      <c r="L278" s="35"/>
      <c r="M278" s="188"/>
      <c r="N278" s="189"/>
      <c r="O278" s="60"/>
      <c r="P278" s="60"/>
      <c r="Q278" s="60"/>
      <c r="R278" s="60"/>
      <c r="S278" s="60"/>
      <c r="T278" s="61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T278" s="18" t="s">
        <v>316</v>
      </c>
      <c r="AU278" s="18" t="s">
        <v>140</v>
      </c>
    </row>
    <row r="279" spans="1:65" s="2" customFormat="1" ht="24.25" customHeight="1">
      <c r="A279" s="34"/>
      <c r="B279" s="147"/>
      <c r="C279" s="148" t="s">
        <v>425</v>
      </c>
      <c r="D279" s="148" t="s">
        <v>242</v>
      </c>
      <c r="E279" s="149" t="s">
        <v>467</v>
      </c>
      <c r="F279" s="150" t="s">
        <v>468</v>
      </c>
      <c r="G279" s="151" t="s">
        <v>461</v>
      </c>
      <c r="H279" s="152">
        <v>29.236999999999998</v>
      </c>
      <c r="I279" s="153"/>
      <c r="J279" s="152">
        <f>ROUND(I279*H279,3)</f>
        <v>0</v>
      </c>
      <c r="K279" s="154"/>
      <c r="L279" s="35"/>
      <c r="M279" s="155" t="s">
        <v>1</v>
      </c>
      <c r="N279" s="156" t="s">
        <v>46</v>
      </c>
      <c r="O279" s="60"/>
      <c r="P279" s="157">
        <f>O279*H279</f>
        <v>0</v>
      </c>
      <c r="Q279" s="157">
        <v>0</v>
      </c>
      <c r="R279" s="157">
        <f>Q279*H279</f>
        <v>0</v>
      </c>
      <c r="S279" s="157">
        <v>0</v>
      </c>
      <c r="T279" s="158">
        <f>S279*H279</f>
        <v>0</v>
      </c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R279" s="159" t="s">
        <v>246</v>
      </c>
      <c r="AT279" s="159" t="s">
        <v>242</v>
      </c>
      <c r="AU279" s="159" t="s">
        <v>140</v>
      </c>
      <c r="AY279" s="18" t="s">
        <v>239</v>
      </c>
      <c r="BE279" s="160">
        <f>IF(N279="základná",J279,0)</f>
        <v>0</v>
      </c>
      <c r="BF279" s="160">
        <f>IF(N279="znížená",J279,0)</f>
        <v>0</v>
      </c>
      <c r="BG279" s="160">
        <f>IF(N279="zákl. prenesená",J279,0)</f>
        <v>0</v>
      </c>
      <c r="BH279" s="160">
        <f>IF(N279="zníž. prenesená",J279,0)</f>
        <v>0</v>
      </c>
      <c r="BI279" s="160">
        <f>IF(N279="nulová",J279,0)</f>
        <v>0</v>
      </c>
      <c r="BJ279" s="18" t="s">
        <v>140</v>
      </c>
      <c r="BK279" s="161">
        <f>ROUND(I279*H279,3)</f>
        <v>0</v>
      </c>
      <c r="BL279" s="18" t="s">
        <v>246</v>
      </c>
      <c r="BM279" s="159" t="s">
        <v>1369</v>
      </c>
    </row>
    <row r="280" spans="1:65" s="2" customFormat="1" ht="24.25" customHeight="1">
      <c r="A280" s="34"/>
      <c r="B280" s="147"/>
      <c r="C280" s="148" t="s">
        <v>1285</v>
      </c>
      <c r="D280" s="148" t="s">
        <v>242</v>
      </c>
      <c r="E280" s="149" t="s">
        <v>470</v>
      </c>
      <c r="F280" s="150" t="s">
        <v>471</v>
      </c>
      <c r="G280" s="151" t="s">
        <v>461</v>
      </c>
      <c r="H280" s="152">
        <v>29.236999999999998</v>
      </c>
      <c r="I280" s="153"/>
      <c r="J280" s="152">
        <f>ROUND(I280*H280,3)</f>
        <v>0</v>
      </c>
      <c r="K280" s="154"/>
      <c r="L280" s="35"/>
      <c r="M280" s="155" t="s">
        <v>1</v>
      </c>
      <c r="N280" s="156" t="s">
        <v>46</v>
      </c>
      <c r="O280" s="60"/>
      <c r="P280" s="157">
        <f>O280*H280</f>
        <v>0</v>
      </c>
      <c r="Q280" s="157">
        <v>0</v>
      </c>
      <c r="R280" s="157">
        <f>Q280*H280</f>
        <v>0</v>
      </c>
      <c r="S280" s="157">
        <v>0</v>
      </c>
      <c r="T280" s="158">
        <f>S280*H280</f>
        <v>0</v>
      </c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R280" s="159" t="s">
        <v>246</v>
      </c>
      <c r="AT280" s="159" t="s">
        <v>242</v>
      </c>
      <c r="AU280" s="159" t="s">
        <v>140</v>
      </c>
      <c r="AY280" s="18" t="s">
        <v>239</v>
      </c>
      <c r="BE280" s="160">
        <f>IF(N280="základná",J280,0)</f>
        <v>0</v>
      </c>
      <c r="BF280" s="160">
        <f>IF(N280="znížená",J280,0)</f>
        <v>0</v>
      </c>
      <c r="BG280" s="160">
        <f>IF(N280="zákl. prenesená",J280,0)</f>
        <v>0</v>
      </c>
      <c r="BH280" s="160">
        <f>IF(N280="zníž. prenesená",J280,0)</f>
        <v>0</v>
      </c>
      <c r="BI280" s="160">
        <f>IF(N280="nulová",J280,0)</f>
        <v>0</v>
      </c>
      <c r="BJ280" s="18" t="s">
        <v>140</v>
      </c>
      <c r="BK280" s="161">
        <f>ROUND(I280*H280,3)</f>
        <v>0</v>
      </c>
      <c r="BL280" s="18" t="s">
        <v>246</v>
      </c>
      <c r="BM280" s="159" t="s">
        <v>1370</v>
      </c>
    </row>
    <row r="281" spans="1:65" s="2" customFormat="1" ht="19.649999999999999">
      <c r="A281" s="34"/>
      <c r="B281" s="35"/>
      <c r="C281" s="34"/>
      <c r="D281" s="163" t="s">
        <v>316</v>
      </c>
      <c r="E281" s="34"/>
      <c r="F281" s="186" t="s">
        <v>473</v>
      </c>
      <c r="G281" s="34"/>
      <c r="H281" s="34"/>
      <c r="I281" s="187"/>
      <c r="J281" s="34"/>
      <c r="K281" s="34"/>
      <c r="L281" s="35"/>
      <c r="M281" s="188"/>
      <c r="N281" s="189"/>
      <c r="O281" s="60"/>
      <c r="P281" s="60"/>
      <c r="Q281" s="60"/>
      <c r="R281" s="60"/>
      <c r="S281" s="60"/>
      <c r="T281" s="61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T281" s="18" t="s">
        <v>316</v>
      </c>
      <c r="AU281" s="18" t="s">
        <v>140</v>
      </c>
    </row>
    <row r="282" spans="1:65" s="2" customFormat="1" ht="24.25" customHeight="1">
      <c r="A282" s="34"/>
      <c r="B282" s="147"/>
      <c r="C282" s="148" t="s">
        <v>1289</v>
      </c>
      <c r="D282" s="148" t="s">
        <v>242</v>
      </c>
      <c r="E282" s="149" t="s">
        <v>474</v>
      </c>
      <c r="F282" s="150" t="s">
        <v>475</v>
      </c>
      <c r="G282" s="151" t="s">
        <v>461</v>
      </c>
      <c r="H282" s="152">
        <v>24.018000000000001</v>
      </c>
      <c r="I282" s="153"/>
      <c r="J282" s="152">
        <f>ROUND(I282*H282,3)</f>
        <v>0</v>
      </c>
      <c r="K282" s="154"/>
      <c r="L282" s="35"/>
      <c r="M282" s="155" t="s">
        <v>1</v>
      </c>
      <c r="N282" s="156" t="s">
        <v>46</v>
      </c>
      <c r="O282" s="60"/>
      <c r="P282" s="157">
        <f>O282*H282</f>
        <v>0</v>
      </c>
      <c r="Q282" s="157">
        <v>0</v>
      </c>
      <c r="R282" s="157">
        <f>Q282*H282</f>
        <v>0</v>
      </c>
      <c r="S282" s="157">
        <v>0</v>
      </c>
      <c r="T282" s="158">
        <f>S282*H282</f>
        <v>0</v>
      </c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R282" s="159" t="s">
        <v>246</v>
      </c>
      <c r="AT282" s="159" t="s">
        <v>242</v>
      </c>
      <c r="AU282" s="159" t="s">
        <v>140</v>
      </c>
      <c r="AY282" s="18" t="s">
        <v>239</v>
      </c>
      <c r="BE282" s="160">
        <f>IF(N282="základná",J282,0)</f>
        <v>0</v>
      </c>
      <c r="BF282" s="160">
        <f>IF(N282="znížená",J282,0)</f>
        <v>0</v>
      </c>
      <c r="BG282" s="160">
        <f>IF(N282="zákl. prenesená",J282,0)</f>
        <v>0</v>
      </c>
      <c r="BH282" s="160">
        <f>IF(N282="zníž. prenesená",J282,0)</f>
        <v>0</v>
      </c>
      <c r="BI282" s="160">
        <f>IF(N282="nulová",J282,0)</f>
        <v>0</v>
      </c>
      <c r="BJ282" s="18" t="s">
        <v>140</v>
      </c>
      <c r="BK282" s="161">
        <f>ROUND(I282*H282,3)</f>
        <v>0</v>
      </c>
      <c r="BL282" s="18" t="s">
        <v>246</v>
      </c>
      <c r="BM282" s="159" t="s">
        <v>1371</v>
      </c>
    </row>
    <row r="283" spans="1:65" s="2" customFormat="1" ht="24.25" customHeight="1">
      <c r="A283" s="34"/>
      <c r="B283" s="147"/>
      <c r="C283" s="148" t="s">
        <v>1290</v>
      </c>
      <c r="D283" s="148" t="s">
        <v>242</v>
      </c>
      <c r="E283" s="149" t="s">
        <v>478</v>
      </c>
      <c r="F283" s="150" t="s">
        <v>479</v>
      </c>
      <c r="G283" s="151" t="s">
        <v>461</v>
      </c>
      <c r="H283" s="152">
        <v>0.92900000000000005</v>
      </c>
      <c r="I283" s="153"/>
      <c r="J283" s="152">
        <f>ROUND(I283*H283,3)</f>
        <v>0</v>
      </c>
      <c r="K283" s="154"/>
      <c r="L283" s="35"/>
      <c r="M283" s="155" t="s">
        <v>1</v>
      </c>
      <c r="N283" s="156" t="s">
        <v>46</v>
      </c>
      <c r="O283" s="60"/>
      <c r="P283" s="157">
        <f>O283*H283</f>
        <v>0</v>
      </c>
      <c r="Q283" s="157">
        <v>0</v>
      </c>
      <c r="R283" s="157">
        <f>Q283*H283</f>
        <v>0</v>
      </c>
      <c r="S283" s="157">
        <v>0</v>
      </c>
      <c r="T283" s="158">
        <f>S283*H283</f>
        <v>0</v>
      </c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R283" s="159" t="s">
        <v>246</v>
      </c>
      <c r="AT283" s="159" t="s">
        <v>242</v>
      </c>
      <c r="AU283" s="159" t="s">
        <v>140</v>
      </c>
      <c r="AY283" s="18" t="s">
        <v>239</v>
      </c>
      <c r="BE283" s="160">
        <f>IF(N283="základná",J283,0)</f>
        <v>0</v>
      </c>
      <c r="BF283" s="160">
        <f>IF(N283="znížená",J283,0)</f>
        <v>0</v>
      </c>
      <c r="BG283" s="160">
        <f>IF(N283="zákl. prenesená",J283,0)</f>
        <v>0</v>
      </c>
      <c r="BH283" s="160">
        <f>IF(N283="zníž. prenesená",J283,0)</f>
        <v>0</v>
      </c>
      <c r="BI283" s="160">
        <f>IF(N283="nulová",J283,0)</f>
        <v>0</v>
      </c>
      <c r="BJ283" s="18" t="s">
        <v>140</v>
      </c>
      <c r="BK283" s="161">
        <f>ROUND(I283*H283,3)</f>
        <v>0</v>
      </c>
      <c r="BL283" s="18" t="s">
        <v>246</v>
      </c>
      <c r="BM283" s="159" t="s">
        <v>1372</v>
      </c>
    </row>
    <row r="284" spans="1:65" s="2" customFormat="1" ht="24.25" customHeight="1">
      <c r="A284" s="34"/>
      <c r="B284" s="147"/>
      <c r="C284" s="148" t="s">
        <v>1294</v>
      </c>
      <c r="D284" s="148" t="s">
        <v>242</v>
      </c>
      <c r="E284" s="149" t="s">
        <v>482</v>
      </c>
      <c r="F284" s="150" t="s">
        <v>483</v>
      </c>
      <c r="G284" s="151" t="s">
        <v>461</v>
      </c>
      <c r="H284" s="152">
        <v>1.337</v>
      </c>
      <c r="I284" s="153"/>
      <c r="J284" s="152">
        <f>ROUND(I284*H284,3)</f>
        <v>0</v>
      </c>
      <c r="K284" s="154"/>
      <c r="L284" s="35"/>
      <c r="M284" s="155" t="s">
        <v>1</v>
      </c>
      <c r="N284" s="156" t="s">
        <v>46</v>
      </c>
      <c r="O284" s="60"/>
      <c r="P284" s="157">
        <f>O284*H284</f>
        <v>0</v>
      </c>
      <c r="Q284" s="157">
        <v>0</v>
      </c>
      <c r="R284" s="157">
        <f>Q284*H284</f>
        <v>0</v>
      </c>
      <c r="S284" s="157">
        <v>0</v>
      </c>
      <c r="T284" s="158">
        <f>S284*H284</f>
        <v>0</v>
      </c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R284" s="159" t="s">
        <v>246</v>
      </c>
      <c r="AT284" s="159" t="s">
        <v>242</v>
      </c>
      <c r="AU284" s="159" t="s">
        <v>140</v>
      </c>
      <c r="AY284" s="18" t="s">
        <v>239</v>
      </c>
      <c r="BE284" s="160">
        <f>IF(N284="základná",J284,0)</f>
        <v>0</v>
      </c>
      <c r="BF284" s="160">
        <f>IF(N284="znížená",J284,0)</f>
        <v>0</v>
      </c>
      <c r="BG284" s="160">
        <f>IF(N284="zákl. prenesená",J284,0)</f>
        <v>0</v>
      </c>
      <c r="BH284" s="160">
        <f>IF(N284="zníž. prenesená",J284,0)</f>
        <v>0</v>
      </c>
      <c r="BI284" s="160">
        <f>IF(N284="nulová",J284,0)</f>
        <v>0</v>
      </c>
      <c r="BJ284" s="18" t="s">
        <v>140</v>
      </c>
      <c r="BK284" s="161">
        <f>ROUND(I284*H284,3)</f>
        <v>0</v>
      </c>
      <c r="BL284" s="18" t="s">
        <v>246</v>
      </c>
      <c r="BM284" s="159" t="s">
        <v>1373</v>
      </c>
    </row>
    <row r="285" spans="1:65" s="2" customFormat="1" ht="24.25" customHeight="1">
      <c r="A285" s="34"/>
      <c r="B285" s="147"/>
      <c r="C285" s="148" t="s">
        <v>1374</v>
      </c>
      <c r="D285" s="148" t="s">
        <v>242</v>
      </c>
      <c r="E285" s="149" t="s">
        <v>486</v>
      </c>
      <c r="F285" s="150" t="s">
        <v>487</v>
      </c>
      <c r="G285" s="151" t="s">
        <v>461</v>
      </c>
      <c r="H285" s="152">
        <v>3.2850000000000001</v>
      </c>
      <c r="I285" s="153"/>
      <c r="J285" s="152">
        <f>ROUND(I285*H285,3)</f>
        <v>0</v>
      </c>
      <c r="K285" s="154"/>
      <c r="L285" s="35"/>
      <c r="M285" s="155" t="s">
        <v>1</v>
      </c>
      <c r="N285" s="156" t="s">
        <v>46</v>
      </c>
      <c r="O285" s="60"/>
      <c r="P285" s="157">
        <f>O285*H285</f>
        <v>0</v>
      </c>
      <c r="Q285" s="157">
        <v>0</v>
      </c>
      <c r="R285" s="157">
        <f>Q285*H285</f>
        <v>0</v>
      </c>
      <c r="S285" s="157">
        <v>0</v>
      </c>
      <c r="T285" s="158">
        <f>S285*H285</f>
        <v>0</v>
      </c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R285" s="159" t="s">
        <v>246</v>
      </c>
      <c r="AT285" s="159" t="s">
        <v>242</v>
      </c>
      <c r="AU285" s="159" t="s">
        <v>140</v>
      </c>
      <c r="AY285" s="18" t="s">
        <v>239</v>
      </c>
      <c r="BE285" s="160">
        <f>IF(N285="základná",J285,0)</f>
        <v>0</v>
      </c>
      <c r="BF285" s="160">
        <f>IF(N285="znížená",J285,0)</f>
        <v>0</v>
      </c>
      <c r="BG285" s="160">
        <f>IF(N285="zákl. prenesená",J285,0)</f>
        <v>0</v>
      </c>
      <c r="BH285" s="160">
        <f>IF(N285="zníž. prenesená",J285,0)</f>
        <v>0</v>
      </c>
      <c r="BI285" s="160">
        <f>IF(N285="nulová",J285,0)</f>
        <v>0</v>
      </c>
      <c r="BJ285" s="18" t="s">
        <v>140</v>
      </c>
      <c r="BK285" s="161">
        <f>ROUND(I285*H285,3)</f>
        <v>0</v>
      </c>
      <c r="BL285" s="18" t="s">
        <v>246</v>
      </c>
      <c r="BM285" s="159" t="s">
        <v>1375</v>
      </c>
    </row>
    <row r="286" spans="1:65" s="12" customFormat="1" ht="25.85" customHeight="1">
      <c r="B286" s="134"/>
      <c r="D286" s="135" t="s">
        <v>79</v>
      </c>
      <c r="E286" s="136" t="s">
        <v>320</v>
      </c>
      <c r="F286" s="136" t="s">
        <v>489</v>
      </c>
      <c r="I286" s="137"/>
      <c r="J286" s="138">
        <f>BK286</f>
        <v>0</v>
      </c>
      <c r="L286" s="134"/>
      <c r="M286" s="139"/>
      <c r="N286" s="140"/>
      <c r="O286" s="140"/>
      <c r="P286" s="141">
        <f>P287+P297</f>
        <v>0</v>
      </c>
      <c r="Q286" s="140"/>
      <c r="R286" s="141">
        <f>R287+R297</f>
        <v>8.3448665999999996</v>
      </c>
      <c r="S286" s="140"/>
      <c r="T286" s="142">
        <f>T287+T297</f>
        <v>0</v>
      </c>
      <c r="AR286" s="135" t="s">
        <v>88</v>
      </c>
      <c r="AT286" s="143" t="s">
        <v>79</v>
      </c>
      <c r="AU286" s="143" t="s">
        <v>80</v>
      </c>
      <c r="AY286" s="135" t="s">
        <v>239</v>
      </c>
      <c r="BK286" s="144">
        <f>BK287+BK297</f>
        <v>0</v>
      </c>
    </row>
    <row r="287" spans="1:65" s="12" customFormat="1" ht="22.75" customHeight="1">
      <c r="B287" s="134"/>
      <c r="D287" s="135" t="s">
        <v>79</v>
      </c>
      <c r="E287" s="145" t="s">
        <v>490</v>
      </c>
      <c r="F287" s="145" t="s">
        <v>491</v>
      </c>
      <c r="I287" s="137"/>
      <c r="J287" s="146">
        <f>BK287</f>
        <v>0</v>
      </c>
      <c r="L287" s="134"/>
      <c r="M287" s="139"/>
      <c r="N287" s="140"/>
      <c r="O287" s="140"/>
      <c r="P287" s="141">
        <f>SUM(P288:P296)</f>
        <v>0</v>
      </c>
      <c r="Q287" s="140"/>
      <c r="R287" s="141">
        <f>SUM(R288:R296)</f>
        <v>8.3448665999999996</v>
      </c>
      <c r="S287" s="140"/>
      <c r="T287" s="142">
        <f>SUM(T288:T296)</f>
        <v>0</v>
      </c>
      <c r="AR287" s="135" t="s">
        <v>88</v>
      </c>
      <c r="AT287" s="143" t="s">
        <v>79</v>
      </c>
      <c r="AU287" s="143" t="s">
        <v>88</v>
      </c>
      <c r="AY287" s="135" t="s">
        <v>239</v>
      </c>
      <c r="BK287" s="144">
        <f>SUM(BK288:BK296)</f>
        <v>0</v>
      </c>
    </row>
    <row r="288" spans="1:65" s="2" customFormat="1" ht="24.25" customHeight="1">
      <c r="A288" s="34"/>
      <c r="B288" s="147"/>
      <c r="C288" s="148" t="s">
        <v>389</v>
      </c>
      <c r="D288" s="148" t="s">
        <v>242</v>
      </c>
      <c r="E288" s="149" t="s">
        <v>492</v>
      </c>
      <c r="F288" s="150" t="s">
        <v>493</v>
      </c>
      <c r="G288" s="151" t="s">
        <v>245</v>
      </c>
      <c r="H288" s="152">
        <v>3.78</v>
      </c>
      <c r="I288" s="153"/>
      <c r="J288" s="152">
        <f>ROUND(I288*H288,3)</f>
        <v>0</v>
      </c>
      <c r="K288" s="154"/>
      <c r="L288" s="35"/>
      <c r="M288" s="155" t="s">
        <v>1</v>
      </c>
      <c r="N288" s="156" t="s">
        <v>46</v>
      </c>
      <c r="O288" s="60"/>
      <c r="P288" s="157">
        <f>O288*H288</f>
        <v>0</v>
      </c>
      <c r="Q288" s="157">
        <v>2.19407</v>
      </c>
      <c r="R288" s="157">
        <f>Q288*H288</f>
        <v>8.2935845999999991</v>
      </c>
      <c r="S288" s="157">
        <v>0</v>
      </c>
      <c r="T288" s="158">
        <f>S288*H288</f>
        <v>0</v>
      </c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R288" s="159" t="s">
        <v>246</v>
      </c>
      <c r="AT288" s="159" t="s">
        <v>242</v>
      </c>
      <c r="AU288" s="159" t="s">
        <v>140</v>
      </c>
      <c r="AY288" s="18" t="s">
        <v>239</v>
      </c>
      <c r="BE288" s="160">
        <f>IF(N288="základná",J288,0)</f>
        <v>0</v>
      </c>
      <c r="BF288" s="160">
        <f>IF(N288="znížená",J288,0)</f>
        <v>0</v>
      </c>
      <c r="BG288" s="160">
        <f>IF(N288="zákl. prenesená",J288,0)</f>
        <v>0</v>
      </c>
      <c r="BH288" s="160">
        <f>IF(N288="zníž. prenesená",J288,0)</f>
        <v>0</v>
      </c>
      <c r="BI288" s="160">
        <f>IF(N288="nulová",J288,0)</f>
        <v>0</v>
      </c>
      <c r="BJ288" s="18" t="s">
        <v>140</v>
      </c>
      <c r="BK288" s="161">
        <f>ROUND(I288*H288,3)</f>
        <v>0</v>
      </c>
      <c r="BL288" s="18" t="s">
        <v>246</v>
      </c>
      <c r="BM288" s="159" t="s">
        <v>252</v>
      </c>
    </row>
    <row r="289" spans="1:65" s="15" customFormat="1">
      <c r="B289" s="179"/>
      <c r="D289" s="163" t="s">
        <v>247</v>
      </c>
      <c r="E289" s="180" t="s">
        <v>1</v>
      </c>
      <c r="F289" s="181" t="s">
        <v>494</v>
      </c>
      <c r="H289" s="180" t="s">
        <v>1</v>
      </c>
      <c r="I289" s="182"/>
      <c r="L289" s="179"/>
      <c r="M289" s="183"/>
      <c r="N289" s="184"/>
      <c r="O289" s="184"/>
      <c r="P289" s="184"/>
      <c r="Q289" s="184"/>
      <c r="R289" s="184"/>
      <c r="S289" s="184"/>
      <c r="T289" s="185"/>
      <c r="AT289" s="180" t="s">
        <v>247</v>
      </c>
      <c r="AU289" s="180" t="s">
        <v>140</v>
      </c>
      <c r="AV289" s="15" t="s">
        <v>88</v>
      </c>
      <c r="AW289" s="15" t="s">
        <v>3</v>
      </c>
      <c r="AX289" s="15" t="s">
        <v>80</v>
      </c>
      <c r="AY289" s="180" t="s">
        <v>239</v>
      </c>
    </row>
    <row r="290" spans="1:65" s="13" customFormat="1">
      <c r="B290" s="162"/>
      <c r="D290" s="163" t="s">
        <v>247</v>
      </c>
      <c r="E290" s="164" t="s">
        <v>1</v>
      </c>
      <c r="F290" s="165" t="s">
        <v>1376</v>
      </c>
      <c r="H290" s="166">
        <v>3.78</v>
      </c>
      <c r="I290" s="167"/>
      <c r="L290" s="162"/>
      <c r="M290" s="168"/>
      <c r="N290" s="169"/>
      <c r="O290" s="169"/>
      <c r="P290" s="169"/>
      <c r="Q290" s="169"/>
      <c r="R290" s="169"/>
      <c r="S290" s="169"/>
      <c r="T290" s="170"/>
      <c r="AT290" s="164" t="s">
        <v>247</v>
      </c>
      <c r="AU290" s="164" t="s">
        <v>140</v>
      </c>
      <c r="AV290" s="13" t="s">
        <v>140</v>
      </c>
      <c r="AW290" s="13" t="s">
        <v>3</v>
      </c>
      <c r="AX290" s="13" t="s">
        <v>80</v>
      </c>
      <c r="AY290" s="164" t="s">
        <v>239</v>
      </c>
    </row>
    <row r="291" spans="1:65" s="14" customFormat="1">
      <c r="B291" s="171"/>
      <c r="D291" s="163" t="s">
        <v>247</v>
      </c>
      <c r="E291" s="172" t="s">
        <v>1</v>
      </c>
      <c r="F291" s="173" t="s">
        <v>249</v>
      </c>
      <c r="H291" s="174">
        <v>3.78</v>
      </c>
      <c r="I291" s="175"/>
      <c r="L291" s="171"/>
      <c r="M291" s="176"/>
      <c r="N291" s="177"/>
      <c r="O291" s="177"/>
      <c r="P291" s="177"/>
      <c r="Q291" s="177"/>
      <c r="R291" s="177"/>
      <c r="S291" s="177"/>
      <c r="T291" s="178"/>
      <c r="AT291" s="172" t="s">
        <v>247</v>
      </c>
      <c r="AU291" s="172" t="s">
        <v>140</v>
      </c>
      <c r="AV291" s="14" t="s">
        <v>246</v>
      </c>
      <c r="AW291" s="14" t="s">
        <v>3</v>
      </c>
      <c r="AX291" s="14" t="s">
        <v>88</v>
      </c>
      <c r="AY291" s="172" t="s">
        <v>239</v>
      </c>
    </row>
    <row r="292" spans="1:65" s="2" customFormat="1" ht="24.25" customHeight="1">
      <c r="A292" s="34"/>
      <c r="B292" s="147"/>
      <c r="C292" s="148" t="s">
        <v>409</v>
      </c>
      <c r="D292" s="148" t="s">
        <v>242</v>
      </c>
      <c r="E292" s="149" t="s">
        <v>496</v>
      </c>
      <c r="F292" s="150" t="s">
        <v>497</v>
      </c>
      <c r="G292" s="151" t="s">
        <v>261</v>
      </c>
      <c r="H292" s="152">
        <v>12.6</v>
      </c>
      <c r="I292" s="153"/>
      <c r="J292" s="152">
        <f>ROUND(I292*H292,3)</f>
        <v>0</v>
      </c>
      <c r="K292" s="154"/>
      <c r="L292" s="35"/>
      <c r="M292" s="155" t="s">
        <v>1</v>
      </c>
      <c r="N292" s="156" t="s">
        <v>46</v>
      </c>
      <c r="O292" s="60"/>
      <c r="P292" s="157">
        <f>O292*H292</f>
        <v>0</v>
      </c>
      <c r="Q292" s="157">
        <v>4.0699999999999998E-3</v>
      </c>
      <c r="R292" s="157">
        <f>Q292*H292</f>
        <v>5.1281999999999994E-2</v>
      </c>
      <c r="S292" s="157">
        <v>0</v>
      </c>
      <c r="T292" s="158">
        <f>S292*H292</f>
        <v>0</v>
      </c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R292" s="159" t="s">
        <v>246</v>
      </c>
      <c r="AT292" s="159" t="s">
        <v>242</v>
      </c>
      <c r="AU292" s="159" t="s">
        <v>140</v>
      </c>
      <c r="AY292" s="18" t="s">
        <v>239</v>
      </c>
      <c r="BE292" s="160">
        <f>IF(N292="základná",J292,0)</f>
        <v>0</v>
      </c>
      <c r="BF292" s="160">
        <f>IF(N292="znížená",J292,0)</f>
        <v>0</v>
      </c>
      <c r="BG292" s="160">
        <f>IF(N292="zákl. prenesená",J292,0)</f>
        <v>0</v>
      </c>
      <c r="BH292" s="160">
        <f>IF(N292="zníž. prenesená",J292,0)</f>
        <v>0</v>
      </c>
      <c r="BI292" s="160">
        <f>IF(N292="nulová",J292,0)</f>
        <v>0</v>
      </c>
      <c r="BJ292" s="18" t="s">
        <v>140</v>
      </c>
      <c r="BK292" s="161">
        <f>ROUND(I292*H292,3)</f>
        <v>0</v>
      </c>
      <c r="BL292" s="18" t="s">
        <v>246</v>
      </c>
      <c r="BM292" s="159" t="s">
        <v>246</v>
      </c>
    </row>
    <row r="293" spans="1:65" s="15" customFormat="1">
      <c r="B293" s="179"/>
      <c r="D293" s="163" t="s">
        <v>247</v>
      </c>
      <c r="E293" s="180" t="s">
        <v>1</v>
      </c>
      <c r="F293" s="181" t="s">
        <v>494</v>
      </c>
      <c r="H293" s="180" t="s">
        <v>1</v>
      </c>
      <c r="I293" s="182"/>
      <c r="L293" s="179"/>
      <c r="M293" s="183"/>
      <c r="N293" s="184"/>
      <c r="O293" s="184"/>
      <c r="P293" s="184"/>
      <c r="Q293" s="184"/>
      <c r="R293" s="184"/>
      <c r="S293" s="184"/>
      <c r="T293" s="185"/>
      <c r="AT293" s="180" t="s">
        <v>247</v>
      </c>
      <c r="AU293" s="180" t="s">
        <v>140</v>
      </c>
      <c r="AV293" s="15" t="s">
        <v>88</v>
      </c>
      <c r="AW293" s="15" t="s">
        <v>3</v>
      </c>
      <c r="AX293" s="15" t="s">
        <v>80</v>
      </c>
      <c r="AY293" s="180" t="s">
        <v>239</v>
      </c>
    </row>
    <row r="294" spans="1:65" s="13" customFormat="1">
      <c r="B294" s="162"/>
      <c r="D294" s="163" t="s">
        <v>247</v>
      </c>
      <c r="E294" s="164" t="s">
        <v>1</v>
      </c>
      <c r="F294" s="165" t="s">
        <v>1377</v>
      </c>
      <c r="H294" s="166">
        <v>12.6</v>
      </c>
      <c r="I294" s="167"/>
      <c r="L294" s="162"/>
      <c r="M294" s="168"/>
      <c r="N294" s="169"/>
      <c r="O294" s="169"/>
      <c r="P294" s="169"/>
      <c r="Q294" s="169"/>
      <c r="R294" s="169"/>
      <c r="S294" s="169"/>
      <c r="T294" s="170"/>
      <c r="AT294" s="164" t="s">
        <v>247</v>
      </c>
      <c r="AU294" s="164" t="s">
        <v>140</v>
      </c>
      <c r="AV294" s="13" t="s">
        <v>140</v>
      </c>
      <c r="AW294" s="13" t="s">
        <v>3</v>
      </c>
      <c r="AX294" s="13" t="s">
        <v>80</v>
      </c>
      <c r="AY294" s="164" t="s">
        <v>239</v>
      </c>
    </row>
    <row r="295" spans="1:65" s="14" customFormat="1">
      <c r="B295" s="171"/>
      <c r="D295" s="163" t="s">
        <v>247</v>
      </c>
      <c r="E295" s="172" t="s">
        <v>1</v>
      </c>
      <c r="F295" s="173" t="s">
        <v>249</v>
      </c>
      <c r="H295" s="174">
        <v>12.6</v>
      </c>
      <c r="I295" s="175"/>
      <c r="L295" s="171"/>
      <c r="M295" s="176"/>
      <c r="N295" s="177"/>
      <c r="O295" s="177"/>
      <c r="P295" s="177"/>
      <c r="Q295" s="177"/>
      <c r="R295" s="177"/>
      <c r="S295" s="177"/>
      <c r="T295" s="178"/>
      <c r="AT295" s="172" t="s">
        <v>247</v>
      </c>
      <c r="AU295" s="172" t="s">
        <v>140</v>
      </c>
      <c r="AV295" s="14" t="s">
        <v>246</v>
      </c>
      <c r="AW295" s="14" t="s">
        <v>3</v>
      </c>
      <c r="AX295" s="14" t="s">
        <v>88</v>
      </c>
      <c r="AY295" s="172" t="s">
        <v>239</v>
      </c>
    </row>
    <row r="296" spans="1:65" s="2" customFormat="1" ht="24.25" customHeight="1">
      <c r="A296" s="34"/>
      <c r="B296" s="147"/>
      <c r="C296" s="148" t="s">
        <v>451</v>
      </c>
      <c r="D296" s="148" t="s">
        <v>242</v>
      </c>
      <c r="E296" s="149" t="s">
        <v>499</v>
      </c>
      <c r="F296" s="150" t="s">
        <v>500</v>
      </c>
      <c r="G296" s="151" t="s">
        <v>261</v>
      </c>
      <c r="H296" s="152">
        <v>12.6</v>
      </c>
      <c r="I296" s="153"/>
      <c r="J296" s="152">
        <f>ROUND(I296*H296,3)</f>
        <v>0</v>
      </c>
      <c r="K296" s="154"/>
      <c r="L296" s="35"/>
      <c r="M296" s="155" t="s">
        <v>1</v>
      </c>
      <c r="N296" s="156" t="s">
        <v>46</v>
      </c>
      <c r="O296" s="60"/>
      <c r="P296" s="157">
        <f>O296*H296</f>
        <v>0</v>
      </c>
      <c r="Q296" s="157">
        <v>0</v>
      </c>
      <c r="R296" s="157">
        <f>Q296*H296</f>
        <v>0</v>
      </c>
      <c r="S296" s="157">
        <v>0</v>
      </c>
      <c r="T296" s="158">
        <f>S296*H296</f>
        <v>0</v>
      </c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R296" s="159" t="s">
        <v>246</v>
      </c>
      <c r="AT296" s="159" t="s">
        <v>242</v>
      </c>
      <c r="AU296" s="159" t="s">
        <v>140</v>
      </c>
      <c r="AY296" s="18" t="s">
        <v>239</v>
      </c>
      <c r="BE296" s="160">
        <f>IF(N296="základná",J296,0)</f>
        <v>0</v>
      </c>
      <c r="BF296" s="160">
        <f>IF(N296="znížená",J296,0)</f>
        <v>0</v>
      </c>
      <c r="BG296" s="160">
        <f>IF(N296="zákl. prenesená",J296,0)</f>
        <v>0</v>
      </c>
      <c r="BH296" s="160">
        <f>IF(N296="zníž. prenesená",J296,0)</f>
        <v>0</v>
      </c>
      <c r="BI296" s="160">
        <f>IF(N296="nulová",J296,0)</f>
        <v>0</v>
      </c>
      <c r="BJ296" s="18" t="s">
        <v>140</v>
      </c>
      <c r="BK296" s="161">
        <f>ROUND(I296*H296,3)</f>
        <v>0</v>
      </c>
      <c r="BL296" s="18" t="s">
        <v>246</v>
      </c>
      <c r="BM296" s="159" t="s">
        <v>265</v>
      </c>
    </row>
    <row r="297" spans="1:65" s="12" customFormat="1" ht="22.75" customHeight="1">
      <c r="B297" s="134"/>
      <c r="D297" s="135" t="s">
        <v>79</v>
      </c>
      <c r="E297" s="145" t="s">
        <v>508</v>
      </c>
      <c r="F297" s="145" t="s">
        <v>509</v>
      </c>
      <c r="I297" s="137"/>
      <c r="J297" s="146">
        <f>BK297</f>
        <v>0</v>
      </c>
      <c r="L297" s="134"/>
      <c r="M297" s="139"/>
      <c r="N297" s="140"/>
      <c r="O297" s="140"/>
      <c r="P297" s="141">
        <f>P298</f>
        <v>0</v>
      </c>
      <c r="Q297" s="140"/>
      <c r="R297" s="141">
        <f>R298</f>
        <v>0</v>
      </c>
      <c r="S297" s="140"/>
      <c r="T297" s="142">
        <f>T298</f>
        <v>0</v>
      </c>
      <c r="AR297" s="135" t="s">
        <v>88</v>
      </c>
      <c r="AT297" s="143" t="s">
        <v>79</v>
      </c>
      <c r="AU297" s="143" t="s">
        <v>88</v>
      </c>
      <c r="AY297" s="135" t="s">
        <v>239</v>
      </c>
      <c r="BK297" s="144">
        <f>BK298</f>
        <v>0</v>
      </c>
    </row>
    <row r="298" spans="1:65" s="2" customFormat="1" ht="24.25" customHeight="1">
      <c r="A298" s="34"/>
      <c r="B298" s="147"/>
      <c r="C298" s="148" t="s">
        <v>647</v>
      </c>
      <c r="D298" s="148" t="s">
        <v>242</v>
      </c>
      <c r="E298" s="149" t="s">
        <v>1378</v>
      </c>
      <c r="F298" s="150" t="s">
        <v>1379</v>
      </c>
      <c r="G298" s="151" t="s">
        <v>461</v>
      </c>
      <c r="H298" s="152">
        <v>8.3450000000000006</v>
      </c>
      <c r="I298" s="153"/>
      <c r="J298" s="152">
        <f>ROUND(I298*H298,3)</f>
        <v>0</v>
      </c>
      <c r="K298" s="154"/>
      <c r="L298" s="35"/>
      <c r="M298" s="155" t="s">
        <v>1</v>
      </c>
      <c r="N298" s="156" t="s">
        <v>46</v>
      </c>
      <c r="O298" s="60"/>
      <c r="P298" s="157">
        <f>O298*H298</f>
        <v>0</v>
      </c>
      <c r="Q298" s="157">
        <v>0</v>
      </c>
      <c r="R298" s="157">
        <f>Q298*H298</f>
        <v>0</v>
      </c>
      <c r="S298" s="157">
        <v>0</v>
      </c>
      <c r="T298" s="158">
        <f>S298*H298</f>
        <v>0</v>
      </c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R298" s="159" t="s">
        <v>246</v>
      </c>
      <c r="AT298" s="159" t="s">
        <v>242</v>
      </c>
      <c r="AU298" s="159" t="s">
        <v>140</v>
      </c>
      <c r="AY298" s="18" t="s">
        <v>239</v>
      </c>
      <c r="BE298" s="160">
        <f>IF(N298="základná",J298,0)</f>
        <v>0</v>
      </c>
      <c r="BF298" s="160">
        <f>IF(N298="znížená",J298,0)</f>
        <v>0</v>
      </c>
      <c r="BG298" s="160">
        <f>IF(N298="zákl. prenesená",J298,0)</f>
        <v>0</v>
      </c>
      <c r="BH298" s="160">
        <f>IF(N298="zníž. prenesená",J298,0)</f>
        <v>0</v>
      </c>
      <c r="BI298" s="160">
        <f>IF(N298="nulová",J298,0)</f>
        <v>0</v>
      </c>
      <c r="BJ298" s="18" t="s">
        <v>140</v>
      </c>
      <c r="BK298" s="161">
        <f>ROUND(I298*H298,3)</f>
        <v>0</v>
      </c>
      <c r="BL298" s="18" t="s">
        <v>246</v>
      </c>
      <c r="BM298" s="159" t="s">
        <v>1380</v>
      </c>
    </row>
    <row r="299" spans="1:65" s="12" customFormat="1" ht="25.85" customHeight="1">
      <c r="B299" s="134"/>
      <c r="D299" s="135" t="s">
        <v>79</v>
      </c>
      <c r="E299" s="136" t="s">
        <v>327</v>
      </c>
      <c r="F299" s="136" t="s">
        <v>514</v>
      </c>
      <c r="I299" s="137"/>
      <c r="J299" s="138">
        <f>BK299</f>
        <v>0</v>
      </c>
      <c r="L299" s="134"/>
      <c r="M299" s="139"/>
      <c r="N299" s="140"/>
      <c r="O299" s="140"/>
      <c r="P299" s="141">
        <f>P300+P305+P313+P315</f>
        <v>0</v>
      </c>
      <c r="Q299" s="140"/>
      <c r="R299" s="141">
        <f>R300+R305+R313+R315</f>
        <v>2.5772127199999999</v>
      </c>
      <c r="S299" s="140"/>
      <c r="T299" s="142">
        <f>T300+T305+T313+T315</f>
        <v>0</v>
      </c>
      <c r="AR299" s="135" t="s">
        <v>88</v>
      </c>
      <c r="AT299" s="143" t="s">
        <v>79</v>
      </c>
      <c r="AU299" s="143" t="s">
        <v>80</v>
      </c>
      <c r="AY299" s="135" t="s">
        <v>239</v>
      </c>
      <c r="BK299" s="144">
        <f>BK300+BK305+BK313+BK315</f>
        <v>0</v>
      </c>
    </row>
    <row r="300" spans="1:65" s="12" customFormat="1" ht="22.75" customHeight="1">
      <c r="B300" s="134"/>
      <c r="D300" s="135" t="s">
        <v>79</v>
      </c>
      <c r="E300" s="145" t="s">
        <v>515</v>
      </c>
      <c r="F300" s="145" t="s">
        <v>516</v>
      </c>
      <c r="I300" s="137"/>
      <c r="J300" s="146">
        <f>BK300</f>
        <v>0</v>
      </c>
      <c r="L300" s="134"/>
      <c r="M300" s="139"/>
      <c r="N300" s="140"/>
      <c r="O300" s="140"/>
      <c r="P300" s="141">
        <f>SUM(P301:P304)</f>
        <v>0</v>
      </c>
      <c r="Q300" s="140"/>
      <c r="R300" s="141">
        <f>SUM(R301:R304)</f>
        <v>1.3652461999999999</v>
      </c>
      <c r="S300" s="140"/>
      <c r="T300" s="142">
        <f>SUM(T301:T304)</f>
        <v>0</v>
      </c>
      <c r="AR300" s="135" t="s">
        <v>88</v>
      </c>
      <c r="AT300" s="143" t="s">
        <v>79</v>
      </c>
      <c r="AU300" s="143" t="s">
        <v>88</v>
      </c>
      <c r="AY300" s="135" t="s">
        <v>239</v>
      </c>
      <c r="BK300" s="144">
        <f>SUM(BK301:BK304)</f>
        <v>0</v>
      </c>
    </row>
    <row r="301" spans="1:65" s="2" customFormat="1" ht="24.25" customHeight="1">
      <c r="A301" s="34"/>
      <c r="B301" s="147"/>
      <c r="C301" s="148" t="s">
        <v>428</v>
      </c>
      <c r="D301" s="148" t="s">
        <v>242</v>
      </c>
      <c r="E301" s="149" t="s">
        <v>517</v>
      </c>
      <c r="F301" s="150" t="s">
        <v>518</v>
      </c>
      <c r="G301" s="151" t="s">
        <v>245</v>
      </c>
      <c r="H301" s="152">
        <v>2.1080000000000001</v>
      </c>
      <c r="I301" s="153"/>
      <c r="J301" s="152">
        <f>ROUND(I301*H301,3)</f>
        <v>0</v>
      </c>
      <c r="K301" s="154"/>
      <c r="L301" s="35"/>
      <c r="M301" s="155" t="s">
        <v>1</v>
      </c>
      <c r="N301" s="156" t="s">
        <v>46</v>
      </c>
      <c r="O301" s="60"/>
      <c r="P301" s="157">
        <f>O301*H301</f>
        <v>0</v>
      </c>
      <c r="Q301" s="157">
        <v>0.64764999999999995</v>
      </c>
      <c r="R301" s="157">
        <f>Q301*H301</f>
        <v>1.3652461999999999</v>
      </c>
      <c r="S301" s="157">
        <v>0</v>
      </c>
      <c r="T301" s="158">
        <f>S301*H301</f>
        <v>0</v>
      </c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R301" s="159" t="s">
        <v>246</v>
      </c>
      <c r="AT301" s="159" t="s">
        <v>242</v>
      </c>
      <c r="AU301" s="159" t="s">
        <v>140</v>
      </c>
      <c r="AY301" s="18" t="s">
        <v>239</v>
      </c>
      <c r="BE301" s="160">
        <f>IF(N301="základná",J301,0)</f>
        <v>0</v>
      </c>
      <c r="BF301" s="160">
        <f>IF(N301="znížená",J301,0)</f>
        <v>0</v>
      </c>
      <c r="BG301" s="160">
        <f>IF(N301="zákl. prenesená",J301,0)</f>
        <v>0</v>
      </c>
      <c r="BH301" s="160">
        <f>IF(N301="zníž. prenesená",J301,0)</f>
        <v>0</v>
      </c>
      <c r="BI301" s="160">
        <f>IF(N301="nulová",J301,0)</f>
        <v>0</v>
      </c>
      <c r="BJ301" s="18" t="s">
        <v>140</v>
      </c>
      <c r="BK301" s="161">
        <f>ROUND(I301*H301,3)</f>
        <v>0</v>
      </c>
      <c r="BL301" s="18" t="s">
        <v>246</v>
      </c>
      <c r="BM301" s="159" t="s">
        <v>1381</v>
      </c>
    </row>
    <row r="302" spans="1:65" s="15" customFormat="1">
      <c r="B302" s="179"/>
      <c r="D302" s="163" t="s">
        <v>247</v>
      </c>
      <c r="E302" s="180" t="s">
        <v>1</v>
      </c>
      <c r="F302" s="181" t="s">
        <v>519</v>
      </c>
      <c r="H302" s="180" t="s">
        <v>1</v>
      </c>
      <c r="I302" s="182"/>
      <c r="L302" s="179"/>
      <c r="M302" s="183"/>
      <c r="N302" s="184"/>
      <c r="O302" s="184"/>
      <c r="P302" s="184"/>
      <c r="Q302" s="184"/>
      <c r="R302" s="184"/>
      <c r="S302" s="184"/>
      <c r="T302" s="185"/>
      <c r="AT302" s="180" t="s">
        <v>247</v>
      </c>
      <c r="AU302" s="180" t="s">
        <v>140</v>
      </c>
      <c r="AV302" s="15" t="s">
        <v>88</v>
      </c>
      <c r="AW302" s="15" t="s">
        <v>3</v>
      </c>
      <c r="AX302" s="15" t="s">
        <v>80</v>
      </c>
      <c r="AY302" s="180" t="s">
        <v>239</v>
      </c>
    </row>
    <row r="303" spans="1:65" s="13" customFormat="1">
      <c r="B303" s="162"/>
      <c r="D303" s="163" t="s">
        <v>247</v>
      </c>
      <c r="E303" s="164" t="s">
        <v>1</v>
      </c>
      <c r="F303" s="165" t="s">
        <v>1382</v>
      </c>
      <c r="H303" s="166">
        <v>2.1080000000000001</v>
      </c>
      <c r="I303" s="167"/>
      <c r="L303" s="162"/>
      <c r="M303" s="168"/>
      <c r="N303" s="169"/>
      <c r="O303" s="169"/>
      <c r="P303" s="169"/>
      <c r="Q303" s="169"/>
      <c r="R303" s="169"/>
      <c r="S303" s="169"/>
      <c r="T303" s="170"/>
      <c r="AT303" s="164" t="s">
        <v>247</v>
      </c>
      <c r="AU303" s="164" t="s">
        <v>140</v>
      </c>
      <c r="AV303" s="13" t="s">
        <v>140</v>
      </c>
      <c r="AW303" s="13" t="s">
        <v>3</v>
      </c>
      <c r="AX303" s="13" t="s">
        <v>80</v>
      </c>
      <c r="AY303" s="164" t="s">
        <v>239</v>
      </c>
    </row>
    <row r="304" spans="1:65" s="14" customFormat="1">
      <c r="B304" s="171"/>
      <c r="D304" s="163" t="s">
        <v>247</v>
      </c>
      <c r="E304" s="172" t="s">
        <v>1</v>
      </c>
      <c r="F304" s="173" t="s">
        <v>249</v>
      </c>
      <c r="H304" s="174">
        <v>2.1080000000000001</v>
      </c>
      <c r="I304" s="175"/>
      <c r="L304" s="171"/>
      <c r="M304" s="176"/>
      <c r="N304" s="177"/>
      <c r="O304" s="177"/>
      <c r="P304" s="177"/>
      <c r="Q304" s="177"/>
      <c r="R304" s="177"/>
      <c r="S304" s="177"/>
      <c r="T304" s="178"/>
      <c r="AT304" s="172" t="s">
        <v>247</v>
      </c>
      <c r="AU304" s="172" t="s">
        <v>140</v>
      </c>
      <c r="AV304" s="14" t="s">
        <v>246</v>
      </c>
      <c r="AW304" s="14" t="s">
        <v>3</v>
      </c>
      <c r="AX304" s="14" t="s">
        <v>88</v>
      </c>
      <c r="AY304" s="172" t="s">
        <v>239</v>
      </c>
    </row>
    <row r="305" spans="1:65" s="12" customFormat="1" ht="22.75" customHeight="1">
      <c r="B305" s="134"/>
      <c r="D305" s="135" t="s">
        <v>79</v>
      </c>
      <c r="E305" s="145" t="s">
        <v>522</v>
      </c>
      <c r="F305" s="145" t="s">
        <v>523</v>
      </c>
      <c r="I305" s="137"/>
      <c r="J305" s="146">
        <f>BK305</f>
        <v>0</v>
      </c>
      <c r="L305" s="134"/>
      <c r="M305" s="139"/>
      <c r="N305" s="140"/>
      <c r="O305" s="140"/>
      <c r="P305" s="141">
        <f>SUM(P306:P312)</f>
        <v>0</v>
      </c>
      <c r="Q305" s="140"/>
      <c r="R305" s="141">
        <f>SUM(R306:R312)</f>
        <v>1.20097952</v>
      </c>
      <c r="S305" s="140"/>
      <c r="T305" s="142">
        <f>SUM(T306:T312)</f>
        <v>0</v>
      </c>
      <c r="AR305" s="135" t="s">
        <v>88</v>
      </c>
      <c r="AT305" s="143" t="s">
        <v>79</v>
      </c>
      <c r="AU305" s="143" t="s">
        <v>88</v>
      </c>
      <c r="AY305" s="135" t="s">
        <v>239</v>
      </c>
      <c r="BK305" s="144">
        <f>SUM(BK306:BK312)</f>
        <v>0</v>
      </c>
    </row>
    <row r="306" spans="1:65" s="2" customFormat="1" ht="24.25" customHeight="1">
      <c r="A306" s="34"/>
      <c r="B306" s="147"/>
      <c r="C306" s="148" t="s">
        <v>447</v>
      </c>
      <c r="D306" s="148" t="s">
        <v>242</v>
      </c>
      <c r="E306" s="149" t="s">
        <v>524</v>
      </c>
      <c r="F306" s="150" t="s">
        <v>525</v>
      </c>
      <c r="G306" s="151" t="s">
        <v>261</v>
      </c>
      <c r="H306" s="152">
        <v>4.53</v>
      </c>
      <c r="I306" s="153"/>
      <c r="J306" s="152">
        <f>ROUND(I306*H306,3)</f>
        <v>0</v>
      </c>
      <c r="K306" s="154"/>
      <c r="L306" s="35"/>
      <c r="M306" s="155" t="s">
        <v>1</v>
      </c>
      <c r="N306" s="156" t="s">
        <v>46</v>
      </c>
      <c r="O306" s="60"/>
      <c r="P306" s="157">
        <f>O306*H306</f>
        <v>0</v>
      </c>
      <c r="Q306" s="157">
        <v>8.9789999999999995E-2</v>
      </c>
      <c r="R306" s="157">
        <f>Q306*H306</f>
        <v>0.40674870000000002</v>
      </c>
      <c r="S306" s="157">
        <v>0</v>
      </c>
      <c r="T306" s="158">
        <f>S306*H306</f>
        <v>0</v>
      </c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R306" s="159" t="s">
        <v>246</v>
      </c>
      <c r="AT306" s="159" t="s">
        <v>242</v>
      </c>
      <c r="AU306" s="159" t="s">
        <v>140</v>
      </c>
      <c r="AY306" s="18" t="s">
        <v>239</v>
      </c>
      <c r="BE306" s="160">
        <f>IF(N306="základná",J306,0)</f>
        <v>0</v>
      </c>
      <c r="BF306" s="160">
        <f>IF(N306="znížená",J306,0)</f>
        <v>0</v>
      </c>
      <c r="BG306" s="160">
        <f>IF(N306="zákl. prenesená",J306,0)</f>
        <v>0</v>
      </c>
      <c r="BH306" s="160">
        <f>IF(N306="zníž. prenesená",J306,0)</f>
        <v>0</v>
      </c>
      <c r="BI306" s="160">
        <f>IF(N306="nulová",J306,0)</f>
        <v>0</v>
      </c>
      <c r="BJ306" s="18" t="s">
        <v>140</v>
      </c>
      <c r="BK306" s="161">
        <f>ROUND(I306*H306,3)</f>
        <v>0</v>
      </c>
      <c r="BL306" s="18" t="s">
        <v>246</v>
      </c>
      <c r="BM306" s="159" t="s">
        <v>270</v>
      </c>
    </row>
    <row r="307" spans="1:65" s="15" customFormat="1">
      <c r="B307" s="179"/>
      <c r="D307" s="163" t="s">
        <v>247</v>
      </c>
      <c r="E307" s="180" t="s">
        <v>1</v>
      </c>
      <c r="F307" s="181" t="s">
        <v>526</v>
      </c>
      <c r="H307" s="180" t="s">
        <v>1</v>
      </c>
      <c r="I307" s="182"/>
      <c r="L307" s="179"/>
      <c r="M307" s="183"/>
      <c r="N307" s="184"/>
      <c r="O307" s="184"/>
      <c r="P307" s="184"/>
      <c r="Q307" s="184"/>
      <c r="R307" s="184"/>
      <c r="S307" s="184"/>
      <c r="T307" s="185"/>
      <c r="AT307" s="180" t="s">
        <v>247</v>
      </c>
      <c r="AU307" s="180" t="s">
        <v>140</v>
      </c>
      <c r="AV307" s="15" t="s">
        <v>88</v>
      </c>
      <c r="AW307" s="15" t="s">
        <v>3</v>
      </c>
      <c r="AX307" s="15" t="s">
        <v>80</v>
      </c>
      <c r="AY307" s="180" t="s">
        <v>239</v>
      </c>
    </row>
    <row r="308" spans="1:65" s="13" customFormat="1">
      <c r="B308" s="162"/>
      <c r="D308" s="163" t="s">
        <v>247</v>
      </c>
      <c r="E308" s="164" t="s">
        <v>1</v>
      </c>
      <c r="F308" s="165" t="s">
        <v>1383</v>
      </c>
      <c r="H308" s="166">
        <v>4.53</v>
      </c>
      <c r="I308" s="167"/>
      <c r="L308" s="162"/>
      <c r="M308" s="168"/>
      <c r="N308" s="169"/>
      <c r="O308" s="169"/>
      <c r="P308" s="169"/>
      <c r="Q308" s="169"/>
      <c r="R308" s="169"/>
      <c r="S308" s="169"/>
      <c r="T308" s="170"/>
      <c r="AT308" s="164" t="s">
        <v>247</v>
      </c>
      <c r="AU308" s="164" t="s">
        <v>140</v>
      </c>
      <c r="AV308" s="13" t="s">
        <v>140</v>
      </c>
      <c r="AW308" s="13" t="s">
        <v>3</v>
      </c>
      <c r="AX308" s="13" t="s">
        <v>80</v>
      </c>
      <c r="AY308" s="164" t="s">
        <v>239</v>
      </c>
    </row>
    <row r="309" spans="1:65" s="14" customFormat="1">
      <c r="B309" s="171"/>
      <c r="D309" s="163" t="s">
        <v>247</v>
      </c>
      <c r="E309" s="172" t="s">
        <v>1</v>
      </c>
      <c r="F309" s="173" t="s">
        <v>249</v>
      </c>
      <c r="H309" s="174">
        <v>4.53</v>
      </c>
      <c r="I309" s="175"/>
      <c r="L309" s="171"/>
      <c r="M309" s="176"/>
      <c r="N309" s="177"/>
      <c r="O309" s="177"/>
      <c r="P309" s="177"/>
      <c r="Q309" s="177"/>
      <c r="R309" s="177"/>
      <c r="S309" s="177"/>
      <c r="T309" s="178"/>
      <c r="AT309" s="172" t="s">
        <v>247</v>
      </c>
      <c r="AU309" s="172" t="s">
        <v>140</v>
      </c>
      <c r="AV309" s="14" t="s">
        <v>246</v>
      </c>
      <c r="AW309" s="14" t="s">
        <v>3</v>
      </c>
      <c r="AX309" s="14" t="s">
        <v>88</v>
      </c>
      <c r="AY309" s="172" t="s">
        <v>239</v>
      </c>
    </row>
    <row r="310" spans="1:65" s="2" customFormat="1" ht="24.25" customHeight="1">
      <c r="A310" s="34"/>
      <c r="B310" s="147"/>
      <c r="C310" s="148" t="s">
        <v>337</v>
      </c>
      <c r="D310" s="148" t="s">
        <v>242</v>
      </c>
      <c r="E310" s="149" t="s">
        <v>529</v>
      </c>
      <c r="F310" s="150" t="s">
        <v>530</v>
      </c>
      <c r="G310" s="151" t="s">
        <v>261</v>
      </c>
      <c r="H310" s="152">
        <v>7.3689999999999998</v>
      </c>
      <c r="I310" s="153"/>
      <c r="J310" s="152">
        <f>ROUND(I310*H310,3)</f>
        <v>0</v>
      </c>
      <c r="K310" s="154"/>
      <c r="L310" s="35"/>
      <c r="M310" s="155" t="s">
        <v>1</v>
      </c>
      <c r="N310" s="156" t="s">
        <v>46</v>
      </c>
      <c r="O310" s="60"/>
      <c r="P310" s="157">
        <f>O310*H310</f>
        <v>0</v>
      </c>
      <c r="Q310" s="157">
        <v>0.10778</v>
      </c>
      <c r="R310" s="157">
        <f>Q310*H310</f>
        <v>0.79423082</v>
      </c>
      <c r="S310" s="157">
        <v>0</v>
      </c>
      <c r="T310" s="158">
        <f>S310*H310</f>
        <v>0</v>
      </c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R310" s="159" t="s">
        <v>246</v>
      </c>
      <c r="AT310" s="159" t="s">
        <v>242</v>
      </c>
      <c r="AU310" s="159" t="s">
        <v>140</v>
      </c>
      <c r="AY310" s="18" t="s">
        <v>239</v>
      </c>
      <c r="BE310" s="160">
        <f>IF(N310="základná",J310,0)</f>
        <v>0</v>
      </c>
      <c r="BF310" s="160">
        <f>IF(N310="znížená",J310,0)</f>
        <v>0</v>
      </c>
      <c r="BG310" s="160">
        <f>IF(N310="zákl. prenesená",J310,0)</f>
        <v>0</v>
      </c>
      <c r="BH310" s="160">
        <f>IF(N310="zníž. prenesená",J310,0)</f>
        <v>0</v>
      </c>
      <c r="BI310" s="160">
        <f>IF(N310="nulová",J310,0)</f>
        <v>0</v>
      </c>
      <c r="BJ310" s="18" t="s">
        <v>140</v>
      </c>
      <c r="BK310" s="161">
        <f>ROUND(I310*H310,3)</f>
        <v>0</v>
      </c>
      <c r="BL310" s="18" t="s">
        <v>246</v>
      </c>
      <c r="BM310" s="159" t="s">
        <v>286</v>
      </c>
    </row>
    <row r="311" spans="1:65" s="13" customFormat="1">
      <c r="B311" s="162"/>
      <c r="D311" s="163" t="s">
        <v>247</v>
      </c>
      <c r="E311" s="164" t="s">
        <v>1</v>
      </c>
      <c r="F311" s="165" t="s">
        <v>1384</v>
      </c>
      <c r="H311" s="166">
        <v>7.3689999999999998</v>
      </c>
      <c r="I311" s="167"/>
      <c r="L311" s="162"/>
      <c r="M311" s="168"/>
      <c r="N311" s="169"/>
      <c r="O311" s="169"/>
      <c r="P311" s="169"/>
      <c r="Q311" s="169"/>
      <c r="R311" s="169"/>
      <c r="S311" s="169"/>
      <c r="T311" s="170"/>
      <c r="AT311" s="164" t="s">
        <v>247</v>
      </c>
      <c r="AU311" s="164" t="s">
        <v>140</v>
      </c>
      <c r="AV311" s="13" t="s">
        <v>140</v>
      </c>
      <c r="AW311" s="13" t="s">
        <v>3</v>
      </c>
      <c r="AX311" s="13" t="s">
        <v>80</v>
      </c>
      <c r="AY311" s="164" t="s">
        <v>239</v>
      </c>
    </row>
    <row r="312" spans="1:65" s="14" customFormat="1">
      <c r="B312" s="171"/>
      <c r="D312" s="163" t="s">
        <v>247</v>
      </c>
      <c r="E312" s="172" t="s">
        <v>1</v>
      </c>
      <c r="F312" s="173" t="s">
        <v>249</v>
      </c>
      <c r="H312" s="174">
        <v>7.3689999999999998</v>
      </c>
      <c r="I312" s="175"/>
      <c r="L312" s="171"/>
      <c r="M312" s="176"/>
      <c r="N312" s="177"/>
      <c r="O312" s="177"/>
      <c r="P312" s="177"/>
      <c r="Q312" s="177"/>
      <c r="R312" s="177"/>
      <c r="S312" s="177"/>
      <c r="T312" s="178"/>
      <c r="AT312" s="172" t="s">
        <v>247</v>
      </c>
      <c r="AU312" s="172" t="s">
        <v>140</v>
      </c>
      <c r="AV312" s="14" t="s">
        <v>246</v>
      </c>
      <c r="AW312" s="14" t="s">
        <v>3</v>
      </c>
      <c r="AX312" s="14" t="s">
        <v>88</v>
      </c>
      <c r="AY312" s="172" t="s">
        <v>239</v>
      </c>
    </row>
    <row r="313" spans="1:65" s="12" customFormat="1" ht="22.75" customHeight="1">
      <c r="B313" s="134"/>
      <c r="D313" s="135" t="s">
        <v>79</v>
      </c>
      <c r="E313" s="145" t="s">
        <v>560</v>
      </c>
      <c r="F313" s="145" t="s">
        <v>561</v>
      </c>
      <c r="I313" s="137"/>
      <c r="J313" s="146">
        <f>BK313</f>
        <v>0</v>
      </c>
      <c r="L313" s="134"/>
      <c r="M313" s="139"/>
      <c r="N313" s="140"/>
      <c r="O313" s="140"/>
      <c r="P313" s="141">
        <f>P314</f>
        <v>0</v>
      </c>
      <c r="Q313" s="140"/>
      <c r="R313" s="141">
        <f>R314</f>
        <v>1.0987E-2</v>
      </c>
      <c r="S313" s="140"/>
      <c r="T313" s="142">
        <f>T314</f>
        <v>0</v>
      </c>
      <c r="AR313" s="135" t="s">
        <v>88</v>
      </c>
      <c r="AT313" s="143" t="s">
        <v>79</v>
      </c>
      <c r="AU313" s="143" t="s">
        <v>88</v>
      </c>
      <c r="AY313" s="135" t="s">
        <v>239</v>
      </c>
      <c r="BK313" s="144">
        <f>BK314</f>
        <v>0</v>
      </c>
    </row>
    <row r="314" spans="1:65" s="2" customFormat="1" ht="24.25" customHeight="1">
      <c r="A314" s="34"/>
      <c r="B314" s="147"/>
      <c r="C314" s="148" t="s">
        <v>704</v>
      </c>
      <c r="D314" s="148" t="s">
        <v>242</v>
      </c>
      <c r="E314" s="149" t="s">
        <v>563</v>
      </c>
      <c r="F314" s="150" t="s">
        <v>564</v>
      </c>
      <c r="G314" s="151" t="s">
        <v>261</v>
      </c>
      <c r="H314" s="152">
        <v>219.74</v>
      </c>
      <c r="I314" s="153"/>
      <c r="J314" s="152">
        <f>ROUND(I314*H314,3)</f>
        <v>0</v>
      </c>
      <c r="K314" s="154"/>
      <c r="L314" s="35"/>
      <c r="M314" s="155" t="s">
        <v>1</v>
      </c>
      <c r="N314" s="156" t="s">
        <v>46</v>
      </c>
      <c r="O314" s="60"/>
      <c r="P314" s="157">
        <f>O314*H314</f>
        <v>0</v>
      </c>
      <c r="Q314" s="157">
        <v>5.0000000000000002E-5</v>
      </c>
      <c r="R314" s="157">
        <f>Q314*H314</f>
        <v>1.0987E-2</v>
      </c>
      <c r="S314" s="157">
        <v>0</v>
      </c>
      <c r="T314" s="158">
        <f>S314*H314</f>
        <v>0</v>
      </c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R314" s="159" t="s">
        <v>246</v>
      </c>
      <c r="AT314" s="159" t="s">
        <v>242</v>
      </c>
      <c r="AU314" s="159" t="s">
        <v>140</v>
      </c>
      <c r="AY314" s="18" t="s">
        <v>239</v>
      </c>
      <c r="BE314" s="160">
        <f>IF(N314="základná",J314,0)</f>
        <v>0</v>
      </c>
      <c r="BF314" s="160">
        <f>IF(N314="znížená",J314,0)</f>
        <v>0</v>
      </c>
      <c r="BG314" s="160">
        <f>IF(N314="zákl. prenesená",J314,0)</f>
        <v>0</v>
      </c>
      <c r="BH314" s="160">
        <f>IF(N314="zníž. prenesená",J314,0)</f>
        <v>0</v>
      </c>
      <c r="BI314" s="160">
        <f>IF(N314="nulová",J314,0)</f>
        <v>0</v>
      </c>
      <c r="BJ314" s="18" t="s">
        <v>140</v>
      </c>
      <c r="BK314" s="161">
        <f>ROUND(I314*H314,3)</f>
        <v>0</v>
      </c>
      <c r="BL314" s="18" t="s">
        <v>246</v>
      </c>
      <c r="BM314" s="159" t="s">
        <v>1385</v>
      </c>
    </row>
    <row r="315" spans="1:65" s="12" customFormat="1" ht="22.75" customHeight="1">
      <c r="B315" s="134"/>
      <c r="D315" s="135" t="s">
        <v>79</v>
      </c>
      <c r="E315" s="145" t="s">
        <v>567</v>
      </c>
      <c r="F315" s="145" t="s">
        <v>509</v>
      </c>
      <c r="I315" s="137"/>
      <c r="J315" s="146">
        <f>BK315</f>
        <v>0</v>
      </c>
      <c r="L315" s="134"/>
      <c r="M315" s="139"/>
      <c r="N315" s="140"/>
      <c r="O315" s="140"/>
      <c r="P315" s="141">
        <f>P316</f>
        <v>0</v>
      </c>
      <c r="Q315" s="140"/>
      <c r="R315" s="141">
        <f>R316</f>
        <v>0</v>
      </c>
      <c r="S315" s="140"/>
      <c r="T315" s="142">
        <f>T316</f>
        <v>0</v>
      </c>
      <c r="AR315" s="135" t="s">
        <v>88</v>
      </c>
      <c r="AT315" s="143" t="s">
        <v>79</v>
      </c>
      <c r="AU315" s="143" t="s">
        <v>88</v>
      </c>
      <c r="AY315" s="135" t="s">
        <v>239</v>
      </c>
      <c r="BK315" s="144">
        <f>BK316</f>
        <v>0</v>
      </c>
    </row>
    <row r="316" spans="1:65" s="2" customFormat="1" ht="24.25" customHeight="1">
      <c r="A316" s="34"/>
      <c r="B316" s="147"/>
      <c r="C316" s="148" t="s">
        <v>989</v>
      </c>
      <c r="D316" s="148" t="s">
        <v>242</v>
      </c>
      <c r="E316" s="149" t="s">
        <v>1386</v>
      </c>
      <c r="F316" s="150" t="s">
        <v>1387</v>
      </c>
      <c r="G316" s="151" t="s">
        <v>461</v>
      </c>
      <c r="H316" s="152">
        <v>2.577</v>
      </c>
      <c r="I316" s="153"/>
      <c r="J316" s="152">
        <f>ROUND(I316*H316,3)</f>
        <v>0</v>
      </c>
      <c r="K316" s="154"/>
      <c r="L316" s="35"/>
      <c r="M316" s="155" t="s">
        <v>1</v>
      </c>
      <c r="N316" s="156" t="s">
        <v>46</v>
      </c>
      <c r="O316" s="60"/>
      <c r="P316" s="157">
        <f>O316*H316</f>
        <v>0</v>
      </c>
      <c r="Q316" s="157">
        <v>0</v>
      </c>
      <c r="R316" s="157">
        <f>Q316*H316</f>
        <v>0</v>
      </c>
      <c r="S316" s="157">
        <v>0</v>
      </c>
      <c r="T316" s="158">
        <f>S316*H316</f>
        <v>0</v>
      </c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R316" s="159" t="s">
        <v>246</v>
      </c>
      <c r="AT316" s="159" t="s">
        <v>242</v>
      </c>
      <c r="AU316" s="159" t="s">
        <v>140</v>
      </c>
      <c r="AY316" s="18" t="s">
        <v>239</v>
      </c>
      <c r="BE316" s="160">
        <f>IF(N316="základná",J316,0)</f>
        <v>0</v>
      </c>
      <c r="BF316" s="160">
        <f>IF(N316="znížená",J316,0)</f>
        <v>0</v>
      </c>
      <c r="BG316" s="160">
        <f>IF(N316="zákl. prenesená",J316,0)</f>
        <v>0</v>
      </c>
      <c r="BH316" s="160">
        <f>IF(N316="zníž. prenesená",J316,0)</f>
        <v>0</v>
      </c>
      <c r="BI316" s="160">
        <f>IF(N316="nulová",J316,0)</f>
        <v>0</v>
      </c>
      <c r="BJ316" s="18" t="s">
        <v>140</v>
      </c>
      <c r="BK316" s="161">
        <f>ROUND(I316*H316,3)</f>
        <v>0</v>
      </c>
      <c r="BL316" s="18" t="s">
        <v>246</v>
      </c>
      <c r="BM316" s="159" t="s">
        <v>1388</v>
      </c>
    </row>
    <row r="317" spans="1:65" s="12" customFormat="1" ht="25.85" customHeight="1">
      <c r="B317" s="134"/>
      <c r="D317" s="135" t="s">
        <v>79</v>
      </c>
      <c r="E317" s="136" t="s">
        <v>334</v>
      </c>
      <c r="F317" s="136" t="s">
        <v>572</v>
      </c>
      <c r="I317" s="137"/>
      <c r="J317" s="138">
        <f>BK317</f>
        <v>0</v>
      </c>
      <c r="L317" s="134"/>
      <c r="M317" s="139"/>
      <c r="N317" s="140"/>
      <c r="O317" s="140"/>
      <c r="P317" s="141">
        <f>P318+P323+P332+P338</f>
        <v>0</v>
      </c>
      <c r="Q317" s="140"/>
      <c r="R317" s="141">
        <f>R318+R323+R332+R338</f>
        <v>9.817739744399999</v>
      </c>
      <c r="S317" s="140"/>
      <c r="T317" s="142">
        <f>T318+T323+T332+T338</f>
        <v>0</v>
      </c>
      <c r="AR317" s="135" t="s">
        <v>88</v>
      </c>
      <c r="AT317" s="143" t="s">
        <v>79</v>
      </c>
      <c r="AU317" s="143" t="s">
        <v>80</v>
      </c>
      <c r="AY317" s="135" t="s">
        <v>239</v>
      </c>
      <c r="BK317" s="144">
        <f>BK318+BK323+BK332+BK338</f>
        <v>0</v>
      </c>
    </row>
    <row r="318" spans="1:65" s="12" customFormat="1" ht="22.75" customHeight="1">
      <c r="B318" s="134"/>
      <c r="D318" s="135" t="s">
        <v>79</v>
      </c>
      <c r="E318" s="145" t="s">
        <v>573</v>
      </c>
      <c r="F318" s="145" t="s">
        <v>574</v>
      </c>
      <c r="I318" s="137"/>
      <c r="J318" s="146">
        <f>BK318</f>
        <v>0</v>
      </c>
      <c r="L318" s="134"/>
      <c r="M318" s="139"/>
      <c r="N318" s="140"/>
      <c r="O318" s="140"/>
      <c r="P318" s="141">
        <f>SUM(P319:P322)</f>
        <v>0</v>
      </c>
      <c r="Q318" s="140"/>
      <c r="R318" s="141">
        <f>SUM(R319:R322)</f>
        <v>0.391482</v>
      </c>
      <c r="S318" s="140"/>
      <c r="T318" s="142">
        <f>SUM(T319:T322)</f>
        <v>0</v>
      </c>
      <c r="AR318" s="135" t="s">
        <v>88</v>
      </c>
      <c r="AT318" s="143" t="s">
        <v>79</v>
      </c>
      <c r="AU318" s="143" t="s">
        <v>88</v>
      </c>
      <c r="AY318" s="135" t="s">
        <v>239</v>
      </c>
      <c r="BK318" s="144">
        <f>SUM(BK319:BK322)</f>
        <v>0</v>
      </c>
    </row>
    <row r="319" spans="1:65" s="2" customFormat="1" ht="24.25" customHeight="1">
      <c r="A319" s="34"/>
      <c r="B319" s="147"/>
      <c r="C319" s="148" t="s">
        <v>351</v>
      </c>
      <c r="D319" s="148" t="s">
        <v>242</v>
      </c>
      <c r="E319" s="149" t="s">
        <v>576</v>
      </c>
      <c r="F319" s="150" t="s">
        <v>577</v>
      </c>
      <c r="G319" s="151" t="s">
        <v>261</v>
      </c>
      <c r="H319" s="152">
        <v>23.4</v>
      </c>
      <c r="I319" s="153"/>
      <c r="J319" s="152">
        <f>ROUND(I319*H319,3)</f>
        <v>0</v>
      </c>
      <c r="K319" s="154"/>
      <c r="L319" s="35"/>
      <c r="M319" s="155" t="s">
        <v>1</v>
      </c>
      <c r="N319" s="156" t="s">
        <v>46</v>
      </c>
      <c r="O319" s="60"/>
      <c r="P319" s="157">
        <f>O319*H319</f>
        <v>0</v>
      </c>
      <c r="Q319" s="157">
        <v>1.6500000000000001E-2</v>
      </c>
      <c r="R319" s="157">
        <f>Q319*H319</f>
        <v>0.3861</v>
      </c>
      <c r="S319" s="157">
        <v>0</v>
      </c>
      <c r="T319" s="158">
        <f>S319*H319</f>
        <v>0</v>
      </c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R319" s="159" t="s">
        <v>246</v>
      </c>
      <c r="AT319" s="159" t="s">
        <v>242</v>
      </c>
      <c r="AU319" s="159" t="s">
        <v>140</v>
      </c>
      <c r="AY319" s="18" t="s">
        <v>239</v>
      </c>
      <c r="BE319" s="160">
        <f>IF(N319="základná",J319,0)</f>
        <v>0</v>
      </c>
      <c r="BF319" s="160">
        <f>IF(N319="znížená",J319,0)</f>
        <v>0</v>
      </c>
      <c r="BG319" s="160">
        <f>IF(N319="zákl. prenesená",J319,0)</f>
        <v>0</v>
      </c>
      <c r="BH319" s="160">
        <f>IF(N319="zníž. prenesená",J319,0)</f>
        <v>0</v>
      </c>
      <c r="BI319" s="160">
        <f>IF(N319="nulová",J319,0)</f>
        <v>0</v>
      </c>
      <c r="BJ319" s="18" t="s">
        <v>140</v>
      </c>
      <c r="BK319" s="161">
        <f>ROUND(I319*H319,3)</f>
        <v>0</v>
      </c>
      <c r="BL319" s="18" t="s">
        <v>246</v>
      </c>
      <c r="BM319" s="159" t="s">
        <v>291</v>
      </c>
    </row>
    <row r="320" spans="1:65" s="13" customFormat="1">
      <c r="B320" s="162"/>
      <c r="D320" s="163" t="s">
        <v>247</v>
      </c>
      <c r="E320" s="164" t="s">
        <v>1</v>
      </c>
      <c r="F320" s="165" t="s">
        <v>1389</v>
      </c>
      <c r="H320" s="166">
        <v>23.4</v>
      </c>
      <c r="I320" s="167"/>
      <c r="L320" s="162"/>
      <c r="M320" s="168"/>
      <c r="N320" s="169"/>
      <c r="O320" s="169"/>
      <c r="P320" s="169"/>
      <c r="Q320" s="169"/>
      <c r="R320" s="169"/>
      <c r="S320" s="169"/>
      <c r="T320" s="170"/>
      <c r="AT320" s="164" t="s">
        <v>247</v>
      </c>
      <c r="AU320" s="164" t="s">
        <v>140</v>
      </c>
      <c r="AV320" s="13" t="s">
        <v>140</v>
      </c>
      <c r="AW320" s="13" t="s">
        <v>3</v>
      </c>
      <c r="AX320" s="13" t="s">
        <v>80</v>
      </c>
      <c r="AY320" s="164" t="s">
        <v>239</v>
      </c>
    </row>
    <row r="321" spans="1:65" s="14" customFormat="1">
      <c r="B321" s="171"/>
      <c r="D321" s="163" t="s">
        <v>247</v>
      </c>
      <c r="E321" s="172" t="s">
        <v>1</v>
      </c>
      <c r="F321" s="173" t="s">
        <v>249</v>
      </c>
      <c r="H321" s="174">
        <v>23.4</v>
      </c>
      <c r="I321" s="175"/>
      <c r="L321" s="171"/>
      <c r="M321" s="176"/>
      <c r="N321" s="177"/>
      <c r="O321" s="177"/>
      <c r="P321" s="177"/>
      <c r="Q321" s="177"/>
      <c r="R321" s="177"/>
      <c r="S321" s="177"/>
      <c r="T321" s="178"/>
      <c r="AT321" s="172" t="s">
        <v>247</v>
      </c>
      <c r="AU321" s="172" t="s">
        <v>140</v>
      </c>
      <c r="AV321" s="14" t="s">
        <v>246</v>
      </c>
      <c r="AW321" s="14" t="s">
        <v>3</v>
      </c>
      <c r="AX321" s="14" t="s">
        <v>88</v>
      </c>
      <c r="AY321" s="172" t="s">
        <v>239</v>
      </c>
    </row>
    <row r="322" spans="1:65" s="2" customFormat="1" ht="24.25" customHeight="1">
      <c r="A322" s="34"/>
      <c r="B322" s="147"/>
      <c r="C322" s="148" t="s">
        <v>713</v>
      </c>
      <c r="D322" s="148" t="s">
        <v>242</v>
      </c>
      <c r="E322" s="149" t="s">
        <v>581</v>
      </c>
      <c r="F322" s="150" t="s">
        <v>582</v>
      </c>
      <c r="G322" s="151" t="s">
        <v>261</v>
      </c>
      <c r="H322" s="152">
        <v>23.4</v>
      </c>
      <c r="I322" s="153"/>
      <c r="J322" s="152">
        <f>ROUND(I322*H322,3)</f>
        <v>0</v>
      </c>
      <c r="K322" s="154"/>
      <c r="L322" s="35"/>
      <c r="M322" s="155" t="s">
        <v>1</v>
      </c>
      <c r="N322" s="156" t="s">
        <v>46</v>
      </c>
      <c r="O322" s="60"/>
      <c r="P322" s="157">
        <f>O322*H322</f>
        <v>0</v>
      </c>
      <c r="Q322" s="157">
        <v>2.3000000000000001E-4</v>
      </c>
      <c r="R322" s="157">
        <f>Q322*H322</f>
        <v>5.3819999999999996E-3</v>
      </c>
      <c r="S322" s="157">
        <v>0</v>
      </c>
      <c r="T322" s="158">
        <f>S322*H322</f>
        <v>0</v>
      </c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R322" s="159" t="s">
        <v>246</v>
      </c>
      <c r="AT322" s="159" t="s">
        <v>242</v>
      </c>
      <c r="AU322" s="159" t="s">
        <v>140</v>
      </c>
      <c r="AY322" s="18" t="s">
        <v>239</v>
      </c>
      <c r="BE322" s="160">
        <f>IF(N322="základná",J322,0)</f>
        <v>0</v>
      </c>
      <c r="BF322" s="160">
        <f>IF(N322="znížená",J322,0)</f>
        <v>0</v>
      </c>
      <c r="BG322" s="160">
        <f>IF(N322="zákl. prenesená",J322,0)</f>
        <v>0</v>
      </c>
      <c r="BH322" s="160">
        <f>IF(N322="zníž. prenesená",J322,0)</f>
        <v>0</v>
      </c>
      <c r="BI322" s="160">
        <f>IF(N322="nulová",J322,0)</f>
        <v>0</v>
      </c>
      <c r="BJ322" s="18" t="s">
        <v>140</v>
      </c>
      <c r="BK322" s="161">
        <f>ROUND(I322*H322,3)</f>
        <v>0</v>
      </c>
      <c r="BL322" s="18" t="s">
        <v>246</v>
      </c>
      <c r="BM322" s="159" t="s">
        <v>1390</v>
      </c>
    </row>
    <row r="323" spans="1:65" s="12" customFormat="1" ht="22.75" customHeight="1">
      <c r="B323" s="134"/>
      <c r="D323" s="135" t="s">
        <v>79</v>
      </c>
      <c r="E323" s="145" t="s">
        <v>584</v>
      </c>
      <c r="F323" s="145" t="s">
        <v>585</v>
      </c>
      <c r="I323" s="137"/>
      <c r="J323" s="146">
        <f>BK323</f>
        <v>0</v>
      </c>
      <c r="L323" s="134"/>
      <c r="M323" s="139"/>
      <c r="N323" s="140"/>
      <c r="O323" s="140"/>
      <c r="P323" s="141">
        <f>SUM(P324:P331)</f>
        <v>0</v>
      </c>
      <c r="Q323" s="140"/>
      <c r="R323" s="141">
        <f>SUM(R324:R331)</f>
        <v>1.3986801599999998</v>
      </c>
      <c r="S323" s="140"/>
      <c r="T323" s="142">
        <f>SUM(T324:T331)</f>
        <v>0</v>
      </c>
      <c r="AR323" s="135" t="s">
        <v>88</v>
      </c>
      <c r="AT323" s="143" t="s">
        <v>79</v>
      </c>
      <c r="AU323" s="143" t="s">
        <v>88</v>
      </c>
      <c r="AY323" s="135" t="s">
        <v>239</v>
      </c>
      <c r="BK323" s="144">
        <f>SUM(BK324:BK331)</f>
        <v>0</v>
      </c>
    </row>
    <row r="324" spans="1:65" s="2" customFormat="1" ht="24.25" customHeight="1">
      <c r="A324" s="34"/>
      <c r="B324" s="147"/>
      <c r="C324" s="148" t="s">
        <v>358</v>
      </c>
      <c r="D324" s="148" t="s">
        <v>242</v>
      </c>
      <c r="E324" s="149" t="s">
        <v>587</v>
      </c>
      <c r="F324" s="150" t="s">
        <v>588</v>
      </c>
      <c r="G324" s="151" t="s">
        <v>261</v>
      </c>
      <c r="H324" s="152">
        <v>86.591999999999999</v>
      </c>
      <c r="I324" s="153"/>
      <c r="J324" s="152">
        <f>ROUND(I324*H324,3)</f>
        <v>0</v>
      </c>
      <c r="K324" s="154"/>
      <c r="L324" s="35"/>
      <c r="M324" s="155" t="s">
        <v>1</v>
      </c>
      <c r="N324" s="156" t="s">
        <v>46</v>
      </c>
      <c r="O324" s="60"/>
      <c r="P324" s="157">
        <f>O324*H324</f>
        <v>0</v>
      </c>
      <c r="Q324" s="157">
        <v>1.575E-2</v>
      </c>
      <c r="R324" s="157">
        <f>Q324*H324</f>
        <v>1.3638239999999999</v>
      </c>
      <c r="S324" s="157">
        <v>0</v>
      </c>
      <c r="T324" s="158">
        <f>S324*H324</f>
        <v>0</v>
      </c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R324" s="159" t="s">
        <v>246</v>
      </c>
      <c r="AT324" s="159" t="s">
        <v>242</v>
      </c>
      <c r="AU324" s="159" t="s">
        <v>140</v>
      </c>
      <c r="AY324" s="18" t="s">
        <v>239</v>
      </c>
      <c r="BE324" s="160">
        <f>IF(N324="základná",J324,0)</f>
        <v>0</v>
      </c>
      <c r="BF324" s="160">
        <f>IF(N324="znížená",J324,0)</f>
        <v>0</v>
      </c>
      <c r="BG324" s="160">
        <f>IF(N324="zákl. prenesená",J324,0)</f>
        <v>0</v>
      </c>
      <c r="BH324" s="160">
        <f>IF(N324="zníž. prenesená",J324,0)</f>
        <v>0</v>
      </c>
      <c r="BI324" s="160">
        <f>IF(N324="nulová",J324,0)</f>
        <v>0</v>
      </c>
      <c r="BJ324" s="18" t="s">
        <v>140</v>
      </c>
      <c r="BK324" s="161">
        <f>ROUND(I324*H324,3)</f>
        <v>0</v>
      </c>
      <c r="BL324" s="18" t="s">
        <v>246</v>
      </c>
      <c r="BM324" s="159" t="s">
        <v>304</v>
      </c>
    </row>
    <row r="325" spans="1:65" s="15" customFormat="1">
      <c r="B325" s="179"/>
      <c r="D325" s="163" t="s">
        <v>247</v>
      </c>
      <c r="E325" s="180" t="s">
        <v>1</v>
      </c>
      <c r="F325" s="181" t="s">
        <v>589</v>
      </c>
      <c r="H325" s="180" t="s">
        <v>1</v>
      </c>
      <c r="I325" s="182"/>
      <c r="L325" s="179"/>
      <c r="M325" s="183"/>
      <c r="N325" s="184"/>
      <c r="O325" s="184"/>
      <c r="P325" s="184"/>
      <c r="Q325" s="184"/>
      <c r="R325" s="184"/>
      <c r="S325" s="184"/>
      <c r="T325" s="185"/>
      <c r="AT325" s="180" t="s">
        <v>247</v>
      </c>
      <c r="AU325" s="180" t="s">
        <v>140</v>
      </c>
      <c r="AV325" s="15" t="s">
        <v>88</v>
      </c>
      <c r="AW325" s="15" t="s">
        <v>3</v>
      </c>
      <c r="AX325" s="15" t="s">
        <v>80</v>
      </c>
      <c r="AY325" s="180" t="s">
        <v>239</v>
      </c>
    </row>
    <row r="326" spans="1:65" s="13" customFormat="1" ht="20.95">
      <c r="B326" s="162"/>
      <c r="D326" s="163" t="s">
        <v>247</v>
      </c>
      <c r="E326" s="164" t="s">
        <v>1</v>
      </c>
      <c r="F326" s="165" t="s">
        <v>1391</v>
      </c>
      <c r="H326" s="166">
        <v>86.591999999999999</v>
      </c>
      <c r="I326" s="167"/>
      <c r="L326" s="162"/>
      <c r="M326" s="168"/>
      <c r="N326" s="169"/>
      <c r="O326" s="169"/>
      <c r="P326" s="169"/>
      <c r="Q326" s="169"/>
      <c r="R326" s="169"/>
      <c r="S326" s="169"/>
      <c r="T326" s="170"/>
      <c r="AT326" s="164" t="s">
        <v>247</v>
      </c>
      <c r="AU326" s="164" t="s">
        <v>140</v>
      </c>
      <c r="AV326" s="13" t="s">
        <v>140</v>
      </c>
      <c r="AW326" s="13" t="s">
        <v>3</v>
      </c>
      <c r="AX326" s="13" t="s">
        <v>80</v>
      </c>
      <c r="AY326" s="164" t="s">
        <v>239</v>
      </c>
    </row>
    <row r="327" spans="1:65" s="14" customFormat="1">
      <c r="B327" s="171"/>
      <c r="D327" s="163" t="s">
        <v>247</v>
      </c>
      <c r="E327" s="172" t="s">
        <v>1</v>
      </c>
      <c r="F327" s="173" t="s">
        <v>249</v>
      </c>
      <c r="H327" s="174">
        <v>86.591999999999999</v>
      </c>
      <c r="I327" s="175"/>
      <c r="L327" s="171"/>
      <c r="M327" s="176"/>
      <c r="N327" s="177"/>
      <c r="O327" s="177"/>
      <c r="P327" s="177"/>
      <c r="Q327" s="177"/>
      <c r="R327" s="177"/>
      <c r="S327" s="177"/>
      <c r="T327" s="178"/>
      <c r="AT327" s="172" t="s">
        <v>247</v>
      </c>
      <c r="AU327" s="172" t="s">
        <v>140</v>
      </c>
      <c r="AV327" s="14" t="s">
        <v>246</v>
      </c>
      <c r="AW327" s="14" t="s">
        <v>3</v>
      </c>
      <c r="AX327" s="14" t="s">
        <v>88</v>
      </c>
      <c r="AY327" s="172" t="s">
        <v>239</v>
      </c>
    </row>
    <row r="328" spans="1:65" s="2" customFormat="1" ht="24.25" customHeight="1">
      <c r="A328" s="34"/>
      <c r="B328" s="147"/>
      <c r="C328" s="148" t="s">
        <v>699</v>
      </c>
      <c r="D328" s="148" t="s">
        <v>242</v>
      </c>
      <c r="E328" s="149" t="s">
        <v>593</v>
      </c>
      <c r="F328" s="150" t="s">
        <v>594</v>
      </c>
      <c r="G328" s="151" t="s">
        <v>261</v>
      </c>
      <c r="H328" s="152">
        <v>86.591999999999999</v>
      </c>
      <c r="I328" s="153"/>
      <c r="J328" s="152">
        <f>ROUND(I328*H328,3)</f>
        <v>0</v>
      </c>
      <c r="K328" s="154"/>
      <c r="L328" s="35"/>
      <c r="M328" s="155" t="s">
        <v>1</v>
      </c>
      <c r="N328" s="156" t="s">
        <v>46</v>
      </c>
      <c r="O328" s="60"/>
      <c r="P328" s="157">
        <f>O328*H328</f>
        <v>0</v>
      </c>
      <c r="Q328" s="157">
        <v>2.3000000000000001E-4</v>
      </c>
      <c r="R328" s="157">
        <f>Q328*H328</f>
        <v>1.9916159999999999E-2</v>
      </c>
      <c r="S328" s="157">
        <v>0</v>
      </c>
      <c r="T328" s="158">
        <f>S328*H328</f>
        <v>0</v>
      </c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R328" s="159" t="s">
        <v>246</v>
      </c>
      <c r="AT328" s="159" t="s">
        <v>242</v>
      </c>
      <c r="AU328" s="159" t="s">
        <v>140</v>
      </c>
      <c r="AY328" s="18" t="s">
        <v>239</v>
      </c>
      <c r="BE328" s="160">
        <f>IF(N328="základná",J328,0)</f>
        <v>0</v>
      </c>
      <c r="BF328" s="160">
        <f>IF(N328="znížená",J328,0)</f>
        <v>0</v>
      </c>
      <c r="BG328" s="160">
        <f>IF(N328="zákl. prenesená",J328,0)</f>
        <v>0</v>
      </c>
      <c r="BH328" s="160">
        <f>IF(N328="zníž. prenesená",J328,0)</f>
        <v>0</v>
      </c>
      <c r="BI328" s="160">
        <f>IF(N328="nulová",J328,0)</f>
        <v>0</v>
      </c>
      <c r="BJ328" s="18" t="s">
        <v>140</v>
      </c>
      <c r="BK328" s="161">
        <f>ROUND(I328*H328,3)</f>
        <v>0</v>
      </c>
      <c r="BL328" s="18" t="s">
        <v>246</v>
      </c>
      <c r="BM328" s="159" t="s">
        <v>1392</v>
      </c>
    </row>
    <row r="329" spans="1:65" s="2" customFormat="1" ht="24.25" customHeight="1">
      <c r="A329" s="34"/>
      <c r="B329" s="147"/>
      <c r="C329" s="148" t="s">
        <v>462</v>
      </c>
      <c r="D329" s="148" t="s">
        <v>242</v>
      </c>
      <c r="E329" s="149" t="s">
        <v>1393</v>
      </c>
      <c r="F329" s="150" t="s">
        <v>1394</v>
      </c>
      <c r="G329" s="151" t="s">
        <v>261</v>
      </c>
      <c r="H329" s="152">
        <v>3.6</v>
      </c>
      <c r="I329" s="153"/>
      <c r="J329" s="152">
        <f>ROUND(I329*H329,3)</f>
        <v>0</v>
      </c>
      <c r="K329" s="154"/>
      <c r="L329" s="35"/>
      <c r="M329" s="155" t="s">
        <v>1</v>
      </c>
      <c r="N329" s="156" t="s">
        <v>46</v>
      </c>
      <c r="O329" s="60"/>
      <c r="P329" s="157">
        <f>O329*H329</f>
        <v>0</v>
      </c>
      <c r="Q329" s="157">
        <v>4.15E-3</v>
      </c>
      <c r="R329" s="157">
        <f>Q329*H329</f>
        <v>1.494E-2</v>
      </c>
      <c r="S329" s="157">
        <v>0</v>
      </c>
      <c r="T329" s="158">
        <f>S329*H329</f>
        <v>0</v>
      </c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R329" s="159" t="s">
        <v>246</v>
      </c>
      <c r="AT329" s="159" t="s">
        <v>242</v>
      </c>
      <c r="AU329" s="159" t="s">
        <v>140</v>
      </c>
      <c r="AY329" s="18" t="s">
        <v>239</v>
      </c>
      <c r="BE329" s="160">
        <f>IF(N329="základná",J329,0)</f>
        <v>0</v>
      </c>
      <c r="BF329" s="160">
        <f>IF(N329="znížená",J329,0)</f>
        <v>0</v>
      </c>
      <c r="BG329" s="160">
        <f>IF(N329="zákl. prenesená",J329,0)</f>
        <v>0</v>
      </c>
      <c r="BH329" s="160">
        <f>IF(N329="zníž. prenesená",J329,0)</f>
        <v>0</v>
      </c>
      <c r="BI329" s="160">
        <f>IF(N329="nulová",J329,0)</f>
        <v>0</v>
      </c>
      <c r="BJ329" s="18" t="s">
        <v>140</v>
      </c>
      <c r="BK329" s="161">
        <f>ROUND(I329*H329,3)</f>
        <v>0</v>
      </c>
      <c r="BL329" s="18" t="s">
        <v>246</v>
      </c>
      <c r="BM329" s="159" t="s">
        <v>312</v>
      </c>
    </row>
    <row r="330" spans="1:65" s="13" customFormat="1">
      <c r="B330" s="162"/>
      <c r="D330" s="163" t="s">
        <v>247</v>
      </c>
      <c r="E330" s="164" t="s">
        <v>1</v>
      </c>
      <c r="F330" s="165" t="s">
        <v>1395</v>
      </c>
      <c r="H330" s="166">
        <v>3.6</v>
      </c>
      <c r="I330" s="167"/>
      <c r="L330" s="162"/>
      <c r="M330" s="168"/>
      <c r="N330" s="169"/>
      <c r="O330" s="169"/>
      <c r="P330" s="169"/>
      <c r="Q330" s="169"/>
      <c r="R330" s="169"/>
      <c r="S330" s="169"/>
      <c r="T330" s="170"/>
      <c r="AT330" s="164" t="s">
        <v>247</v>
      </c>
      <c r="AU330" s="164" t="s">
        <v>140</v>
      </c>
      <c r="AV330" s="13" t="s">
        <v>140</v>
      </c>
      <c r="AW330" s="13" t="s">
        <v>3</v>
      </c>
      <c r="AX330" s="13" t="s">
        <v>80</v>
      </c>
      <c r="AY330" s="164" t="s">
        <v>239</v>
      </c>
    </row>
    <row r="331" spans="1:65" s="14" customFormat="1">
      <c r="B331" s="171"/>
      <c r="D331" s="163" t="s">
        <v>247</v>
      </c>
      <c r="E331" s="172" t="s">
        <v>1</v>
      </c>
      <c r="F331" s="173" t="s">
        <v>249</v>
      </c>
      <c r="H331" s="174">
        <v>3.6</v>
      </c>
      <c r="I331" s="175"/>
      <c r="L331" s="171"/>
      <c r="M331" s="176"/>
      <c r="N331" s="177"/>
      <c r="O331" s="177"/>
      <c r="P331" s="177"/>
      <c r="Q331" s="177"/>
      <c r="R331" s="177"/>
      <c r="S331" s="177"/>
      <c r="T331" s="178"/>
      <c r="AT331" s="172" t="s">
        <v>247</v>
      </c>
      <c r="AU331" s="172" t="s">
        <v>140</v>
      </c>
      <c r="AV331" s="14" t="s">
        <v>246</v>
      </c>
      <c r="AW331" s="14" t="s">
        <v>3</v>
      </c>
      <c r="AX331" s="14" t="s">
        <v>88</v>
      </c>
      <c r="AY331" s="172" t="s">
        <v>239</v>
      </c>
    </row>
    <row r="332" spans="1:65" s="12" customFormat="1" ht="22.75" customHeight="1">
      <c r="B332" s="134"/>
      <c r="D332" s="135" t="s">
        <v>79</v>
      </c>
      <c r="E332" s="145" t="s">
        <v>599</v>
      </c>
      <c r="F332" s="145" t="s">
        <v>600</v>
      </c>
      <c r="I332" s="137"/>
      <c r="J332" s="146">
        <f>BK332</f>
        <v>0</v>
      </c>
      <c r="L332" s="134"/>
      <c r="M332" s="139"/>
      <c r="N332" s="140"/>
      <c r="O332" s="140"/>
      <c r="P332" s="141">
        <f>SUM(P333:P337)</f>
        <v>0</v>
      </c>
      <c r="Q332" s="140"/>
      <c r="R332" s="141">
        <f>SUM(R333:R337)</f>
        <v>8.0275775843999995</v>
      </c>
      <c r="S332" s="140"/>
      <c r="T332" s="142">
        <f>SUM(T333:T337)</f>
        <v>0</v>
      </c>
      <c r="AR332" s="135" t="s">
        <v>88</v>
      </c>
      <c r="AT332" s="143" t="s">
        <v>79</v>
      </c>
      <c r="AU332" s="143" t="s">
        <v>88</v>
      </c>
      <c r="AY332" s="135" t="s">
        <v>239</v>
      </c>
      <c r="BK332" s="144">
        <f>SUM(BK333:BK337)</f>
        <v>0</v>
      </c>
    </row>
    <row r="333" spans="1:65" s="2" customFormat="1" ht="24.25" customHeight="1">
      <c r="A333" s="34"/>
      <c r="B333" s="147"/>
      <c r="C333" s="148" t="s">
        <v>465</v>
      </c>
      <c r="D333" s="148" t="s">
        <v>242</v>
      </c>
      <c r="E333" s="149" t="s">
        <v>602</v>
      </c>
      <c r="F333" s="150" t="s">
        <v>603</v>
      </c>
      <c r="G333" s="151" t="s">
        <v>261</v>
      </c>
      <c r="H333" s="152">
        <v>375.32499999999999</v>
      </c>
      <c r="I333" s="153"/>
      <c r="J333" s="152">
        <f>ROUND(I333*H333,3)</f>
        <v>0</v>
      </c>
      <c r="K333" s="154"/>
      <c r="L333" s="35"/>
      <c r="M333" s="155" t="s">
        <v>1</v>
      </c>
      <c r="N333" s="156" t="s">
        <v>46</v>
      </c>
      <c r="O333" s="60"/>
      <c r="P333" s="157">
        <f>O333*H333</f>
        <v>0</v>
      </c>
      <c r="Q333" s="157">
        <v>1.814E-2</v>
      </c>
      <c r="R333" s="157">
        <f>Q333*H333</f>
        <v>6.8083954999999996</v>
      </c>
      <c r="S333" s="157">
        <v>0</v>
      </c>
      <c r="T333" s="158">
        <f>S333*H333</f>
        <v>0</v>
      </c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R333" s="159" t="s">
        <v>246</v>
      </c>
      <c r="AT333" s="159" t="s">
        <v>242</v>
      </c>
      <c r="AU333" s="159" t="s">
        <v>140</v>
      </c>
      <c r="AY333" s="18" t="s">
        <v>239</v>
      </c>
      <c r="BE333" s="160">
        <f>IF(N333="základná",J333,0)</f>
        <v>0</v>
      </c>
      <c r="BF333" s="160">
        <f>IF(N333="znížená",J333,0)</f>
        <v>0</v>
      </c>
      <c r="BG333" s="160">
        <f>IF(N333="zákl. prenesená",J333,0)</f>
        <v>0</v>
      </c>
      <c r="BH333" s="160">
        <f>IF(N333="zníž. prenesená",J333,0)</f>
        <v>0</v>
      </c>
      <c r="BI333" s="160">
        <f>IF(N333="nulová",J333,0)</f>
        <v>0</v>
      </c>
      <c r="BJ333" s="18" t="s">
        <v>140</v>
      </c>
      <c r="BK333" s="161">
        <f>ROUND(I333*H333,3)</f>
        <v>0</v>
      </c>
      <c r="BL333" s="18" t="s">
        <v>246</v>
      </c>
      <c r="BM333" s="159" t="s">
        <v>320</v>
      </c>
    </row>
    <row r="334" spans="1:65" s="2" customFormat="1" ht="24.25" customHeight="1">
      <c r="A334" s="34"/>
      <c r="B334" s="147"/>
      <c r="C334" s="148" t="s">
        <v>469</v>
      </c>
      <c r="D334" s="148" t="s">
        <v>242</v>
      </c>
      <c r="E334" s="149" t="s">
        <v>605</v>
      </c>
      <c r="F334" s="150" t="s">
        <v>606</v>
      </c>
      <c r="G334" s="151" t="s">
        <v>261</v>
      </c>
      <c r="H334" s="152">
        <v>375.32499999999999</v>
      </c>
      <c r="I334" s="153"/>
      <c r="J334" s="152">
        <f>ROUND(I334*H334,3)</f>
        <v>0</v>
      </c>
      <c r="K334" s="154"/>
      <c r="L334" s="35"/>
      <c r="M334" s="155" t="s">
        <v>1</v>
      </c>
      <c r="N334" s="156" t="s">
        <v>46</v>
      </c>
      <c r="O334" s="60"/>
      <c r="P334" s="157">
        <f>O334*H334</f>
        <v>0</v>
      </c>
      <c r="Q334" s="157">
        <v>3.2200000000000002E-3</v>
      </c>
      <c r="R334" s="157">
        <f>Q334*H334</f>
        <v>1.2085465</v>
      </c>
      <c r="S334" s="157">
        <v>0</v>
      </c>
      <c r="T334" s="158">
        <f>S334*H334</f>
        <v>0</v>
      </c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R334" s="159" t="s">
        <v>246</v>
      </c>
      <c r="AT334" s="159" t="s">
        <v>242</v>
      </c>
      <c r="AU334" s="159" t="s">
        <v>140</v>
      </c>
      <c r="AY334" s="18" t="s">
        <v>239</v>
      </c>
      <c r="BE334" s="160">
        <f>IF(N334="základná",J334,0)</f>
        <v>0</v>
      </c>
      <c r="BF334" s="160">
        <f>IF(N334="znížená",J334,0)</f>
        <v>0</v>
      </c>
      <c r="BG334" s="160">
        <f>IF(N334="zákl. prenesená",J334,0)</f>
        <v>0</v>
      </c>
      <c r="BH334" s="160">
        <f>IF(N334="zníž. prenesená",J334,0)</f>
        <v>0</v>
      </c>
      <c r="BI334" s="160">
        <f>IF(N334="nulová",J334,0)</f>
        <v>0</v>
      </c>
      <c r="BJ334" s="18" t="s">
        <v>140</v>
      </c>
      <c r="BK334" s="161">
        <f>ROUND(I334*H334,3)</f>
        <v>0</v>
      </c>
      <c r="BL334" s="18" t="s">
        <v>246</v>
      </c>
      <c r="BM334" s="159" t="s">
        <v>334</v>
      </c>
    </row>
    <row r="335" spans="1:65" s="2" customFormat="1" ht="24.25" customHeight="1">
      <c r="A335" s="34"/>
      <c r="B335" s="147"/>
      <c r="C335" s="148" t="s">
        <v>472</v>
      </c>
      <c r="D335" s="148" t="s">
        <v>242</v>
      </c>
      <c r="E335" s="149" t="s">
        <v>608</v>
      </c>
      <c r="F335" s="150" t="s">
        <v>609</v>
      </c>
      <c r="G335" s="151" t="s">
        <v>261</v>
      </c>
      <c r="H335" s="152">
        <v>375.32499999999999</v>
      </c>
      <c r="I335" s="153"/>
      <c r="J335" s="152">
        <f>ROUND(I335*H335,3)</f>
        <v>0</v>
      </c>
      <c r="K335" s="154"/>
      <c r="L335" s="35"/>
      <c r="M335" s="155" t="s">
        <v>1</v>
      </c>
      <c r="N335" s="156" t="s">
        <v>46</v>
      </c>
      <c r="O335" s="60"/>
      <c r="P335" s="157">
        <f>O335*H335</f>
        <v>0</v>
      </c>
      <c r="Q335" s="157">
        <v>0</v>
      </c>
      <c r="R335" s="157">
        <f>Q335*H335</f>
        <v>0</v>
      </c>
      <c r="S335" s="157">
        <v>0</v>
      </c>
      <c r="T335" s="158">
        <f>S335*H335</f>
        <v>0</v>
      </c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R335" s="159" t="s">
        <v>246</v>
      </c>
      <c r="AT335" s="159" t="s">
        <v>242</v>
      </c>
      <c r="AU335" s="159" t="s">
        <v>140</v>
      </c>
      <c r="AY335" s="18" t="s">
        <v>239</v>
      </c>
      <c r="BE335" s="160">
        <f>IF(N335="základná",J335,0)</f>
        <v>0</v>
      </c>
      <c r="BF335" s="160">
        <f>IF(N335="znížená",J335,0)</f>
        <v>0</v>
      </c>
      <c r="BG335" s="160">
        <f>IF(N335="zákl. prenesená",J335,0)</f>
        <v>0</v>
      </c>
      <c r="BH335" s="160">
        <f>IF(N335="zníž. prenesená",J335,0)</f>
        <v>0</v>
      </c>
      <c r="BI335" s="160">
        <f>IF(N335="nulová",J335,0)</f>
        <v>0</v>
      </c>
      <c r="BJ335" s="18" t="s">
        <v>140</v>
      </c>
      <c r="BK335" s="161">
        <f>ROUND(I335*H335,3)</f>
        <v>0</v>
      </c>
      <c r="BL335" s="18" t="s">
        <v>246</v>
      </c>
      <c r="BM335" s="159" t="s">
        <v>327</v>
      </c>
    </row>
    <row r="336" spans="1:65" s="2" customFormat="1" ht="38" customHeight="1">
      <c r="A336" s="34"/>
      <c r="B336" s="147"/>
      <c r="C336" s="148" t="s">
        <v>887</v>
      </c>
      <c r="D336" s="148" t="s">
        <v>242</v>
      </c>
      <c r="E336" s="149" t="s">
        <v>611</v>
      </c>
      <c r="F336" s="150" t="s">
        <v>612</v>
      </c>
      <c r="G336" s="151" t="s">
        <v>261</v>
      </c>
      <c r="H336" s="152">
        <v>55.29</v>
      </c>
      <c r="I336" s="153"/>
      <c r="J336" s="152">
        <f>ROUND(I336*H336,3)</f>
        <v>0</v>
      </c>
      <c r="K336" s="154"/>
      <c r="L336" s="35"/>
      <c r="M336" s="155" t="s">
        <v>1</v>
      </c>
      <c r="N336" s="156" t="s">
        <v>46</v>
      </c>
      <c r="O336" s="60"/>
      <c r="P336" s="157">
        <f>O336*H336</f>
        <v>0</v>
      </c>
      <c r="Q336" s="157">
        <v>1.9236000000000001E-4</v>
      </c>
      <c r="R336" s="157">
        <f>Q336*H336</f>
        <v>1.06355844E-2</v>
      </c>
      <c r="S336" s="157">
        <v>0</v>
      </c>
      <c r="T336" s="158">
        <f>S336*H336</f>
        <v>0</v>
      </c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R336" s="159" t="s">
        <v>246</v>
      </c>
      <c r="AT336" s="159" t="s">
        <v>242</v>
      </c>
      <c r="AU336" s="159" t="s">
        <v>140</v>
      </c>
      <c r="AY336" s="18" t="s">
        <v>239</v>
      </c>
      <c r="BE336" s="160">
        <f>IF(N336="základná",J336,0)</f>
        <v>0</v>
      </c>
      <c r="BF336" s="160">
        <f>IF(N336="znížená",J336,0)</f>
        <v>0</v>
      </c>
      <c r="BG336" s="160">
        <f>IF(N336="zákl. prenesená",J336,0)</f>
        <v>0</v>
      </c>
      <c r="BH336" s="160">
        <f>IF(N336="zníž. prenesená",J336,0)</f>
        <v>0</v>
      </c>
      <c r="BI336" s="160">
        <f>IF(N336="nulová",J336,0)</f>
        <v>0</v>
      </c>
      <c r="BJ336" s="18" t="s">
        <v>140</v>
      </c>
      <c r="BK336" s="161">
        <f>ROUND(I336*H336,3)</f>
        <v>0</v>
      </c>
      <c r="BL336" s="18" t="s">
        <v>246</v>
      </c>
      <c r="BM336" s="159" t="s">
        <v>1396</v>
      </c>
    </row>
    <row r="337" spans="1:65" s="13" customFormat="1">
      <c r="B337" s="162"/>
      <c r="D337" s="163" t="s">
        <v>247</v>
      </c>
      <c r="E337" s="164" t="s">
        <v>1</v>
      </c>
      <c r="F337" s="165" t="s">
        <v>1397</v>
      </c>
      <c r="H337" s="166">
        <v>55.29</v>
      </c>
      <c r="I337" s="167"/>
      <c r="L337" s="162"/>
      <c r="M337" s="168"/>
      <c r="N337" s="169"/>
      <c r="O337" s="169"/>
      <c r="P337" s="169"/>
      <c r="Q337" s="169"/>
      <c r="R337" s="169"/>
      <c r="S337" s="169"/>
      <c r="T337" s="170"/>
      <c r="AT337" s="164" t="s">
        <v>247</v>
      </c>
      <c r="AU337" s="164" t="s">
        <v>140</v>
      </c>
      <c r="AV337" s="13" t="s">
        <v>140</v>
      </c>
      <c r="AW337" s="13" t="s">
        <v>3</v>
      </c>
      <c r="AX337" s="13" t="s">
        <v>88</v>
      </c>
      <c r="AY337" s="164" t="s">
        <v>239</v>
      </c>
    </row>
    <row r="338" spans="1:65" s="12" customFormat="1" ht="22.75" customHeight="1">
      <c r="B338" s="134"/>
      <c r="D338" s="135" t="s">
        <v>79</v>
      </c>
      <c r="E338" s="145" t="s">
        <v>615</v>
      </c>
      <c r="F338" s="145" t="s">
        <v>509</v>
      </c>
      <c r="I338" s="137"/>
      <c r="J338" s="146">
        <f>BK338</f>
        <v>0</v>
      </c>
      <c r="L338" s="134"/>
      <c r="M338" s="139"/>
      <c r="N338" s="140"/>
      <c r="O338" s="140"/>
      <c r="P338" s="141">
        <f>P339</f>
        <v>0</v>
      </c>
      <c r="Q338" s="140"/>
      <c r="R338" s="141">
        <f>R339</f>
        <v>0</v>
      </c>
      <c r="S338" s="140"/>
      <c r="T338" s="142">
        <f>T339</f>
        <v>0</v>
      </c>
      <c r="AR338" s="135" t="s">
        <v>88</v>
      </c>
      <c r="AT338" s="143" t="s">
        <v>79</v>
      </c>
      <c r="AU338" s="143" t="s">
        <v>88</v>
      </c>
      <c r="AY338" s="135" t="s">
        <v>239</v>
      </c>
      <c r="BK338" s="144">
        <f>BK339</f>
        <v>0</v>
      </c>
    </row>
    <row r="339" spans="1:65" s="2" customFormat="1" ht="24.25" customHeight="1">
      <c r="A339" s="34"/>
      <c r="B339" s="147"/>
      <c r="C339" s="148" t="s">
        <v>994</v>
      </c>
      <c r="D339" s="148" t="s">
        <v>242</v>
      </c>
      <c r="E339" s="149" t="s">
        <v>1398</v>
      </c>
      <c r="F339" s="150" t="s">
        <v>1399</v>
      </c>
      <c r="G339" s="151" t="s">
        <v>461</v>
      </c>
      <c r="H339" s="152">
        <v>9.8179999999999996</v>
      </c>
      <c r="I339" s="153"/>
      <c r="J339" s="152">
        <f>ROUND(I339*H339,3)</f>
        <v>0</v>
      </c>
      <c r="K339" s="154"/>
      <c r="L339" s="35"/>
      <c r="M339" s="155" t="s">
        <v>1</v>
      </c>
      <c r="N339" s="156" t="s">
        <v>46</v>
      </c>
      <c r="O339" s="60"/>
      <c r="P339" s="157">
        <f>O339*H339</f>
        <v>0</v>
      </c>
      <c r="Q339" s="157">
        <v>0</v>
      </c>
      <c r="R339" s="157">
        <f>Q339*H339</f>
        <v>0</v>
      </c>
      <c r="S339" s="157">
        <v>0</v>
      </c>
      <c r="T339" s="158">
        <f>S339*H339</f>
        <v>0</v>
      </c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R339" s="159" t="s">
        <v>246</v>
      </c>
      <c r="AT339" s="159" t="s">
        <v>242</v>
      </c>
      <c r="AU339" s="159" t="s">
        <v>140</v>
      </c>
      <c r="AY339" s="18" t="s">
        <v>239</v>
      </c>
      <c r="BE339" s="160">
        <f>IF(N339="základná",J339,0)</f>
        <v>0</v>
      </c>
      <c r="BF339" s="160">
        <f>IF(N339="znížená",J339,0)</f>
        <v>0</v>
      </c>
      <c r="BG339" s="160">
        <f>IF(N339="zákl. prenesená",J339,0)</f>
        <v>0</v>
      </c>
      <c r="BH339" s="160">
        <f>IF(N339="zníž. prenesená",J339,0)</f>
        <v>0</v>
      </c>
      <c r="BI339" s="160">
        <f>IF(N339="nulová",J339,0)</f>
        <v>0</v>
      </c>
      <c r="BJ339" s="18" t="s">
        <v>140</v>
      </c>
      <c r="BK339" s="161">
        <f>ROUND(I339*H339,3)</f>
        <v>0</v>
      </c>
      <c r="BL339" s="18" t="s">
        <v>246</v>
      </c>
      <c r="BM339" s="159" t="s">
        <v>1400</v>
      </c>
    </row>
    <row r="340" spans="1:65" s="12" customFormat="1" ht="25.85" customHeight="1">
      <c r="B340" s="134"/>
      <c r="D340" s="135" t="s">
        <v>79</v>
      </c>
      <c r="E340" s="136" t="s">
        <v>339</v>
      </c>
      <c r="F340" s="136" t="s">
        <v>620</v>
      </c>
      <c r="I340" s="137"/>
      <c r="J340" s="138">
        <f>BK340</f>
        <v>0</v>
      </c>
      <c r="L340" s="134"/>
      <c r="M340" s="139"/>
      <c r="N340" s="140"/>
      <c r="O340" s="140"/>
      <c r="P340" s="141">
        <f>P341+P344+P351</f>
        <v>0</v>
      </c>
      <c r="Q340" s="140"/>
      <c r="R340" s="141">
        <f>R341+R344+R351</f>
        <v>4.7900157200000004</v>
      </c>
      <c r="S340" s="140"/>
      <c r="T340" s="142">
        <f>T341+T344+T351</f>
        <v>0</v>
      </c>
      <c r="AR340" s="135" t="s">
        <v>88</v>
      </c>
      <c r="AT340" s="143" t="s">
        <v>79</v>
      </c>
      <c r="AU340" s="143" t="s">
        <v>80</v>
      </c>
      <c r="AY340" s="135" t="s">
        <v>239</v>
      </c>
      <c r="BK340" s="144">
        <f>BK341+BK344+BK351</f>
        <v>0</v>
      </c>
    </row>
    <row r="341" spans="1:65" s="12" customFormat="1" ht="22.75" customHeight="1">
      <c r="B341" s="134"/>
      <c r="D341" s="135" t="s">
        <v>79</v>
      </c>
      <c r="E341" s="145" t="s">
        <v>621</v>
      </c>
      <c r="F341" s="145" t="s">
        <v>622</v>
      </c>
      <c r="I341" s="137"/>
      <c r="J341" s="146">
        <f>BK341</f>
        <v>0</v>
      </c>
      <c r="L341" s="134"/>
      <c r="M341" s="139"/>
      <c r="N341" s="140"/>
      <c r="O341" s="140"/>
      <c r="P341" s="141">
        <f>SUM(P342:P343)</f>
        <v>0</v>
      </c>
      <c r="Q341" s="140"/>
      <c r="R341" s="141">
        <f>SUM(R342:R343)</f>
        <v>4.4787195200000003</v>
      </c>
      <c r="S341" s="140"/>
      <c r="T341" s="142">
        <f>SUM(T342:T343)</f>
        <v>0</v>
      </c>
      <c r="AR341" s="135" t="s">
        <v>88</v>
      </c>
      <c r="AT341" s="143" t="s">
        <v>79</v>
      </c>
      <c r="AU341" s="143" t="s">
        <v>88</v>
      </c>
      <c r="AY341" s="135" t="s">
        <v>239</v>
      </c>
      <c r="BK341" s="144">
        <f>SUM(BK342:BK343)</f>
        <v>0</v>
      </c>
    </row>
    <row r="342" spans="1:65" s="2" customFormat="1" ht="24.25" customHeight="1">
      <c r="A342" s="34"/>
      <c r="B342" s="147"/>
      <c r="C342" s="148" t="s">
        <v>736</v>
      </c>
      <c r="D342" s="148" t="s">
        <v>242</v>
      </c>
      <c r="E342" s="149" t="s">
        <v>624</v>
      </c>
      <c r="F342" s="150" t="s">
        <v>625</v>
      </c>
      <c r="G342" s="151" t="s">
        <v>245</v>
      </c>
      <c r="H342" s="152">
        <v>1.9990000000000001</v>
      </c>
      <c r="I342" s="153"/>
      <c r="J342" s="152">
        <f>ROUND(I342*H342,3)</f>
        <v>0</v>
      </c>
      <c r="K342" s="154"/>
      <c r="L342" s="35"/>
      <c r="M342" s="155" t="s">
        <v>1</v>
      </c>
      <c r="N342" s="156" t="s">
        <v>46</v>
      </c>
      <c r="O342" s="60"/>
      <c r="P342" s="157">
        <f>O342*H342</f>
        <v>0</v>
      </c>
      <c r="Q342" s="157">
        <v>2.2404799999999998</v>
      </c>
      <c r="R342" s="157">
        <f>Q342*H342</f>
        <v>4.4787195200000003</v>
      </c>
      <c r="S342" s="157">
        <v>0</v>
      </c>
      <c r="T342" s="158">
        <f>S342*H342</f>
        <v>0</v>
      </c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R342" s="159" t="s">
        <v>246</v>
      </c>
      <c r="AT342" s="159" t="s">
        <v>242</v>
      </c>
      <c r="AU342" s="159" t="s">
        <v>140</v>
      </c>
      <c r="AY342" s="18" t="s">
        <v>239</v>
      </c>
      <c r="BE342" s="160">
        <f>IF(N342="základná",J342,0)</f>
        <v>0</v>
      </c>
      <c r="BF342" s="160">
        <f>IF(N342="znížená",J342,0)</f>
        <v>0</v>
      </c>
      <c r="BG342" s="160">
        <f>IF(N342="zákl. prenesená",J342,0)</f>
        <v>0</v>
      </c>
      <c r="BH342" s="160">
        <f>IF(N342="zníž. prenesená",J342,0)</f>
        <v>0</v>
      </c>
      <c r="BI342" s="160">
        <f>IF(N342="nulová",J342,0)</f>
        <v>0</v>
      </c>
      <c r="BJ342" s="18" t="s">
        <v>140</v>
      </c>
      <c r="BK342" s="161">
        <f>ROUND(I342*H342,3)</f>
        <v>0</v>
      </c>
      <c r="BL342" s="18" t="s">
        <v>246</v>
      </c>
      <c r="BM342" s="159" t="s">
        <v>1401</v>
      </c>
    </row>
    <row r="343" spans="1:65" s="13" customFormat="1">
      <c r="B343" s="162"/>
      <c r="D343" s="163" t="s">
        <v>247</v>
      </c>
      <c r="E343" s="164" t="s">
        <v>1</v>
      </c>
      <c r="F343" s="165" t="s">
        <v>628</v>
      </c>
      <c r="H343" s="166">
        <v>1.9990000000000001</v>
      </c>
      <c r="I343" s="167"/>
      <c r="L343" s="162"/>
      <c r="M343" s="168"/>
      <c r="N343" s="169"/>
      <c r="O343" s="169"/>
      <c r="P343" s="169"/>
      <c r="Q343" s="169"/>
      <c r="R343" s="169"/>
      <c r="S343" s="169"/>
      <c r="T343" s="170"/>
      <c r="AT343" s="164" t="s">
        <v>247</v>
      </c>
      <c r="AU343" s="164" t="s">
        <v>140</v>
      </c>
      <c r="AV343" s="13" t="s">
        <v>140</v>
      </c>
      <c r="AW343" s="13" t="s">
        <v>3</v>
      </c>
      <c r="AX343" s="13" t="s">
        <v>88</v>
      </c>
      <c r="AY343" s="164" t="s">
        <v>239</v>
      </c>
    </row>
    <row r="344" spans="1:65" s="12" customFormat="1" ht="22.75" customHeight="1">
      <c r="B344" s="134"/>
      <c r="D344" s="135" t="s">
        <v>79</v>
      </c>
      <c r="E344" s="145" t="s">
        <v>634</v>
      </c>
      <c r="F344" s="145" t="s">
        <v>635</v>
      </c>
      <c r="I344" s="137"/>
      <c r="J344" s="146">
        <f>BK344</f>
        <v>0</v>
      </c>
      <c r="L344" s="134"/>
      <c r="M344" s="139"/>
      <c r="N344" s="140"/>
      <c r="O344" s="140"/>
      <c r="P344" s="141">
        <f>SUM(P345:P350)</f>
        <v>0</v>
      </c>
      <c r="Q344" s="140"/>
      <c r="R344" s="141">
        <f>SUM(R345:R350)</f>
        <v>0.31129620000000002</v>
      </c>
      <c r="S344" s="140"/>
      <c r="T344" s="142">
        <f>SUM(T345:T350)</f>
        <v>0</v>
      </c>
      <c r="AR344" s="135" t="s">
        <v>88</v>
      </c>
      <c r="AT344" s="143" t="s">
        <v>79</v>
      </c>
      <c r="AU344" s="143" t="s">
        <v>88</v>
      </c>
      <c r="AY344" s="135" t="s">
        <v>239</v>
      </c>
      <c r="BK344" s="144">
        <f>SUM(BK345:BK350)</f>
        <v>0</v>
      </c>
    </row>
    <row r="345" spans="1:65" s="2" customFormat="1" ht="24.25" customHeight="1">
      <c r="A345" s="34"/>
      <c r="B345" s="147"/>
      <c r="C345" s="148" t="s">
        <v>744</v>
      </c>
      <c r="D345" s="148" t="s">
        <v>242</v>
      </c>
      <c r="E345" s="149" t="s">
        <v>637</v>
      </c>
      <c r="F345" s="150" t="s">
        <v>638</v>
      </c>
      <c r="G345" s="151" t="s">
        <v>261</v>
      </c>
      <c r="H345" s="152">
        <v>39.975000000000001</v>
      </c>
      <c r="I345" s="153"/>
      <c r="J345" s="152">
        <f>ROUND(I345*H345,3)</f>
        <v>0</v>
      </c>
      <c r="K345" s="154"/>
      <c r="L345" s="35"/>
      <c r="M345" s="155" t="s">
        <v>1</v>
      </c>
      <c r="N345" s="156" t="s">
        <v>46</v>
      </c>
      <c r="O345" s="60"/>
      <c r="P345" s="157">
        <f>O345*H345</f>
        <v>0</v>
      </c>
      <c r="Q345" s="157">
        <v>7.7200000000000003E-3</v>
      </c>
      <c r="R345" s="157">
        <f>Q345*H345</f>
        <v>0.30860700000000002</v>
      </c>
      <c r="S345" s="157">
        <v>0</v>
      </c>
      <c r="T345" s="158">
        <f>S345*H345</f>
        <v>0</v>
      </c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R345" s="159" t="s">
        <v>246</v>
      </c>
      <c r="AT345" s="159" t="s">
        <v>242</v>
      </c>
      <c r="AU345" s="159" t="s">
        <v>140</v>
      </c>
      <c r="AY345" s="18" t="s">
        <v>239</v>
      </c>
      <c r="BE345" s="160">
        <f>IF(N345="základná",J345,0)</f>
        <v>0</v>
      </c>
      <c r="BF345" s="160">
        <f>IF(N345="znížená",J345,0)</f>
        <v>0</v>
      </c>
      <c r="BG345" s="160">
        <f>IF(N345="zákl. prenesená",J345,0)</f>
        <v>0</v>
      </c>
      <c r="BH345" s="160">
        <f>IF(N345="zníž. prenesená",J345,0)</f>
        <v>0</v>
      </c>
      <c r="BI345" s="160">
        <f>IF(N345="nulová",J345,0)</f>
        <v>0</v>
      </c>
      <c r="BJ345" s="18" t="s">
        <v>140</v>
      </c>
      <c r="BK345" s="161">
        <f>ROUND(I345*H345,3)</f>
        <v>0</v>
      </c>
      <c r="BL345" s="18" t="s">
        <v>246</v>
      </c>
      <c r="BM345" s="159" t="s">
        <v>1402</v>
      </c>
    </row>
    <row r="346" spans="1:65" s="2" customFormat="1" ht="19.649999999999999">
      <c r="A346" s="34"/>
      <c r="B346" s="35"/>
      <c r="C346" s="34"/>
      <c r="D346" s="163" t="s">
        <v>316</v>
      </c>
      <c r="E346" s="34"/>
      <c r="F346" s="186" t="s">
        <v>640</v>
      </c>
      <c r="G346" s="34"/>
      <c r="H346" s="34"/>
      <c r="I346" s="187"/>
      <c r="J346" s="34"/>
      <c r="K346" s="34"/>
      <c r="L346" s="35"/>
      <c r="M346" s="188"/>
      <c r="N346" s="189"/>
      <c r="O346" s="60"/>
      <c r="P346" s="60"/>
      <c r="Q346" s="60"/>
      <c r="R346" s="60"/>
      <c r="S346" s="60"/>
      <c r="T346" s="61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T346" s="18" t="s">
        <v>316</v>
      </c>
      <c r="AU346" s="18" t="s">
        <v>140</v>
      </c>
    </row>
    <row r="347" spans="1:65" s="13" customFormat="1">
      <c r="B347" s="162"/>
      <c r="D347" s="163" t="s">
        <v>247</v>
      </c>
      <c r="E347" s="164" t="s">
        <v>1</v>
      </c>
      <c r="F347" s="165" t="s">
        <v>1403</v>
      </c>
      <c r="H347" s="166">
        <v>39.975000000000001</v>
      </c>
      <c r="I347" s="167"/>
      <c r="L347" s="162"/>
      <c r="M347" s="168"/>
      <c r="N347" s="169"/>
      <c r="O347" s="169"/>
      <c r="P347" s="169"/>
      <c r="Q347" s="169"/>
      <c r="R347" s="169"/>
      <c r="S347" s="169"/>
      <c r="T347" s="170"/>
      <c r="AT347" s="164" t="s">
        <v>247</v>
      </c>
      <c r="AU347" s="164" t="s">
        <v>140</v>
      </c>
      <c r="AV347" s="13" t="s">
        <v>140</v>
      </c>
      <c r="AW347" s="13" t="s">
        <v>3</v>
      </c>
      <c r="AX347" s="13" t="s">
        <v>88</v>
      </c>
      <c r="AY347" s="164" t="s">
        <v>239</v>
      </c>
    </row>
    <row r="348" spans="1:65" s="2" customFormat="1" ht="24.25" customHeight="1">
      <c r="A348" s="34"/>
      <c r="B348" s="147"/>
      <c r="C348" s="148" t="s">
        <v>691</v>
      </c>
      <c r="D348" s="148" t="s">
        <v>242</v>
      </c>
      <c r="E348" s="149" t="s">
        <v>643</v>
      </c>
      <c r="F348" s="150" t="s">
        <v>644</v>
      </c>
      <c r="G348" s="151" t="s">
        <v>138</v>
      </c>
      <c r="H348" s="152">
        <v>17.75</v>
      </c>
      <c r="I348" s="153"/>
      <c r="J348" s="152">
        <f>ROUND(I348*H348,3)</f>
        <v>0</v>
      </c>
      <c r="K348" s="154"/>
      <c r="L348" s="35"/>
      <c r="M348" s="155" t="s">
        <v>1</v>
      </c>
      <c r="N348" s="156" t="s">
        <v>46</v>
      </c>
      <c r="O348" s="60"/>
      <c r="P348" s="157">
        <f>O348*H348</f>
        <v>0</v>
      </c>
      <c r="Q348" s="157">
        <v>0</v>
      </c>
      <c r="R348" s="157">
        <f>Q348*H348</f>
        <v>0</v>
      </c>
      <c r="S348" s="157">
        <v>0</v>
      </c>
      <c r="T348" s="158">
        <f>S348*H348</f>
        <v>0</v>
      </c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R348" s="159" t="s">
        <v>246</v>
      </c>
      <c r="AT348" s="159" t="s">
        <v>242</v>
      </c>
      <c r="AU348" s="159" t="s">
        <v>140</v>
      </c>
      <c r="AY348" s="18" t="s">
        <v>239</v>
      </c>
      <c r="BE348" s="160">
        <f>IF(N348="základná",J348,0)</f>
        <v>0</v>
      </c>
      <c r="BF348" s="160">
        <f>IF(N348="znížená",J348,0)</f>
        <v>0</v>
      </c>
      <c r="BG348" s="160">
        <f>IF(N348="zákl. prenesená",J348,0)</f>
        <v>0</v>
      </c>
      <c r="BH348" s="160">
        <f>IF(N348="zníž. prenesená",J348,0)</f>
        <v>0</v>
      </c>
      <c r="BI348" s="160">
        <f>IF(N348="nulová",J348,0)</f>
        <v>0</v>
      </c>
      <c r="BJ348" s="18" t="s">
        <v>140</v>
      </c>
      <c r="BK348" s="161">
        <f>ROUND(I348*H348,3)</f>
        <v>0</v>
      </c>
      <c r="BL348" s="18" t="s">
        <v>246</v>
      </c>
      <c r="BM348" s="159" t="s">
        <v>1404</v>
      </c>
    </row>
    <row r="349" spans="1:65" s="13" customFormat="1">
      <c r="B349" s="162"/>
      <c r="D349" s="163" t="s">
        <v>247</v>
      </c>
      <c r="E349" s="164" t="s">
        <v>1</v>
      </c>
      <c r="F349" s="165" t="s">
        <v>1405</v>
      </c>
      <c r="H349" s="166">
        <v>17.75</v>
      </c>
      <c r="I349" s="167"/>
      <c r="L349" s="162"/>
      <c r="M349" s="168"/>
      <c r="N349" s="169"/>
      <c r="O349" s="169"/>
      <c r="P349" s="169"/>
      <c r="Q349" s="169"/>
      <c r="R349" s="169"/>
      <c r="S349" s="169"/>
      <c r="T349" s="170"/>
      <c r="AT349" s="164" t="s">
        <v>247</v>
      </c>
      <c r="AU349" s="164" t="s">
        <v>140</v>
      </c>
      <c r="AV349" s="13" t="s">
        <v>140</v>
      </c>
      <c r="AW349" s="13" t="s">
        <v>3</v>
      </c>
      <c r="AX349" s="13" t="s">
        <v>88</v>
      </c>
      <c r="AY349" s="164" t="s">
        <v>239</v>
      </c>
    </row>
    <row r="350" spans="1:65" s="2" customFormat="1" ht="38" customHeight="1">
      <c r="A350" s="34"/>
      <c r="B350" s="147"/>
      <c r="C350" s="190" t="s">
        <v>695</v>
      </c>
      <c r="D350" s="190" t="s">
        <v>541</v>
      </c>
      <c r="E350" s="191" t="s">
        <v>648</v>
      </c>
      <c r="F350" s="192" t="s">
        <v>5401</v>
      </c>
      <c r="G350" s="193" t="s">
        <v>138</v>
      </c>
      <c r="H350" s="194">
        <v>17.928000000000001</v>
      </c>
      <c r="I350" s="195"/>
      <c r="J350" s="194">
        <f>ROUND(I350*H350,3)</f>
        <v>0</v>
      </c>
      <c r="K350" s="196"/>
      <c r="L350" s="197"/>
      <c r="M350" s="198" t="s">
        <v>1</v>
      </c>
      <c r="N350" s="199" t="s">
        <v>46</v>
      </c>
      <c r="O350" s="60"/>
      <c r="P350" s="157">
        <f>O350*H350</f>
        <v>0</v>
      </c>
      <c r="Q350" s="157">
        <v>1.4999999999999999E-4</v>
      </c>
      <c r="R350" s="157">
        <f>Q350*H350</f>
        <v>2.6892000000000001E-3</v>
      </c>
      <c r="S350" s="157">
        <v>0</v>
      </c>
      <c r="T350" s="158">
        <f>S350*H350</f>
        <v>0</v>
      </c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R350" s="159" t="s">
        <v>291</v>
      </c>
      <c r="AT350" s="159" t="s">
        <v>541</v>
      </c>
      <c r="AU350" s="159" t="s">
        <v>140</v>
      </c>
      <c r="AY350" s="18" t="s">
        <v>239</v>
      </c>
      <c r="BE350" s="160">
        <f>IF(N350="základná",J350,0)</f>
        <v>0</v>
      </c>
      <c r="BF350" s="160">
        <f>IF(N350="znížená",J350,0)</f>
        <v>0</v>
      </c>
      <c r="BG350" s="160">
        <f>IF(N350="zákl. prenesená",J350,0)</f>
        <v>0</v>
      </c>
      <c r="BH350" s="160">
        <f>IF(N350="zníž. prenesená",J350,0)</f>
        <v>0</v>
      </c>
      <c r="BI350" s="160">
        <f>IF(N350="nulová",J350,0)</f>
        <v>0</v>
      </c>
      <c r="BJ350" s="18" t="s">
        <v>140</v>
      </c>
      <c r="BK350" s="161">
        <f>ROUND(I350*H350,3)</f>
        <v>0</v>
      </c>
      <c r="BL350" s="18" t="s">
        <v>246</v>
      </c>
      <c r="BM350" s="159" t="s">
        <v>1406</v>
      </c>
    </row>
    <row r="351" spans="1:65" s="12" customFormat="1" ht="22.75" customHeight="1">
      <c r="B351" s="134"/>
      <c r="D351" s="135" t="s">
        <v>79</v>
      </c>
      <c r="E351" s="145" t="s">
        <v>651</v>
      </c>
      <c r="F351" s="145" t="s">
        <v>509</v>
      </c>
      <c r="I351" s="137"/>
      <c r="J351" s="146">
        <f>BK351</f>
        <v>0</v>
      </c>
      <c r="L351" s="134"/>
      <c r="M351" s="139"/>
      <c r="N351" s="140"/>
      <c r="O351" s="140"/>
      <c r="P351" s="141">
        <f>P352</f>
        <v>0</v>
      </c>
      <c r="Q351" s="140"/>
      <c r="R351" s="141">
        <f>R352</f>
        <v>0</v>
      </c>
      <c r="S351" s="140"/>
      <c r="T351" s="142">
        <f>T352</f>
        <v>0</v>
      </c>
      <c r="AR351" s="135" t="s">
        <v>88</v>
      </c>
      <c r="AT351" s="143" t="s">
        <v>79</v>
      </c>
      <c r="AU351" s="143" t="s">
        <v>88</v>
      </c>
      <c r="AY351" s="135" t="s">
        <v>239</v>
      </c>
      <c r="BK351" s="144">
        <f>BK352</f>
        <v>0</v>
      </c>
    </row>
    <row r="352" spans="1:65" s="2" customFormat="1" ht="24.25" customHeight="1">
      <c r="A352" s="34"/>
      <c r="B352" s="147"/>
      <c r="C352" s="148" t="s">
        <v>998</v>
      </c>
      <c r="D352" s="148" t="s">
        <v>242</v>
      </c>
      <c r="E352" s="149" t="s">
        <v>1407</v>
      </c>
      <c r="F352" s="150" t="s">
        <v>1408</v>
      </c>
      <c r="G352" s="151" t="s">
        <v>461</v>
      </c>
      <c r="H352" s="152">
        <v>4.79</v>
      </c>
      <c r="I352" s="153"/>
      <c r="J352" s="152">
        <f>ROUND(I352*H352,3)</f>
        <v>0</v>
      </c>
      <c r="K352" s="154"/>
      <c r="L352" s="35"/>
      <c r="M352" s="155" t="s">
        <v>1</v>
      </c>
      <c r="N352" s="156" t="s">
        <v>46</v>
      </c>
      <c r="O352" s="60"/>
      <c r="P352" s="157">
        <f>O352*H352</f>
        <v>0</v>
      </c>
      <c r="Q352" s="157">
        <v>0</v>
      </c>
      <c r="R352" s="157">
        <f>Q352*H352</f>
        <v>0</v>
      </c>
      <c r="S352" s="157">
        <v>0</v>
      </c>
      <c r="T352" s="158">
        <f>S352*H352</f>
        <v>0</v>
      </c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R352" s="159" t="s">
        <v>246</v>
      </c>
      <c r="AT352" s="159" t="s">
        <v>242</v>
      </c>
      <c r="AU352" s="159" t="s">
        <v>140</v>
      </c>
      <c r="AY352" s="18" t="s">
        <v>239</v>
      </c>
      <c r="BE352" s="160">
        <f>IF(N352="základná",J352,0)</f>
        <v>0</v>
      </c>
      <c r="BF352" s="160">
        <f>IF(N352="znížená",J352,0)</f>
        <v>0</v>
      </c>
      <c r="BG352" s="160">
        <f>IF(N352="zákl. prenesená",J352,0)</f>
        <v>0</v>
      </c>
      <c r="BH352" s="160">
        <f>IF(N352="zníž. prenesená",J352,0)</f>
        <v>0</v>
      </c>
      <c r="BI352" s="160">
        <f>IF(N352="nulová",J352,0)</f>
        <v>0</v>
      </c>
      <c r="BJ352" s="18" t="s">
        <v>140</v>
      </c>
      <c r="BK352" s="161">
        <f>ROUND(I352*H352,3)</f>
        <v>0</v>
      </c>
      <c r="BL352" s="18" t="s">
        <v>246</v>
      </c>
      <c r="BM352" s="159" t="s">
        <v>1409</v>
      </c>
    </row>
    <row r="353" spans="1:65" s="12" customFormat="1" ht="25.85" customHeight="1">
      <c r="B353" s="134"/>
      <c r="D353" s="135" t="s">
        <v>79</v>
      </c>
      <c r="E353" s="136" t="s">
        <v>656</v>
      </c>
      <c r="F353" s="136" t="s">
        <v>657</v>
      </c>
      <c r="I353" s="137"/>
      <c r="J353" s="138">
        <f>BK353</f>
        <v>0</v>
      </c>
      <c r="L353" s="134"/>
      <c r="M353" s="139"/>
      <c r="N353" s="140"/>
      <c r="O353" s="140"/>
      <c r="P353" s="141">
        <f>P354+P363+P385+P443</f>
        <v>0</v>
      </c>
      <c r="Q353" s="140"/>
      <c r="R353" s="141">
        <f>R354+R363+R385+R443</f>
        <v>13.968701809999999</v>
      </c>
      <c r="S353" s="140"/>
      <c r="T353" s="142">
        <f>T354+T363+T385+T443</f>
        <v>0</v>
      </c>
      <c r="AR353" s="135" t="s">
        <v>88</v>
      </c>
      <c r="AT353" s="143" t="s">
        <v>79</v>
      </c>
      <c r="AU353" s="143" t="s">
        <v>80</v>
      </c>
      <c r="AY353" s="135" t="s">
        <v>239</v>
      </c>
      <c r="BK353" s="144">
        <f>BK354+BK363+BK385+BK443</f>
        <v>0</v>
      </c>
    </row>
    <row r="354" spans="1:65" s="12" customFormat="1" ht="22.75" customHeight="1">
      <c r="B354" s="134"/>
      <c r="D354" s="135" t="s">
        <v>79</v>
      </c>
      <c r="E354" s="145" t="s">
        <v>658</v>
      </c>
      <c r="F354" s="145" t="s">
        <v>659</v>
      </c>
      <c r="I354" s="137"/>
      <c r="J354" s="146">
        <f>BK354</f>
        <v>0</v>
      </c>
      <c r="L354" s="134"/>
      <c r="M354" s="139"/>
      <c r="N354" s="140"/>
      <c r="O354" s="140"/>
      <c r="P354" s="141">
        <f>SUM(P355:P362)</f>
        <v>0</v>
      </c>
      <c r="Q354" s="140"/>
      <c r="R354" s="141">
        <f>SUM(R355:R362)</f>
        <v>0.18990489999999999</v>
      </c>
      <c r="S354" s="140"/>
      <c r="T354" s="142">
        <f>SUM(T355:T362)</f>
        <v>0</v>
      </c>
      <c r="AR354" s="135" t="s">
        <v>88</v>
      </c>
      <c r="AT354" s="143" t="s">
        <v>79</v>
      </c>
      <c r="AU354" s="143" t="s">
        <v>88</v>
      </c>
      <c r="AY354" s="135" t="s">
        <v>239</v>
      </c>
      <c r="BK354" s="144">
        <f>SUM(BK355:BK362)</f>
        <v>0</v>
      </c>
    </row>
    <row r="355" spans="1:65" s="2" customFormat="1" ht="24.25" customHeight="1">
      <c r="A355" s="34"/>
      <c r="B355" s="147"/>
      <c r="C355" s="148" t="s">
        <v>707</v>
      </c>
      <c r="D355" s="148" t="s">
        <v>242</v>
      </c>
      <c r="E355" s="149" t="s">
        <v>661</v>
      </c>
      <c r="F355" s="150" t="s">
        <v>5414</v>
      </c>
      <c r="G355" s="151" t="s">
        <v>261</v>
      </c>
      <c r="H355" s="152">
        <v>39.975000000000001</v>
      </c>
      <c r="I355" s="153"/>
      <c r="J355" s="152">
        <f>ROUND(I355*H355,3)</f>
        <v>0</v>
      </c>
      <c r="K355" s="154"/>
      <c r="L355" s="35"/>
      <c r="M355" s="155" t="s">
        <v>1</v>
      </c>
      <c r="N355" s="156" t="s">
        <v>46</v>
      </c>
      <c r="O355" s="60"/>
      <c r="P355" s="157">
        <f>O355*H355</f>
        <v>0</v>
      </c>
      <c r="Q355" s="157">
        <v>3.5000000000000001E-3</v>
      </c>
      <c r="R355" s="157">
        <f>Q355*H355</f>
        <v>0.1399125</v>
      </c>
      <c r="S355" s="157">
        <v>0</v>
      </c>
      <c r="T355" s="158">
        <f>S355*H355</f>
        <v>0</v>
      </c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R355" s="159" t="s">
        <v>246</v>
      </c>
      <c r="AT355" s="159" t="s">
        <v>242</v>
      </c>
      <c r="AU355" s="159" t="s">
        <v>140</v>
      </c>
      <c r="AY355" s="18" t="s">
        <v>239</v>
      </c>
      <c r="BE355" s="160">
        <f>IF(N355="základná",J355,0)</f>
        <v>0</v>
      </c>
      <c r="BF355" s="160">
        <f>IF(N355="znížená",J355,0)</f>
        <v>0</v>
      </c>
      <c r="BG355" s="160">
        <f>IF(N355="zákl. prenesená",J355,0)</f>
        <v>0</v>
      </c>
      <c r="BH355" s="160">
        <f>IF(N355="zníž. prenesená",J355,0)</f>
        <v>0</v>
      </c>
      <c r="BI355" s="160">
        <f>IF(N355="nulová",J355,0)</f>
        <v>0</v>
      </c>
      <c r="BJ355" s="18" t="s">
        <v>140</v>
      </c>
      <c r="BK355" s="161">
        <f>ROUND(I355*H355,3)</f>
        <v>0</v>
      </c>
      <c r="BL355" s="18" t="s">
        <v>246</v>
      </c>
      <c r="BM355" s="159" t="s">
        <v>1410</v>
      </c>
    </row>
    <row r="356" spans="1:65" s="13" customFormat="1">
      <c r="B356" s="162"/>
      <c r="D356" s="163" t="s">
        <v>247</v>
      </c>
      <c r="E356" s="164" t="s">
        <v>1</v>
      </c>
      <c r="F356" s="165" t="s">
        <v>1403</v>
      </c>
      <c r="H356" s="166">
        <v>39.975000000000001</v>
      </c>
      <c r="I356" s="167"/>
      <c r="L356" s="162"/>
      <c r="M356" s="168"/>
      <c r="N356" s="169"/>
      <c r="O356" s="169"/>
      <c r="P356" s="169"/>
      <c r="Q356" s="169"/>
      <c r="R356" s="169"/>
      <c r="S356" s="169"/>
      <c r="T356" s="170"/>
      <c r="AT356" s="164" t="s">
        <v>247</v>
      </c>
      <c r="AU356" s="164" t="s">
        <v>140</v>
      </c>
      <c r="AV356" s="13" t="s">
        <v>140</v>
      </c>
      <c r="AW356" s="13" t="s">
        <v>3</v>
      </c>
      <c r="AX356" s="13" t="s">
        <v>88</v>
      </c>
      <c r="AY356" s="164" t="s">
        <v>239</v>
      </c>
    </row>
    <row r="357" spans="1:65" s="2" customFormat="1" ht="24.25" customHeight="1">
      <c r="A357" s="34"/>
      <c r="B357" s="147"/>
      <c r="C357" s="148" t="s">
        <v>476</v>
      </c>
      <c r="D357" s="148" t="s">
        <v>242</v>
      </c>
      <c r="E357" s="149" t="s">
        <v>664</v>
      </c>
      <c r="F357" s="150" t="s">
        <v>665</v>
      </c>
      <c r="G357" s="151" t="s">
        <v>261</v>
      </c>
      <c r="H357" s="152">
        <v>21.004999999999999</v>
      </c>
      <c r="I357" s="153"/>
      <c r="J357" s="152">
        <f>ROUND(I357*H357,3)</f>
        <v>0</v>
      </c>
      <c r="K357" s="154"/>
      <c r="L357" s="35"/>
      <c r="M357" s="155" t="s">
        <v>1</v>
      </c>
      <c r="N357" s="156" t="s">
        <v>46</v>
      </c>
      <c r="O357" s="60"/>
      <c r="P357" s="157">
        <f>O357*H357</f>
        <v>0</v>
      </c>
      <c r="Q357" s="157">
        <v>8.0000000000000007E-5</v>
      </c>
      <c r="R357" s="157">
        <f>Q357*H357</f>
        <v>1.6804000000000001E-3</v>
      </c>
      <c r="S357" s="157">
        <v>0</v>
      </c>
      <c r="T357" s="158">
        <f>S357*H357</f>
        <v>0</v>
      </c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R357" s="159" t="s">
        <v>307</v>
      </c>
      <c r="AT357" s="159" t="s">
        <v>242</v>
      </c>
      <c r="AU357" s="159" t="s">
        <v>140</v>
      </c>
      <c r="AY357" s="18" t="s">
        <v>239</v>
      </c>
      <c r="BE357" s="160">
        <f>IF(N357="základná",J357,0)</f>
        <v>0</v>
      </c>
      <c r="BF357" s="160">
        <f>IF(N357="znížená",J357,0)</f>
        <v>0</v>
      </c>
      <c r="BG357" s="160">
        <f>IF(N357="zákl. prenesená",J357,0)</f>
        <v>0</v>
      </c>
      <c r="BH357" s="160">
        <f>IF(N357="zníž. prenesená",J357,0)</f>
        <v>0</v>
      </c>
      <c r="BI357" s="160">
        <f>IF(N357="nulová",J357,0)</f>
        <v>0</v>
      </c>
      <c r="BJ357" s="18" t="s">
        <v>140</v>
      </c>
      <c r="BK357" s="161">
        <f>ROUND(I357*H357,3)</f>
        <v>0</v>
      </c>
      <c r="BL357" s="18" t="s">
        <v>307</v>
      </c>
      <c r="BM357" s="159" t="s">
        <v>358</v>
      </c>
    </row>
    <row r="358" spans="1:65" s="13" customFormat="1">
      <c r="B358" s="162"/>
      <c r="D358" s="163" t="s">
        <v>247</v>
      </c>
      <c r="E358" s="164" t="s">
        <v>1</v>
      </c>
      <c r="F358" s="165" t="s">
        <v>1411</v>
      </c>
      <c r="H358" s="166">
        <v>21.004999999999999</v>
      </c>
      <c r="I358" s="167"/>
      <c r="L358" s="162"/>
      <c r="M358" s="168"/>
      <c r="N358" s="169"/>
      <c r="O358" s="169"/>
      <c r="P358" s="169"/>
      <c r="Q358" s="169"/>
      <c r="R358" s="169"/>
      <c r="S358" s="169"/>
      <c r="T358" s="170"/>
      <c r="AT358" s="164" t="s">
        <v>247</v>
      </c>
      <c r="AU358" s="164" t="s">
        <v>140</v>
      </c>
      <c r="AV358" s="13" t="s">
        <v>140</v>
      </c>
      <c r="AW358" s="13" t="s">
        <v>3</v>
      </c>
      <c r="AX358" s="13" t="s">
        <v>80</v>
      </c>
      <c r="AY358" s="164" t="s">
        <v>239</v>
      </c>
    </row>
    <row r="359" spans="1:65" s="14" customFormat="1">
      <c r="B359" s="171"/>
      <c r="D359" s="163" t="s">
        <v>247</v>
      </c>
      <c r="E359" s="172" t="s">
        <v>1</v>
      </c>
      <c r="F359" s="173" t="s">
        <v>249</v>
      </c>
      <c r="H359" s="174">
        <v>21.004999999999999</v>
      </c>
      <c r="I359" s="175"/>
      <c r="L359" s="171"/>
      <c r="M359" s="176"/>
      <c r="N359" s="177"/>
      <c r="O359" s="177"/>
      <c r="P359" s="177"/>
      <c r="Q359" s="177"/>
      <c r="R359" s="177"/>
      <c r="S359" s="177"/>
      <c r="T359" s="178"/>
      <c r="AT359" s="172" t="s">
        <v>247</v>
      </c>
      <c r="AU359" s="172" t="s">
        <v>140</v>
      </c>
      <c r="AV359" s="14" t="s">
        <v>246</v>
      </c>
      <c r="AW359" s="14" t="s">
        <v>3</v>
      </c>
      <c r="AX359" s="14" t="s">
        <v>88</v>
      </c>
      <c r="AY359" s="172" t="s">
        <v>239</v>
      </c>
    </row>
    <row r="360" spans="1:65" s="2" customFormat="1" ht="24.25" customHeight="1">
      <c r="A360" s="34"/>
      <c r="B360" s="147"/>
      <c r="C360" s="190" t="s">
        <v>546</v>
      </c>
      <c r="D360" s="190" t="s">
        <v>541</v>
      </c>
      <c r="E360" s="191" t="s">
        <v>669</v>
      </c>
      <c r="F360" s="192" t="s">
        <v>670</v>
      </c>
      <c r="G360" s="193" t="s">
        <v>261</v>
      </c>
      <c r="H360" s="194">
        <v>24.155999999999999</v>
      </c>
      <c r="I360" s="195"/>
      <c r="J360" s="194">
        <f>ROUND(I360*H360,3)</f>
        <v>0</v>
      </c>
      <c r="K360" s="196"/>
      <c r="L360" s="197"/>
      <c r="M360" s="198" t="s">
        <v>1</v>
      </c>
      <c r="N360" s="199" t="s">
        <v>46</v>
      </c>
      <c r="O360" s="60"/>
      <c r="P360" s="157">
        <f>O360*H360</f>
        <v>0</v>
      </c>
      <c r="Q360" s="157">
        <v>2E-3</v>
      </c>
      <c r="R360" s="157">
        <f>Q360*H360</f>
        <v>4.8312000000000001E-2</v>
      </c>
      <c r="S360" s="157">
        <v>0</v>
      </c>
      <c r="T360" s="158">
        <f>S360*H360</f>
        <v>0</v>
      </c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R360" s="159" t="s">
        <v>323</v>
      </c>
      <c r="AT360" s="159" t="s">
        <v>541</v>
      </c>
      <c r="AU360" s="159" t="s">
        <v>140</v>
      </c>
      <c r="AY360" s="18" t="s">
        <v>239</v>
      </c>
      <c r="BE360" s="160">
        <f>IF(N360="základná",J360,0)</f>
        <v>0</v>
      </c>
      <c r="BF360" s="160">
        <f>IF(N360="znížená",J360,0)</f>
        <v>0</v>
      </c>
      <c r="BG360" s="160">
        <f>IF(N360="zákl. prenesená",J360,0)</f>
        <v>0</v>
      </c>
      <c r="BH360" s="160">
        <f>IF(N360="zníž. prenesená",J360,0)</f>
        <v>0</v>
      </c>
      <c r="BI360" s="160">
        <f>IF(N360="nulová",J360,0)</f>
        <v>0</v>
      </c>
      <c r="BJ360" s="18" t="s">
        <v>140</v>
      </c>
      <c r="BK360" s="161">
        <f>ROUND(I360*H360,3)</f>
        <v>0</v>
      </c>
      <c r="BL360" s="18" t="s">
        <v>307</v>
      </c>
      <c r="BM360" s="159" t="s">
        <v>462</v>
      </c>
    </row>
    <row r="361" spans="1:65" s="13" customFormat="1">
      <c r="B361" s="162"/>
      <c r="D361" s="163" t="s">
        <v>247</v>
      </c>
      <c r="E361" s="164" t="s">
        <v>1</v>
      </c>
      <c r="F361" s="165" t="s">
        <v>1412</v>
      </c>
      <c r="H361" s="166">
        <v>24.155999999999999</v>
      </c>
      <c r="I361" s="167"/>
      <c r="L361" s="162"/>
      <c r="M361" s="168"/>
      <c r="N361" s="169"/>
      <c r="O361" s="169"/>
      <c r="P361" s="169"/>
      <c r="Q361" s="169"/>
      <c r="R361" s="169"/>
      <c r="S361" s="169"/>
      <c r="T361" s="170"/>
      <c r="AT361" s="164" t="s">
        <v>247</v>
      </c>
      <c r="AU361" s="164" t="s">
        <v>140</v>
      </c>
      <c r="AV361" s="13" t="s">
        <v>140</v>
      </c>
      <c r="AW361" s="13" t="s">
        <v>3</v>
      </c>
      <c r="AX361" s="13" t="s">
        <v>80</v>
      </c>
      <c r="AY361" s="164" t="s">
        <v>239</v>
      </c>
    </row>
    <row r="362" spans="1:65" s="14" customFormat="1">
      <c r="B362" s="171"/>
      <c r="D362" s="163" t="s">
        <v>247</v>
      </c>
      <c r="E362" s="172" t="s">
        <v>1</v>
      </c>
      <c r="F362" s="173" t="s">
        <v>249</v>
      </c>
      <c r="H362" s="174">
        <v>24.155999999999999</v>
      </c>
      <c r="I362" s="175"/>
      <c r="L362" s="171"/>
      <c r="M362" s="176"/>
      <c r="N362" s="177"/>
      <c r="O362" s="177"/>
      <c r="P362" s="177"/>
      <c r="Q362" s="177"/>
      <c r="R362" s="177"/>
      <c r="S362" s="177"/>
      <c r="T362" s="178"/>
      <c r="AT362" s="172" t="s">
        <v>247</v>
      </c>
      <c r="AU362" s="172" t="s">
        <v>140</v>
      </c>
      <c r="AV362" s="14" t="s">
        <v>246</v>
      </c>
      <c r="AW362" s="14" t="s">
        <v>3</v>
      </c>
      <c r="AX362" s="14" t="s">
        <v>88</v>
      </c>
      <c r="AY362" s="172" t="s">
        <v>239</v>
      </c>
    </row>
    <row r="363" spans="1:65" s="12" customFormat="1" ht="22.75" customHeight="1">
      <c r="B363" s="134"/>
      <c r="D363" s="135" t="s">
        <v>79</v>
      </c>
      <c r="E363" s="145" t="s">
        <v>672</v>
      </c>
      <c r="F363" s="145" t="s">
        <v>673</v>
      </c>
      <c r="I363" s="137"/>
      <c r="J363" s="146">
        <f>BK363</f>
        <v>0</v>
      </c>
      <c r="L363" s="134"/>
      <c r="M363" s="139"/>
      <c r="N363" s="140"/>
      <c r="O363" s="140"/>
      <c r="P363" s="141">
        <f>SUM(P364:P384)</f>
        <v>0</v>
      </c>
      <c r="Q363" s="140"/>
      <c r="R363" s="141">
        <f>SUM(R364:R384)</f>
        <v>1.1258439999999998</v>
      </c>
      <c r="S363" s="140"/>
      <c r="T363" s="142">
        <f>SUM(T364:T384)</f>
        <v>0</v>
      </c>
      <c r="AR363" s="135" t="s">
        <v>88</v>
      </c>
      <c r="AT363" s="143" t="s">
        <v>79</v>
      </c>
      <c r="AU363" s="143" t="s">
        <v>88</v>
      </c>
      <c r="AY363" s="135" t="s">
        <v>239</v>
      </c>
      <c r="BK363" s="144">
        <f>SUM(BK364:BK384)</f>
        <v>0</v>
      </c>
    </row>
    <row r="364" spans="1:65" s="2" customFormat="1" ht="38" customHeight="1">
      <c r="A364" s="34"/>
      <c r="B364" s="147"/>
      <c r="C364" s="148" t="s">
        <v>666</v>
      </c>
      <c r="D364" s="148" t="s">
        <v>242</v>
      </c>
      <c r="E364" s="149" t="s">
        <v>674</v>
      </c>
      <c r="F364" s="150" t="s">
        <v>675</v>
      </c>
      <c r="G364" s="151" t="s">
        <v>261</v>
      </c>
      <c r="H364" s="152">
        <v>312.29000000000002</v>
      </c>
      <c r="I364" s="153"/>
      <c r="J364" s="152">
        <f>ROUND(I364*H364,3)</f>
        <v>0</v>
      </c>
      <c r="K364" s="154"/>
      <c r="L364" s="35"/>
      <c r="M364" s="155" t="s">
        <v>1</v>
      </c>
      <c r="N364" s="156" t="s">
        <v>46</v>
      </c>
      <c r="O364" s="60"/>
      <c r="P364" s="157">
        <f>O364*H364</f>
        <v>0</v>
      </c>
      <c r="Q364" s="157">
        <v>0</v>
      </c>
      <c r="R364" s="157">
        <f>Q364*H364</f>
        <v>0</v>
      </c>
      <c r="S364" s="157">
        <v>0</v>
      </c>
      <c r="T364" s="158">
        <f>S364*H364</f>
        <v>0</v>
      </c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R364" s="159" t="s">
        <v>307</v>
      </c>
      <c r="AT364" s="159" t="s">
        <v>242</v>
      </c>
      <c r="AU364" s="159" t="s">
        <v>140</v>
      </c>
      <c r="AY364" s="18" t="s">
        <v>239</v>
      </c>
      <c r="BE364" s="160">
        <f>IF(N364="základná",J364,0)</f>
        <v>0</v>
      </c>
      <c r="BF364" s="160">
        <f>IF(N364="znížená",J364,0)</f>
        <v>0</v>
      </c>
      <c r="BG364" s="160">
        <f>IF(N364="zákl. prenesená",J364,0)</f>
        <v>0</v>
      </c>
      <c r="BH364" s="160">
        <f>IF(N364="zníž. prenesená",J364,0)</f>
        <v>0</v>
      </c>
      <c r="BI364" s="160">
        <f>IF(N364="nulová",J364,0)</f>
        <v>0</v>
      </c>
      <c r="BJ364" s="18" t="s">
        <v>140</v>
      </c>
      <c r="BK364" s="161">
        <f>ROUND(I364*H364,3)</f>
        <v>0</v>
      </c>
      <c r="BL364" s="18" t="s">
        <v>307</v>
      </c>
      <c r="BM364" s="159" t="s">
        <v>469</v>
      </c>
    </row>
    <row r="365" spans="1:65" s="13" customFormat="1">
      <c r="B365" s="162"/>
      <c r="D365" s="163" t="s">
        <v>247</v>
      </c>
      <c r="E365" s="164" t="s">
        <v>1</v>
      </c>
      <c r="F365" s="165" t="s">
        <v>1413</v>
      </c>
      <c r="H365" s="166">
        <v>312.29000000000002</v>
      </c>
      <c r="I365" s="167"/>
      <c r="L365" s="162"/>
      <c r="M365" s="168"/>
      <c r="N365" s="169"/>
      <c r="O365" s="169"/>
      <c r="P365" s="169"/>
      <c r="Q365" s="169"/>
      <c r="R365" s="169"/>
      <c r="S365" s="169"/>
      <c r="T365" s="170"/>
      <c r="AT365" s="164" t="s">
        <v>247</v>
      </c>
      <c r="AU365" s="164" t="s">
        <v>140</v>
      </c>
      <c r="AV365" s="13" t="s">
        <v>140</v>
      </c>
      <c r="AW365" s="13" t="s">
        <v>3</v>
      </c>
      <c r="AX365" s="13" t="s">
        <v>80</v>
      </c>
      <c r="AY365" s="164" t="s">
        <v>239</v>
      </c>
    </row>
    <row r="366" spans="1:65" s="14" customFormat="1">
      <c r="B366" s="171"/>
      <c r="D366" s="163" t="s">
        <v>247</v>
      </c>
      <c r="E366" s="172" t="s">
        <v>1</v>
      </c>
      <c r="F366" s="173" t="s">
        <v>249</v>
      </c>
      <c r="H366" s="174">
        <v>312.29000000000002</v>
      </c>
      <c r="I366" s="175"/>
      <c r="L366" s="171"/>
      <c r="M366" s="176"/>
      <c r="N366" s="177"/>
      <c r="O366" s="177"/>
      <c r="P366" s="177"/>
      <c r="Q366" s="177"/>
      <c r="R366" s="177"/>
      <c r="S366" s="177"/>
      <c r="T366" s="178"/>
      <c r="AT366" s="172" t="s">
        <v>247</v>
      </c>
      <c r="AU366" s="172" t="s">
        <v>140</v>
      </c>
      <c r="AV366" s="14" t="s">
        <v>246</v>
      </c>
      <c r="AW366" s="14" t="s">
        <v>3</v>
      </c>
      <c r="AX366" s="14" t="s">
        <v>88</v>
      </c>
      <c r="AY366" s="172" t="s">
        <v>239</v>
      </c>
    </row>
    <row r="367" spans="1:65" s="2" customFormat="1" ht="24.25" customHeight="1">
      <c r="A367" s="34"/>
      <c r="B367" s="147"/>
      <c r="C367" s="190" t="s">
        <v>575</v>
      </c>
      <c r="D367" s="190" t="s">
        <v>541</v>
      </c>
      <c r="E367" s="191" t="s">
        <v>679</v>
      </c>
      <c r="F367" s="192" t="s">
        <v>680</v>
      </c>
      <c r="G367" s="193" t="s">
        <v>261</v>
      </c>
      <c r="H367" s="194">
        <v>359.13400000000001</v>
      </c>
      <c r="I367" s="195"/>
      <c r="J367" s="194">
        <f>ROUND(I367*H367,3)</f>
        <v>0</v>
      </c>
      <c r="K367" s="196"/>
      <c r="L367" s="197"/>
      <c r="M367" s="198" t="s">
        <v>1</v>
      </c>
      <c r="N367" s="199" t="s">
        <v>46</v>
      </c>
      <c r="O367" s="60"/>
      <c r="P367" s="157">
        <f>O367*H367</f>
        <v>0</v>
      </c>
      <c r="Q367" s="157">
        <v>1.9E-3</v>
      </c>
      <c r="R367" s="157">
        <f>Q367*H367</f>
        <v>0.68235460000000003</v>
      </c>
      <c r="S367" s="157">
        <v>0</v>
      </c>
      <c r="T367" s="158">
        <f>S367*H367</f>
        <v>0</v>
      </c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R367" s="159" t="s">
        <v>323</v>
      </c>
      <c r="AT367" s="159" t="s">
        <v>541</v>
      </c>
      <c r="AU367" s="159" t="s">
        <v>140</v>
      </c>
      <c r="AY367" s="18" t="s">
        <v>239</v>
      </c>
      <c r="BE367" s="160">
        <f>IF(N367="základná",J367,0)</f>
        <v>0</v>
      </c>
      <c r="BF367" s="160">
        <f>IF(N367="znížená",J367,0)</f>
        <v>0</v>
      </c>
      <c r="BG367" s="160">
        <f>IF(N367="zákl. prenesená",J367,0)</f>
        <v>0</v>
      </c>
      <c r="BH367" s="160">
        <f>IF(N367="zníž. prenesená",J367,0)</f>
        <v>0</v>
      </c>
      <c r="BI367" s="160">
        <f>IF(N367="nulová",J367,0)</f>
        <v>0</v>
      </c>
      <c r="BJ367" s="18" t="s">
        <v>140</v>
      </c>
      <c r="BK367" s="161">
        <f>ROUND(I367*H367,3)</f>
        <v>0</v>
      </c>
      <c r="BL367" s="18" t="s">
        <v>307</v>
      </c>
      <c r="BM367" s="159" t="s">
        <v>472</v>
      </c>
    </row>
    <row r="368" spans="1:65" s="2" customFormat="1" ht="14.4" customHeight="1">
      <c r="A368" s="34"/>
      <c r="B368" s="147"/>
      <c r="C368" s="190" t="s">
        <v>586</v>
      </c>
      <c r="D368" s="190" t="s">
        <v>541</v>
      </c>
      <c r="E368" s="191" t="s">
        <v>682</v>
      </c>
      <c r="F368" s="192" t="s">
        <v>683</v>
      </c>
      <c r="G368" s="193" t="s">
        <v>388</v>
      </c>
      <c r="H368" s="194">
        <v>991.39700000000005</v>
      </c>
      <c r="I368" s="195"/>
      <c r="J368" s="194">
        <f>ROUND(I368*H368,3)</f>
        <v>0</v>
      </c>
      <c r="K368" s="196"/>
      <c r="L368" s="197"/>
      <c r="M368" s="198" t="s">
        <v>1</v>
      </c>
      <c r="N368" s="199" t="s">
        <v>46</v>
      </c>
      <c r="O368" s="60"/>
      <c r="P368" s="157">
        <f>O368*H368</f>
        <v>0</v>
      </c>
      <c r="Q368" s="157">
        <v>0</v>
      </c>
      <c r="R368" s="157">
        <f>Q368*H368</f>
        <v>0</v>
      </c>
      <c r="S368" s="157">
        <v>0</v>
      </c>
      <c r="T368" s="158">
        <f>S368*H368</f>
        <v>0</v>
      </c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R368" s="159" t="s">
        <v>323</v>
      </c>
      <c r="AT368" s="159" t="s">
        <v>541</v>
      </c>
      <c r="AU368" s="159" t="s">
        <v>140</v>
      </c>
      <c r="AY368" s="18" t="s">
        <v>239</v>
      </c>
      <c r="BE368" s="160">
        <f>IF(N368="základná",J368,0)</f>
        <v>0</v>
      </c>
      <c r="BF368" s="160">
        <f>IF(N368="znížená",J368,0)</f>
        <v>0</v>
      </c>
      <c r="BG368" s="160">
        <f>IF(N368="zákl. prenesená",J368,0)</f>
        <v>0</v>
      </c>
      <c r="BH368" s="160">
        <f>IF(N368="zníž. prenesená",J368,0)</f>
        <v>0</v>
      </c>
      <c r="BI368" s="160">
        <f>IF(N368="nulová",J368,0)</f>
        <v>0</v>
      </c>
      <c r="BJ368" s="18" t="s">
        <v>140</v>
      </c>
      <c r="BK368" s="161">
        <f>ROUND(I368*H368,3)</f>
        <v>0</v>
      </c>
      <c r="BL368" s="18" t="s">
        <v>307</v>
      </c>
      <c r="BM368" s="159" t="s">
        <v>476</v>
      </c>
    </row>
    <row r="369" spans="1:65" s="2" customFormat="1" ht="24.25" customHeight="1">
      <c r="A369" s="34"/>
      <c r="B369" s="147"/>
      <c r="C369" s="148" t="s">
        <v>596</v>
      </c>
      <c r="D369" s="148" t="s">
        <v>242</v>
      </c>
      <c r="E369" s="149" t="s">
        <v>685</v>
      </c>
      <c r="F369" s="150" t="s">
        <v>686</v>
      </c>
      <c r="G369" s="151" t="s">
        <v>261</v>
      </c>
      <c r="H369" s="152">
        <v>315</v>
      </c>
      <c r="I369" s="153"/>
      <c r="J369" s="152">
        <f>ROUND(I369*H369,3)</f>
        <v>0</v>
      </c>
      <c r="K369" s="154"/>
      <c r="L369" s="35"/>
      <c r="M369" s="155" t="s">
        <v>1</v>
      </c>
      <c r="N369" s="156" t="s">
        <v>46</v>
      </c>
      <c r="O369" s="60"/>
      <c r="P369" s="157">
        <f>O369*H369</f>
        <v>0</v>
      </c>
      <c r="Q369" s="157">
        <v>0</v>
      </c>
      <c r="R369" s="157">
        <f>Q369*H369</f>
        <v>0</v>
      </c>
      <c r="S369" s="157">
        <v>0</v>
      </c>
      <c r="T369" s="158">
        <f>S369*H369</f>
        <v>0</v>
      </c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R369" s="159" t="s">
        <v>307</v>
      </c>
      <c r="AT369" s="159" t="s">
        <v>242</v>
      </c>
      <c r="AU369" s="159" t="s">
        <v>140</v>
      </c>
      <c r="AY369" s="18" t="s">
        <v>239</v>
      </c>
      <c r="BE369" s="160">
        <f>IF(N369="základná",J369,0)</f>
        <v>0</v>
      </c>
      <c r="BF369" s="160">
        <f>IF(N369="znížená",J369,0)</f>
        <v>0</v>
      </c>
      <c r="BG369" s="160">
        <f>IF(N369="zákl. prenesená",J369,0)</f>
        <v>0</v>
      </c>
      <c r="BH369" s="160">
        <f>IF(N369="zníž. prenesená",J369,0)</f>
        <v>0</v>
      </c>
      <c r="BI369" s="160">
        <f>IF(N369="nulová",J369,0)</f>
        <v>0</v>
      </c>
      <c r="BJ369" s="18" t="s">
        <v>140</v>
      </c>
      <c r="BK369" s="161">
        <f>ROUND(I369*H369,3)</f>
        <v>0</v>
      </c>
      <c r="BL369" s="18" t="s">
        <v>307</v>
      </c>
      <c r="BM369" s="159" t="s">
        <v>546</v>
      </c>
    </row>
    <row r="370" spans="1:65" s="2" customFormat="1" ht="14.4" customHeight="1">
      <c r="A370" s="34"/>
      <c r="B370" s="147"/>
      <c r="C370" s="190" t="s">
        <v>601</v>
      </c>
      <c r="D370" s="190" t="s">
        <v>541</v>
      </c>
      <c r="E370" s="191" t="s">
        <v>688</v>
      </c>
      <c r="F370" s="192" t="s">
        <v>689</v>
      </c>
      <c r="G370" s="193" t="s">
        <v>261</v>
      </c>
      <c r="H370" s="194">
        <v>362.25</v>
      </c>
      <c r="I370" s="195"/>
      <c r="J370" s="194">
        <f>ROUND(I370*H370,3)</f>
        <v>0</v>
      </c>
      <c r="K370" s="196"/>
      <c r="L370" s="197"/>
      <c r="M370" s="198" t="s">
        <v>1</v>
      </c>
      <c r="N370" s="199" t="s">
        <v>46</v>
      </c>
      <c r="O370" s="60"/>
      <c r="P370" s="157">
        <f>O370*H370</f>
        <v>0</v>
      </c>
      <c r="Q370" s="157">
        <v>4.0000000000000002E-4</v>
      </c>
      <c r="R370" s="157">
        <f>Q370*H370</f>
        <v>0.1449</v>
      </c>
      <c r="S370" s="157">
        <v>0</v>
      </c>
      <c r="T370" s="158">
        <f>S370*H370</f>
        <v>0</v>
      </c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R370" s="159" t="s">
        <v>323</v>
      </c>
      <c r="AT370" s="159" t="s">
        <v>541</v>
      </c>
      <c r="AU370" s="159" t="s">
        <v>140</v>
      </c>
      <c r="AY370" s="18" t="s">
        <v>239</v>
      </c>
      <c r="BE370" s="160">
        <f>IF(N370="základná",J370,0)</f>
        <v>0</v>
      </c>
      <c r="BF370" s="160">
        <f>IF(N370="znížená",J370,0)</f>
        <v>0</v>
      </c>
      <c r="BG370" s="160">
        <f>IF(N370="zákl. prenesená",J370,0)</f>
        <v>0</v>
      </c>
      <c r="BH370" s="160">
        <f>IF(N370="zníž. prenesená",J370,0)</f>
        <v>0</v>
      </c>
      <c r="BI370" s="160">
        <f>IF(N370="nulová",J370,0)</f>
        <v>0</v>
      </c>
      <c r="BJ370" s="18" t="s">
        <v>140</v>
      </c>
      <c r="BK370" s="161">
        <f>ROUND(I370*H370,3)</f>
        <v>0</v>
      </c>
      <c r="BL370" s="18" t="s">
        <v>307</v>
      </c>
      <c r="BM370" s="159" t="s">
        <v>666</v>
      </c>
    </row>
    <row r="371" spans="1:65" s="13" customFormat="1">
      <c r="B371" s="162"/>
      <c r="D371" s="163" t="s">
        <v>247</v>
      </c>
      <c r="E371" s="164" t="s">
        <v>1</v>
      </c>
      <c r="F371" s="165" t="s">
        <v>1414</v>
      </c>
      <c r="H371" s="166">
        <v>362.25</v>
      </c>
      <c r="I371" s="167"/>
      <c r="L371" s="162"/>
      <c r="M371" s="168"/>
      <c r="N371" s="169"/>
      <c r="O371" s="169"/>
      <c r="P371" s="169"/>
      <c r="Q371" s="169"/>
      <c r="R371" s="169"/>
      <c r="S371" s="169"/>
      <c r="T371" s="170"/>
      <c r="AT371" s="164" t="s">
        <v>247</v>
      </c>
      <c r="AU371" s="164" t="s">
        <v>140</v>
      </c>
      <c r="AV371" s="13" t="s">
        <v>140</v>
      </c>
      <c r="AW371" s="13" t="s">
        <v>3</v>
      </c>
      <c r="AX371" s="13" t="s">
        <v>80</v>
      </c>
      <c r="AY371" s="164" t="s">
        <v>239</v>
      </c>
    </row>
    <row r="372" spans="1:65" s="14" customFormat="1">
      <c r="B372" s="171"/>
      <c r="D372" s="163" t="s">
        <v>247</v>
      </c>
      <c r="E372" s="172" t="s">
        <v>1</v>
      </c>
      <c r="F372" s="173" t="s">
        <v>249</v>
      </c>
      <c r="H372" s="174">
        <v>362.25</v>
      </c>
      <c r="I372" s="175"/>
      <c r="L372" s="171"/>
      <c r="M372" s="176"/>
      <c r="N372" s="177"/>
      <c r="O372" s="177"/>
      <c r="P372" s="177"/>
      <c r="Q372" s="177"/>
      <c r="R372" s="177"/>
      <c r="S372" s="177"/>
      <c r="T372" s="178"/>
      <c r="AT372" s="172" t="s">
        <v>247</v>
      </c>
      <c r="AU372" s="172" t="s">
        <v>140</v>
      </c>
      <c r="AV372" s="14" t="s">
        <v>246</v>
      </c>
      <c r="AW372" s="14" t="s">
        <v>3</v>
      </c>
      <c r="AX372" s="14" t="s">
        <v>88</v>
      </c>
      <c r="AY372" s="172" t="s">
        <v>239</v>
      </c>
    </row>
    <row r="373" spans="1:65" s="2" customFormat="1" ht="24.25" customHeight="1">
      <c r="A373" s="34"/>
      <c r="B373" s="147"/>
      <c r="C373" s="148" t="s">
        <v>892</v>
      </c>
      <c r="D373" s="148" t="s">
        <v>242</v>
      </c>
      <c r="E373" s="149" t="s">
        <v>692</v>
      </c>
      <c r="F373" s="150" t="s">
        <v>693</v>
      </c>
      <c r="G373" s="151" t="s">
        <v>388</v>
      </c>
      <c r="H373" s="152">
        <v>6</v>
      </c>
      <c r="I373" s="153"/>
      <c r="J373" s="152">
        <f>ROUND(I373*H373,3)</f>
        <v>0</v>
      </c>
      <c r="K373" s="154"/>
      <c r="L373" s="35"/>
      <c r="M373" s="155" t="s">
        <v>1</v>
      </c>
      <c r="N373" s="156" t="s">
        <v>46</v>
      </c>
      <c r="O373" s="60"/>
      <c r="P373" s="157">
        <f>O373*H373</f>
        <v>0</v>
      </c>
      <c r="Q373" s="157">
        <v>1.3999999999999999E-4</v>
      </c>
      <c r="R373" s="157">
        <f>Q373*H373</f>
        <v>8.3999999999999993E-4</v>
      </c>
      <c r="S373" s="157">
        <v>0</v>
      </c>
      <c r="T373" s="158">
        <f>S373*H373</f>
        <v>0</v>
      </c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R373" s="159" t="s">
        <v>307</v>
      </c>
      <c r="AT373" s="159" t="s">
        <v>242</v>
      </c>
      <c r="AU373" s="159" t="s">
        <v>140</v>
      </c>
      <c r="AY373" s="18" t="s">
        <v>239</v>
      </c>
      <c r="BE373" s="160">
        <f>IF(N373="základná",J373,0)</f>
        <v>0</v>
      </c>
      <c r="BF373" s="160">
        <f>IF(N373="znížená",J373,0)</f>
        <v>0</v>
      </c>
      <c r="BG373" s="160">
        <f>IF(N373="zákl. prenesená",J373,0)</f>
        <v>0</v>
      </c>
      <c r="BH373" s="160">
        <f>IF(N373="zníž. prenesená",J373,0)</f>
        <v>0</v>
      </c>
      <c r="BI373" s="160">
        <f>IF(N373="nulová",J373,0)</f>
        <v>0</v>
      </c>
      <c r="BJ373" s="18" t="s">
        <v>140</v>
      </c>
      <c r="BK373" s="161">
        <f>ROUND(I373*H373,3)</f>
        <v>0</v>
      </c>
      <c r="BL373" s="18" t="s">
        <v>307</v>
      </c>
      <c r="BM373" s="159" t="s">
        <v>1415</v>
      </c>
    </row>
    <row r="374" spans="1:65" s="2" customFormat="1" ht="38" customHeight="1">
      <c r="A374" s="34"/>
      <c r="B374" s="147"/>
      <c r="C374" s="190" t="s">
        <v>898</v>
      </c>
      <c r="D374" s="190" t="s">
        <v>541</v>
      </c>
      <c r="E374" s="191" t="s">
        <v>696</v>
      </c>
      <c r="F374" s="192" t="s">
        <v>5403</v>
      </c>
      <c r="G374" s="193" t="s">
        <v>261</v>
      </c>
      <c r="H374" s="194">
        <v>1.71</v>
      </c>
      <c r="I374" s="195"/>
      <c r="J374" s="194">
        <f>ROUND(I374*H374,3)</f>
        <v>0</v>
      </c>
      <c r="K374" s="196"/>
      <c r="L374" s="197"/>
      <c r="M374" s="198" t="s">
        <v>1</v>
      </c>
      <c r="N374" s="199" t="s">
        <v>46</v>
      </c>
      <c r="O374" s="60"/>
      <c r="P374" s="157">
        <f>O374*H374</f>
        <v>0</v>
      </c>
      <c r="Q374" s="157">
        <v>2.5400000000000002E-3</v>
      </c>
      <c r="R374" s="157">
        <f>Q374*H374</f>
        <v>4.3433999999999999E-3</v>
      </c>
      <c r="S374" s="157">
        <v>0</v>
      </c>
      <c r="T374" s="158">
        <f>S374*H374</f>
        <v>0</v>
      </c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R374" s="159" t="s">
        <v>323</v>
      </c>
      <c r="AT374" s="159" t="s">
        <v>541</v>
      </c>
      <c r="AU374" s="159" t="s">
        <v>140</v>
      </c>
      <c r="AY374" s="18" t="s">
        <v>239</v>
      </c>
      <c r="BE374" s="160">
        <f>IF(N374="základná",J374,0)</f>
        <v>0</v>
      </c>
      <c r="BF374" s="160">
        <f>IF(N374="znížená",J374,0)</f>
        <v>0</v>
      </c>
      <c r="BG374" s="160">
        <f>IF(N374="zákl. prenesená",J374,0)</f>
        <v>0</v>
      </c>
      <c r="BH374" s="160">
        <f>IF(N374="zníž. prenesená",J374,0)</f>
        <v>0</v>
      </c>
      <c r="BI374" s="160">
        <f>IF(N374="nulová",J374,0)</f>
        <v>0</v>
      </c>
      <c r="BJ374" s="18" t="s">
        <v>140</v>
      </c>
      <c r="BK374" s="161">
        <f>ROUND(I374*H374,3)</f>
        <v>0</v>
      </c>
      <c r="BL374" s="18" t="s">
        <v>307</v>
      </c>
      <c r="BM374" s="159" t="s">
        <v>1416</v>
      </c>
    </row>
    <row r="375" spans="1:65" s="13" customFormat="1">
      <c r="B375" s="162"/>
      <c r="D375" s="163" t="s">
        <v>247</v>
      </c>
      <c r="F375" s="165" t="s">
        <v>1417</v>
      </c>
      <c r="H375" s="166">
        <v>1.71</v>
      </c>
      <c r="I375" s="167"/>
      <c r="L375" s="162"/>
      <c r="M375" s="168"/>
      <c r="N375" s="169"/>
      <c r="O375" s="169"/>
      <c r="P375" s="169"/>
      <c r="Q375" s="169"/>
      <c r="R375" s="169"/>
      <c r="S375" s="169"/>
      <c r="T375" s="170"/>
      <c r="AT375" s="164" t="s">
        <v>247</v>
      </c>
      <c r="AU375" s="164" t="s">
        <v>140</v>
      </c>
      <c r="AV375" s="13" t="s">
        <v>140</v>
      </c>
      <c r="AW375" s="13" t="s">
        <v>4</v>
      </c>
      <c r="AX375" s="13" t="s">
        <v>88</v>
      </c>
      <c r="AY375" s="164" t="s">
        <v>239</v>
      </c>
    </row>
    <row r="376" spans="1:65" s="2" customFormat="1" ht="38" customHeight="1">
      <c r="A376" s="34"/>
      <c r="B376" s="147"/>
      <c r="C376" s="148" t="s">
        <v>849</v>
      </c>
      <c r="D376" s="148" t="s">
        <v>242</v>
      </c>
      <c r="E376" s="149" t="s">
        <v>700</v>
      </c>
      <c r="F376" s="150" t="s">
        <v>701</v>
      </c>
      <c r="G376" s="151" t="s">
        <v>138</v>
      </c>
      <c r="H376" s="152">
        <v>33.72</v>
      </c>
      <c r="I376" s="153"/>
      <c r="J376" s="152">
        <f>ROUND(I376*H376,3)</f>
        <v>0</v>
      </c>
      <c r="K376" s="154"/>
      <c r="L376" s="35"/>
      <c r="M376" s="155" t="s">
        <v>1</v>
      </c>
      <c r="N376" s="156" t="s">
        <v>46</v>
      </c>
      <c r="O376" s="60"/>
      <c r="P376" s="157">
        <f>O376*H376</f>
        <v>0</v>
      </c>
      <c r="Q376" s="157">
        <v>5.0000000000000002E-5</v>
      </c>
      <c r="R376" s="157">
        <f>Q376*H376</f>
        <v>1.686E-3</v>
      </c>
      <c r="S376" s="157">
        <v>0</v>
      </c>
      <c r="T376" s="158">
        <f>S376*H376</f>
        <v>0</v>
      </c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R376" s="159" t="s">
        <v>307</v>
      </c>
      <c r="AT376" s="159" t="s">
        <v>242</v>
      </c>
      <c r="AU376" s="159" t="s">
        <v>140</v>
      </c>
      <c r="AY376" s="18" t="s">
        <v>239</v>
      </c>
      <c r="BE376" s="160">
        <f>IF(N376="základná",J376,0)</f>
        <v>0</v>
      </c>
      <c r="BF376" s="160">
        <f>IF(N376="znížená",J376,0)</f>
        <v>0</v>
      </c>
      <c r="BG376" s="160">
        <f>IF(N376="zákl. prenesená",J376,0)</f>
        <v>0</v>
      </c>
      <c r="BH376" s="160">
        <f>IF(N376="zníž. prenesená",J376,0)</f>
        <v>0</v>
      </c>
      <c r="BI376" s="160">
        <f>IF(N376="nulová",J376,0)</f>
        <v>0</v>
      </c>
      <c r="BJ376" s="18" t="s">
        <v>140</v>
      </c>
      <c r="BK376" s="161">
        <f>ROUND(I376*H376,3)</f>
        <v>0</v>
      </c>
      <c r="BL376" s="18" t="s">
        <v>307</v>
      </c>
      <c r="BM376" s="159" t="s">
        <v>1418</v>
      </c>
    </row>
    <row r="377" spans="1:65" s="13" customFormat="1">
      <c r="B377" s="162"/>
      <c r="D377" s="163" t="s">
        <v>247</v>
      </c>
      <c r="E377" s="164" t="s">
        <v>1</v>
      </c>
      <c r="F377" s="165" t="s">
        <v>1419</v>
      </c>
      <c r="H377" s="166">
        <v>33.72</v>
      </c>
      <c r="I377" s="167"/>
      <c r="L377" s="162"/>
      <c r="M377" s="168"/>
      <c r="N377" s="169"/>
      <c r="O377" s="169"/>
      <c r="P377" s="169"/>
      <c r="Q377" s="169"/>
      <c r="R377" s="169"/>
      <c r="S377" s="169"/>
      <c r="T377" s="170"/>
      <c r="AT377" s="164" t="s">
        <v>247</v>
      </c>
      <c r="AU377" s="164" t="s">
        <v>140</v>
      </c>
      <c r="AV377" s="13" t="s">
        <v>140</v>
      </c>
      <c r="AW377" s="13" t="s">
        <v>3</v>
      </c>
      <c r="AX377" s="13" t="s">
        <v>88</v>
      </c>
      <c r="AY377" s="164" t="s">
        <v>239</v>
      </c>
    </row>
    <row r="378" spans="1:65" s="2" customFormat="1" ht="24.25" customHeight="1">
      <c r="A378" s="34"/>
      <c r="B378" s="147"/>
      <c r="C378" s="190" t="s">
        <v>859</v>
      </c>
      <c r="D378" s="190" t="s">
        <v>541</v>
      </c>
      <c r="E378" s="191" t="s">
        <v>705</v>
      </c>
      <c r="F378" s="192" t="s">
        <v>5404</v>
      </c>
      <c r="G378" s="193" t="s">
        <v>388</v>
      </c>
      <c r="H378" s="194">
        <v>269.76</v>
      </c>
      <c r="I378" s="195"/>
      <c r="J378" s="194">
        <f>ROUND(I378*H378,3)</f>
        <v>0</v>
      </c>
      <c r="K378" s="196"/>
      <c r="L378" s="197"/>
      <c r="M378" s="198" t="s">
        <v>1</v>
      </c>
      <c r="N378" s="199" t="s">
        <v>46</v>
      </c>
      <c r="O378" s="60"/>
      <c r="P378" s="157">
        <f>O378*H378</f>
        <v>0</v>
      </c>
      <c r="Q378" s="157">
        <v>3.5E-4</v>
      </c>
      <c r="R378" s="157">
        <f>Q378*H378</f>
        <v>9.4416E-2</v>
      </c>
      <c r="S378" s="157">
        <v>0</v>
      </c>
      <c r="T378" s="158">
        <f>S378*H378</f>
        <v>0</v>
      </c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R378" s="159" t="s">
        <v>323</v>
      </c>
      <c r="AT378" s="159" t="s">
        <v>541</v>
      </c>
      <c r="AU378" s="159" t="s">
        <v>140</v>
      </c>
      <c r="AY378" s="18" t="s">
        <v>239</v>
      </c>
      <c r="BE378" s="160">
        <f>IF(N378="základná",J378,0)</f>
        <v>0</v>
      </c>
      <c r="BF378" s="160">
        <f>IF(N378="znížená",J378,0)</f>
        <v>0</v>
      </c>
      <c r="BG378" s="160">
        <f>IF(N378="zákl. prenesená",J378,0)</f>
        <v>0</v>
      </c>
      <c r="BH378" s="160">
        <f>IF(N378="zníž. prenesená",J378,0)</f>
        <v>0</v>
      </c>
      <c r="BI378" s="160">
        <f>IF(N378="nulová",J378,0)</f>
        <v>0</v>
      </c>
      <c r="BJ378" s="18" t="s">
        <v>140</v>
      </c>
      <c r="BK378" s="161">
        <f>ROUND(I378*H378,3)</f>
        <v>0</v>
      </c>
      <c r="BL378" s="18" t="s">
        <v>307</v>
      </c>
      <c r="BM378" s="159" t="s">
        <v>1420</v>
      </c>
    </row>
    <row r="379" spans="1:65" s="2" customFormat="1" ht="24.25" customHeight="1">
      <c r="A379" s="34"/>
      <c r="B379" s="147"/>
      <c r="C379" s="148" t="s">
        <v>1421</v>
      </c>
      <c r="D379" s="148" t="s">
        <v>242</v>
      </c>
      <c r="E379" s="149" t="s">
        <v>708</v>
      </c>
      <c r="F379" s="150" t="s">
        <v>709</v>
      </c>
      <c r="G379" s="151" t="s">
        <v>138</v>
      </c>
      <c r="H379" s="152">
        <v>33.72</v>
      </c>
      <c r="I379" s="153"/>
      <c r="J379" s="152">
        <f>ROUND(I379*H379,3)</f>
        <v>0</v>
      </c>
      <c r="K379" s="154"/>
      <c r="L379" s="35"/>
      <c r="M379" s="155" t="s">
        <v>1</v>
      </c>
      <c r="N379" s="156" t="s">
        <v>46</v>
      </c>
      <c r="O379" s="60"/>
      <c r="P379" s="157">
        <f>O379*H379</f>
        <v>0</v>
      </c>
      <c r="Q379" s="157">
        <v>5.0000000000000002E-5</v>
      </c>
      <c r="R379" s="157">
        <f>Q379*H379</f>
        <v>1.686E-3</v>
      </c>
      <c r="S379" s="157">
        <v>0</v>
      </c>
      <c r="T379" s="158">
        <f>S379*H379</f>
        <v>0</v>
      </c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R379" s="159" t="s">
        <v>307</v>
      </c>
      <c r="AT379" s="159" t="s">
        <v>242</v>
      </c>
      <c r="AU379" s="159" t="s">
        <v>140</v>
      </c>
      <c r="AY379" s="18" t="s">
        <v>239</v>
      </c>
      <c r="BE379" s="160">
        <f>IF(N379="základná",J379,0)</f>
        <v>0</v>
      </c>
      <c r="BF379" s="160">
        <f>IF(N379="znížená",J379,0)</f>
        <v>0</v>
      </c>
      <c r="BG379" s="160">
        <f>IF(N379="zákl. prenesená",J379,0)</f>
        <v>0</v>
      </c>
      <c r="BH379" s="160">
        <f>IF(N379="zníž. prenesená",J379,0)</f>
        <v>0</v>
      </c>
      <c r="BI379" s="160">
        <f>IF(N379="nulová",J379,0)</f>
        <v>0</v>
      </c>
      <c r="BJ379" s="18" t="s">
        <v>140</v>
      </c>
      <c r="BK379" s="161">
        <f>ROUND(I379*H379,3)</f>
        <v>0</v>
      </c>
      <c r="BL379" s="18" t="s">
        <v>307</v>
      </c>
      <c r="BM379" s="159" t="s">
        <v>1422</v>
      </c>
    </row>
    <row r="380" spans="1:65" s="13" customFormat="1">
      <c r="B380" s="162"/>
      <c r="D380" s="163" t="s">
        <v>247</v>
      </c>
      <c r="E380" s="164" t="s">
        <v>1</v>
      </c>
      <c r="F380" s="165" t="s">
        <v>1419</v>
      </c>
      <c r="H380" s="166">
        <v>33.72</v>
      </c>
      <c r="I380" s="167"/>
      <c r="L380" s="162"/>
      <c r="M380" s="168"/>
      <c r="N380" s="169"/>
      <c r="O380" s="169"/>
      <c r="P380" s="169"/>
      <c r="Q380" s="169"/>
      <c r="R380" s="169"/>
      <c r="S380" s="169"/>
      <c r="T380" s="170"/>
      <c r="AT380" s="164" t="s">
        <v>247</v>
      </c>
      <c r="AU380" s="164" t="s">
        <v>140</v>
      </c>
      <c r="AV380" s="13" t="s">
        <v>140</v>
      </c>
      <c r="AW380" s="13" t="s">
        <v>3</v>
      </c>
      <c r="AX380" s="13" t="s">
        <v>88</v>
      </c>
      <c r="AY380" s="164" t="s">
        <v>239</v>
      </c>
    </row>
    <row r="381" spans="1:65" s="2" customFormat="1" ht="24.25" customHeight="1">
      <c r="A381" s="34"/>
      <c r="B381" s="147"/>
      <c r="C381" s="190" t="s">
        <v>1423</v>
      </c>
      <c r="D381" s="190" t="s">
        <v>541</v>
      </c>
      <c r="E381" s="191" t="s">
        <v>705</v>
      </c>
      <c r="F381" s="192" t="s">
        <v>5406</v>
      </c>
      <c r="G381" s="193" t="s">
        <v>388</v>
      </c>
      <c r="H381" s="194">
        <v>269.76</v>
      </c>
      <c r="I381" s="195"/>
      <c r="J381" s="194">
        <f>ROUND(I381*H381,3)</f>
        <v>0</v>
      </c>
      <c r="K381" s="196"/>
      <c r="L381" s="197"/>
      <c r="M381" s="198" t="s">
        <v>1</v>
      </c>
      <c r="N381" s="199" t="s">
        <v>46</v>
      </c>
      <c r="O381" s="60"/>
      <c r="P381" s="157">
        <f>O381*H381</f>
        <v>0</v>
      </c>
      <c r="Q381" s="157">
        <v>3.5E-4</v>
      </c>
      <c r="R381" s="157">
        <f>Q381*H381</f>
        <v>9.4416E-2</v>
      </c>
      <c r="S381" s="157">
        <v>0</v>
      </c>
      <c r="T381" s="158">
        <f>S381*H381</f>
        <v>0</v>
      </c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R381" s="159" t="s">
        <v>323</v>
      </c>
      <c r="AT381" s="159" t="s">
        <v>541</v>
      </c>
      <c r="AU381" s="159" t="s">
        <v>140</v>
      </c>
      <c r="AY381" s="18" t="s">
        <v>239</v>
      </c>
      <c r="BE381" s="160">
        <f>IF(N381="základná",J381,0)</f>
        <v>0</v>
      </c>
      <c r="BF381" s="160">
        <f>IF(N381="znížená",J381,0)</f>
        <v>0</v>
      </c>
      <c r="BG381" s="160">
        <f>IF(N381="zákl. prenesená",J381,0)</f>
        <v>0</v>
      </c>
      <c r="BH381" s="160">
        <f>IF(N381="zníž. prenesená",J381,0)</f>
        <v>0</v>
      </c>
      <c r="BI381" s="160">
        <f>IF(N381="nulová",J381,0)</f>
        <v>0</v>
      </c>
      <c r="BJ381" s="18" t="s">
        <v>140</v>
      </c>
      <c r="BK381" s="161">
        <f>ROUND(I381*H381,3)</f>
        <v>0</v>
      </c>
      <c r="BL381" s="18" t="s">
        <v>307</v>
      </c>
      <c r="BM381" s="159" t="s">
        <v>1424</v>
      </c>
    </row>
    <row r="382" spans="1:65" s="2" customFormat="1" ht="38" customHeight="1">
      <c r="A382" s="34"/>
      <c r="B382" s="147"/>
      <c r="C382" s="148" t="s">
        <v>870</v>
      </c>
      <c r="D382" s="148" t="s">
        <v>242</v>
      </c>
      <c r="E382" s="149" t="s">
        <v>714</v>
      </c>
      <c r="F382" s="150" t="s">
        <v>715</v>
      </c>
      <c r="G382" s="151" t="s">
        <v>138</v>
      </c>
      <c r="H382" s="152">
        <v>33.4</v>
      </c>
      <c r="I382" s="153"/>
      <c r="J382" s="152">
        <f>ROUND(I382*H382,3)</f>
        <v>0</v>
      </c>
      <c r="K382" s="154"/>
      <c r="L382" s="35"/>
      <c r="M382" s="155" t="s">
        <v>1</v>
      </c>
      <c r="N382" s="156" t="s">
        <v>46</v>
      </c>
      <c r="O382" s="60"/>
      <c r="P382" s="157">
        <f>O382*H382</f>
        <v>0</v>
      </c>
      <c r="Q382" s="157">
        <v>2.3000000000000001E-4</v>
      </c>
      <c r="R382" s="157">
        <f>Q382*H382</f>
        <v>7.6819999999999996E-3</v>
      </c>
      <c r="S382" s="157">
        <v>0</v>
      </c>
      <c r="T382" s="158">
        <f>S382*H382</f>
        <v>0</v>
      </c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R382" s="159" t="s">
        <v>307</v>
      </c>
      <c r="AT382" s="159" t="s">
        <v>242</v>
      </c>
      <c r="AU382" s="159" t="s">
        <v>140</v>
      </c>
      <c r="AY382" s="18" t="s">
        <v>239</v>
      </c>
      <c r="BE382" s="160">
        <f>IF(N382="základná",J382,0)</f>
        <v>0</v>
      </c>
      <c r="BF382" s="160">
        <f>IF(N382="znížená",J382,0)</f>
        <v>0</v>
      </c>
      <c r="BG382" s="160">
        <f>IF(N382="zákl. prenesená",J382,0)</f>
        <v>0</v>
      </c>
      <c r="BH382" s="160">
        <f>IF(N382="zníž. prenesená",J382,0)</f>
        <v>0</v>
      </c>
      <c r="BI382" s="160">
        <f>IF(N382="nulová",J382,0)</f>
        <v>0</v>
      </c>
      <c r="BJ382" s="18" t="s">
        <v>140</v>
      </c>
      <c r="BK382" s="161">
        <f>ROUND(I382*H382,3)</f>
        <v>0</v>
      </c>
      <c r="BL382" s="18" t="s">
        <v>307</v>
      </c>
      <c r="BM382" s="159" t="s">
        <v>1425</v>
      </c>
    </row>
    <row r="383" spans="1:65" s="13" customFormat="1">
      <c r="B383" s="162"/>
      <c r="D383" s="163" t="s">
        <v>247</v>
      </c>
      <c r="E383" s="164" t="s">
        <v>1</v>
      </c>
      <c r="F383" s="165" t="s">
        <v>1426</v>
      </c>
      <c r="H383" s="166">
        <v>33.4</v>
      </c>
      <c r="I383" s="167"/>
      <c r="L383" s="162"/>
      <c r="M383" s="168"/>
      <c r="N383" s="169"/>
      <c r="O383" s="169"/>
      <c r="P383" s="169"/>
      <c r="Q383" s="169"/>
      <c r="R383" s="169"/>
      <c r="S383" s="169"/>
      <c r="T383" s="170"/>
      <c r="AT383" s="164" t="s">
        <v>247</v>
      </c>
      <c r="AU383" s="164" t="s">
        <v>140</v>
      </c>
      <c r="AV383" s="13" t="s">
        <v>140</v>
      </c>
      <c r="AW383" s="13" t="s">
        <v>3</v>
      </c>
      <c r="AX383" s="13" t="s">
        <v>88</v>
      </c>
      <c r="AY383" s="164" t="s">
        <v>239</v>
      </c>
    </row>
    <row r="384" spans="1:65" s="2" customFormat="1" ht="24.25" customHeight="1">
      <c r="A384" s="34"/>
      <c r="B384" s="147"/>
      <c r="C384" s="190" t="s">
        <v>877</v>
      </c>
      <c r="D384" s="190" t="s">
        <v>541</v>
      </c>
      <c r="E384" s="191" t="s">
        <v>705</v>
      </c>
      <c r="F384" s="192" t="s">
        <v>5406</v>
      </c>
      <c r="G384" s="193" t="s">
        <v>388</v>
      </c>
      <c r="H384" s="194">
        <v>267.2</v>
      </c>
      <c r="I384" s="195"/>
      <c r="J384" s="194">
        <f>ROUND(I384*H384,3)</f>
        <v>0</v>
      </c>
      <c r="K384" s="196"/>
      <c r="L384" s="197"/>
      <c r="M384" s="198" t="s">
        <v>1</v>
      </c>
      <c r="N384" s="199" t="s">
        <v>46</v>
      </c>
      <c r="O384" s="60"/>
      <c r="P384" s="157">
        <f>O384*H384</f>
        <v>0</v>
      </c>
      <c r="Q384" s="157">
        <v>3.5E-4</v>
      </c>
      <c r="R384" s="157">
        <f>Q384*H384</f>
        <v>9.3519999999999992E-2</v>
      </c>
      <c r="S384" s="157">
        <v>0</v>
      </c>
      <c r="T384" s="158">
        <f>S384*H384</f>
        <v>0</v>
      </c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R384" s="159" t="s">
        <v>323</v>
      </c>
      <c r="AT384" s="159" t="s">
        <v>541</v>
      </c>
      <c r="AU384" s="159" t="s">
        <v>140</v>
      </c>
      <c r="AY384" s="18" t="s">
        <v>239</v>
      </c>
      <c r="BE384" s="160">
        <f>IF(N384="základná",J384,0)</f>
        <v>0</v>
      </c>
      <c r="BF384" s="160">
        <f>IF(N384="znížená",J384,0)</f>
        <v>0</v>
      </c>
      <c r="BG384" s="160">
        <f>IF(N384="zákl. prenesená",J384,0)</f>
        <v>0</v>
      </c>
      <c r="BH384" s="160">
        <f>IF(N384="zníž. prenesená",J384,0)</f>
        <v>0</v>
      </c>
      <c r="BI384" s="160">
        <f>IF(N384="nulová",J384,0)</f>
        <v>0</v>
      </c>
      <c r="BJ384" s="18" t="s">
        <v>140</v>
      </c>
      <c r="BK384" s="161">
        <f>ROUND(I384*H384,3)</f>
        <v>0</v>
      </c>
      <c r="BL384" s="18" t="s">
        <v>307</v>
      </c>
      <c r="BM384" s="159" t="s">
        <v>1427</v>
      </c>
    </row>
    <row r="385" spans="1:65" s="12" customFormat="1" ht="22.75" customHeight="1">
      <c r="B385" s="134"/>
      <c r="D385" s="135" t="s">
        <v>79</v>
      </c>
      <c r="E385" s="145" t="s">
        <v>720</v>
      </c>
      <c r="F385" s="145" t="s">
        <v>721</v>
      </c>
      <c r="I385" s="137"/>
      <c r="J385" s="146">
        <f>BK385</f>
        <v>0</v>
      </c>
      <c r="L385" s="134"/>
      <c r="M385" s="139"/>
      <c r="N385" s="140"/>
      <c r="O385" s="140"/>
      <c r="P385" s="141">
        <f>SUM(P386:P442)</f>
        <v>0</v>
      </c>
      <c r="Q385" s="140"/>
      <c r="R385" s="141">
        <f>SUM(R386:R442)</f>
        <v>12.65295291</v>
      </c>
      <c r="S385" s="140"/>
      <c r="T385" s="142">
        <f>SUM(T386:T442)</f>
        <v>0</v>
      </c>
      <c r="AR385" s="135" t="s">
        <v>88</v>
      </c>
      <c r="AT385" s="143" t="s">
        <v>79</v>
      </c>
      <c r="AU385" s="143" t="s">
        <v>88</v>
      </c>
      <c r="AY385" s="135" t="s">
        <v>239</v>
      </c>
      <c r="BK385" s="144">
        <f>SUM(BK386:BK442)</f>
        <v>0</v>
      </c>
    </row>
    <row r="386" spans="1:65" s="2" customFormat="1" ht="24.25" customHeight="1">
      <c r="A386" s="34"/>
      <c r="B386" s="147"/>
      <c r="C386" s="148" t="s">
        <v>1428</v>
      </c>
      <c r="D386" s="148" t="s">
        <v>242</v>
      </c>
      <c r="E386" s="149" t="s">
        <v>723</v>
      </c>
      <c r="F386" s="150" t="s">
        <v>724</v>
      </c>
      <c r="G386" s="151" t="s">
        <v>138</v>
      </c>
      <c r="H386" s="152">
        <v>85.5</v>
      </c>
      <c r="I386" s="153"/>
      <c r="J386" s="152">
        <f>ROUND(I386*H386,3)</f>
        <v>0</v>
      </c>
      <c r="K386" s="154"/>
      <c r="L386" s="35"/>
      <c r="M386" s="155" t="s">
        <v>1</v>
      </c>
      <c r="N386" s="156" t="s">
        <v>46</v>
      </c>
      <c r="O386" s="60"/>
      <c r="P386" s="157">
        <f>O386*H386</f>
        <v>0</v>
      </c>
      <c r="Q386" s="157">
        <v>2.5000000000000001E-4</v>
      </c>
      <c r="R386" s="157">
        <f>Q386*H386</f>
        <v>2.1375000000000002E-2</v>
      </c>
      <c r="S386" s="157">
        <v>0</v>
      </c>
      <c r="T386" s="158">
        <f>S386*H386</f>
        <v>0</v>
      </c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R386" s="159" t="s">
        <v>246</v>
      </c>
      <c r="AT386" s="159" t="s">
        <v>242</v>
      </c>
      <c r="AU386" s="159" t="s">
        <v>140</v>
      </c>
      <c r="AY386" s="18" t="s">
        <v>239</v>
      </c>
      <c r="BE386" s="160">
        <f>IF(N386="základná",J386,0)</f>
        <v>0</v>
      </c>
      <c r="BF386" s="160">
        <f>IF(N386="znížená",J386,0)</f>
        <v>0</v>
      </c>
      <c r="BG386" s="160">
        <f>IF(N386="zákl. prenesená",J386,0)</f>
        <v>0</v>
      </c>
      <c r="BH386" s="160">
        <f>IF(N386="zníž. prenesená",J386,0)</f>
        <v>0</v>
      </c>
      <c r="BI386" s="160">
        <f>IF(N386="nulová",J386,0)</f>
        <v>0</v>
      </c>
      <c r="BJ386" s="18" t="s">
        <v>140</v>
      </c>
      <c r="BK386" s="161">
        <f>ROUND(I386*H386,3)</f>
        <v>0</v>
      </c>
      <c r="BL386" s="18" t="s">
        <v>246</v>
      </c>
      <c r="BM386" s="159" t="s">
        <v>1429</v>
      </c>
    </row>
    <row r="387" spans="1:65" s="13" customFormat="1">
      <c r="B387" s="162"/>
      <c r="D387" s="163" t="s">
        <v>247</v>
      </c>
      <c r="E387" s="164" t="s">
        <v>1</v>
      </c>
      <c r="F387" s="165" t="s">
        <v>726</v>
      </c>
      <c r="H387" s="166">
        <v>47</v>
      </c>
      <c r="I387" s="167"/>
      <c r="L387" s="162"/>
      <c r="M387" s="168"/>
      <c r="N387" s="169"/>
      <c r="O387" s="169"/>
      <c r="P387" s="169"/>
      <c r="Q387" s="169"/>
      <c r="R387" s="169"/>
      <c r="S387" s="169"/>
      <c r="T387" s="170"/>
      <c r="AT387" s="164" t="s">
        <v>247</v>
      </c>
      <c r="AU387" s="164" t="s">
        <v>140</v>
      </c>
      <c r="AV387" s="13" t="s">
        <v>140</v>
      </c>
      <c r="AW387" s="13" t="s">
        <v>3</v>
      </c>
      <c r="AX387" s="13" t="s">
        <v>80</v>
      </c>
      <c r="AY387" s="164" t="s">
        <v>239</v>
      </c>
    </row>
    <row r="388" spans="1:65" s="13" customFormat="1" ht="20.95">
      <c r="B388" s="162"/>
      <c r="D388" s="163" t="s">
        <v>247</v>
      </c>
      <c r="E388" s="164" t="s">
        <v>1</v>
      </c>
      <c r="F388" s="165" t="s">
        <v>1430</v>
      </c>
      <c r="H388" s="166">
        <v>38.5</v>
      </c>
      <c r="I388" s="167"/>
      <c r="L388" s="162"/>
      <c r="M388" s="168"/>
      <c r="N388" s="169"/>
      <c r="O388" s="169"/>
      <c r="P388" s="169"/>
      <c r="Q388" s="169"/>
      <c r="R388" s="169"/>
      <c r="S388" s="169"/>
      <c r="T388" s="170"/>
      <c r="AT388" s="164" t="s">
        <v>247</v>
      </c>
      <c r="AU388" s="164" t="s">
        <v>140</v>
      </c>
      <c r="AV388" s="13" t="s">
        <v>140</v>
      </c>
      <c r="AW388" s="13" t="s">
        <v>3</v>
      </c>
      <c r="AX388" s="13" t="s">
        <v>80</v>
      </c>
      <c r="AY388" s="164" t="s">
        <v>239</v>
      </c>
    </row>
    <row r="389" spans="1:65" s="14" customFormat="1">
      <c r="B389" s="171"/>
      <c r="D389" s="163" t="s">
        <v>247</v>
      </c>
      <c r="E389" s="172" t="s">
        <v>1</v>
      </c>
      <c r="F389" s="173" t="s">
        <v>249</v>
      </c>
      <c r="H389" s="174">
        <v>85.5</v>
      </c>
      <c r="I389" s="175"/>
      <c r="L389" s="171"/>
      <c r="M389" s="176"/>
      <c r="N389" s="177"/>
      <c r="O389" s="177"/>
      <c r="P389" s="177"/>
      <c r="Q389" s="177"/>
      <c r="R389" s="177"/>
      <c r="S389" s="177"/>
      <c r="T389" s="178"/>
      <c r="AT389" s="172" t="s">
        <v>247</v>
      </c>
      <c r="AU389" s="172" t="s">
        <v>140</v>
      </c>
      <c r="AV389" s="14" t="s">
        <v>246</v>
      </c>
      <c r="AW389" s="14" t="s">
        <v>3</v>
      </c>
      <c r="AX389" s="14" t="s">
        <v>88</v>
      </c>
      <c r="AY389" s="172" t="s">
        <v>239</v>
      </c>
    </row>
    <row r="390" spans="1:65" s="2" customFormat="1" ht="24.25" customHeight="1">
      <c r="A390" s="34"/>
      <c r="B390" s="147"/>
      <c r="C390" s="148" t="s">
        <v>1431</v>
      </c>
      <c r="D390" s="148" t="s">
        <v>242</v>
      </c>
      <c r="E390" s="149" t="s">
        <v>730</v>
      </c>
      <c r="F390" s="150" t="s">
        <v>731</v>
      </c>
      <c r="G390" s="151" t="s">
        <v>138</v>
      </c>
      <c r="H390" s="152">
        <v>51.75</v>
      </c>
      <c r="I390" s="153"/>
      <c r="J390" s="152">
        <f>ROUND(I390*H390,3)</f>
        <v>0</v>
      </c>
      <c r="K390" s="154"/>
      <c r="L390" s="35"/>
      <c r="M390" s="155" t="s">
        <v>1</v>
      </c>
      <c r="N390" s="156" t="s">
        <v>46</v>
      </c>
      <c r="O390" s="60"/>
      <c r="P390" s="157">
        <f>O390*H390</f>
        <v>0</v>
      </c>
      <c r="Q390" s="157">
        <v>6.9999999999999994E-5</v>
      </c>
      <c r="R390" s="157">
        <f>Q390*H390</f>
        <v>3.6224999999999999E-3</v>
      </c>
      <c r="S390" s="157">
        <v>0</v>
      </c>
      <c r="T390" s="158">
        <f>S390*H390</f>
        <v>0</v>
      </c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R390" s="159" t="s">
        <v>246</v>
      </c>
      <c r="AT390" s="159" t="s">
        <v>242</v>
      </c>
      <c r="AU390" s="159" t="s">
        <v>140</v>
      </c>
      <c r="AY390" s="18" t="s">
        <v>239</v>
      </c>
      <c r="BE390" s="160">
        <f>IF(N390="základná",J390,0)</f>
        <v>0</v>
      </c>
      <c r="BF390" s="160">
        <f>IF(N390="znížená",J390,0)</f>
        <v>0</v>
      </c>
      <c r="BG390" s="160">
        <f>IF(N390="zákl. prenesená",J390,0)</f>
        <v>0</v>
      </c>
      <c r="BH390" s="160">
        <f>IF(N390="zníž. prenesená",J390,0)</f>
        <v>0</v>
      </c>
      <c r="BI390" s="160">
        <f>IF(N390="nulová",J390,0)</f>
        <v>0</v>
      </c>
      <c r="BJ390" s="18" t="s">
        <v>140</v>
      </c>
      <c r="BK390" s="161">
        <f>ROUND(I390*H390,3)</f>
        <v>0</v>
      </c>
      <c r="BL390" s="18" t="s">
        <v>246</v>
      </c>
      <c r="BM390" s="159" t="s">
        <v>1432</v>
      </c>
    </row>
    <row r="391" spans="1:65" s="13" customFormat="1">
      <c r="B391" s="162"/>
      <c r="D391" s="163" t="s">
        <v>247</v>
      </c>
      <c r="E391" s="164" t="s">
        <v>1</v>
      </c>
      <c r="F391" s="165" t="s">
        <v>1433</v>
      </c>
      <c r="H391" s="166">
        <v>38.5</v>
      </c>
      <c r="I391" s="167"/>
      <c r="L391" s="162"/>
      <c r="M391" s="168"/>
      <c r="N391" s="169"/>
      <c r="O391" s="169"/>
      <c r="P391" s="169"/>
      <c r="Q391" s="169"/>
      <c r="R391" s="169"/>
      <c r="S391" s="169"/>
      <c r="T391" s="170"/>
      <c r="AT391" s="164" t="s">
        <v>247</v>
      </c>
      <c r="AU391" s="164" t="s">
        <v>140</v>
      </c>
      <c r="AV391" s="13" t="s">
        <v>140</v>
      </c>
      <c r="AW391" s="13" t="s">
        <v>3</v>
      </c>
      <c r="AX391" s="13" t="s">
        <v>80</v>
      </c>
      <c r="AY391" s="164" t="s">
        <v>239</v>
      </c>
    </row>
    <row r="392" spans="1:65" s="13" customFormat="1">
      <c r="B392" s="162"/>
      <c r="D392" s="163" t="s">
        <v>247</v>
      </c>
      <c r="E392" s="164" t="s">
        <v>1</v>
      </c>
      <c r="F392" s="165" t="s">
        <v>1434</v>
      </c>
      <c r="H392" s="166">
        <v>13.25</v>
      </c>
      <c r="I392" s="167"/>
      <c r="L392" s="162"/>
      <c r="M392" s="168"/>
      <c r="N392" s="169"/>
      <c r="O392" s="169"/>
      <c r="P392" s="169"/>
      <c r="Q392" s="169"/>
      <c r="R392" s="169"/>
      <c r="S392" s="169"/>
      <c r="T392" s="170"/>
      <c r="AT392" s="164" t="s">
        <v>247</v>
      </c>
      <c r="AU392" s="164" t="s">
        <v>140</v>
      </c>
      <c r="AV392" s="13" t="s">
        <v>140</v>
      </c>
      <c r="AW392" s="13" t="s">
        <v>3</v>
      </c>
      <c r="AX392" s="13" t="s">
        <v>80</v>
      </c>
      <c r="AY392" s="164" t="s">
        <v>239</v>
      </c>
    </row>
    <row r="393" spans="1:65" s="14" customFormat="1">
      <c r="B393" s="171"/>
      <c r="D393" s="163" t="s">
        <v>247</v>
      </c>
      <c r="E393" s="172" t="s">
        <v>1</v>
      </c>
      <c r="F393" s="173" t="s">
        <v>249</v>
      </c>
      <c r="H393" s="174">
        <v>51.75</v>
      </c>
      <c r="I393" s="175"/>
      <c r="L393" s="171"/>
      <c r="M393" s="176"/>
      <c r="N393" s="177"/>
      <c r="O393" s="177"/>
      <c r="P393" s="177"/>
      <c r="Q393" s="177"/>
      <c r="R393" s="177"/>
      <c r="S393" s="177"/>
      <c r="T393" s="178"/>
      <c r="AT393" s="172" t="s">
        <v>247</v>
      </c>
      <c r="AU393" s="172" t="s">
        <v>140</v>
      </c>
      <c r="AV393" s="14" t="s">
        <v>246</v>
      </c>
      <c r="AW393" s="14" t="s">
        <v>3</v>
      </c>
      <c r="AX393" s="14" t="s">
        <v>88</v>
      </c>
      <c r="AY393" s="172" t="s">
        <v>239</v>
      </c>
    </row>
    <row r="394" spans="1:65" s="2" customFormat="1" ht="24.25" customHeight="1">
      <c r="A394" s="34"/>
      <c r="B394" s="147"/>
      <c r="C394" s="148" t="s">
        <v>953</v>
      </c>
      <c r="D394" s="148" t="s">
        <v>242</v>
      </c>
      <c r="E394" s="149" t="s">
        <v>737</v>
      </c>
      <c r="F394" s="150" t="s">
        <v>738</v>
      </c>
      <c r="G394" s="151" t="s">
        <v>138</v>
      </c>
      <c r="H394" s="152">
        <v>72.7</v>
      </c>
      <c r="I394" s="153"/>
      <c r="J394" s="152">
        <f>ROUND(I394*H394,3)</f>
        <v>0</v>
      </c>
      <c r="K394" s="154"/>
      <c r="L394" s="35"/>
      <c r="M394" s="155" t="s">
        <v>1</v>
      </c>
      <c r="N394" s="156" t="s">
        <v>46</v>
      </c>
      <c r="O394" s="60"/>
      <c r="P394" s="157">
        <f>O394*H394</f>
        <v>0</v>
      </c>
      <c r="Q394" s="157">
        <v>2.4000000000000001E-4</v>
      </c>
      <c r="R394" s="157">
        <f>Q394*H394</f>
        <v>1.7448000000000002E-2</v>
      </c>
      <c r="S394" s="157">
        <v>0</v>
      </c>
      <c r="T394" s="158">
        <f>S394*H394</f>
        <v>0</v>
      </c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R394" s="159" t="s">
        <v>246</v>
      </c>
      <c r="AT394" s="159" t="s">
        <v>242</v>
      </c>
      <c r="AU394" s="159" t="s">
        <v>140</v>
      </c>
      <c r="AY394" s="18" t="s">
        <v>239</v>
      </c>
      <c r="BE394" s="160">
        <f>IF(N394="základná",J394,0)</f>
        <v>0</v>
      </c>
      <c r="BF394" s="160">
        <f>IF(N394="znížená",J394,0)</f>
        <v>0</v>
      </c>
      <c r="BG394" s="160">
        <f>IF(N394="zákl. prenesená",J394,0)</f>
        <v>0</v>
      </c>
      <c r="BH394" s="160">
        <f>IF(N394="zníž. prenesená",J394,0)</f>
        <v>0</v>
      </c>
      <c r="BI394" s="160">
        <f>IF(N394="nulová",J394,0)</f>
        <v>0</v>
      </c>
      <c r="BJ394" s="18" t="s">
        <v>140</v>
      </c>
      <c r="BK394" s="161">
        <f>ROUND(I394*H394,3)</f>
        <v>0</v>
      </c>
      <c r="BL394" s="18" t="s">
        <v>246</v>
      </c>
      <c r="BM394" s="159" t="s">
        <v>1435</v>
      </c>
    </row>
    <row r="395" spans="1:65" s="13" customFormat="1">
      <c r="B395" s="162"/>
      <c r="D395" s="163" t="s">
        <v>247</v>
      </c>
      <c r="E395" s="164" t="s">
        <v>1</v>
      </c>
      <c r="F395" s="165" t="s">
        <v>1436</v>
      </c>
      <c r="H395" s="166">
        <v>47</v>
      </c>
      <c r="I395" s="167"/>
      <c r="L395" s="162"/>
      <c r="M395" s="168"/>
      <c r="N395" s="169"/>
      <c r="O395" s="169"/>
      <c r="P395" s="169"/>
      <c r="Q395" s="169"/>
      <c r="R395" s="169"/>
      <c r="S395" s="169"/>
      <c r="T395" s="170"/>
      <c r="AT395" s="164" t="s">
        <v>247</v>
      </c>
      <c r="AU395" s="164" t="s">
        <v>140</v>
      </c>
      <c r="AV395" s="13" t="s">
        <v>140</v>
      </c>
      <c r="AW395" s="13" t="s">
        <v>3</v>
      </c>
      <c r="AX395" s="13" t="s">
        <v>80</v>
      </c>
      <c r="AY395" s="164" t="s">
        <v>239</v>
      </c>
    </row>
    <row r="396" spans="1:65" s="16" customFormat="1">
      <c r="B396" s="200"/>
      <c r="D396" s="163" t="s">
        <v>247</v>
      </c>
      <c r="E396" s="201" t="s">
        <v>136</v>
      </c>
      <c r="F396" s="202" t="s">
        <v>742</v>
      </c>
      <c r="H396" s="203">
        <v>47</v>
      </c>
      <c r="I396" s="204"/>
      <c r="L396" s="200"/>
      <c r="M396" s="205"/>
      <c r="N396" s="206"/>
      <c r="O396" s="206"/>
      <c r="P396" s="206"/>
      <c r="Q396" s="206"/>
      <c r="R396" s="206"/>
      <c r="S396" s="206"/>
      <c r="T396" s="207"/>
      <c r="AT396" s="201" t="s">
        <v>247</v>
      </c>
      <c r="AU396" s="201" t="s">
        <v>140</v>
      </c>
      <c r="AV396" s="16" t="s">
        <v>252</v>
      </c>
      <c r="AW396" s="16" t="s">
        <v>3</v>
      </c>
      <c r="AX396" s="16" t="s">
        <v>80</v>
      </c>
      <c r="AY396" s="201" t="s">
        <v>239</v>
      </c>
    </row>
    <row r="397" spans="1:65" s="13" customFormat="1">
      <c r="B397" s="162"/>
      <c r="D397" s="163" t="s">
        <v>247</v>
      </c>
      <c r="E397" s="164" t="s">
        <v>1</v>
      </c>
      <c r="F397" s="165" t="s">
        <v>1437</v>
      </c>
      <c r="H397" s="166">
        <v>25.7</v>
      </c>
      <c r="I397" s="167"/>
      <c r="L397" s="162"/>
      <c r="M397" s="168"/>
      <c r="N397" s="169"/>
      <c r="O397" s="169"/>
      <c r="P397" s="169"/>
      <c r="Q397" s="169"/>
      <c r="R397" s="169"/>
      <c r="S397" s="169"/>
      <c r="T397" s="170"/>
      <c r="AT397" s="164" t="s">
        <v>247</v>
      </c>
      <c r="AU397" s="164" t="s">
        <v>140</v>
      </c>
      <c r="AV397" s="13" t="s">
        <v>140</v>
      </c>
      <c r="AW397" s="13" t="s">
        <v>3</v>
      </c>
      <c r="AX397" s="13" t="s">
        <v>80</v>
      </c>
      <c r="AY397" s="164" t="s">
        <v>239</v>
      </c>
    </row>
    <row r="398" spans="1:65" s="14" customFormat="1">
      <c r="B398" s="171"/>
      <c r="D398" s="163" t="s">
        <v>247</v>
      </c>
      <c r="E398" s="172" t="s">
        <v>1</v>
      </c>
      <c r="F398" s="173" t="s">
        <v>249</v>
      </c>
      <c r="H398" s="174">
        <v>72.7</v>
      </c>
      <c r="I398" s="175"/>
      <c r="L398" s="171"/>
      <c r="M398" s="176"/>
      <c r="N398" s="177"/>
      <c r="O398" s="177"/>
      <c r="P398" s="177"/>
      <c r="Q398" s="177"/>
      <c r="R398" s="177"/>
      <c r="S398" s="177"/>
      <c r="T398" s="178"/>
      <c r="AT398" s="172" t="s">
        <v>247</v>
      </c>
      <c r="AU398" s="172" t="s">
        <v>140</v>
      </c>
      <c r="AV398" s="14" t="s">
        <v>246</v>
      </c>
      <c r="AW398" s="14" t="s">
        <v>3</v>
      </c>
      <c r="AX398" s="14" t="s">
        <v>88</v>
      </c>
      <c r="AY398" s="172" t="s">
        <v>239</v>
      </c>
    </row>
    <row r="399" spans="1:65" s="2" customFormat="1" ht="24.25" customHeight="1">
      <c r="A399" s="34"/>
      <c r="B399" s="147"/>
      <c r="C399" s="148" t="s">
        <v>477</v>
      </c>
      <c r="D399" s="148" t="s">
        <v>242</v>
      </c>
      <c r="E399" s="149" t="s">
        <v>745</v>
      </c>
      <c r="F399" s="150" t="s">
        <v>746</v>
      </c>
      <c r="G399" s="151" t="s">
        <v>138</v>
      </c>
      <c r="H399" s="152">
        <v>48.96</v>
      </c>
      <c r="I399" s="153"/>
      <c r="J399" s="152">
        <f>ROUND(I399*H399,3)</f>
        <v>0</v>
      </c>
      <c r="K399" s="154"/>
      <c r="L399" s="35"/>
      <c r="M399" s="155" t="s">
        <v>1</v>
      </c>
      <c r="N399" s="156" t="s">
        <v>46</v>
      </c>
      <c r="O399" s="60"/>
      <c r="P399" s="157">
        <f>O399*H399</f>
        <v>0</v>
      </c>
      <c r="Q399" s="157">
        <v>4.0000000000000002E-4</v>
      </c>
      <c r="R399" s="157">
        <f>Q399*H399</f>
        <v>1.9584000000000001E-2</v>
      </c>
      <c r="S399" s="157">
        <v>0</v>
      </c>
      <c r="T399" s="158">
        <f>S399*H399</f>
        <v>0</v>
      </c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R399" s="159" t="s">
        <v>246</v>
      </c>
      <c r="AT399" s="159" t="s">
        <v>242</v>
      </c>
      <c r="AU399" s="159" t="s">
        <v>140</v>
      </c>
      <c r="AY399" s="18" t="s">
        <v>239</v>
      </c>
      <c r="BE399" s="160">
        <f>IF(N399="základná",J399,0)</f>
        <v>0</v>
      </c>
      <c r="BF399" s="160">
        <f>IF(N399="znížená",J399,0)</f>
        <v>0</v>
      </c>
      <c r="BG399" s="160">
        <f>IF(N399="zákl. prenesená",J399,0)</f>
        <v>0</v>
      </c>
      <c r="BH399" s="160">
        <f>IF(N399="zníž. prenesená",J399,0)</f>
        <v>0</v>
      </c>
      <c r="BI399" s="160">
        <f>IF(N399="nulová",J399,0)</f>
        <v>0</v>
      </c>
      <c r="BJ399" s="18" t="s">
        <v>140</v>
      </c>
      <c r="BK399" s="161">
        <f>ROUND(I399*H399,3)</f>
        <v>0</v>
      </c>
      <c r="BL399" s="18" t="s">
        <v>246</v>
      </c>
      <c r="BM399" s="159" t="s">
        <v>1438</v>
      </c>
    </row>
    <row r="400" spans="1:65" s="13" customFormat="1">
      <c r="B400" s="162"/>
      <c r="D400" s="163" t="s">
        <v>247</v>
      </c>
      <c r="E400" s="164" t="s">
        <v>1</v>
      </c>
      <c r="F400" s="165" t="s">
        <v>1439</v>
      </c>
      <c r="H400" s="166">
        <v>51.36</v>
      </c>
      <c r="I400" s="167"/>
      <c r="L400" s="162"/>
      <c r="M400" s="168"/>
      <c r="N400" s="169"/>
      <c r="O400" s="169"/>
      <c r="P400" s="169"/>
      <c r="Q400" s="169"/>
      <c r="R400" s="169"/>
      <c r="S400" s="169"/>
      <c r="T400" s="170"/>
      <c r="AT400" s="164" t="s">
        <v>247</v>
      </c>
      <c r="AU400" s="164" t="s">
        <v>140</v>
      </c>
      <c r="AV400" s="13" t="s">
        <v>140</v>
      </c>
      <c r="AW400" s="13" t="s">
        <v>3</v>
      </c>
      <c r="AX400" s="13" t="s">
        <v>80</v>
      </c>
      <c r="AY400" s="164" t="s">
        <v>239</v>
      </c>
    </row>
    <row r="401" spans="1:65" s="13" customFormat="1">
      <c r="B401" s="162"/>
      <c r="D401" s="163" t="s">
        <v>247</v>
      </c>
      <c r="E401" s="164" t="s">
        <v>1</v>
      </c>
      <c r="F401" s="165" t="s">
        <v>749</v>
      </c>
      <c r="H401" s="166">
        <v>-2.4</v>
      </c>
      <c r="I401" s="167"/>
      <c r="L401" s="162"/>
      <c r="M401" s="168"/>
      <c r="N401" s="169"/>
      <c r="O401" s="169"/>
      <c r="P401" s="169"/>
      <c r="Q401" s="169"/>
      <c r="R401" s="169"/>
      <c r="S401" s="169"/>
      <c r="T401" s="170"/>
      <c r="AT401" s="164" t="s">
        <v>247</v>
      </c>
      <c r="AU401" s="164" t="s">
        <v>140</v>
      </c>
      <c r="AV401" s="13" t="s">
        <v>140</v>
      </c>
      <c r="AW401" s="13" t="s">
        <v>3</v>
      </c>
      <c r="AX401" s="13" t="s">
        <v>80</v>
      </c>
      <c r="AY401" s="164" t="s">
        <v>239</v>
      </c>
    </row>
    <row r="402" spans="1:65" s="14" customFormat="1">
      <c r="B402" s="171"/>
      <c r="D402" s="163" t="s">
        <v>247</v>
      </c>
      <c r="E402" s="172" t="s">
        <v>1</v>
      </c>
      <c r="F402" s="173" t="s">
        <v>249</v>
      </c>
      <c r="H402" s="174">
        <v>48.96</v>
      </c>
      <c r="I402" s="175"/>
      <c r="L402" s="171"/>
      <c r="M402" s="176"/>
      <c r="N402" s="177"/>
      <c r="O402" s="177"/>
      <c r="P402" s="177"/>
      <c r="Q402" s="177"/>
      <c r="R402" s="177"/>
      <c r="S402" s="177"/>
      <c r="T402" s="178"/>
      <c r="AT402" s="172" t="s">
        <v>247</v>
      </c>
      <c r="AU402" s="172" t="s">
        <v>140</v>
      </c>
      <c r="AV402" s="14" t="s">
        <v>246</v>
      </c>
      <c r="AW402" s="14" t="s">
        <v>3</v>
      </c>
      <c r="AX402" s="14" t="s">
        <v>88</v>
      </c>
      <c r="AY402" s="172" t="s">
        <v>239</v>
      </c>
    </row>
    <row r="403" spans="1:65" s="2" customFormat="1" ht="24.25" customHeight="1">
      <c r="A403" s="34"/>
      <c r="B403" s="147"/>
      <c r="C403" s="254" t="s">
        <v>604</v>
      </c>
      <c r="D403" s="254" t="s">
        <v>242</v>
      </c>
      <c r="E403" s="255" t="s">
        <v>751</v>
      </c>
      <c r="F403" s="256" t="s">
        <v>752</v>
      </c>
      <c r="G403" s="257" t="s">
        <v>261</v>
      </c>
      <c r="H403" s="258">
        <v>1.25</v>
      </c>
      <c r="I403" s="258"/>
      <c r="J403" s="258">
        <f>ROUND(I403*H403,3)</f>
        <v>0</v>
      </c>
      <c r="K403" s="154"/>
      <c r="L403" s="35"/>
      <c r="M403" s="155" t="s">
        <v>1</v>
      </c>
      <c r="N403" s="156" t="s">
        <v>46</v>
      </c>
      <c r="O403" s="60"/>
      <c r="P403" s="157">
        <f>O403*H403</f>
        <v>0</v>
      </c>
      <c r="Q403" s="157">
        <v>1.1350000000000001E-2</v>
      </c>
      <c r="R403" s="157">
        <f>Q403*H403</f>
        <v>1.41875E-2</v>
      </c>
      <c r="S403" s="157">
        <v>0</v>
      </c>
      <c r="T403" s="158">
        <f>S403*H403</f>
        <v>0</v>
      </c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R403" s="159" t="s">
        <v>246</v>
      </c>
      <c r="AT403" s="159" t="s">
        <v>242</v>
      </c>
      <c r="AU403" s="159" t="s">
        <v>140</v>
      </c>
      <c r="AY403" s="18" t="s">
        <v>239</v>
      </c>
      <c r="BE403" s="160">
        <f>IF(N403="základná",J403,0)</f>
        <v>0</v>
      </c>
      <c r="BF403" s="160">
        <f>IF(N403="znížená",J403,0)</f>
        <v>0</v>
      </c>
      <c r="BG403" s="160">
        <f>IF(N403="zákl. prenesená",J403,0)</f>
        <v>0</v>
      </c>
      <c r="BH403" s="160">
        <f>IF(N403="zníž. prenesená",J403,0)</f>
        <v>0</v>
      </c>
      <c r="BI403" s="160">
        <f>IF(N403="nulová",J403,0)</f>
        <v>0</v>
      </c>
      <c r="BJ403" s="18" t="s">
        <v>140</v>
      </c>
      <c r="BK403" s="161">
        <f>ROUND(I403*H403,3)</f>
        <v>0</v>
      </c>
      <c r="BL403" s="18" t="s">
        <v>246</v>
      </c>
      <c r="BM403" s="159" t="s">
        <v>339</v>
      </c>
    </row>
    <row r="404" spans="1:65" s="13" customFormat="1">
      <c r="B404" s="162"/>
      <c r="D404" s="163" t="s">
        <v>247</v>
      </c>
      <c r="E404" s="164" t="s">
        <v>1</v>
      </c>
      <c r="F404" s="165" t="s">
        <v>1440</v>
      </c>
      <c r="H404" s="166">
        <v>1.25</v>
      </c>
      <c r="I404" s="167"/>
      <c r="L404" s="162"/>
      <c r="M404" s="168"/>
      <c r="N404" s="169"/>
      <c r="O404" s="169"/>
      <c r="P404" s="169"/>
      <c r="Q404" s="169"/>
      <c r="R404" s="169"/>
      <c r="S404" s="169"/>
      <c r="T404" s="170"/>
      <c r="AT404" s="164" t="s">
        <v>247</v>
      </c>
      <c r="AU404" s="164" t="s">
        <v>140</v>
      </c>
      <c r="AV404" s="13" t="s">
        <v>140</v>
      </c>
      <c r="AW404" s="13" t="s">
        <v>3</v>
      </c>
      <c r="AX404" s="13" t="s">
        <v>80</v>
      </c>
      <c r="AY404" s="164" t="s">
        <v>239</v>
      </c>
    </row>
    <row r="405" spans="1:65" s="14" customFormat="1">
      <c r="B405" s="171"/>
      <c r="D405" s="163" t="s">
        <v>247</v>
      </c>
      <c r="E405" s="172" t="s">
        <v>1</v>
      </c>
      <c r="F405" s="173" t="s">
        <v>249</v>
      </c>
      <c r="H405" s="174">
        <v>1.25</v>
      </c>
      <c r="I405" s="175"/>
      <c r="L405" s="171"/>
      <c r="M405" s="176"/>
      <c r="N405" s="177"/>
      <c r="O405" s="177"/>
      <c r="P405" s="177"/>
      <c r="Q405" s="177"/>
      <c r="R405" s="177"/>
      <c r="S405" s="177"/>
      <c r="T405" s="178"/>
      <c r="AT405" s="172" t="s">
        <v>247</v>
      </c>
      <c r="AU405" s="172" t="s">
        <v>140</v>
      </c>
      <c r="AV405" s="14" t="s">
        <v>246</v>
      </c>
      <c r="AW405" s="14" t="s">
        <v>3</v>
      </c>
      <c r="AX405" s="14" t="s">
        <v>88</v>
      </c>
      <c r="AY405" s="172" t="s">
        <v>239</v>
      </c>
    </row>
    <row r="406" spans="1:65" s="2" customFormat="1" ht="24.25" customHeight="1">
      <c r="A406" s="34"/>
      <c r="B406" s="147"/>
      <c r="C406" s="254" t="s">
        <v>607</v>
      </c>
      <c r="D406" s="254" t="s">
        <v>242</v>
      </c>
      <c r="E406" s="255" t="s">
        <v>755</v>
      </c>
      <c r="F406" s="256" t="s">
        <v>756</v>
      </c>
      <c r="G406" s="257" t="s">
        <v>261</v>
      </c>
      <c r="H406" s="258">
        <v>8.43</v>
      </c>
      <c r="I406" s="258"/>
      <c r="J406" s="258">
        <f>ROUND(I406*H406,3)</f>
        <v>0</v>
      </c>
      <c r="K406" s="154"/>
      <c r="L406" s="35"/>
      <c r="M406" s="155" t="s">
        <v>1</v>
      </c>
      <c r="N406" s="156" t="s">
        <v>46</v>
      </c>
      <c r="O406" s="60"/>
      <c r="P406" s="157">
        <f>O406*H406</f>
        <v>0</v>
      </c>
      <c r="Q406" s="157">
        <v>1.299E-2</v>
      </c>
      <c r="R406" s="157">
        <f>Q406*H406</f>
        <v>0.1095057</v>
      </c>
      <c r="S406" s="157">
        <v>0</v>
      </c>
      <c r="T406" s="158">
        <f>S406*H406</f>
        <v>0</v>
      </c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R406" s="159" t="s">
        <v>246</v>
      </c>
      <c r="AT406" s="159" t="s">
        <v>242</v>
      </c>
      <c r="AU406" s="159" t="s">
        <v>140</v>
      </c>
      <c r="AY406" s="18" t="s">
        <v>239</v>
      </c>
      <c r="BE406" s="160">
        <f>IF(N406="základná",J406,0)</f>
        <v>0</v>
      </c>
      <c r="BF406" s="160">
        <f>IF(N406="znížená",J406,0)</f>
        <v>0</v>
      </c>
      <c r="BG406" s="160">
        <f>IF(N406="zákl. prenesená",J406,0)</f>
        <v>0</v>
      </c>
      <c r="BH406" s="160">
        <f>IF(N406="zníž. prenesená",J406,0)</f>
        <v>0</v>
      </c>
      <c r="BI406" s="160">
        <f>IF(N406="nulová",J406,0)</f>
        <v>0</v>
      </c>
      <c r="BJ406" s="18" t="s">
        <v>140</v>
      </c>
      <c r="BK406" s="161">
        <f>ROUND(I406*H406,3)</f>
        <v>0</v>
      </c>
      <c r="BL406" s="18" t="s">
        <v>246</v>
      </c>
      <c r="BM406" s="159" t="s">
        <v>344</v>
      </c>
    </row>
    <row r="407" spans="1:65" s="13" customFormat="1">
      <c r="B407" s="162"/>
      <c r="D407" s="163" t="s">
        <v>247</v>
      </c>
      <c r="E407" s="164" t="s">
        <v>1</v>
      </c>
      <c r="F407" s="165" t="s">
        <v>1441</v>
      </c>
      <c r="H407" s="166">
        <v>8.43</v>
      </c>
      <c r="I407" s="167"/>
      <c r="L407" s="162"/>
      <c r="M407" s="168"/>
      <c r="N407" s="169"/>
      <c r="O407" s="169"/>
      <c r="P407" s="169"/>
      <c r="Q407" s="169"/>
      <c r="R407" s="169"/>
      <c r="S407" s="169"/>
      <c r="T407" s="170"/>
      <c r="AT407" s="164" t="s">
        <v>247</v>
      </c>
      <c r="AU407" s="164" t="s">
        <v>140</v>
      </c>
      <c r="AV407" s="13" t="s">
        <v>140</v>
      </c>
      <c r="AW407" s="13" t="s">
        <v>3</v>
      </c>
      <c r="AX407" s="13" t="s">
        <v>80</v>
      </c>
      <c r="AY407" s="164" t="s">
        <v>239</v>
      </c>
    </row>
    <row r="408" spans="1:65" s="14" customFormat="1">
      <c r="B408" s="171"/>
      <c r="D408" s="163" t="s">
        <v>247</v>
      </c>
      <c r="E408" s="172" t="s">
        <v>1</v>
      </c>
      <c r="F408" s="173" t="s">
        <v>249</v>
      </c>
      <c r="H408" s="174">
        <v>8.43</v>
      </c>
      <c r="I408" s="175"/>
      <c r="L408" s="171"/>
      <c r="M408" s="176"/>
      <c r="N408" s="177"/>
      <c r="O408" s="177"/>
      <c r="P408" s="177"/>
      <c r="Q408" s="177"/>
      <c r="R408" s="177"/>
      <c r="S408" s="177"/>
      <c r="T408" s="178"/>
      <c r="AT408" s="172" t="s">
        <v>247</v>
      </c>
      <c r="AU408" s="172" t="s">
        <v>140</v>
      </c>
      <c r="AV408" s="14" t="s">
        <v>246</v>
      </c>
      <c r="AW408" s="14" t="s">
        <v>3</v>
      </c>
      <c r="AX408" s="14" t="s">
        <v>88</v>
      </c>
      <c r="AY408" s="172" t="s">
        <v>239</v>
      </c>
    </row>
    <row r="409" spans="1:65" s="2" customFormat="1" ht="24.25" customHeight="1">
      <c r="A409" s="34"/>
      <c r="B409" s="147"/>
      <c r="C409" s="254" t="s">
        <v>623</v>
      </c>
      <c r="D409" s="254" t="s">
        <v>242</v>
      </c>
      <c r="E409" s="255" t="s">
        <v>759</v>
      </c>
      <c r="F409" s="256" t="s">
        <v>760</v>
      </c>
      <c r="G409" s="257" t="s">
        <v>261</v>
      </c>
      <c r="H409" s="258">
        <v>64.236000000000004</v>
      </c>
      <c r="I409" s="258"/>
      <c r="J409" s="258">
        <f>ROUND(I409*H409,3)</f>
        <v>0</v>
      </c>
      <c r="K409" s="154"/>
      <c r="L409" s="35"/>
      <c r="M409" s="155" t="s">
        <v>1</v>
      </c>
      <c r="N409" s="156" t="s">
        <v>46</v>
      </c>
      <c r="O409" s="60"/>
      <c r="P409" s="157">
        <f>O409*H409</f>
        <v>0</v>
      </c>
      <c r="Q409" s="157">
        <v>1.5630000000000002E-2</v>
      </c>
      <c r="R409" s="157">
        <f>Q409*H409</f>
        <v>1.0040086800000001</v>
      </c>
      <c r="S409" s="157">
        <v>0</v>
      </c>
      <c r="T409" s="158">
        <f>S409*H409</f>
        <v>0</v>
      </c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R409" s="159" t="s">
        <v>246</v>
      </c>
      <c r="AT409" s="159" t="s">
        <v>242</v>
      </c>
      <c r="AU409" s="159" t="s">
        <v>140</v>
      </c>
      <c r="AY409" s="18" t="s">
        <v>239</v>
      </c>
      <c r="BE409" s="160">
        <f>IF(N409="základná",J409,0)</f>
        <v>0</v>
      </c>
      <c r="BF409" s="160">
        <f>IF(N409="znížená",J409,0)</f>
        <v>0</v>
      </c>
      <c r="BG409" s="160">
        <f>IF(N409="zákl. prenesená",J409,0)</f>
        <v>0</v>
      </c>
      <c r="BH409" s="160">
        <f>IF(N409="zníž. prenesená",J409,0)</f>
        <v>0</v>
      </c>
      <c r="BI409" s="160">
        <f>IF(N409="nulová",J409,0)</f>
        <v>0</v>
      </c>
      <c r="BJ409" s="18" t="s">
        <v>140</v>
      </c>
      <c r="BK409" s="161">
        <f>ROUND(I409*H409,3)</f>
        <v>0</v>
      </c>
      <c r="BL409" s="18" t="s">
        <v>246</v>
      </c>
      <c r="BM409" s="159" t="s">
        <v>307</v>
      </c>
    </row>
    <row r="410" spans="1:65" s="13" customFormat="1">
      <c r="B410" s="162"/>
      <c r="D410" s="163" t="s">
        <v>247</v>
      </c>
      <c r="E410" s="164" t="s">
        <v>1</v>
      </c>
      <c r="F410" s="165" t="s">
        <v>1442</v>
      </c>
      <c r="H410" s="166">
        <v>64.236000000000004</v>
      </c>
      <c r="I410" s="167"/>
      <c r="L410" s="162"/>
      <c r="M410" s="168"/>
      <c r="N410" s="169"/>
      <c r="O410" s="169"/>
      <c r="P410" s="169"/>
      <c r="Q410" s="169"/>
      <c r="R410" s="169"/>
      <c r="S410" s="169"/>
      <c r="T410" s="170"/>
      <c r="AT410" s="164" t="s">
        <v>247</v>
      </c>
      <c r="AU410" s="164" t="s">
        <v>140</v>
      </c>
      <c r="AV410" s="13" t="s">
        <v>140</v>
      </c>
      <c r="AW410" s="13" t="s">
        <v>3</v>
      </c>
      <c r="AX410" s="13" t="s">
        <v>80</v>
      </c>
      <c r="AY410" s="164" t="s">
        <v>239</v>
      </c>
    </row>
    <row r="411" spans="1:65" s="14" customFormat="1">
      <c r="B411" s="171"/>
      <c r="D411" s="163" t="s">
        <v>247</v>
      </c>
      <c r="E411" s="172" t="s">
        <v>1</v>
      </c>
      <c r="F411" s="173" t="s">
        <v>249</v>
      </c>
      <c r="H411" s="174">
        <v>64.236000000000004</v>
      </c>
      <c r="I411" s="175"/>
      <c r="L411" s="171"/>
      <c r="M411" s="176"/>
      <c r="N411" s="177"/>
      <c r="O411" s="177"/>
      <c r="P411" s="177"/>
      <c r="Q411" s="177"/>
      <c r="R411" s="177"/>
      <c r="S411" s="177"/>
      <c r="T411" s="178"/>
      <c r="AT411" s="172" t="s">
        <v>247</v>
      </c>
      <c r="AU411" s="172" t="s">
        <v>140</v>
      </c>
      <c r="AV411" s="14" t="s">
        <v>246</v>
      </c>
      <c r="AW411" s="14" t="s">
        <v>3</v>
      </c>
      <c r="AX411" s="14" t="s">
        <v>88</v>
      </c>
      <c r="AY411" s="172" t="s">
        <v>239</v>
      </c>
    </row>
    <row r="412" spans="1:65" s="2" customFormat="1" ht="24.25" customHeight="1">
      <c r="A412" s="34"/>
      <c r="B412" s="147"/>
      <c r="C412" s="254" t="s">
        <v>630</v>
      </c>
      <c r="D412" s="254" t="s">
        <v>242</v>
      </c>
      <c r="E412" s="255" t="s">
        <v>764</v>
      </c>
      <c r="F412" s="256" t="s">
        <v>765</v>
      </c>
      <c r="G412" s="257" t="s">
        <v>261</v>
      </c>
      <c r="H412" s="258">
        <v>42.658999999999999</v>
      </c>
      <c r="I412" s="258"/>
      <c r="J412" s="258">
        <f>ROUND(I412*H412,3)</f>
        <v>0</v>
      </c>
      <c r="K412" s="154"/>
      <c r="L412" s="35"/>
      <c r="M412" s="155" t="s">
        <v>1</v>
      </c>
      <c r="N412" s="156" t="s">
        <v>46</v>
      </c>
      <c r="O412" s="60"/>
      <c r="P412" s="157">
        <f>O412*H412</f>
        <v>0</v>
      </c>
      <c r="Q412" s="157">
        <v>2.0809999999999999E-2</v>
      </c>
      <c r="R412" s="157">
        <f>Q412*H412</f>
        <v>0.88773378999999997</v>
      </c>
      <c r="S412" s="157">
        <v>0</v>
      </c>
      <c r="T412" s="158">
        <f>S412*H412</f>
        <v>0</v>
      </c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R412" s="159" t="s">
        <v>246</v>
      </c>
      <c r="AT412" s="159" t="s">
        <v>242</v>
      </c>
      <c r="AU412" s="159" t="s">
        <v>140</v>
      </c>
      <c r="AY412" s="18" t="s">
        <v>239</v>
      </c>
      <c r="BE412" s="160">
        <f>IF(N412="základná",J412,0)</f>
        <v>0</v>
      </c>
      <c r="BF412" s="160">
        <f>IF(N412="znížená",J412,0)</f>
        <v>0</v>
      </c>
      <c r="BG412" s="160">
        <f>IF(N412="zákl. prenesená",J412,0)</f>
        <v>0</v>
      </c>
      <c r="BH412" s="160">
        <f>IF(N412="zníž. prenesená",J412,0)</f>
        <v>0</v>
      </c>
      <c r="BI412" s="160">
        <f>IF(N412="nulová",J412,0)</f>
        <v>0</v>
      </c>
      <c r="BJ412" s="18" t="s">
        <v>140</v>
      </c>
      <c r="BK412" s="161">
        <f>ROUND(I412*H412,3)</f>
        <v>0</v>
      </c>
      <c r="BL412" s="18" t="s">
        <v>246</v>
      </c>
      <c r="BM412" s="159" t="s">
        <v>355</v>
      </c>
    </row>
    <row r="413" spans="1:65" s="13" customFormat="1">
      <c r="B413" s="162"/>
      <c r="D413" s="163" t="s">
        <v>247</v>
      </c>
      <c r="E413" s="164" t="s">
        <v>1</v>
      </c>
      <c r="F413" s="165" t="s">
        <v>1443</v>
      </c>
      <c r="H413" s="166">
        <v>42.658999999999999</v>
      </c>
      <c r="I413" s="167"/>
      <c r="L413" s="162"/>
      <c r="M413" s="168"/>
      <c r="N413" s="169"/>
      <c r="O413" s="169"/>
      <c r="P413" s="169"/>
      <c r="Q413" s="169"/>
      <c r="R413" s="169"/>
      <c r="S413" s="169"/>
      <c r="T413" s="170"/>
      <c r="AT413" s="164" t="s">
        <v>247</v>
      </c>
      <c r="AU413" s="164" t="s">
        <v>140</v>
      </c>
      <c r="AV413" s="13" t="s">
        <v>140</v>
      </c>
      <c r="AW413" s="13" t="s">
        <v>3</v>
      </c>
      <c r="AX413" s="13" t="s">
        <v>80</v>
      </c>
      <c r="AY413" s="164" t="s">
        <v>239</v>
      </c>
    </row>
    <row r="414" spans="1:65" s="14" customFormat="1">
      <c r="B414" s="171"/>
      <c r="D414" s="163" t="s">
        <v>247</v>
      </c>
      <c r="E414" s="172" t="s">
        <v>1</v>
      </c>
      <c r="F414" s="173" t="s">
        <v>249</v>
      </c>
      <c r="H414" s="174">
        <v>42.658999999999999</v>
      </c>
      <c r="I414" s="175"/>
      <c r="L414" s="171"/>
      <c r="M414" s="176"/>
      <c r="N414" s="177"/>
      <c r="O414" s="177"/>
      <c r="P414" s="177"/>
      <c r="Q414" s="177"/>
      <c r="R414" s="177"/>
      <c r="S414" s="177"/>
      <c r="T414" s="178"/>
      <c r="AT414" s="172" t="s">
        <v>247</v>
      </c>
      <c r="AU414" s="172" t="s">
        <v>140</v>
      </c>
      <c r="AV414" s="14" t="s">
        <v>246</v>
      </c>
      <c r="AW414" s="14" t="s">
        <v>3</v>
      </c>
      <c r="AX414" s="14" t="s">
        <v>88</v>
      </c>
      <c r="AY414" s="172" t="s">
        <v>239</v>
      </c>
    </row>
    <row r="415" spans="1:65" s="2" customFormat="1" ht="24.25" customHeight="1">
      <c r="A415" s="34"/>
      <c r="B415" s="147"/>
      <c r="C415" s="254" t="s">
        <v>663</v>
      </c>
      <c r="D415" s="254" t="s">
        <v>242</v>
      </c>
      <c r="E415" s="255" t="s">
        <v>768</v>
      </c>
      <c r="F415" s="256" t="s">
        <v>769</v>
      </c>
      <c r="G415" s="257" t="s">
        <v>261</v>
      </c>
      <c r="H415" s="258">
        <v>51.857999999999997</v>
      </c>
      <c r="I415" s="258"/>
      <c r="J415" s="258">
        <f>ROUND(I415*H415,3)</f>
        <v>0</v>
      </c>
      <c r="K415" s="154"/>
      <c r="L415" s="35"/>
      <c r="M415" s="155" t="s">
        <v>1</v>
      </c>
      <c r="N415" s="156" t="s">
        <v>46</v>
      </c>
      <c r="O415" s="60"/>
      <c r="P415" s="157">
        <f>O415*H415</f>
        <v>0</v>
      </c>
      <c r="Q415" s="157">
        <v>2.759E-2</v>
      </c>
      <c r="R415" s="157">
        <f>Q415*H415</f>
        <v>1.4307622199999999</v>
      </c>
      <c r="S415" s="157">
        <v>0</v>
      </c>
      <c r="T415" s="158">
        <f>S415*H415</f>
        <v>0</v>
      </c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R415" s="159" t="s">
        <v>246</v>
      </c>
      <c r="AT415" s="159" t="s">
        <v>242</v>
      </c>
      <c r="AU415" s="159" t="s">
        <v>140</v>
      </c>
      <c r="AY415" s="18" t="s">
        <v>239</v>
      </c>
      <c r="BE415" s="160">
        <f>IF(N415="základná",J415,0)</f>
        <v>0</v>
      </c>
      <c r="BF415" s="160">
        <f>IF(N415="znížená",J415,0)</f>
        <v>0</v>
      </c>
      <c r="BG415" s="160">
        <f>IF(N415="zákl. prenesená",J415,0)</f>
        <v>0</v>
      </c>
      <c r="BH415" s="160">
        <f>IF(N415="zníž. prenesená",J415,0)</f>
        <v>0</v>
      </c>
      <c r="BI415" s="160">
        <f>IF(N415="nulová",J415,0)</f>
        <v>0</v>
      </c>
      <c r="BJ415" s="18" t="s">
        <v>140</v>
      </c>
      <c r="BK415" s="161">
        <f>ROUND(I415*H415,3)</f>
        <v>0</v>
      </c>
      <c r="BL415" s="18" t="s">
        <v>246</v>
      </c>
      <c r="BM415" s="159" t="s">
        <v>761</v>
      </c>
    </row>
    <row r="416" spans="1:65" s="13" customFormat="1">
      <c r="B416" s="162"/>
      <c r="D416" s="163" t="s">
        <v>247</v>
      </c>
      <c r="E416" s="164" t="s">
        <v>1</v>
      </c>
      <c r="F416" s="165" t="s">
        <v>1444</v>
      </c>
      <c r="H416" s="166">
        <v>51.857999999999997</v>
      </c>
      <c r="I416" s="167"/>
      <c r="L416" s="162"/>
      <c r="M416" s="168"/>
      <c r="N416" s="169"/>
      <c r="O416" s="169"/>
      <c r="P416" s="169"/>
      <c r="Q416" s="169"/>
      <c r="R416" s="169"/>
      <c r="S416" s="169"/>
      <c r="T416" s="170"/>
      <c r="AT416" s="164" t="s">
        <v>247</v>
      </c>
      <c r="AU416" s="164" t="s">
        <v>140</v>
      </c>
      <c r="AV416" s="13" t="s">
        <v>140</v>
      </c>
      <c r="AW416" s="13" t="s">
        <v>3</v>
      </c>
      <c r="AX416" s="13" t="s">
        <v>80</v>
      </c>
      <c r="AY416" s="164" t="s">
        <v>239</v>
      </c>
    </row>
    <row r="417" spans="1:65" s="14" customFormat="1">
      <c r="B417" s="171"/>
      <c r="D417" s="163" t="s">
        <v>247</v>
      </c>
      <c r="E417" s="172" t="s">
        <v>1</v>
      </c>
      <c r="F417" s="173" t="s">
        <v>249</v>
      </c>
      <c r="H417" s="174">
        <v>51.857999999999997</v>
      </c>
      <c r="I417" s="175"/>
      <c r="L417" s="171"/>
      <c r="M417" s="176"/>
      <c r="N417" s="177"/>
      <c r="O417" s="177"/>
      <c r="P417" s="177"/>
      <c r="Q417" s="177"/>
      <c r="R417" s="177"/>
      <c r="S417" s="177"/>
      <c r="T417" s="178"/>
      <c r="AT417" s="172" t="s">
        <v>247</v>
      </c>
      <c r="AU417" s="172" t="s">
        <v>140</v>
      </c>
      <c r="AV417" s="14" t="s">
        <v>246</v>
      </c>
      <c r="AW417" s="14" t="s">
        <v>3</v>
      </c>
      <c r="AX417" s="14" t="s">
        <v>88</v>
      </c>
      <c r="AY417" s="172" t="s">
        <v>239</v>
      </c>
    </row>
    <row r="418" spans="1:65" s="2" customFormat="1" ht="24.25" customHeight="1">
      <c r="A418" s="34"/>
      <c r="B418" s="147"/>
      <c r="C418" s="254" t="s">
        <v>668</v>
      </c>
      <c r="D418" s="254" t="s">
        <v>242</v>
      </c>
      <c r="E418" s="255" t="s">
        <v>773</v>
      </c>
      <c r="F418" s="256" t="s">
        <v>774</v>
      </c>
      <c r="G418" s="257" t="s">
        <v>261</v>
      </c>
      <c r="H418" s="258">
        <v>162.95699999999999</v>
      </c>
      <c r="I418" s="258"/>
      <c r="J418" s="258">
        <f>ROUND(I418*H418,3)</f>
        <v>0</v>
      </c>
      <c r="K418" s="154"/>
      <c r="L418" s="35"/>
      <c r="M418" s="155" t="s">
        <v>1</v>
      </c>
      <c r="N418" s="156" t="s">
        <v>46</v>
      </c>
      <c r="O418" s="60"/>
      <c r="P418" s="157">
        <f>O418*H418</f>
        <v>0</v>
      </c>
      <c r="Q418" s="157">
        <v>3.737E-2</v>
      </c>
      <c r="R418" s="157">
        <f>Q418*H418</f>
        <v>6.0897030899999995</v>
      </c>
      <c r="S418" s="157">
        <v>0</v>
      </c>
      <c r="T418" s="158">
        <f>S418*H418</f>
        <v>0</v>
      </c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R418" s="159" t="s">
        <v>246</v>
      </c>
      <c r="AT418" s="159" t="s">
        <v>242</v>
      </c>
      <c r="AU418" s="159" t="s">
        <v>140</v>
      </c>
      <c r="AY418" s="18" t="s">
        <v>239</v>
      </c>
      <c r="BE418" s="160">
        <f>IF(N418="základná",J418,0)</f>
        <v>0</v>
      </c>
      <c r="BF418" s="160">
        <f>IF(N418="znížená",J418,0)</f>
        <v>0</v>
      </c>
      <c r="BG418" s="160">
        <f>IF(N418="zákl. prenesená",J418,0)</f>
        <v>0</v>
      </c>
      <c r="BH418" s="160">
        <f>IF(N418="zníž. prenesená",J418,0)</f>
        <v>0</v>
      </c>
      <c r="BI418" s="160">
        <f>IF(N418="nulová",J418,0)</f>
        <v>0</v>
      </c>
      <c r="BJ418" s="18" t="s">
        <v>140</v>
      </c>
      <c r="BK418" s="161">
        <f>ROUND(I418*H418,3)</f>
        <v>0</v>
      </c>
      <c r="BL418" s="18" t="s">
        <v>246</v>
      </c>
      <c r="BM418" s="159" t="s">
        <v>362</v>
      </c>
    </row>
    <row r="419" spans="1:65" s="13" customFormat="1">
      <c r="B419" s="162"/>
      <c r="D419" s="163" t="s">
        <v>247</v>
      </c>
      <c r="E419" s="164" t="s">
        <v>1</v>
      </c>
      <c r="F419" s="165" t="s">
        <v>1445</v>
      </c>
      <c r="H419" s="166">
        <v>218.24700000000001</v>
      </c>
      <c r="I419" s="167"/>
      <c r="L419" s="162"/>
      <c r="M419" s="168"/>
      <c r="N419" s="169"/>
      <c r="O419" s="169"/>
      <c r="P419" s="169"/>
      <c r="Q419" s="169"/>
      <c r="R419" s="169"/>
      <c r="S419" s="169"/>
      <c r="T419" s="170"/>
      <c r="AT419" s="164" t="s">
        <v>247</v>
      </c>
      <c r="AU419" s="164" t="s">
        <v>140</v>
      </c>
      <c r="AV419" s="13" t="s">
        <v>140</v>
      </c>
      <c r="AW419" s="13" t="s">
        <v>3</v>
      </c>
      <c r="AX419" s="13" t="s">
        <v>80</v>
      </c>
      <c r="AY419" s="164" t="s">
        <v>239</v>
      </c>
    </row>
    <row r="420" spans="1:65" s="13" customFormat="1">
      <c r="B420" s="162"/>
      <c r="D420" s="163" t="s">
        <v>247</v>
      </c>
      <c r="E420" s="164" t="s">
        <v>1</v>
      </c>
      <c r="F420" s="165" t="s">
        <v>1446</v>
      </c>
      <c r="H420" s="166">
        <v>-55.29</v>
      </c>
      <c r="I420" s="167"/>
      <c r="L420" s="162"/>
      <c r="M420" s="168"/>
      <c r="N420" s="169"/>
      <c r="O420" s="169"/>
      <c r="P420" s="169"/>
      <c r="Q420" s="169"/>
      <c r="R420" s="169"/>
      <c r="S420" s="169"/>
      <c r="T420" s="170"/>
      <c r="AT420" s="164" t="s">
        <v>247</v>
      </c>
      <c r="AU420" s="164" t="s">
        <v>140</v>
      </c>
      <c r="AV420" s="13" t="s">
        <v>140</v>
      </c>
      <c r="AW420" s="13" t="s">
        <v>3</v>
      </c>
      <c r="AX420" s="13" t="s">
        <v>80</v>
      </c>
      <c r="AY420" s="164" t="s">
        <v>239</v>
      </c>
    </row>
    <row r="421" spans="1:65" s="14" customFormat="1">
      <c r="B421" s="171"/>
      <c r="D421" s="163" t="s">
        <v>247</v>
      </c>
      <c r="E421" s="172" t="s">
        <v>1</v>
      </c>
      <c r="F421" s="173" t="s">
        <v>249</v>
      </c>
      <c r="H421" s="174">
        <v>162.95699999999999</v>
      </c>
      <c r="I421" s="175"/>
      <c r="L421" s="171"/>
      <c r="M421" s="176"/>
      <c r="N421" s="177"/>
      <c r="O421" s="177"/>
      <c r="P421" s="177"/>
      <c r="Q421" s="177"/>
      <c r="R421" s="177"/>
      <c r="S421" s="177"/>
      <c r="T421" s="178"/>
      <c r="AT421" s="172" t="s">
        <v>247</v>
      </c>
      <c r="AU421" s="172" t="s">
        <v>140</v>
      </c>
      <c r="AV421" s="14" t="s">
        <v>246</v>
      </c>
      <c r="AW421" s="14" t="s">
        <v>3</v>
      </c>
      <c r="AX421" s="14" t="s">
        <v>88</v>
      </c>
      <c r="AY421" s="172" t="s">
        <v>239</v>
      </c>
    </row>
    <row r="422" spans="1:65" s="2" customFormat="1" ht="24.25" customHeight="1">
      <c r="A422" s="34"/>
      <c r="B422" s="147"/>
      <c r="C422" s="254" t="s">
        <v>656</v>
      </c>
      <c r="D422" s="254" t="s">
        <v>242</v>
      </c>
      <c r="E422" s="255" t="s">
        <v>777</v>
      </c>
      <c r="F422" s="256" t="s">
        <v>778</v>
      </c>
      <c r="G422" s="257" t="s">
        <v>261</v>
      </c>
      <c r="H422" s="258">
        <v>43.935000000000002</v>
      </c>
      <c r="I422" s="258"/>
      <c r="J422" s="258">
        <f>ROUND(I422*H422,3)</f>
        <v>0</v>
      </c>
      <c r="K422" s="154"/>
      <c r="L422" s="35"/>
      <c r="M422" s="155" t="s">
        <v>1</v>
      </c>
      <c r="N422" s="156" t="s">
        <v>46</v>
      </c>
      <c r="O422" s="60"/>
      <c r="P422" s="157">
        <f>O422*H422</f>
        <v>0</v>
      </c>
      <c r="Q422" s="157">
        <v>1.8679999999999999E-2</v>
      </c>
      <c r="R422" s="157">
        <f>Q422*H422</f>
        <v>0.82070579999999993</v>
      </c>
      <c r="S422" s="157">
        <v>0</v>
      </c>
      <c r="T422" s="158">
        <f>S422*H422</f>
        <v>0</v>
      </c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R422" s="159" t="s">
        <v>246</v>
      </c>
      <c r="AT422" s="159" t="s">
        <v>242</v>
      </c>
      <c r="AU422" s="159" t="s">
        <v>140</v>
      </c>
      <c r="AY422" s="18" t="s">
        <v>239</v>
      </c>
      <c r="BE422" s="160">
        <f>IF(N422="základná",J422,0)</f>
        <v>0</v>
      </c>
      <c r="BF422" s="160">
        <f>IF(N422="znížená",J422,0)</f>
        <v>0</v>
      </c>
      <c r="BG422" s="160">
        <f>IF(N422="zákl. prenesená",J422,0)</f>
        <v>0</v>
      </c>
      <c r="BH422" s="160">
        <f>IF(N422="zníž. prenesená",J422,0)</f>
        <v>0</v>
      </c>
      <c r="BI422" s="160">
        <f>IF(N422="nulová",J422,0)</f>
        <v>0</v>
      </c>
      <c r="BJ422" s="18" t="s">
        <v>140</v>
      </c>
      <c r="BK422" s="161">
        <f>ROUND(I422*H422,3)</f>
        <v>0</v>
      </c>
      <c r="BL422" s="18" t="s">
        <v>246</v>
      </c>
      <c r="BM422" s="159" t="s">
        <v>8</v>
      </c>
    </row>
    <row r="423" spans="1:65" s="13" customFormat="1" ht="20.95">
      <c r="B423" s="162"/>
      <c r="D423" s="163" t="s">
        <v>247</v>
      </c>
      <c r="E423" s="164" t="s">
        <v>1</v>
      </c>
      <c r="F423" s="165" t="s">
        <v>1447</v>
      </c>
      <c r="H423" s="166">
        <v>32.774999999999999</v>
      </c>
      <c r="I423" s="167"/>
      <c r="L423" s="162"/>
      <c r="M423" s="168"/>
      <c r="N423" s="169"/>
      <c r="O423" s="169"/>
      <c r="P423" s="169"/>
      <c r="Q423" s="169"/>
      <c r="R423" s="169"/>
      <c r="S423" s="169"/>
      <c r="T423" s="170"/>
      <c r="AT423" s="164" t="s">
        <v>247</v>
      </c>
      <c r="AU423" s="164" t="s">
        <v>140</v>
      </c>
      <c r="AV423" s="13" t="s">
        <v>140</v>
      </c>
      <c r="AW423" s="13" t="s">
        <v>3</v>
      </c>
      <c r="AX423" s="13" t="s">
        <v>80</v>
      </c>
      <c r="AY423" s="164" t="s">
        <v>239</v>
      </c>
    </row>
    <row r="424" spans="1:65" s="13" customFormat="1">
      <c r="B424" s="162"/>
      <c r="D424" s="163" t="s">
        <v>247</v>
      </c>
      <c r="E424" s="164" t="s">
        <v>1</v>
      </c>
      <c r="F424" s="165" t="s">
        <v>1448</v>
      </c>
      <c r="H424" s="166">
        <v>11.16</v>
      </c>
      <c r="I424" s="167"/>
      <c r="L424" s="162"/>
      <c r="M424" s="168"/>
      <c r="N424" s="169"/>
      <c r="O424" s="169"/>
      <c r="P424" s="169"/>
      <c r="Q424" s="169"/>
      <c r="R424" s="169"/>
      <c r="S424" s="169"/>
      <c r="T424" s="170"/>
      <c r="AT424" s="164" t="s">
        <v>247</v>
      </c>
      <c r="AU424" s="164" t="s">
        <v>140</v>
      </c>
      <c r="AV424" s="13" t="s">
        <v>140</v>
      </c>
      <c r="AW424" s="13" t="s">
        <v>3</v>
      </c>
      <c r="AX424" s="13" t="s">
        <v>80</v>
      </c>
      <c r="AY424" s="164" t="s">
        <v>239</v>
      </c>
    </row>
    <row r="425" spans="1:65" s="14" customFormat="1">
      <c r="B425" s="171"/>
      <c r="D425" s="163" t="s">
        <v>247</v>
      </c>
      <c r="E425" s="172" t="s">
        <v>1</v>
      </c>
      <c r="F425" s="173" t="s">
        <v>249</v>
      </c>
      <c r="H425" s="174">
        <v>43.935000000000002</v>
      </c>
      <c r="I425" s="175"/>
      <c r="L425" s="171"/>
      <c r="M425" s="176"/>
      <c r="N425" s="177"/>
      <c r="O425" s="177"/>
      <c r="P425" s="177"/>
      <c r="Q425" s="177"/>
      <c r="R425" s="177"/>
      <c r="S425" s="177"/>
      <c r="T425" s="178"/>
      <c r="AT425" s="172" t="s">
        <v>247</v>
      </c>
      <c r="AU425" s="172" t="s">
        <v>140</v>
      </c>
      <c r="AV425" s="14" t="s">
        <v>246</v>
      </c>
      <c r="AW425" s="14" t="s">
        <v>3</v>
      </c>
      <c r="AX425" s="14" t="s">
        <v>88</v>
      </c>
      <c r="AY425" s="172" t="s">
        <v>239</v>
      </c>
    </row>
    <row r="426" spans="1:65" s="2" customFormat="1" ht="24.25" customHeight="1">
      <c r="A426" s="34"/>
      <c r="B426" s="147"/>
      <c r="C426" s="148" t="s">
        <v>678</v>
      </c>
      <c r="D426" s="148" t="s">
        <v>242</v>
      </c>
      <c r="E426" s="149" t="s">
        <v>1449</v>
      </c>
      <c r="F426" s="150" t="s">
        <v>794</v>
      </c>
      <c r="G426" s="151" t="s">
        <v>261</v>
      </c>
      <c r="H426" s="152">
        <v>281.56200000000001</v>
      </c>
      <c r="I426" s="153"/>
      <c r="J426" s="152">
        <f>ROUND(I426*H426,3)</f>
        <v>0</v>
      </c>
      <c r="K426" s="154"/>
      <c r="L426" s="35"/>
      <c r="M426" s="155" t="s">
        <v>1</v>
      </c>
      <c r="N426" s="156" t="s">
        <v>46</v>
      </c>
      <c r="O426" s="60"/>
      <c r="P426" s="157">
        <f>O426*H426</f>
        <v>0</v>
      </c>
      <c r="Q426" s="157">
        <v>0</v>
      </c>
      <c r="R426" s="157">
        <f>Q426*H426</f>
        <v>0</v>
      </c>
      <c r="S426" s="157">
        <v>0</v>
      </c>
      <c r="T426" s="158">
        <f>S426*H426</f>
        <v>0</v>
      </c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R426" s="159" t="s">
        <v>307</v>
      </c>
      <c r="AT426" s="159" t="s">
        <v>242</v>
      </c>
      <c r="AU426" s="159" t="s">
        <v>140</v>
      </c>
      <c r="AY426" s="18" t="s">
        <v>239</v>
      </c>
      <c r="BE426" s="160">
        <f>IF(N426="základná",J426,0)</f>
        <v>0</v>
      </c>
      <c r="BF426" s="160">
        <f>IF(N426="znížená",J426,0)</f>
        <v>0</v>
      </c>
      <c r="BG426" s="160">
        <f>IF(N426="zákl. prenesená",J426,0)</f>
        <v>0</v>
      </c>
      <c r="BH426" s="160">
        <f>IF(N426="zníž. prenesená",J426,0)</f>
        <v>0</v>
      </c>
      <c r="BI426" s="160">
        <f>IF(N426="nulová",J426,0)</f>
        <v>0</v>
      </c>
      <c r="BJ426" s="18" t="s">
        <v>140</v>
      </c>
      <c r="BK426" s="161">
        <f>ROUND(I426*H426,3)</f>
        <v>0</v>
      </c>
      <c r="BL426" s="18" t="s">
        <v>307</v>
      </c>
      <c r="BM426" s="159" t="s">
        <v>601</v>
      </c>
    </row>
    <row r="427" spans="1:65" s="13" customFormat="1">
      <c r="B427" s="162"/>
      <c r="D427" s="163" t="s">
        <v>247</v>
      </c>
      <c r="E427" s="164" t="s">
        <v>1</v>
      </c>
      <c r="F427" s="165" t="s">
        <v>1450</v>
      </c>
      <c r="H427" s="166">
        <v>281.56200000000001</v>
      </c>
      <c r="I427" s="167"/>
      <c r="L427" s="162"/>
      <c r="M427" s="168"/>
      <c r="N427" s="169"/>
      <c r="O427" s="169"/>
      <c r="P427" s="169"/>
      <c r="Q427" s="169"/>
      <c r="R427" s="169"/>
      <c r="S427" s="169"/>
      <c r="T427" s="170"/>
      <c r="AT427" s="164" t="s">
        <v>247</v>
      </c>
      <c r="AU427" s="164" t="s">
        <v>140</v>
      </c>
      <c r="AV427" s="13" t="s">
        <v>140</v>
      </c>
      <c r="AW427" s="13" t="s">
        <v>3</v>
      </c>
      <c r="AX427" s="13" t="s">
        <v>80</v>
      </c>
      <c r="AY427" s="164" t="s">
        <v>239</v>
      </c>
    </row>
    <row r="428" spans="1:65" s="14" customFormat="1">
      <c r="B428" s="171"/>
      <c r="D428" s="163" t="s">
        <v>247</v>
      </c>
      <c r="E428" s="172" t="s">
        <v>1</v>
      </c>
      <c r="F428" s="173" t="s">
        <v>249</v>
      </c>
      <c r="H428" s="174">
        <v>281.56200000000001</v>
      </c>
      <c r="I428" s="175"/>
      <c r="L428" s="171"/>
      <c r="M428" s="176"/>
      <c r="N428" s="177"/>
      <c r="O428" s="177"/>
      <c r="P428" s="177"/>
      <c r="Q428" s="177"/>
      <c r="R428" s="177"/>
      <c r="S428" s="177"/>
      <c r="T428" s="178"/>
      <c r="AT428" s="172" t="s">
        <v>247</v>
      </c>
      <c r="AU428" s="172" t="s">
        <v>140</v>
      </c>
      <c r="AV428" s="14" t="s">
        <v>246</v>
      </c>
      <c r="AW428" s="14" t="s">
        <v>3</v>
      </c>
      <c r="AX428" s="14" t="s">
        <v>88</v>
      </c>
      <c r="AY428" s="172" t="s">
        <v>239</v>
      </c>
    </row>
    <row r="429" spans="1:65" s="2" customFormat="1" ht="24.25" customHeight="1">
      <c r="A429" s="34"/>
      <c r="B429" s="147"/>
      <c r="C429" s="259" t="s">
        <v>681</v>
      </c>
      <c r="D429" s="259" t="s">
        <v>541</v>
      </c>
      <c r="E429" s="260" t="s">
        <v>785</v>
      </c>
      <c r="F429" s="261" t="s">
        <v>786</v>
      </c>
      <c r="G429" s="262" t="s">
        <v>261</v>
      </c>
      <c r="H429" s="263">
        <v>603.10599999999999</v>
      </c>
      <c r="I429" s="263"/>
      <c r="J429" s="263">
        <f>ROUND(I429*H429,3)</f>
        <v>0</v>
      </c>
      <c r="K429" s="196"/>
      <c r="L429" s="197"/>
      <c r="M429" s="198" t="s">
        <v>1</v>
      </c>
      <c r="N429" s="199" t="s">
        <v>46</v>
      </c>
      <c r="O429" s="60"/>
      <c r="P429" s="157">
        <f>O429*H429</f>
        <v>0</v>
      </c>
      <c r="Q429" s="157">
        <v>3.5100000000000001E-3</v>
      </c>
      <c r="R429" s="157">
        <f>Q429*H429</f>
        <v>2.1169020600000001</v>
      </c>
      <c r="S429" s="157">
        <v>0</v>
      </c>
      <c r="T429" s="158">
        <f>S429*H429</f>
        <v>0</v>
      </c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R429" s="159" t="s">
        <v>323</v>
      </c>
      <c r="AT429" s="159" t="s">
        <v>541</v>
      </c>
      <c r="AU429" s="159" t="s">
        <v>140</v>
      </c>
      <c r="AY429" s="18" t="s">
        <v>239</v>
      </c>
      <c r="BE429" s="160">
        <f>IF(N429="základná",J429,0)</f>
        <v>0</v>
      </c>
      <c r="BF429" s="160">
        <f>IF(N429="znížená",J429,0)</f>
        <v>0</v>
      </c>
      <c r="BG429" s="160">
        <f>IF(N429="zákl. prenesená",J429,0)</f>
        <v>0</v>
      </c>
      <c r="BH429" s="160">
        <f>IF(N429="zníž. prenesená",J429,0)</f>
        <v>0</v>
      </c>
      <c r="BI429" s="160">
        <f>IF(N429="nulová",J429,0)</f>
        <v>0</v>
      </c>
      <c r="BJ429" s="18" t="s">
        <v>140</v>
      </c>
      <c r="BK429" s="161">
        <f>ROUND(I429*H429,3)</f>
        <v>0</v>
      </c>
      <c r="BL429" s="18" t="s">
        <v>307</v>
      </c>
      <c r="BM429" s="159" t="s">
        <v>604</v>
      </c>
    </row>
    <row r="430" spans="1:65" s="13" customFormat="1">
      <c r="B430" s="162"/>
      <c r="D430" s="163" t="s">
        <v>247</v>
      </c>
      <c r="E430" s="164" t="s">
        <v>1</v>
      </c>
      <c r="F430" s="165" t="s">
        <v>1451</v>
      </c>
      <c r="H430" s="166">
        <v>603.10599999999999</v>
      </c>
      <c r="I430" s="167"/>
      <c r="L430" s="162"/>
      <c r="M430" s="168"/>
      <c r="N430" s="169"/>
      <c r="O430" s="169"/>
      <c r="P430" s="169"/>
      <c r="Q430" s="169"/>
      <c r="R430" s="169"/>
      <c r="S430" s="169"/>
      <c r="T430" s="170"/>
      <c r="AT430" s="164" t="s">
        <v>247</v>
      </c>
      <c r="AU430" s="164" t="s">
        <v>140</v>
      </c>
      <c r="AV430" s="13" t="s">
        <v>140</v>
      </c>
      <c r="AW430" s="13" t="s">
        <v>3</v>
      </c>
      <c r="AX430" s="13" t="s">
        <v>80</v>
      </c>
      <c r="AY430" s="164" t="s">
        <v>239</v>
      </c>
    </row>
    <row r="431" spans="1:65" s="14" customFormat="1">
      <c r="B431" s="171"/>
      <c r="D431" s="163" t="s">
        <v>247</v>
      </c>
      <c r="E431" s="172" t="s">
        <v>1</v>
      </c>
      <c r="F431" s="173" t="s">
        <v>249</v>
      </c>
      <c r="H431" s="174">
        <v>603.10599999999999</v>
      </c>
      <c r="I431" s="175"/>
      <c r="L431" s="171"/>
      <c r="M431" s="176"/>
      <c r="N431" s="177"/>
      <c r="O431" s="177"/>
      <c r="P431" s="177"/>
      <c r="Q431" s="177"/>
      <c r="R431" s="177"/>
      <c r="S431" s="177"/>
      <c r="T431" s="178"/>
      <c r="AT431" s="172" t="s">
        <v>247</v>
      </c>
      <c r="AU431" s="172" t="s">
        <v>140</v>
      </c>
      <c r="AV431" s="14" t="s">
        <v>246</v>
      </c>
      <c r="AW431" s="14" t="s">
        <v>3</v>
      </c>
      <c r="AX431" s="14" t="s">
        <v>88</v>
      </c>
      <c r="AY431" s="172" t="s">
        <v>239</v>
      </c>
    </row>
    <row r="432" spans="1:65" s="2" customFormat="1" ht="24.25" customHeight="1">
      <c r="A432" s="34"/>
      <c r="B432" s="147"/>
      <c r="C432" s="259" t="s">
        <v>684</v>
      </c>
      <c r="D432" s="259" t="s">
        <v>541</v>
      </c>
      <c r="E432" s="260" t="s">
        <v>789</v>
      </c>
      <c r="F432" s="261" t="s">
        <v>790</v>
      </c>
      <c r="G432" s="262" t="s">
        <v>245</v>
      </c>
      <c r="H432" s="263">
        <v>42.2</v>
      </c>
      <c r="I432" s="263"/>
      <c r="J432" s="263">
        <f>ROUND(I432*H432,3)</f>
        <v>0</v>
      </c>
      <c r="K432" s="196"/>
      <c r="L432" s="197"/>
      <c r="M432" s="198" t="s">
        <v>1</v>
      </c>
      <c r="N432" s="199" t="s">
        <v>46</v>
      </c>
      <c r="O432" s="60"/>
      <c r="P432" s="157">
        <f>O432*H432</f>
        <v>0</v>
      </c>
      <c r="Q432" s="157">
        <v>2.7299999999999998E-3</v>
      </c>
      <c r="R432" s="157">
        <f>Q432*H432</f>
        <v>0.115206</v>
      </c>
      <c r="S432" s="157">
        <v>0</v>
      </c>
      <c r="T432" s="158">
        <f>S432*H432</f>
        <v>0</v>
      </c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R432" s="159" t="s">
        <v>323</v>
      </c>
      <c r="AT432" s="159" t="s">
        <v>541</v>
      </c>
      <c r="AU432" s="159" t="s">
        <v>140</v>
      </c>
      <c r="AY432" s="18" t="s">
        <v>239</v>
      </c>
      <c r="BE432" s="160">
        <f>IF(N432="základná",J432,0)</f>
        <v>0</v>
      </c>
      <c r="BF432" s="160">
        <f>IF(N432="znížená",J432,0)</f>
        <v>0</v>
      </c>
      <c r="BG432" s="160">
        <f>IF(N432="zákl. prenesená",J432,0)</f>
        <v>0</v>
      </c>
      <c r="BH432" s="160">
        <f>IF(N432="zníž. prenesená",J432,0)</f>
        <v>0</v>
      </c>
      <c r="BI432" s="160">
        <f>IF(N432="nulová",J432,0)</f>
        <v>0</v>
      </c>
      <c r="BJ432" s="18" t="s">
        <v>140</v>
      </c>
      <c r="BK432" s="161">
        <f>ROUND(I432*H432,3)</f>
        <v>0</v>
      </c>
      <c r="BL432" s="18" t="s">
        <v>307</v>
      </c>
      <c r="BM432" s="159" t="s">
        <v>607</v>
      </c>
    </row>
    <row r="433" spans="1:65" s="2" customFormat="1" ht="19.649999999999999">
      <c r="A433" s="34"/>
      <c r="B433" s="35"/>
      <c r="C433" s="34"/>
      <c r="D433" s="163" t="s">
        <v>316</v>
      </c>
      <c r="E433" s="34"/>
      <c r="F433" s="186" t="s">
        <v>791</v>
      </c>
      <c r="G433" s="34"/>
      <c r="H433" s="34"/>
      <c r="I433" s="187"/>
      <c r="J433" s="34"/>
      <c r="K433" s="34"/>
      <c r="L433" s="35"/>
      <c r="M433" s="188"/>
      <c r="N433" s="189"/>
      <c r="O433" s="60"/>
      <c r="P433" s="60"/>
      <c r="Q433" s="60"/>
      <c r="R433" s="60"/>
      <c r="S433" s="60"/>
      <c r="T433" s="61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T433" s="18" t="s">
        <v>316</v>
      </c>
      <c r="AU433" s="18" t="s">
        <v>140</v>
      </c>
    </row>
    <row r="434" spans="1:65" s="13" customFormat="1">
      <c r="B434" s="162"/>
      <c r="D434" s="163" t="s">
        <v>247</v>
      </c>
      <c r="E434" s="164" t="s">
        <v>1</v>
      </c>
      <c r="F434" s="165" t="s">
        <v>1452</v>
      </c>
      <c r="H434" s="166">
        <v>42.2</v>
      </c>
      <c r="I434" s="167"/>
      <c r="L434" s="162"/>
      <c r="M434" s="168"/>
      <c r="N434" s="169"/>
      <c r="O434" s="169"/>
      <c r="P434" s="169"/>
      <c r="Q434" s="169"/>
      <c r="R434" s="169"/>
      <c r="S434" s="169"/>
      <c r="T434" s="170"/>
      <c r="AT434" s="164" t="s">
        <v>247</v>
      </c>
      <c r="AU434" s="164" t="s">
        <v>140</v>
      </c>
      <c r="AV434" s="13" t="s">
        <v>140</v>
      </c>
      <c r="AW434" s="13" t="s">
        <v>3</v>
      </c>
      <c r="AX434" s="13" t="s">
        <v>80</v>
      </c>
      <c r="AY434" s="164" t="s">
        <v>239</v>
      </c>
    </row>
    <row r="435" spans="1:65" s="14" customFormat="1">
      <c r="B435" s="171"/>
      <c r="D435" s="163" t="s">
        <v>247</v>
      </c>
      <c r="E435" s="172" t="s">
        <v>1</v>
      </c>
      <c r="F435" s="173" t="s">
        <v>249</v>
      </c>
      <c r="H435" s="174">
        <v>42.2</v>
      </c>
      <c r="I435" s="175"/>
      <c r="L435" s="171"/>
      <c r="M435" s="176"/>
      <c r="N435" s="177"/>
      <c r="O435" s="177"/>
      <c r="P435" s="177"/>
      <c r="Q435" s="177"/>
      <c r="R435" s="177"/>
      <c r="S435" s="177"/>
      <c r="T435" s="178"/>
      <c r="AT435" s="172" t="s">
        <v>247</v>
      </c>
      <c r="AU435" s="172" t="s">
        <v>140</v>
      </c>
      <c r="AV435" s="14" t="s">
        <v>246</v>
      </c>
      <c r="AW435" s="14" t="s">
        <v>3</v>
      </c>
      <c r="AX435" s="14" t="s">
        <v>88</v>
      </c>
      <c r="AY435" s="172" t="s">
        <v>239</v>
      </c>
    </row>
    <row r="436" spans="1:65" s="2" customFormat="1" ht="24.25" customHeight="1">
      <c r="A436" s="34"/>
      <c r="B436" s="147"/>
      <c r="C436" s="148" t="s">
        <v>687</v>
      </c>
      <c r="D436" s="148" t="s">
        <v>242</v>
      </c>
      <c r="E436" s="149" t="s">
        <v>798</v>
      </c>
      <c r="F436" s="150" t="s">
        <v>799</v>
      </c>
      <c r="G436" s="151" t="s">
        <v>138</v>
      </c>
      <c r="H436" s="152">
        <v>33.72</v>
      </c>
      <c r="I436" s="153"/>
      <c r="J436" s="152">
        <f>ROUND(I436*H436,3)</f>
        <v>0</v>
      </c>
      <c r="K436" s="154"/>
      <c r="L436" s="35"/>
      <c r="M436" s="155" t="s">
        <v>1</v>
      </c>
      <c r="N436" s="156" t="s">
        <v>46</v>
      </c>
      <c r="O436" s="60"/>
      <c r="P436" s="157">
        <f>O436*H436</f>
        <v>0</v>
      </c>
      <c r="Q436" s="157">
        <v>0</v>
      </c>
      <c r="R436" s="157">
        <f>Q436*H436</f>
        <v>0</v>
      </c>
      <c r="S436" s="157">
        <v>0</v>
      </c>
      <c r="T436" s="158">
        <f>S436*H436</f>
        <v>0</v>
      </c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R436" s="159" t="s">
        <v>307</v>
      </c>
      <c r="AT436" s="159" t="s">
        <v>242</v>
      </c>
      <c r="AU436" s="159" t="s">
        <v>140</v>
      </c>
      <c r="AY436" s="18" t="s">
        <v>239</v>
      </c>
      <c r="BE436" s="160">
        <f>IF(N436="základná",J436,0)</f>
        <v>0</v>
      </c>
      <c r="BF436" s="160">
        <f>IF(N436="znížená",J436,0)</f>
        <v>0</v>
      </c>
      <c r="BG436" s="160">
        <f>IF(N436="zákl. prenesená",J436,0)</f>
        <v>0</v>
      </c>
      <c r="BH436" s="160">
        <f>IF(N436="zníž. prenesená",J436,0)</f>
        <v>0</v>
      </c>
      <c r="BI436" s="160">
        <f>IF(N436="nulová",J436,0)</f>
        <v>0</v>
      </c>
      <c r="BJ436" s="18" t="s">
        <v>140</v>
      </c>
      <c r="BK436" s="161">
        <f>ROUND(I436*H436,3)</f>
        <v>0</v>
      </c>
      <c r="BL436" s="18" t="s">
        <v>307</v>
      </c>
      <c r="BM436" s="159" t="s">
        <v>586</v>
      </c>
    </row>
    <row r="437" spans="1:65" s="13" customFormat="1">
      <c r="B437" s="162"/>
      <c r="D437" s="163" t="s">
        <v>247</v>
      </c>
      <c r="E437" s="164" t="s">
        <v>1</v>
      </c>
      <c r="F437" s="165" t="s">
        <v>1453</v>
      </c>
      <c r="H437" s="166">
        <v>33.72</v>
      </c>
      <c r="I437" s="167"/>
      <c r="L437" s="162"/>
      <c r="M437" s="168"/>
      <c r="N437" s="169"/>
      <c r="O437" s="169"/>
      <c r="P437" s="169"/>
      <c r="Q437" s="169"/>
      <c r="R437" s="169"/>
      <c r="S437" s="169"/>
      <c r="T437" s="170"/>
      <c r="AT437" s="164" t="s">
        <v>247</v>
      </c>
      <c r="AU437" s="164" t="s">
        <v>140</v>
      </c>
      <c r="AV437" s="13" t="s">
        <v>140</v>
      </c>
      <c r="AW437" s="13" t="s">
        <v>3</v>
      </c>
      <c r="AX437" s="13" t="s">
        <v>80</v>
      </c>
      <c r="AY437" s="164" t="s">
        <v>239</v>
      </c>
    </row>
    <row r="438" spans="1:65" s="14" customFormat="1">
      <c r="B438" s="171"/>
      <c r="D438" s="163" t="s">
        <v>247</v>
      </c>
      <c r="E438" s="172" t="s">
        <v>1</v>
      </c>
      <c r="F438" s="173" t="s">
        <v>249</v>
      </c>
      <c r="H438" s="174">
        <v>33.72</v>
      </c>
      <c r="I438" s="175"/>
      <c r="L438" s="171"/>
      <c r="M438" s="176"/>
      <c r="N438" s="177"/>
      <c r="O438" s="177"/>
      <c r="P438" s="177"/>
      <c r="Q438" s="177"/>
      <c r="R438" s="177"/>
      <c r="S438" s="177"/>
      <c r="T438" s="178"/>
      <c r="AT438" s="172" t="s">
        <v>247</v>
      </c>
      <c r="AU438" s="172" t="s">
        <v>140</v>
      </c>
      <c r="AV438" s="14" t="s">
        <v>246</v>
      </c>
      <c r="AW438" s="14" t="s">
        <v>3</v>
      </c>
      <c r="AX438" s="14" t="s">
        <v>88</v>
      </c>
      <c r="AY438" s="172" t="s">
        <v>239</v>
      </c>
    </row>
    <row r="439" spans="1:65" s="2" customFormat="1" ht="24.25" customHeight="1">
      <c r="A439" s="34"/>
      <c r="B439" s="147"/>
      <c r="C439" s="259" t="s">
        <v>750</v>
      </c>
      <c r="D439" s="259" t="s">
        <v>541</v>
      </c>
      <c r="E439" s="260" t="s">
        <v>789</v>
      </c>
      <c r="F439" s="261" t="s">
        <v>790</v>
      </c>
      <c r="G439" s="262" t="s">
        <v>245</v>
      </c>
      <c r="H439" s="263">
        <v>0.80900000000000005</v>
      </c>
      <c r="I439" s="263"/>
      <c r="J439" s="263">
        <f>ROUND(I439*H439,3)</f>
        <v>0</v>
      </c>
      <c r="K439" s="196"/>
      <c r="L439" s="197"/>
      <c r="M439" s="198" t="s">
        <v>1</v>
      </c>
      <c r="N439" s="199" t="s">
        <v>46</v>
      </c>
      <c r="O439" s="60"/>
      <c r="P439" s="157">
        <f>O439*H439</f>
        <v>0</v>
      </c>
      <c r="Q439" s="157">
        <v>2.7299999999999998E-3</v>
      </c>
      <c r="R439" s="157">
        <f>Q439*H439</f>
        <v>2.20857E-3</v>
      </c>
      <c r="S439" s="157">
        <v>0</v>
      </c>
      <c r="T439" s="158">
        <f>S439*H439</f>
        <v>0</v>
      </c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R439" s="159" t="s">
        <v>323</v>
      </c>
      <c r="AT439" s="159" t="s">
        <v>541</v>
      </c>
      <c r="AU439" s="159" t="s">
        <v>140</v>
      </c>
      <c r="AY439" s="18" t="s">
        <v>239</v>
      </c>
      <c r="BE439" s="160">
        <f>IF(N439="základná",J439,0)</f>
        <v>0</v>
      </c>
      <c r="BF439" s="160">
        <f>IF(N439="znížená",J439,0)</f>
        <v>0</v>
      </c>
      <c r="BG439" s="160">
        <f>IF(N439="zákl. prenesená",J439,0)</f>
        <v>0</v>
      </c>
      <c r="BH439" s="160">
        <f>IF(N439="zníž. prenesená",J439,0)</f>
        <v>0</v>
      </c>
      <c r="BI439" s="160">
        <f>IF(N439="nulová",J439,0)</f>
        <v>0</v>
      </c>
      <c r="BJ439" s="18" t="s">
        <v>140</v>
      </c>
      <c r="BK439" s="161">
        <f>ROUND(I439*H439,3)</f>
        <v>0</v>
      </c>
      <c r="BL439" s="18" t="s">
        <v>307</v>
      </c>
      <c r="BM439" s="159" t="s">
        <v>596</v>
      </c>
    </row>
    <row r="440" spans="1:65" s="2" customFormat="1" ht="19.649999999999999">
      <c r="A440" s="34"/>
      <c r="B440" s="35"/>
      <c r="C440" s="34"/>
      <c r="D440" s="163" t="s">
        <v>316</v>
      </c>
      <c r="E440" s="34"/>
      <c r="F440" s="186" t="s">
        <v>791</v>
      </c>
      <c r="G440" s="34"/>
      <c r="H440" s="34"/>
      <c r="I440" s="187"/>
      <c r="J440" s="34"/>
      <c r="K440" s="34"/>
      <c r="L440" s="35"/>
      <c r="M440" s="188"/>
      <c r="N440" s="189"/>
      <c r="O440" s="60"/>
      <c r="P440" s="60"/>
      <c r="Q440" s="60"/>
      <c r="R440" s="60"/>
      <c r="S440" s="60"/>
      <c r="T440" s="61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T440" s="18" t="s">
        <v>316</v>
      </c>
      <c r="AU440" s="18" t="s">
        <v>140</v>
      </c>
    </row>
    <row r="441" spans="1:65" s="13" customFormat="1">
      <c r="B441" s="162"/>
      <c r="D441" s="163" t="s">
        <v>247</v>
      </c>
      <c r="E441" s="164" t="s">
        <v>1</v>
      </c>
      <c r="F441" s="165" t="s">
        <v>1454</v>
      </c>
      <c r="H441" s="166">
        <v>0.80900000000000005</v>
      </c>
      <c r="I441" s="167"/>
      <c r="L441" s="162"/>
      <c r="M441" s="168"/>
      <c r="N441" s="169"/>
      <c r="O441" s="169"/>
      <c r="P441" s="169"/>
      <c r="Q441" s="169"/>
      <c r="R441" s="169"/>
      <c r="S441" s="169"/>
      <c r="T441" s="170"/>
      <c r="AT441" s="164" t="s">
        <v>247</v>
      </c>
      <c r="AU441" s="164" t="s">
        <v>140</v>
      </c>
      <c r="AV441" s="13" t="s">
        <v>140</v>
      </c>
      <c r="AW441" s="13" t="s">
        <v>3</v>
      </c>
      <c r="AX441" s="13" t="s">
        <v>80</v>
      </c>
      <c r="AY441" s="164" t="s">
        <v>239</v>
      </c>
    </row>
    <row r="442" spans="1:65" s="14" customFormat="1">
      <c r="B442" s="171"/>
      <c r="D442" s="163" t="s">
        <v>247</v>
      </c>
      <c r="E442" s="172" t="s">
        <v>1</v>
      </c>
      <c r="F442" s="173" t="s">
        <v>249</v>
      </c>
      <c r="H442" s="174">
        <v>0.80900000000000005</v>
      </c>
      <c r="I442" s="175"/>
      <c r="L442" s="171"/>
      <c r="M442" s="176"/>
      <c r="N442" s="177"/>
      <c r="O442" s="177"/>
      <c r="P442" s="177"/>
      <c r="Q442" s="177"/>
      <c r="R442" s="177"/>
      <c r="S442" s="177"/>
      <c r="T442" s="178"/>
      <c r="AT442" s="172" t="s">
        <v>247</v>
      </c>
      <c r="AU442" s="172" t="s">
        <v>140</v>
      </c>
      <c r="AV442" s="14" t="s">
        <v>246</v>
      </c>
      <c r="AW442" s="14" t="s">
        <v>3</v>
      </c>
      <c r="AX442" s="14" t="s">
        <v>88</v>
      </c>
      <c r="AY442" s="172" t="s">
        <v>239</v>
      </c>
    </row>
    <row r="443" spans="1:65" s="12" customFormat="1" ht="22.75" customHeight="1">
      <c r="B443" s="134"/>
      <c r="D443" s="135" t="s">
        <v>79</v>
      </c>
      <c r="E443" s="145" t="s">
        <v>809</v>
      </c>
      <c r="F443" s="145" t="s">
        <v>509</v>
      </c>
      <c r="I443" s="137"/>
      <c r="J443" s="146">
        <f>BK443</f>
        <v>0</v>
      </c>
      <c r="L443" s="134"/>
      <c r="M443" s="139"/>
      <c r="N443" s="140"/>
      <c r="O443" s="140"/>
      <c r="P443" s="141">
        <f>SUM(P444:P446)</f>
        <v>0</v>
      </c>
      <c r="Q443" s="140"/>
      <c r="R443" s="141">
        <f>SUM(R444:R446)</f>
        <v>0</v>
      </c>
      <c r="S443" s="140"/>
      <c r="T443" s="142">
        <f>SUM(T444:T446)</f>
        <v>0</v>
      </c>
      <c r="AR443" s="135" t="s">
        <v>88</v>
      </c>
      <c r="AT443" s="143" t="s">
        <v>79</v>
      </c>
      <c r="AU443" s="143" t="s">
        <v>88</v>
      </c>
      <c r="AY443" s="135" t="s">
        <v>239</v>
      </c>
      <c r="BK443" s="144">
        <f>SUM(BK444:BK446)</f>
        <v>0</v>
      </c>
    </row>
    <row r="444" spans="1:65" s="2" customFormat="1" ht="24.25" customHeight="1">
      <c r="A444" s="34"/>
      <c r="B444" s="147"/>
      <c r="C444" s="148" t="s">
        <v>1158</v>
      </c>
      <c r="D444" s="148" t="s">
        <v>242</v>
      </c>
      <c r="E444" s="149" t="s">
        <v>1455</v>
      </c>
      <c r="F444" s="150" t="s">
        <v>1456</v>
      </c>
      <c r="G444" s="151" t="s">
        <v>461</v>
      </c>
      <c r="H444" s="152">
        <v>0.19</v>
      </c>
      <c r="I444" s="153"/>
      <c r="J444" s="152">
        <f>ROUND(I444*H444,3)</f>
        <v>0</v>
      </c>
      <c r="K444" s="154"/>
      <c r="L444" s="35"/>
      <c r="M444" s="155" t="s">
        <v>1</v>
      </c>
      <c r="N444" s="156" t="s">
        <v>46</v>
      </c>
      <c r="O444" s="60"/>
      <c r="P444" s="157">
        <f>O444*H444</f>
        <v>0</v>
      </c>
      <c r="Q444" s="157">
        <v>0</v>
      </c>
      <c r="R444" s="157">
        <f>Q444*H444</f>
        <v>0</v>
      </c>
      <c r="S444" s="157">
        <v>0</v>
      </c>
      <c r="T444" s="158">
        <f>S444*H444</f>
        <v>0</v>
      </c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R444" s="159" t="s">
        <v>246</v>
      </c>
      <c r="AT444" s="159" t="s">
        <v>242</v>
      </c>
      <c r="AU444" s="159" t="s">
        <v>140</v>
      </c>
      <c r="AY444" s="18" t="s">
        <v>239</v>
      </c>
      <c r="BE444" s="160">
        <f>IF(N444="základná",J444,0)</f>
        <v>0</v>
      </c>
      <c r="BF444" s="160">
        <f>IF(N444="znížená",J444,0)</f>
        <v>0</v>
      </c>
      <c r="BG444" s="160">
        <f>IF(N444="zákl. prenesená",J444,0)</f>
        <v>0</v>
      </c>
      <c r="BH444" s="160">
        <f>IF(N444="zníž. prenesená",J444,0)</f>
        <v>0</v>
      </c>
      <c r="BI444" s="160">
        <f>IF(N444="nulová",J444,0)</f>
        <v>0</v>
      </c>
      <c r="BJ444" s="18" t="s">
        <v>140</v>
      </c>
      <c r="BK444" s="161">
        <f>ROUND(I444*H444,3)</f>
        <v>0</v>
      </c>
      <c r="BL444" s="18" t="s">
        <v>246</v>
      </c>
      <c r="BM444" s="159" t="s">
        <v>1457</v>
      </c>
    </row>
    <row r="445" spans="1:65" s="2" customFormat="1" ht="24.25" customHeight="1">
      <c r="A445" s="34"/>
      <c r="B445" s="147"/>
      <c r="C445" s="148" t="s">
        <v>1166</v>
      </c>
      <c r="D445" s="148" t="s">
        <v>242</v>
      </c>
      <c r="E445" s="149" t="s">
        <v>1458</v>
      </c>
      <c r="F445" s="150" t="s">
        <v>1459</v>
      </c>
      <c r="G445" s="151" t="s">
        <v>461</v>
      </c>
      <c r="H445" s="152">
        <v>1.1259999999999999</v>
      </c>
      <c r="I445" s="153"/>
      <c r="J445" s="152">
        <f>ROUND(I445*H445,3)</f>
        <v>0</v>
      </c>
      <c r="K445" s="154"/>
      <c r="L445" s="35"/>
      <c r="M445" s="155" t="s">
        <v>1</v>
      </c>
      <c r="N445" s="156" t="s">
        <v>46</v>
      </c>
      <c r="O445" s="60"/>
      <c r="P445" s="157">
        <f>O445*H445</f>
        <v>0</v>
      </c>
      <c r="Q445" s="157">
        <v>0</v>
      </c>
      <c r="R445" s="157">
        <f>Q445*H445</f>
        <v>0</v>
      </c>
      <c r="S445" s="157">
        <v>0</v>
      </c>
      <c r="T445" s="158">
        <f>S445*H445</f>
        <v>0</v>
      </c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R445" s="159" t="s">
        <v>246</v>
      </c>
      <c r="AT445" s="159" t="s">
        <v>242</v>
      </c>
      <c r="AU445" s="159" t="s">
        <v>140</v>
      </c>
      <c r="AY445" s="18" t="s">
        <v>239</v>
      </c>
      <c r="BE445" s="160">
        <f>IF(N445="základná",J445,0)</f>
        <v>0</v>
      </c>
      <c r="BF445" s="160">
        <f>IF(N445="znížená",J445,0)</f>
        <v>0</v>
      </c>
      <c r="BG445" s="160">
        <f>IF(N445="zákl. prenesená",J445,0)</f>
        <v>0</v>
      </c>
      <c r="BH445" s="160">
        <f>IF(N445="zníž. prenesená",J445,0)</f>
        <v>0</v>
      </c>
      <c r="BI445" s="160">
        <f>IF(N445="nulová",J445,0)</f>
        <v>0</v>
      </c>
      <c r="BJ445" s="18" t="s">
        <v>140</v>
      </c>
      <c r="BK445" s="161">
        <f>ROUND(I445*H445,3)</f>
        <v>0</v>
      </c>
      <c r="BL445" s="18" t="s">
        <v>246</v>
      </c>
      <c r="BM445" s="159" t="s">
        <v>1460</v>
      </c>
    </row>
    <row r="446" spans="1:65" s="2" customFormat="1" ht="24.25" customHeight="1">
      <c r="A446" s="34"/>
      <c r="B446" s="147"/>
      <c r="C446" s="148" t="s">
        <v>1120</v>
      </c>
      <c r="D446" s="148" t="s">
        <v>242</v>
      </c>
      <c r="E446" s="149" t="s">
        <v>1461</v>
      </c>
      <c r="F446" s="150" t="s">
        <v>1462</v>
      </c>
      <c r="G446" s="151" t="s">
        <v>461</v>
      </c>
      <c r="H446" s="152">
        <v>12.653</v>
      </c>
      <c r="I446" s="153"/>
      <c r="J446" s="152">
        <f>ROUND(I446*H446,3)</f>
        <v>0</v>
      </c>
      <c r="K446" s="154"/>
      <c r="L446" s="35"/>
      <c r="M446" s="155" t="s">
        <v>1</v>
      </c>
      <c r="N446" s="156" t="s">
        <v>46</v>
      </c>
      <c r="O446" s="60"/>
      <c r="P446" s="157">
        <f>O446*H446</f>
        <v>0</v>
      </c>
      <c r="Q446" s="157">
        <v>0</v>
      </c>
      <c r="R446" s="157">
        <f>Q446*H446</f>
        <v>0</v>
      </c>
      <c r="S446" s="157">
        <v>0</v>
      </c>
      <c r="T446" s="158">
        <f>S446*H446</f>
        <v>0</v>
      </c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R446" s="159" t="s">
        <v>246</v>
      </c>
      <c r="AT446" s="159" t="s">
        <v>242</v>
      </c>
      <c r="AU446" s="159" t="s">
        <v>140</v>
      </c>
      <c r="AY446" s="18" t="s">
        <v>239</v>
      </c>
      <c r="BE446" s="160">
        <f>IF(N446="základná",J446,0)</f>
        <v>0</v>
      </c>
      <c r="BF446" s="160">
        <f>IF(N446="znížená",J446,0)</f>
        <v>0</v>
      </c>
      <c r="BG446" s="160">
        <f>IF(N446="zákl. prenesená",J446,0)</f>
        <v>0</v>
      </c>
      <c r="BH446" s="160">
        <f>IF(N446="zníž. prenesená",J446,0)</f>
        <v>0</v>
      </c>
      <c r="BI446" s="160">
        <f>IF(N446="nulová",J446,0)</f>
        <v>0</v>
      </c>
      <c r="BJ446" s="18" t="s">
        <v>140</v>
      </c>
      <c r="BK446" s="161">
        <f>ROUND(I446*H446,3)</f>
        <v>0</v>
      </c>
      <c r="BL446" s="18" t="s">
        <v>246</v>
      </c>
      <c r="BM446" s="159" t="s">
        <v>1463</v>
      </c>
    </row>
    <row r="447" spans="1:65" s="12" customFormat="1" ht="25.85" customHeight="1">
      <c r="B447" s="134"/>
      <c r="D447" s="135" t="s">
        <v>79</v>
      </c>
      <c r="E447" s="136" t="s">
        <v>678</v>
      </c>
      <c r="F447" s="136" t="s">
        <v>822</v>
      </c>
      <c r="I447" s="137"/>
      <c r="J447" s="138">
        <f>BK447</f>
        <v>0</v>
      </c>
      <c r="L447" s="134"/>
      <c r="M447" s="139"/>
      <c r="N447" s="140"/>
      <c r="O447" s="140"/>
      <c r="P447" s="141">
        <f>P448+P454</f>
        <v>0</v>
      </c>
      <c r="Q447" s="140"/>
      <c r="R447" s="141">
        <f>R448+R454</f>
        <v>0.25863239999999998</v>
      </c>
      <c r="S447" s="140"/>
      <c r="T447" s="142">
        <f>T448+T454</f>
        <v>0</v>
      </c>
      <c r="AR447" s="135" t="s">
        <v>88</v>
      </c>
      <c r="AT447" s="143" t="s">
        <v>79</v>
      </c>
      <c r="AU447" s="143" t="s">
        <v>80</v>
      </c>
      <c r="AY447" s="135" t="s">
        <v>239</v>
      </c>
      <c r="BK447" s="144">
        <f>BK448+BK454</f>
        <v>0</v>
      </c>
    </row>
    <row r="448" spans="1:65" s="12" customFormat="1" ht="22.75" customHeight="1">
      <c r="B448" s="134"/>
      <c r="D448" s="135" t="s">
        <v>79</v>
      </c>
      <c r="E448" s="145" t="s">
        <v>823</v>
      </c>
      <c r="F448" s="145" t="s">
        <v>824</v>
      </c>
      <c r="I448" s="137"/>
      <c r="J448" s="146">
        <f>BK448</f>
        <v>0</v>
      </c>
      <c r="L448" s="134"/>
      <c r="M448" s="139"/>
      <c r="N448" s="140"/>
      <c r="O448" s="140"/>
      <c r="P448" s="141">
        <f>SUM(P449:P453)</f>
        <v>0</v>
      </c>
      <c r="Q448" s="140"/>
      <c r="R448" s="141">
        <f>SUM(R449:R453)</f>
        <v>0.25863239999999998</v>
      </c>
      <c r="S448" s="140"/>
      <c r="T448" s="142">
        <f>SUM(T449:T453)</f>
        <v>0</v>
      </c>
      <c r="AR448" s="135" t="s">
        <v>88</v>
      </c>
      <c r="AT448" s="143" t="s">
        <v>79</v>
      </c>
      <c r="AU448" s="143" t="s">
        <v>88</v>
      </c>
      <c r="AY448" s="135" t="s">
        <v>239</v>
      </c>
      <c r="BK448" s="144">
        <f>SUM(BK449:BK453)</f>
        <v>0</v>
      </c>
    </row>
    <row r="449" spans="1:65" s="2" customFormat="1" ht="24.25" customHeight="1">
      <c r="A449" s="34"/>
      <c r="B449" s="147"/>
      <c r="C449" s="148" t="s">
        <v>1157</v>
      </c>
      <c r="D449" s="148" t="s">
        <v>242</v>
      </c>
      <c r="E449" s="149" t="s">
        <v>826</v>
      </c>
      <c r="F449" s="150" t="s">
        <v>827</v>
      </c>
      <c r="G449" s="151" t="s">
        <v>138</v>
      </c>
      <c r="H449" s="152">
        <v>33.72</v>
      </c>
      <c r="I449" s="153"/>
      <c r="J449" s="152">
        <f>ROUND(I449*H449,3)</f>
        <v>0</v>
      </c>
      <c r="K449" s="154"/>
      <c r="L449" s="35"/>
      <c r="M449" s="155" t="s">
        <v>1</v>
      </c>
      <c r="N449" s="156" t="s">
        <v>46</v>
      </c>
      <c r="O449" s="60"/>
      <c r="P449" s="157">
        <f>O449*H449</f>
        <v>0</v>
      </c>
      <c r="Q449" s="157">
        <v>3.0000000000000001E-5</v>
      </c>
      <c r="R449" s="157">
        <f>Q449*H449</f>
        <v>1.0116000000000001E-3</v>
      </c>
      <c r="S449" s="157">
        <v>0</v>
      </c>
      <c r="T449" s="158">
        <f>S449*H449</f>
        <v>0</v>
      </c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R449" s="159" t="s">
        <v>307</v>
      </c>
      <c r="AT449" s="159" t="s">
        <v>242</v>
      </c>
      <c r="AU449" s="159" t="s">
        <v>140</v>
      </c>
      <c r="AY449" s="18" t="s">
        <v>239</v>
      </c>
      <c r="BE449" s="160">
        <f>IF(N449="základná",J449,0)</f>
        <v>0</v>
      </c>
      <c r="BF449" s="160">
        <f>IF(N449="znížená",J449,0)</f>
        <v>0</v>
      </c>
      <c r="BG449" s="160">
        <f>IF(N449="zákl. prenesená",J449,0)</f>
        <v>0</v>
      </c>
      <c r="BH449" s="160">
        <f>IF(N449="zníž. prenesená",J449,0)</f>
        <v>0</v>
      </c>
      <c r="BI449" s="160">
        <f>IF(N449="nulová",J449,0)</f>
        <v>0</v>
      </c>
      <c r="BJ449" s="18" t="s">
        <v>140</v>
      </c>
      <c r="BK449" s="161">
        <f>ROUND(I449*H449,3)</f>
        <v>0</v>
      </c>
      <c r="BL449" s="18" t="s">
        <v>307</v>
      </c>
      <c r="BM449" s="159" t="s">
        <v>1464</v>
      </c>
    </row>
    <row r="450" spans="1:65" s="13" customFormat="1">
      <c r="B450" s="162"/>
      <c r="D450" s="163" t="s">
        <v>247</v>
      </c>
      <c r="E450" s="164" t="s">
        <v>1</v>
      </c>
      <c r="F450" s="165" t="s">
        <v>1419</v>
      </c>
      <c r="H450" s="166">
        <v>33.72</v>
      </c>
      <c r="I450" s="167"/>
      <c r="L450" s="162"/>
      <c r="M450" s="168"/>
      <c r="N450" s="169"/>
      <c r="O450" s="169"/>
      <c r="P450" s="169"/>
      <c r="Q450" s="169"/>
      <c r="R450" s="169"/>
      <c r="S450" s="169"/>
      <c r="T450" s="170"/>
      <c r="AT450" s="164" t="s">
        <v>247</v>
      </c>
      <c r="AU450" s="164" t="s">
        <v>140</v>
      </c>
      <c r="AV450" s="13" t="s">
        <v>140</v>
      </c>
      <c r="AW450" s="13" t="s">
        <v>3</v>
      </c>
      <c r="AX450" s="13" t="s">
        <v>88</v>
      </c>
      <c r="AY450" s="164" t="s">
        <v>239</v>
      </c>
    </row>
    <row r="451" spans="1:65" s="2" customFormat="1" ht="24.25" customHeight="1">
      <c r="A451" s="34"/>
      <c r="B451" s="147"/>
      <c r="C451" s="190" t="s">
        <v>1200</v>
      </c>
      <c r="D451" s="190" t="s">
        <v>541</v>
      </c>
      <c r="E451" s="191" t="s">
        <v>705</v>
      </c>
      <c r="F451" s="192" t="s">
        <v>5406</v>
      </c>
      <c r="G451" s="193" t="s">
        <v>388</v>
      </c>
      <c r="H451" s="194">
        <v>269.76</v>
      </c>
      <c r="I451" s="195"/>
      <c r="J451" s="194">
        <f>ROUND(I451*H451,3)</f>
        <v>0</v>
      </c>
      <c r="K451" s="196"/>
      <c r="L451" s="197"/>
      <c r="M451" s="198" t="s">
        <v>1</v>
      </c>
      <c r="N451" s="199" t="s">
        <v>46</v>
      </c>
      <c r="O451" s="60"/>
      <c r="P451" s="157">
        <f>O451*H451</f>
        <v>0</v>
      </c>
      <c r="Q451" s="157">
        <v>3.5E-4</v>
      </c>
      <c r="R451" s="157">
        <f>Q451*H451</f>
        <v>9.4416E-2</v>
      </c>
      <c r="S451" s="157">
        <v>0</v>
      </c>
      <c r="T451" s="158">
        <f>S451*H451</f>
        <v>0</v>
      </c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R451" s="159" t="s">
        <v>323</v>
      </c>
      <c r="AT451" s="159" t="s">
        <v>541</v>
      </c>
      <c r="AU451" s="159" t="s">
        <v>140</v>
      </c>
      <c r="AY451" s="18" t="s">
        <v>239</v>
      </c>
      <c r="BE451" s="160">
        <f>IF(N451="základná",J451,0)</f>
        <v>0</v>
      </c>
      <c r="BF451" s="160">
        <f>IF(N451="znížená",J451,0)</f>
        <v>0</v>
      </c>
      <c r="BG451" s="160">
        <f>IF(N451="zákl. prenesená",J451,0)</f>
        <v>0</v>
      </c>
      <c r="BH451" s="160">
        <f>IF(N451="zníž. prenesená",J451,0)</f>
        <v>0</v>
      </c>
      <c r="BI451" s="160">
        <f>IF(N451="nulová",J451,0)</f>
        <v>0</v>
      </c>
      <c r="BJ451" s="18" t="s">
        <v>140</v>
      </c>
      <c r="BK451" s="161">
        <f>ROUND(I451*H451,3)</f>
        <v>0</v>
      </c>
      <c r="BL451" s="18" t="s">
        <v>307</v>
      </c>
      <c r="BM451" s="159" t="s">
        <v>1465</v>
      </c>
    </row>
    <row r="452" spans="1:65" s="2" customFormat="1" ht="24.25" customHeight="1">
      <c r="A452" s="34"/>
      <c r="B452" s="147"/>
      <c r="C452" s="190" t="s">
        <v>1100</v>
      </c>
      <c r="D452" s="190" t="s">
        <v>541</v>
      </c>
      <c r="E452" s="191" t="s">
        <v>833</v>
      </c>
      <c r="F452" s="192" t="s">
        <v>5415</v>
      </c>
      <c r="G452" s="193" t="s">
        <v>261</v>
      </c>
      <c r="H452" s="194">
        <v>16.86</v>
      </c>
      <c r="I452" s="195"/>
      <c r="J452" s="194">
        <f>ROUND(I452*H452,3)</f>
        <v>0</v>
      </c>
      <c r="K452" s="196"/>
      <c r="L452" s="197"/>
      <c r="M452" s="198" t="s">
        <v>1</v>
      </c>
      <c r="N452" s="199" t="s">
        <v>46</v>
      </c>
      <c r="O452" s="60"/>
      <c r="P452" s="157">
        <f>O452*H452</f>
        <v>0</v>
      </c>
      <c r="Q452" s="157">
        <v>9.6799999999999994E-3</v>
      </c>
      <c r="R452" s="157">
        <f>Q452*H452</f>
        <v>0.16320479999999998</v>
      </c>
      <c r="S452" s="157">
        <v>0</v>
      </c>
      <c r="T452" s="158">
        <f>S452*H452</f>
        <v>0</v>
      </c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R452" s="159" t="s">
        <v>323</v>
      </c>
      <c r="AT452" s="159" t="s">
        <v>541</v>
      </c>
      <c r="AU452" s="159" t="s">
        <v>140</v>
      </c>
      <c r="AY452" s="18" t="s">
        <v>239</v>
      </c>
      <c r="BE452" s="160">
        <f>IF(N452="základná",J452,0)</f>
        <v>0</v>
      </c>
      <c r="BF452" s="160">
        <f>IF(N452="znížená",J452,0)</f>
        <v>0</v>
      </c>
      <c r="BG452" s="160">
        <f>IF(N452="zákl. prenesená",J452,0)</f>
        <v>0</v>
      </c>
      <c r="BH452" s="160">
        <f>IF(N452="zníž. prenesená",J452,0)</f>
        <v>0</v>
      </c>
      <c r="BI452" s="160">
        <f>IF(N452="nulová",J452,0)</f>
        <v>0</v>
      </c>
      <c r="BJ452" s="18" t="s">
        <v>140</v>
      </c>
      <c r="BK452" s="161">
        <f>ROUND(I452*H452,3)</f>
        <v>0</v>
      </c>
      <c r="BL452" s="18" t="s">
        <v>307</v>
      </c>
      <c r="BM452" s="159" t="s">
        <v>1466</v>
      </c>
    </row>
    <row r="453" spans="1:65" s="13" customFormat="1">
      <c r="B453" s="162"/>
      <c r="D453" s="163" t="s">
        <v>247</v>
      </c>
      <c r="F453" s="165" t="s">
        <v>1467</v>
      </c>
      <c r="H453" s="166">
        <v>16.86</v>
      </c>
      <c r="I453" s="167"/>
      <c r="L453" s="162"/>
      <c r="M453" s="168"/>
      <c r="N453" s="169"/>
      <c r="O453" s="169"/>
      <c r="P453" s="169"/>
      <c r="Q453" s="169"/>
      <c r="R453" s="169"/>
      <c r="S453" s="169"/>
      <c r="T453" s="170"/>
      <c r="AT453" s="164" t="s">
        <v>247</v>
      </c>
      <c r="AU453" s="164" t="s">
        <v>140</v>
      </c>
      <c r="AV453" s="13" t="s">
        <v>140</v>
      </c>
      <c r="AW453" s="13" t="s">
        <v>4</v>
      </c>
      <c r="AX453" s="13" t="s">
        <v>88</v>
      </c>
      <c r="AY453" s="164" t="s">
        <v>239</v>
      </c>
    </row>
    <row r="454" spans="1:65" s="12" customFormat="1" ht="22.75" customHeight="1">
      <c r="B454" s="134"/>
      <c r="D454" s="135" t="s">
        <v>79</v>
      </c>
      <c r="E454" s="145" t="s">
        <v>836</v>
      </c>
      <c r="F454" s="145" t="s">
        <v>509</v>
      </c>
      <c r="I454" s="137"/>
      <c r="J454" s="146">
        <f>BK454</f>
        <v>0</v>
      </c>
      <c r="L454" s="134"/>
      <c r="M454" s="139"/>
      <c r="N454" s="140"/>
      <c r="O454" s="140"/>
      <c r="P454" s="141">
        <f>P455</f>
        <v>0</v>
      </c>
      <c r="Q454" s="140"/>
      <c r="R454" s="141">
        <f>R455</f>
        <v>0</v>
      </c>
      <c r="S454" s="140"/>
      <c r="T454" s="142">
        <f>T455</f>
        <v>0</v>
      </c>
      <c r="AR454" s="135" t="s">
        <v>88</v>
      </c>
      <c r="AT454" s="143" t="s">
        <v>79</v>
      </c>
      <c r="AU454" s="143" t="s">
        <v>88</v>
      </c>
      <c r="AY454" s="135" t="s">
        <v>239</v>
      </c>
      <c r="BK454" s="144">
        <f>BK455</f>
        <v>0</v>
      </c>
    </row>
    <row r="455" spans="1:65" s="2" customFormat="1" ht="24.25" customHeight="1">
      <c r="A455" s="34"/>
      <c r="B455" s="147"/>
      <c r="C455" s="148" t="s">
        <v>1106</v>
      </c>
      <c r="D455" s="148" t="s">
        <v>242</v>
      </c>
      <c r="E455" s="149" t="s">
        <v>838</v>
      </c>
      <c r="F455" s="150" t="s">
        <v>839</v>
      </c>
      <c r="G455" s="151" t="s">
        <v>461</v>
      </c>
      <c r="H455" s="152">
        <v>0.25900000000000001</v>
      </c>
      <c r="I455" s="153"/>
      <c r="J455" s="152">
        <f>ROUND(I455*H455,3)</f>
        <v>0</v>
      </c>
      <c r="K455" s="154"/>
      <c r="L455" s="35"/>
      <c r="M455" s="155" t="s">
        <v>1</v>
      </c>
      <c r="N455" s="156" t="s">
        <v>46</v>
      </c>
      <c r="O455" s="60"/>
      <c r="P455" s="157">
        <f>O455*H455</f>
        <v>0</v>
      </c>
      <c r="Q455" s="157">
        <v>0</v>
      </c>
      <c r="R455" s="157">
        <f>Q455*H455</f>
        <v>0</v>
      </c>
      <c r="S455" s="157">
        <v>0</v>
      </c>
      <c r="T455" s="158">
        <f>S455*H455</f>
        <v>0</v>
      </c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R455" s="159" t="s">
        <v>246</v>
      </c>
      <c r="AT455" s="159" t="s">
        <v>242</v>
      </c>
      <c r="AU455" s="159" t="s">
        <v>140</v>
      </c>
      <c r="AY455" s="18" t="s">
        <v>239</v>
      </c>
      <c r="BE455" s="160">
        <f>IF(N455="základná",J455,0)</f>
        <v>0</v>
      </c>
      <c r="BF455" s="160">
        <f>IF(N455="znížená",J455,0)</f>
        <v>0</v>
      </c>
      <c r="BG455" s="160">
        <f>IF(N455="zákl. prenesená",J455,0)</f>
        <v>0</v>
      </c>
      <c r="BH455" s="160">
        <f>IF(N455="zníž. prenesená",J455,0)</f>
        <v>0</v>
      </c>
      <c r="BI455" s="160">
        <f>IF(N455="nulová",J455,0)</f>
        <v>0</v>
      </c>
      <c r="BJ455" s="18" t="s">
        <v>140</v>
      </c>
      <c r="BK455" s="161">
        <f>ROUND(I455*H455,3)</f>
        <v>0</v>
      </c>
      <c r="BL455" s="18" t="s">
        <v>246</v>
      </c>
      <c r="BM455" s="159" t="s">
        <v>1468</v>
      </c>
    </row>
    <row r="456" spans="1:65" s="12" customFormat="1" ht="25.85" customHeight="1">
      <c r="B456" s="134"/>
      <c r="D456" s="135" t="s">
        <v>79</v>
      </c>
      <c r="E456" s="136" t="s">
        <v>684</v>
      </c>
      <c r="F456" s="136" t="s">
        <v>841</v>
      </c>
      <c r="I456" s="137"/>
      <c r="J456" s="138">
        <f>BK456</f>
        <v>0</v>
      </c>
      <c r="L456" s="134"/>
      <c r="M456" s="139"/>
      <c r="N456" s="140"/>
      <c r="O456" s="140"/>
      <c r="P456" s="141">
        <f>P457+P473+P479+P482</f>
        <v>0</v>
      </c>
      <c r="Q456" s="140"/>
      <c r="R456" s="141">
        <f>R457+R473+R479+R482</f>
        <v>0.20161019999999999</v>
      </c>
      <c r="S456" s="140"/>
      <c r="T456" s="142">
        <f>T457+T473+T479+T482</f>
        <v>0</v>
      </c>
      <c r="AR456" s="135" t="s">
        <v>88</v>
      </c>
      <c r="AT456" s="143" t="s">
        <v>79</v>
      </c>
      <c r="AU456" s="143" t="s">
        <v>80</v>
      </c>
      <c r="AY456" s="135" t="s">
        <v>239</v>
      </c>
      <c r="BK456" s="144">
        <f>BK457+BK473+BK479+BK482</f>
        <v>0</v>
      </c>
    </row>
    <row r="457" spans="1:65" s="12" customFormat="1" ht="22.75" customHeight="1">
      <c r="B457" s="134"/>
      <c r="D457" s="135" t="s">
        <v>79</v>
      </c>
      <c r="E457" s="145" t="s">
        <v>842</v>
      </c>
      <c r="F457" s="145" t="s">
        <v>843</v>
      </c>
      <c r="I457" s="137"/>
      <c r="J457" s="146">
        <f>BK457</f>
        <v>0</v>
      </c>
      <c r="L457" s="134"/>
      <c r="M457" s="139"/>
      <c r="N457" s="140"/>
      <c r="O457" s="140"/>
      <c r="P457" s="141">
        <f>SUM(P458:P472)</f>
        <v>0</v>
      </c>
      <c r="Q457" s="140"/>
      <c r="R457" s="141">
        <f>SUM(R458:R472)</f>
        <v>0.1402262</v>
      </c>
      <c r="S457" s="140"/>
      <c r="T457" s="142">
        <f>SUM(T458:T472)</f>
        <v>0</v>
      </c>
      <c r="AR457" s="135" t="s">
        <v>88</v>
      </c>
      <c r="AT457" s="143" t="s">
        <v>79</v>
      </c>
      <c r="AU457" s="143" t="s">
        <v>88</v>
      </c>
      <c r="AY457" s="135" t="s">
        <v>239</v>
      </c>
      <c r="BK457" s="144">
        <f>SUM(BK458:BK472)</f>
        <v>0</v>
      </c>
    </row>
    <row r="458" spans="1:65" s="2" customFormat="1" ht="24.25" customHeight="1">
      <c r="A458" s="34"/>
      <c r="B458" s="147"/>
      <c r="C458" s="148" t="s">
        <v>711</v>
      </c>
      <c r="D458" s="148" t="s">
        <v>242</v>
      </c>
      <c r="E458" s="149" t="s">
        <v>845</v>
      </c>
      <c r="F458" s="150" t="s">
        <v>846</v>
      </c>
      <c r="G458" s="151" t="s">
        <v>138</v>
      </c>
      <c r="H458" s="152">
        <v>13.2</v>
      </c>
      <c r="I458" s="153"/>
      <c r="J458" s="152">
        <f>ROUND(I458*H458,3)</f>
        <v>0</v>
      </c>
      <c r="K458" s="154"/>
      <c r="L458" s="35"/>
      <c r="M458" s="155" t="s">
        <v>1</v>
      </c>
      <c r="N458" s="156" t="s">
        <v>46</v>
      </c>
      <c r="O458" s="60"/>
      <c r="P458" s="157">
        <f>O458*H458</f>
        <v>0</v>
      </c>
      <c r="Q458" s="157">
        <v>5.9999999999999995E-4</v>
      </c>
      <c r="R458" s="157">
        <f>Q458*H458</f>
        <v>7.9199999999999982E-3</v>
      </c>
      <c r="S458" s="157">
        <v>0</v>
      </c>
      <c r="T458" s="158">
        <f>S458*H458</f>
        <v>0</v>
      </c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R458" s="159" t="s">
        <v>246</v>
      </c>
      <c r="AT458" s="159" t="s">
        <v>242</v>
      </c>
      <c r="AU458" s="159" t="s">
        <v>140</v>
      </c>
      <c r="AY458" s="18" t="s">
        <v>239</v>
      </c>
      <c r="BE458" s="160">
        <f>IF(N458="základná",J458,0)</f>
        <v>0</v>
      </c>
      <c r="BF458" s="160">
        <f>IF(N458="znížená",J458,0)</f>
        <v>0</v>
      </c>
      <c r="BG458" s="160">
        <f>IF(N458="zákl. prenesená",J458,0)</f>
        <v>0</v>
      </c>
      <c r="BH458" s="160">
        <f>IF(N458="zníž. prenesená",J458,0)</f>
        <v>0</v>
      </c>
      <c r="BI458" s="160">
        <f>IF(N458="nulová",J458,0)</f>
        <v>0</v>
      </c>
      <c r="BJ458" s="18" t="s">
        <v>140</v>
      </c>
      <c r="BK458" s="161">
        <f>ROUND(I458*H458,3)</f>
        <v>0</v>
      </c>
      <c r="BL458" s="18" t="s">
        <v>246</v>
      </c>
      <c r="BM458" s="159" t="s">
        <v>1469</v>
      </c>
    </row>
    <row r="459" spans="1:65" s="13" customFormat="1">
      <c r="B459" s="162"/>
      <c r="D459" s="163" t="s">
        <v>247</v>
      </c>
      <c r="E459" s="164" t="s">
        <v>1</v>
      </c>
      <c r="F459" s="165" t="s">
        <v>1470</v>
      </c>
      <c r="H459" s="166">
        <v>13.2</v>
      </c>
      <c r="I459" s="167"/>
      <c r="L459" s="162"/>
      <c r="M459" s="168"/>
      <c r="N459" s="169"/>
      <c r="O459" s="169"/>
      <c r="P459" s="169"/>
      <c r="Q459" s="169"/>
      <c r="R459" s="169"/>
      <c r="S459" s="169"/>
      <c r="T459" s="170"/>
      <c r="AT459" s="164" t="s">
        <v>247</v>
      </c>
      <c r="AU459" s="164" t="s">
        <v>140</v>
      </c>
      <c r="AV459" s="13" t="s">
        <v>140</v>
      </c>
      <c r="AW459" s="13" t="s">
        <v>3</v>
      </c>
      <c r="AX459" s="13" t="s">
        <v>88</v>
      </c>
      <c r="AY459" s="164" t="s">
        <v>239</v>
      </c>
    </row>
    <row r="460" spans="1:65" s="2" customFormat="1" ht="24.25" customHeight="1">
      <c r="A460" s="34"/>
      <c r="B460" s="147"/>
      <c r="C460" s="148" t="s">
        <v>1336</v>
      </c>
      <c r="D460" s="148" t="s">
        <v>242</v>
      </c>
      <c r="E460" s="149" t="s">
        <v>855</v>
      </c>
      <c r="F460" s="150" t="s">
        <v>856</v>
      </c>
      <c r="G460" s="151" t="s">
        <v>138</v>
      </c>
      <c r="H460" s="152">
        <v>6.2</v>
      </c>
      <c r="I460" s="153"/>
      <c r="J460" s="152">
        <f>ROUND(I460*H460,3)</f>
        <v>0</v>
      </c>
      <c r="K460" s="154"/>
      <c r="L460" s="35"/>
      <c r="M460" s="155" t="s">
        <v>1</v>
      </c>
      <c r="N460" s="156" t="s">
        <v>46</v>
      </c>
      <c r="O460" s="60"/>
      <c r="P460" s="157">
        <f>O460*H460</f>
        <v>0</v>
      </c>
      <c r="Q460" s="157">
        <v>1.4E-3</v>
      </c>
      <c r="R460" s="157">
        <f>Q460*H460</f>
        <v>8.6800000000000002E-3</v>
      </c>
      <c r="S460" s="157">
        <v>0</v>
      </c>
      <c r="T460" s="158">
        <f>S460*H460</f>
        <v>0</v>
      </c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R460" s="159" t="s">
        <v>246</v>
      </c>
      <c r="AT460" s="159" t="s">
        <v>242</v>
      </c>
      <c r="AU460" s="159" t="s">
        <v>140</v>
      </c>
      <c r="AY460" s="18" t="s">
        <v>239</v>
      </c>
      <c r="BE460" s="160">
        <f>IF(N460="základná",J460,0)</f>
        <v>0</v>
      </c>
      <c r="BF460" s="160">
        <f>IF(N460="znížená",J460,0)</f>
        <v>0</v>
      </c>
      <c r="BG460" s="160">
        <f>IF(N460="zákl. prenesená",J460,0)</f>
        <v>0</v>
      </c>
      <c r="BH460" s="160">
        <f>IF(N460="zníž. prenesená",J460,0)</f>
        <v>0</v>
      </c>
      <c r="BI460" s="160">
        <f>IF(N460="nulová",J460,0)</f>
        <v>0</v>
      </c>
      <c r="BJ460" s="18" t="s">
        <v>140</v>
      </c>
      <c r="BK460" s="161">
        <f>ROUND(I460*H460,3)</f>
        <v>0</v>
      </c>
      <c r="BL460" s="18" t="s">
        <v>246</v>
      </c>
      <c r="BM460" s="159" t="s">
        <v>1471</v>
      </c>
    </row>
    <row r="461" spans="1:65" s="13" customFormat="1">
      <c r="B461" s="162"/>
      <c r="D461" s="163" t="s">
        <v>247</v>
      </c>
      <c r="E461" s="164" t="s">
        <v>1</v>
      </c>
      <c r="F461" s="165" t="s">
        <v>1472</v>
      </c>
      <c r="H461" s="166">
        <v>2.8</v>
      </c>
      <c r="I461" s="167"/>
      <c r="L461" s="162"/>
      <c r="M461" s="168"/>
      <c r="N461" s="169"/>
      <c r="O461" s="169"/>
      <c r="P461" s="169"/>
      <c r="Q461" s="169"/>
      <c r="R461" s="169"/>
      <c r="S461" s="169"/>
      <c r="T461" s="170"/>
      <c r="AT461" s="164" t="s">
        <v>247</v>
      </c>
      <c r="AU461" s="164" t="s">
        <v>140</v>
      </c>
      <c r="AV461" s="13" t="s">
        <v>140</v>
      </c>
      <c r="AW461" s="13" t="s">
        <v>3</v>
      </c>
      <c r="AX461" s="13" t="s">
        <v>80</v>
      </c>
      <c r="AY461" s="164" t="s">
        <v>239</v>
      </c>
    </row>
    <row r="462" spans="1:65" s="13" customFormat="1">
      <c r="B462" s="162"/>
      <c r="D462" s="163" t="s">
        <v>247</v>
      </c>
      <c r="E462" s="164" t="s">
        <v>1</v>
      </c>
      <c r="F462" s="165" t="s">
        <v>1473</v>
      </c>
      <c r="H462" s="166">
        <v>2.4</v>
      </c>
      <c r="I462" s="167"/>
      <c r="L462" s="162"/>
      <c r="M462" s="168"/>
      <c r="N462" s="169"/>
      <c r="O462" s="169"/>
      <c r="P462" s="169"/>
      <c r="Q462" s="169"/>
      <c r="R462" s="169"/>
      <c r="S462" s="169"/>
      <c r="T462" s="170"/>
      <c r="AT462" s="164" t="s">
        <v>247</v>
      </c>
      <c r="AU462" s="164" t="s">
        <v>140</v>
      </c>
      <c r="AV462" s="13" t="s">
        <v>140</v>
      </c>
      <c r="AW462" s="13" t="s">
        <v>3</v>
      </c>
      <c r="AX462" s="13" t="s">
        <v>80</v>
      </c>
      <c r="AY462" s="164" t="s">
        <v>239</v>
      </c>
    </row>
    <row r="463" spans="1:65" s="13" customFormat="1">
      <c r="B463" s="162"/>
      <c r="D463" s="163" t="s">
        <v>247</v>
      </c>
      <c r="E463" s="164" t="s">
        <v>1</v>
      </c>
      <c r="F463" s="165" t="s">
        <v>1474</v>
      </c>
      <c r="H463" s="166">
        <v>1</v>
      </c>
      <c r="I463" s="167"/>
      <c r="L463" s="162"/>
      <c r="M463" s="168"/>
      <c r="N463" s="169"/>
      <c r="O463" s="169"/>
      <c r="P463" s="169"/>
      <c r="Q463" s="169"/>
      <c r="R463" s="169"/>
      <c r="S463" s="169"/>
      <c r="T463" s="170"/>
      <c r="AT463" s="164" t="s">
        <v>247</v>
      </c>
      <c r="AU463" s="164" t="s">
        <v>140</v>
      </c>
      <c r="AV463" s="13" t="s">
        <v>140</v>
      </c>
      <c r="AW463" s="13" t="s">
        <v>3</v>
      </c>
      <c r="AX463" s="13" t="s">
        <v>80</v>
      </c>
      <c r="AY463" s="164" t="s">
        <v>239</v>
      </c>
    </row>
    <row r="464" spans="1:65" s="14" customFormat="1">
      <c r="B464" s="171"/>
      <c r="D464" s="163" t="s">
        <v>247</v>
      </c>
      <c r="E464" s="172" t="s">
        <v>1</v>
      </c>
      <c r="F464" s="173" t="s">
        <v>249</v>
      </c>
      <c r="H464" s="174">
        <v>6.2</v>
      </c>
      <c r="I464" s="175"/>
      <c r="L464" s="171"/>
      <c r="M464" s="176"/>
      <c r="N464" s="177"/>
      <c r="O464" s="177"/>
      <c r="P464" s="177"/>
      <c r="Q464" s="177"/>
      <c r="R464" s="177"/>
      <c r="S464" s="177"/>
      <c r="T464" s="178"/>
      <c r="AT464" s="172" t="s">
        <v>247</v>
      </c>
      <c r="AU464" s="172" t="s">
        <v>140</v>
      </c>
      <c r="AV464" s="14" t="s">
        <v>246</v>
      </c>
      <c r="AW464" s="14" t="s">
        <v>3</v>
      </c>
      <c r="AX464" s="14" t="s">
        <v>88</v>
      </c>
      <c r="AY464" s="172" t="s">
        <v>239</v>
      </c>
    </row>
    <row r="465" spans="1:65" s="2" customFormat="1" ht="24.25" customHeight="1">
      <c r="A465" s="34"/>
      <c r="B465" s="147"/>
      <c r="C465" s="148" t="s">
        <v>1475</v>
      </c>
      <c r="D465" s="148" t="s">
        <v>242</v>
      </c>
      <c r="E465" s="149" t="s">
        <v>860</v>
      </c>
      <c r="F465" s="150" t="s">
        <v>861</v>
      </c>
      <c r="G465" s="151" t="s">
        <v>138</v>
      </c>
      <c r="H465" s="152">
        <v>27.55</v>
      </c>
      <c r="I465" s="153"/>
      <c r="J465" s="152">
        <f>ROUND(I465*H465,3)</f>
        <v>0</v>
      </c>
      <c r="K465" s="154"/>
      <c r="L465" s="35"/>
      <c r="M465" s="155" t="s">
        <v>1</v>
      </c>
      <c r="N465" s="156" t="s">
        <v>46</v>
      </c>
      <c r="O465" s="60"/>
      <c r="P465" s="157">
        <f>O465*H465</f>
        <v>0</v>
      </c>
      <c r="Q465" s="157">
        <v>1.66E-3</v>
      </c>
      <c r="R465" s="157">
        <f>Q465*H465</f>
        <v>4.5733000000000003E-2</v>
      </c>
      <c r="S465" s="157">
        <v>0</v>
      </c>
      <c r="T465" s="158">
        <f>S465*H465</f>
        <v>0</v>
      </c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R465" s="159" t="s">
        <v>307</v>
      </c>
      <c r="AT465" s="159" t="s">
        <v>242</v>
      </c>
      <c r="AU465" s="159" t="s">
        <v>140</v>
      </c>
      <c r="AY465" s="18" t="s">
        <v>239</v>
      </c>
      <c r="BE465" s="160">
        <f>IF(N465="základná",J465,0)</f>
        <v>0</v>
      </c>
      <c r="BF465" s="160">
        <f>IF(N465="znížená",J465,0)</f>
        <v>0</v>
      </c>
      <c r="BG465" s="160">
        <f>IF(N465="zákl. prenesená",J465,0)</f>
        <v>0</v>
      </c>
      <c r="BH465" s="160">
        <f>IF(N465="zníž. prenesená",J465,0)</f>
        <v>0</v>
      </c>
      <c r="BI465" s="160">
        <f>IF(N465="nulová",J465,0)</f>
        <v>0</v>
      </c>
      <c r="BJ465" s="18" t="s">
        <v>140</v>
      </c>
      <c r="BK465" s="161">
        <f>ROUND(I465*H465,3)</f>
        <v>0</v>
      </c>
      <c r="BL465" s="18" t="s">
        <v>307</v>
      </c>
      <c r="BM465" s="159" t="s">
        <v>1476</v>
      </c>
    </row>
    <row r="466" spans="1:65" s="13" customFormat="1">
      <c r="B466" s="162"/>
      <c r="D466" s="163" t="s">
        <v>247</v>
      </c>
      <c r="E466" s="164" t="s">
        <v>1</v>
      </c>
      <c r="F466" s="165" t="s">
        <v>1477</v>
      </c>
      <c r="H466" s="166">
        <v>9</v>
      </c>
      <c r="I466" s="167"/>
      <c r="L466" s="162"/>
      <c r="M466" s="168"/>
      <c r="N466" s="169"/>
      <c r="O466" s="169"/>
      <c r="P466" s="169"/>
      <c r="Q466" s="169"/>
      <c r="R466" s="169"/>
      <c r="S466" s="169"/>
      <c r="T466" s="170"/>
      <c r="AT466" s="164" t="s">
        <v>247</v>
      </c>
      <c r="AU466" s="164" t="s">
        <v>140</v>
      </c>
      <c r="AV466" s="13" t="s">
        <v>140</v>
      </c>
      <c r="AW466" s="13" t="s">
        <v>3</v>
      </c>
      <c r="AX466" s="13" t="s">
        <v>80</v>
      </c>
      <c r="AY466" s="164" t="s">
        <v>239</v>
      </c>
    </row>
    <row r="467" spans="1:65" s="13" customFormat="1">
      <c r="B467" s="162"/>
      <c r="D467" s="163" t="s">
        <v>247</v>
      </c>
      <c r="E467" s="164" t="s">
        <v>1</v>
      </c>
      <c r="F467" s="165" t="s">
        <v>1478</v>
      </c>
      <c r="H467" s="166">
        <v>5.4</v>
      </c>
      <c r="I467" s="167"/>
      <c r="L467" s="162"/>
      <c r="M467" s="168"/>
      <c r="N467" s="169"/>
      <c r="O467" s="169"/>
      <c r="P467" s="169"/>
      <c r="Q467" s="169"/>
      <c r="R467" s="169"/>
      <c r="S467" s="169"/>
      <c r="T467" s="170"/>
      <c r="AT467" s="164" t="s">
        <v>247</v>
      </c>
      <c r="AU467" s="164" t="s">
        <v>140</v>
      </c>
      <c r="AV467" s="13" t="s">
        <v>140</v>
      </c>
      <c r="AW467" s="13" t="s">
        <v>3</v>
      </c>
      <c r="AX467" s="13" t="s">
        <v>80</v>
      </c>
      <c r="AY467" s="164" t="s">
        <v>239</v>
      </c>
    </row>
    <row r="468" spans="1:65" s="13" customFormat="1">
      <c r="B468" s="162"/>
      <c r="D468" s="163" t="s">
        <v>247</v>
      </c>
      <c r="E468" s="164" t="s">
        <v>1</v>
      </c>
      <c r="F468" s="165" t="s">
        <v>1479</v>
      </c>
      <c r="H468" s="166">
        <v>12</v>
      </c>
      <c r="I468" s="167"/>
      <c r="L468" s="162"/>
      <c r="M468" s="168"/>
      <c r="N468" s="169"/>
      <c r="O468" s="169"/>
      <c r="P468" s="169"/>
      <c r="Q468" s="169"/>
      <c r="R468" s="169"/>
      <c r="S468" s="169"/>
      <c r="T468" s="170"/>
      <c r="AT468" s="164" t="s">
        <v>247</v>
      </c>
      <c r="AU468" s="164" t="s">
        <v>140</v>
      </c>
      <c r="AV468" s="13" t="s">
        <v>140</v>
      </c>
      <c r="AW468" s="13" t="s">
        <v>3</v>
      </c>
      <c r="AX468" s="13" t="s">
        <v>80</v>
      </c>
      <c r="AY468" s="164" t="s">
        <v>239</v>
      </c>
    </row>
    <row r="469" spans="1:65" s="13" customFormat="1">
      <c r="B469" s="162"/>
      <c r="D469" s="163" t="s">
        <v>247</v>
      </c>
      <c r="E469" s="164" t="s">
        <v>1</v>
      </c>
      <c r="F469" s="165" t="s">
        <v>1480</v>
      </c>
      <c r="H469" s="166">
        <v>1.1499999999999999</v>
      </c>
      <c r="I469" s="167"/>
      <c r="L469" s="162"/>
      <c r="M469" s="168"/>
      <c r="N469" s="169"/>
      <c r="O469" s="169"/>
      <c r="P469" s="169"/>
      <c r="Q469" s="169"/>
      <c r="R469" s="169"/>
      <c r="S469" s="169"/>
      <c r="T469" s="170"/>
      <c r="AT469" s="164" t="s">
        <v>247</v>
      </c>
      <c r="AU469" s="164" t="s">
        <v>140</v>
      </c>
      <c r="AV469" s="13" t="s">
        <v>140</v>
      </c>
      <c r="AW469" s="13" t="s">
        <v>3</v>
      </c>
      <c r="AX469" s="13" t="s">
        <v>80</v>
      </c>
      <c r="AY469" s="164" t="s">
        <v>239</v>
      </c>
    </row>
    <row r="470" spans="1:65" s="14" customFormat="1">
      <c r="B470" s="171"/>
      <c r="D470" s="163" t="s">
        <v>247</v>
      </c>
      <c r="E470" s="172" t="s">
        <v>1</v>
      </c>
      <c r="F470" s="173" t="s">
        <v>249</v>
      </c>
      <c r="H470" s="174">
        <v>27.55</v>
      </c>
      <c r="I470" s="175"/>
      <c r="L470" s="171"/>
      <c r="M470" s="176"/>
      <c r="N470" s="177"/>
      <c r="O470" s="177"/>
      <c r="P470" s="177"/>
      <c r="Q470" s="177"/>
      <c r="R470" s="177"/>
      <c r="S470" s="177"/>
      <c r="T470" s="178"/>
      <c r="AT470" s="172" t="s">
        <v>247</v>
      </c>
      <c r="AU470" s="172" t="s">
        <v>140</v>
      </c>
      <c r="AV470" s="14" t="s">
        <v>246</v>
      </c>
      <c r="AW470" s="14" t="s">
        <v>3</v>
      </c>
      <c r="AX470" s="14" t="s">
        <v>88</v>
      </c>
      <c r="AY470" s="172" t="s">
        <v>239</v>
      </c>
    </row>
    <row r="471" spans="1:65" s="2" customFormat="1" ht="24.25" customHeight="1">
      <c r="A471" s="34"/>
      <c r="B471" s="147"/>
      <c r="C471" s="148" t="s">
        <v>1326</v>
      </c>
      <c r="D471" s="148" t="s">
        <v>242</v>
      </c>
      <c r="E471" s="149" t="s">
        <v>871</v>
      </c>
      <c r="F471" s="150" t="s">
        <v>872</v>
      </c>
      <c r="G471" s="151" t="s">
        <v>138</v>
      </c>
      <c r="H471" s="152">
        <v>33.72</v>
      </c>
      <c r="I471" s="153"/>
      <c r="J471" s="152">
        <f>ROUND(I471*H471,3)</f>
        <v>0</v>
      </c>
      <c r="K471" s="154"/>
      <c r="L471" s="35"/>
      <c r="M471" s="155" t="s">
        <v>1</v>
      </c>
      <c r="N471" s="156" t="s">
        <v>46</v>
      </c>
      <c r="O471" s="60"/>
      <c r="P471" s="157">
        <f>O471*H471</f>
        <v>0</v>
      </c>
      <c r="Q471" s="157">
        <v>2.31E-3</v>
      </c>
      <c r="R471" s="157">
        <f>Q471*H471</f>
        <v>7.7893199999999996E-2</v>
      </c>
      <c r="S471" s="157">
        <v>0</v>
      </c>
      <c r="T471" s="158">
        <f>S471*H471</f>
        <v>0</v>
      </c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R471" s="159" t="s">
        <v>307</v>
      </c>
      <c r="AT471" s="159" t="s">
        <v>242</v>
      </c>
      <c r="AU471" s="159" t="s">
        <v>140</v>
      </c>
      <c r="AY471" s="18" t="s">
        <v>239</v>
      </c>
      <c r="BE471" s="160">
        <f>IF(N471="základná",J471,0)</f>
        <v>0</v>
      </c>
      <c r="BF471" s="160">
        <f>IF(N471="znížená",J471,0)</f>
        <v>0</v>
      </c>
      <c r="BG471" s="160">
        <f>IF(N471="zákl. prenesená",J471,0)</f>
        <v>0</v>
      </c>
      <c r="BH471" s="160">
        <f>IF(N471="zníž. prenesená",J471,0)</f>
        <v>0</v>
      </c>
      <c r="BI471" s="160">
        <f>IF(N471="nulová",J471,0)</f>
        <v>0</v>
      </c>
      <c r="BJ471" s="18" t="s">
        <v>140</v>
      </c>
      <c r="BK471" s="161">
        <f>ROUND(I471*H471,3)</f>
        <v>0</v>
      </c>
      <c r="BL471" s="18" t="s">
        <v>307</v>
      </c>
      <c r="BM471" s="159" t="s">
        <v>1481</v>
      </c>
    </row>
    <row r="472" spans="1:65" s="13" customFormat="1">
      <c r="B472" s="162"/>
      <c r="D472" s="163" t="s">
        <v>247</v>
      </c>
      <c r="E472" s="164" t="s">
        <v>1</v>
      </c>
      <c r="F472" s="165" t="s">
        <v>1482</v>
      </c>
      <c r="H472" s="166">
        <v>33.72</v>
      </c>
      <c r="I472" s="167"/>
      <c r="L472" s="162"/>
      <c r="M472" s="168"/>
      <c r="N472" s="169"/>
      <c r="O472" s="169"/>
      <c r="P472" s="169"/>
      <c r="Q472" s="169"/>
      <c r="R472" s="169"/>
      <c r="S472" s="169"/>
      <c r="T472" s="170"/>
      <c r="AT472" s="164" t="s">
        <v>247</v>
      </c>
      <c r="AU472" s="164" t="s">
        <v>140</v>
      </c>
      <c r="AV472" s="13" t="s">
        <v>140</v>
      </c>
      <c r="AW472" s="13" t="s">
        <v>3</v>
      </c>
      <c r="AX472" s="13" t="s">
        <v>88</v>
      </c>
      <c r="AY472" s="164" t="s">
        <v>239</v>
      </c>
    </row>
    <row r="473" spans="1:65" s="12" customFormat="1" ht="22.75" customHeight="1">
      <c r="B473" s="134"/>
      <c r="D473" s="135" t="s">
        <v>79</v>
      </c>
      <c r="E473" s="145" t="s">
        <v>875</v>
      </c>
      <c r="F473" s="145" t="s">
        <v>876</v>
      </c>
      <c r="I473" s="137"/>
      <c r="J473" s="146">
        <f>BK473</f>
        <v>0</v>
      </c>
      <c r="L473" s="134"/>
      <c r="M473" s="139"/>
      <c r="N473" s="140"/>
      <c r="O473" s="140"/>
      <c r="P473" s="141">
        <f>SUM(P474:P478)</f>
        <v>0</v>
      </c>
      <c r="Q473" s="140"/>
      <c r="R473" s="141">
        <f>SUM(R474:R478)</f>
        <v>3.9879999999999992E-2</v>
      </c>
      <c r="S473" s="140"/>
      <c r="T473" s="142">
        <f>SUM(T474:T478)</f>
        <v>0</v>
      </c>
      <c r="AR473" s="135" t="s">
        <v>88</v>
      </c>
      <c r="AT473" s="143" t="s">
        <v>79</v>
      </c>
      <c r="AU473" s="143" t="s">
        <v>88</v>
      </c>
      <c r="AY473" s="135" t="s">
        <v>239</v>
      </c>
      <c r="BK473" s="144">
        <f>SUM(BK474:BK478)</f>
        <v>0</v>
      </c>
    </row>
    <row r="474" spans="1:65" s="2" customFormat="1" ht="24.25" customHeight="1">
      <c r="A474" s="34"/>
      <c r="B474" s="147"/>
      <c r="C474" s="148" t="s">
        <v>1331</v>
      </c>
      <c r="D474" s="148" t="s">
        <v>242</v>
      </c>
      <c r="E474" s="149" t="s">
        <v>878</v>
      </c>
      <c r="F474" s="150" t="s">
        <v>879</v>
      </c>
      <c r="G474" s="151" t="s">
        <v>138</v>
      </c>
      <c r="H474" s="152">
        <v>34</v>
      </c>
      <c r="I474" s="153"/>
      <c r="J474" s="152">
        <f>ROUND(I474*H474,3)</f>
        <v>0</v>
      </c>
      <c r="K474" s="154"/>
      <c r="L474" s="35"/>
      <c r="M474" s="155" t="s">
        <v>1</v>
      </c>
      <c r="N474" s="156" t="s">
        <v>46</v>
      </c>
      <c r="O474" s="60"/>
      <c r="P474" s="157">
        <f>O474*H474</f>
        <v>0</v>
      </c>
      <c r="Q474" s="157">
        <v>1.14E-3</v>
      </c>
      <c r="R474" s="157">
        <f>Q474*H474</f>
        <v>3.8759999999999996E-2</v>
      </c>
      <c r="S474" s="157">
        <v>0</v>
      </c>
      <c r="T474" s="158">
        <f>S474*H474</f>
        <v>0</v>
      </c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R474" s="159" t="s">
        <v>307</v>
      </c>
      <c r="AT474" s="159" t="s">
        <v>242</v>
      </c>
      <c r="AU474" s="159" t="s">
        <v>140</v>
      </c>
      <c r="AY474" s="18" t="s">
        <v>239</v>
      </c>
      <c r="BE474" s="160">
        <f>IF(N474="základná",J474,0)</f>
        <v>0</v>
      </c>
      <c r="BF474" s="160">
        <f>IF(N474="znížená",J474,0)</f>
        <v>0</v>
      </c>
      <c r="BG474" s="160">
        <f>IF(N474="zákl. prenesená",J474,0)</f>
        <v>0</v>
      </c>
      <c r="BH474" s="160">
        <f>IF(N474="zníž. prenesená",J474,0)</f>
        <v>0</v>
      </c>
      <c r="BI474" s="160">
        <f>IF(N474="nulová",J474,0)</f>
        <v>0</v>
      </c>
      <c r="BJ474" s="18" t="s">
        <v>140</v>
      </c>
      <c r="BK474" s="161">
        <f>ROUND(I474*H474,3)</f>
        <v>0</v>
      </c>
      <c r="BL474" s="18" t="s">
        <v>307</v>
      </c>
      <c r="BM474" s="159" t="s">
        <v>1483</v>
      </c>
    </row>
    <row r="475" spans="1:65" s="13" customFormat="1">
      <c r="B475" s="162"/>
      <c r="D475" s="163" t="s">
        <v>247</v>
      </c>
      <c r="E475" s="164" t="s">
        <v>1</v>
      </c>
      <c r="F475" s="165" t="s">
        <v>1484</v>
      </c>
      <c r="H475" s="166">
        <v>34</v>
      </c>
      <c r="I475" s="167"/>
      <c r="L475" s="162"/>
      <c r="M475" s="168"/>
      <c r="N475" s="169"/>
      <c r="O475" s="169"/>
      <c r="P475" s="169"/>
      <c r="Q475" s="169"/>
      <c r="R475" s="169"/>
      <c r="S475" s="169"/>
      <c r="T475" s="170"/>
      <c r="AT475" s="164" t="s">
        <v>247</v>
      </c>
      <c r="AU475" s="164" t="s">
        <v>140</v>
      </c>
      <c r="AV475" s="13" t="s">
        <v>140</v>
      </c>
      <c r="AW475" s="13" t="s">
        <v>3</v>
      </c>
      <c r="AX475" s="13" t="s">
        <v>88</v>
      </c>
      <c r="AY475" s="164" t="s">
        <v>239</v>
      </c>
    </row>
    <row r="476" spans="1:65" s="2" customFormat="1" ht="24.25" customHeight="1">
      <c r="A476" s="34"/>
      <c r="B476" s="147"/>
      <c r="C476" s="148" t="s">
        <v>825</v>
      </c>
      <c r="D476" s="148" t="s">
        <v>242</v>
      </c>
      <c r="E476" s="149" t="s">
        <v>883</v>
      </c>
      <c r="F476" s="150" t="s">
        <v>884</v>
      </c>
      <c r="G476" s="151" t="s">
        <v>388</v>
      </c>
      <c r="H476" s="152">
        <v>4</v>
      </c>
      <c r="I476" s="153"/>
      <c r="J476" s="152">
        <f>ROUND(I476*H476,3)</f>
        <v>0</v>
      </c>
      <c r="K476" s="154"/>
      <c r="L476" s="35"/>
      <c r="M476" s="155" t="s">
        <v>1</v>
      </c>
      <c r="N476" s="156" t="s">
        <v>46</v>
      </c>
      <c r="O476" s="60"/>
      <c r="P476" s="157">
        <f>O476*H476</f>
        <v>0</v>
      </c>
      <c r="Q476" s="157">
        <v>6.0000000000000002E-5</v>
      </c>
      <c r="R476" s="157">
        <f>Q476*H476</f>
        <v>2.4000000000000001E-4</v>
      </c>
      <c r="S476" s="157">
        <v>0</v>
      </c>
      <c r="T476" s="158">
        <f>S476*H476</f>
        <v>0</v>
      </c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R476" s="159" t="s">
        <v>246</v>
      </c>
      <c r="AT476" s="159" t="s">
        <v>242</v>
      </c>
      <c r="AU476" s="159" t="s">
        <v>140</v>
      </c>
      <c r="AY476" s="18" t="s">
        <v>239</v>
      </c>
      <c r="BE476" s="160">
        <f>IF(N476="základná",J476,0)</f>
        <v>0</v>
      </c>
      <c r="BF476" s="160">
        <f>IF(N476="znížená",J476,0)</f>
        <v>0</v>
      </c>
      <c r="BG476" s="160">
        <f>IF(N476="zákl. prenesená",J476,0)</f>
        <v>0</v>
      </c>
      <c r="BH476" s="160">
        <f>IF(N476="zníž. prenesená",J476,0)</f>
        <v>0</v>
      </c>
      <c r="BI476" s="160">
        <f>IF(N476="nulová",J476,0)</f>
        <v>0</v>
      </c>
      <c r="BJ476" s="18" t="s">
        <v>140</v>
      </c>
      <c r="BK476" s="161">
        <f>ROUND(I476*H476,3)</f>
        <v>0</v>
      </c>
      <c r="BL476" s="18" t="s">
        <v>246</v>
      </c>
      <c r="BM476" s="159" t="s">
        <v>1485</v>
      </c>
    </row>
    <row r="477" spans="1:65" s="13" customFormat="1">
      <c r="B477" s="162"/>
      <c r="D477" s="163" t="s">
        <v>247</v>
      </c>
      <c r="F477" s="165" t="s">
        <v>1486</v>
      </c>
      <c r="H477" s="166">
        <v>4</v>
      </c>
      <c r="I477" s="167"/>
      <c r="L477" s="162"/>
      <c r="M477" s="168"/>
      <c r="N477" s="169"/>
      <c r="O477" s="169"/>
      <c r="P477" s="169"/>
      <c r="Q477" s="169"/>
      <c r="R477" s="169"/>
      <c r="S477" s="169"/>
      <c r="T477" s="170"/>
      <c r="AT477" s="164" t="s">
        <v>247</v>
      </c>
      <c r="AU477" s="164" t="s">
        <v>140</v>
      </c>
      <c r="AV477" s="13" t="s">
        <v>140</v>
      </c>
      <c r="AW477" s="13" t="s">
        <v>4</v>
      </c>
      <c r="AX477" s="13" t="s">
        <v>88</v>
      </c>
      <c r="AY477" s="164" t="s">
        <v>239</v>
      </c>
    </row>
    <row r="478" spans="1:65" s="2" customFormat="1" ht="24.25" customHeight="1">
      <c r="A478" s="34"/>
      <c r="B478" s="147"/>
      <c r="C478" s="190" t="s">
        <v>830</v>
      </c>
      <c r="D478" s="190" t="s">
        <v>541</v>
      </c>
      <c r="E478" s="191" t="s">
        <v>888</v>
      </c>
      <c r="F478" s="192" t="s">
        <v>5416</v>
      </c>
      <c r="G478" s="193" t="s">
        <v>388</v>
      </c>
      <c r="H478" s="194">
        <v>4</v>
      </c>
      <c r="I478" s="195"/>
      <c r="J478" s="194">
        <f>ROUND(I478*H478,3)</f>
        <v>0</v>
      </c>
      <c r="K478" s="196"/>
      <c r="L478" s="197"/>
      <c r="M478" s="198" t="s">
        <v>1</v>
      </c>
      <c r="N478" s="199" t="s">
        <v>46</v>
      </c>
      <c r="O478" s="60"/>
      <c r="P478" s="157">
        <f>O478*H478</f>
        <v>0</v>
      </c>
      <c r="Q478" s="157">
        <v>2.2000000000000001E-4</v>
      </c>
      <c r="R478" s="157">
        <f>Q478*H478</f>
        <v>8.8000000000000003E-4</v>
      </c>
      <c r="S478" s="157">
        <v>0</v>
      </c>
      <c r="T478" s="158">
        <f>S478*H478</f>
        <v>0</v>
      </c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R478" s="159" t="s">
        <v>291</v>
      </c>
      <c r="AT478" s="159" t="s">
        <v>541</v>
      </c>
      <c r="AU478" s="159" t="s">
        <v>140</v>
      </c>
      <c r="AY478" s="18" t="s">
        <v>239</v>
      </c>
      <c r="BE478" s="160">
        <f>IF(N478="základná",J478,0)</f>
        <v>0</v>
      </c>
      <c r="BF478" s="160">
        <f>IF(N478="znížená",J478,0)</f>
        <v>0</v>
      </c>
      <c r="BG478" s="160">
        <f>IF(N478="zákl. prenesená",J478,0)</f>
        <v>0</v>
      </c>
      <c r="BH478" s="160">
        <f>IF(N478="zníž. prenesená",J478,0)</f>
        <v>0</v>
      </c>
      <c r="BI478" s="160">
        <f>IF(N478="nulová",J478,0)</f>
        <v>0</v>
      </c>
      <c r="BJ478" s="18" t="s">
        <v>140</v>
      </c>
      <c r="BK478" s="161">
        <f>ROUND(I478*H478,3)</f>
        <v>0</v>
      </c>
      <c r="BL478" s="18" t="s">
        <v>246</v>
      </c>
      <c r="BM478" s="159" t="s">
        <v>1487</v>
      </c>
    </row>
    <row r="479" spans="1:65" s="12" customFormat="1" ht="22.75" customHeight="1">
      <c r="B479" s="134"/>
      <c r="D479" s="135" t="s">
        <v>79</v>
      </c>
      <c r="E479" s="145" t="s">
        <v>890</v>
      </c>
      <c r="F479" s="145" t="s">
        <v>891</v>
      </c>
      <c r="I479" s="137"/>
      <c r="J479" s="146">
        <f>BK479</f>
        <v>0</v>
      </c>
      <c r="L479" s="134"/>
      <c r="M479" s="139"/>
      <c r="N479" s="140"/>
      <c r="O479" s="140"/>
      <c r="P479" s="141">
        <f>SUM(P480:P481)</f>
        <v>0</v>
      </c>
      <c r="Q479" s="140"/>
      <c r="R479" s="141">
        <f>SUM(R480:R481)</f>
        <v>2.1504000000000002E-2</v>
      </c>
      <c r="S479" s="140"/>
      <c r="T479" s="142">
        <f>SUM(T480:T481)</f>
        <v>0</v>
      </c>
      <c r="AR479" s="135" t="s">
        <v>88</v>
      </c>
      <c r="AT479" s="143" t="s">
        <v>79</v>
      </c>
      <c r="AU479" s="143" t="s">
        <v>88</v>
      </c>
      <c r="AY479" s="135" t="s">
        <v>239</v>
      </c>
      <c r="BK479" s="144">
        <f>SUM(BK480:BK481)</f>
        <v>0</v>
      </c>
    </row>
    <row r="480" spans="1:65" s="2" customFormat="1" ht="24.25" customHeight="1">
      <c r="A480" s="34"/>
      <c r="B480" s="147"/>
      <c r="C480" s="148" t="s">
        <v>832</v>
      </c>
      <c r="D480" s="148" t="s">
        <v>242</v>
      </c>
      <c r="E480" s="149" t="s">
        <v>893</v>
      </c>
      <c r="F480" s="150" t="s">
        <v>894</v>
      </c>
      <c r="G480" s="151" t="s">
        <v>138</v>
      </c>
      <c r="H480" s="152">
        <v>16.8</v>
      </c>
      <c r="I480" s="153"/>
      <c r="J480" s="152">
        <f>ROUND(I480*H480,3)</f>
        <v>0</v>
      </c>
      <c r="K480" s="154"/>
      <c r="L480" s="35"/>
      <c r="M480" s="155" t="s">
        <v>1</v>
      </c>
      <c r="N480" s="156" t="s">
        <v>46</v>
      </c>
      <c r="O480" s="60"/>
      <c r="P480" s="157">
        <f>O480*H480</f>
        <v>0</v>
      </c>
      <c r="Q480" s="157">
        <v>1.2800000000000001E-3</v>
      </c>
      <c r="R480" s="157">
        <f>Q480*H480</f>
        <v>2.1504000000000002E-2</v>
      </c>
      <c r="S480" s="157">
        <v>0</v>
      </c>
      <c r="T480" s="158">
        <f>S480*H480</f>
        <v>0</v>
      </c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R480" s="159" t="s">
        <v>307</v>
      </c>
      <c r="AT480" s="159" t="s">
        <v>242</v>
      </c>
      <c r="AU480" s="159" t="s">
        <v>140</v>
      </c>
      <c r="AY480" s="18" t="s">
        <v>239</v>
      </c>
      <c r="BE480" s="160">
        <f>IF(N480="základná",J480,0)</f>
        <v>0</v>
      </c>
      <c r="BF480" s="160">
        <f>IF(N480="znížená",J480,0)</f>
        <v>0</v>
      </c>
      <c r="BG480" s="160">
        <f>IF(N480="zákl. prenesená",J480,0)</f>
        <v>0</v>
      </c>
      <c r="BH480" s="160">
        <f>IF(N480="zníž. prenesená",J480,0)</f>
        <v>0</v>
      </c>
      <c r="BI480" s="160">
        <f>IF(N480="nulová",J480,0)</f>
        <v>0</v>
      </c>
      <c r="BJ480" s="18" t="s">
        <v>140</v>
      </c>
      <c r="BK480" s="161">
        <f>ROUND(I480*H480,3)</f>
        <v>0</v>
      </c>
      <c r="BL480" s="18" t="s">
        <v>307</v>
      </c>
      <c r="BM480" s="159" t="s">
        <v>1488</v>
      </c>
    </row>
    <row r="481" spans="1:65" s="13" customFormat="1">
      <c r="B481" s="162"/>
      <c r="D481" s="163" t="s">
        <v>247</v>
      </c>
      <c r="E481" s="164" t="s">
        <v>1</v>
      </c>
      <c r="F481" s="165" t="s">
        <v>1489</v>
      </c>
      <c r="H481" s="166">
        <v>16.8</v>
      </c>
      <c r="I481" s="167"/>
      <c r="L481" s="162"/>
      <c r="M481" s="168"/>
      <c r="N481" s="169"/>
      <c r="O481" s="169"/>
      <c r="P481" s="169"/>
      <c r="Q481" s="169"/>
      <c r="R481" s="169"/>
      <c r="S481" s="169"/>
      <c r="T481" s="170"/>
      <c r="AT481" s="164" t="s">
        <v>247</v>
      </c>
      <c r="AU481" s="164" t="s">
        <v>140</v>
      </c>
      <c r="AV481" s="13" t="s">
        <v>140</v>
      </c>
      <c r="AW481" s="13" t="s">
        <v>3</v>
      </c>
      <c r="AX481" s="13" t="s">
        <v>88</v>
      </c>
      <c r="AY481" s="164" t="s">
        <v>239</v>
      </c>
    </row>
    <row r="482" spans="1:65" s="12" customFormat="1" ht="22.75" customHeight="1">
      <c r="B482" s="134"/>
      <c r="D482" s="135" t="s">
        <v>79</v>
      </c>
      <c r="E482" s="145" t="s">
        <v>897</v>
      </c>
      <c r="F482" s="145" t="s">
        <v>509</v>
      </c>
      <c r="I482" s="137"/>
      <c r="J482" s="146">
        <f>BK482</f>
        <v>0</v>
      </c>
      <c r="L482" s="134"/>
      <c r="M482" s="139"/>
      <c r="N482" s="140"/>
      <c r="O482" s="140"/>
      <c r="P482" s="141">
        <f>P483</f>
        <v>0</v>
      </c>
      <c r="Q482" s="140"/>
      <c r="R482" s="141">
        <f>R483</f>
        <v>0</v>
      </c>
      <c r="S482" s="140"/>
      <c r="T482" s="142">
        <f>T483</f>
        <v>0</v>
      </c>
      <c r="AR482" s="135" t="s">
        <v>88</v>
      </c>
      <c r="AT482" s="143" t="s">
        <v>79</v>
      </c>
      <c r="AU482" s="143" t="s">
        <v>88</v>
      </c>
      <c r="AY482" s="135" t="s">
        <v>239</v>
      </c>
      <c r="BK482" s="144">
        <f>BK483</f>
        <v>0</v>
      </c>
    </row>
    <row r="483" spans="1:65" s="2" customFormat="1" ht="24.25" customHeight="1">
      <c r="A483" s="34"/>
      <c r="B483" s="147"/>
      <c r="C483" s="148" t="s">
        <v>837</v>
      </c>
      <c r="D483" s="148" t="s">
        <v>242</v>
      </c>
      <c r="E483" s="149" t="s">
        <v>899</v>
      </c>
      <c r="F483" s="150" t="s">
        <v>900</v>
      </c>
      <c r="G483" s="151" t="s">
        <v>461</v>
      </c>
      <c r="H483" s="152">
        <v>0.20200000000000001</v>
      </c>
      <c r="I483" s="153"/>
      <c r="J483" s="152">
        <f>ROUND(I483*H483,3)</f>
        <v>0</v>
      </c>
      <c r="K483" s="154"/>
      <c r="L483" s="35"/>
      <c r="M483" s="155" t="s">
        <v>1</v>
      </c>
      <c r="N483" s="156" t="s">
        <v>46</v>
      </c>
      <c r="O483" s="60"/>
      <c r="P483" s="157">
        <f>O483*H483</f>
        <v>0</v>
      </c>
      <c r="Q483" s="157">
        <v>0</v>
      </c>
      <c r="R483" s="157">
        <f>Q483*H483</f>
        <v>0</v>
      </c>
      <c r="S483" s="157">
        <v>0</v>
      </c>
      <c r="T483" s="158">
        <f>S483*H483</f>
        <v>0</v>
      </c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R483" s="159" t="s">
        <v>246</v>
      </c>
      <c r="AT483" s="159" t="s">
        <v>242</v>
      </c>
      <c r="AU483" s="159" t="s">
        <v>140</v>
      </c>
      <c r="AY483" s="18" t="s">
        <v>239</v>
      </c>
      <c r="BE483" s="160">
        <f>IF(N483="základná",J483,0)</f>
        <v>0</v>
      </c>
      <c r="BF483" s="160">
        <f>IF(N483="znížená",J483,0)</f>
        <v>0</v>
      </c>
      <c r="BG483" s="160">
        <f>IF(N483="zákl. prenesená",J483,0)</f>
        <v>0</v>
      </c>
      <c r="BH483" s="160">
        <f>IF(N483="zníž. prenesená",J483,0)</f>
        <v>0</v>
      </c>
      <c r="BI483" s="160">
        <f>IF(N483="nulová",J483,0)</f>
        <v>0</v>
      </c>
      <c r="BJ483" s="18" t="s">
        <v>140</v>
      </c>
      <c r="BK483" s="161">
        <f>ROUND(I483*H483,3)</f>
        <v>0</v>
      </c>
      <c r="BL483" s="18" t="s">
        <v>246</v>
      </c>
      <c r="BM483" s="159" t="s">
        <v>1490</v>
      </c>
    </row>
    <row r="484" spans="1:65" s="12" customFormat="1" ht="25.85" customHeight="1">
      <c r="B484" s="134"/>
      <c r="D484" s="135" t="s">
        <v>79</v>
      </c>
      <c r="E484" s="136" t="s">
        <v>750</v>
      </c>
      <c r="F484" s="136" t="s">
        <v>902</v>
      </c>
      <c r="I484" s="137"/>
      <c r="J484" s="138">
        <f>BK484</f>
        <v>0</v>
      </c>
      <c r="L484" s="134"/>
      <c r="M484" s="139"/>
      <c r="N484" s="140"/>
      <c r="O484" s="140"/>
      <c r="P484" s="141">
        <f>P485+P493+P498+P502+P506</f>
        <v>0</v>
      </c>
      <c r="Q484" s="140"/>
      <c r="R484" s="141">
        <f>R485+R493+R498+R502+R506</f>
        <v>0.26200000000000001</v>
      </c>
      <c r="S484" s="140"/>
      <c r="T484" s="142">
        <f>T485+T493+T498+T502+T506</f>
        <v>0.52800000000000002</v>
      </c>
      <c r="AR484" s="135" t="s">
        <v>88</v>
      </c>
      <c r="AT484" s="143" t="s">
        <v>79</v>
      </c>
      <c r="AU484" s="143" t="s">
        <v>80</v>
      </c>
      <c r="AY484" s="135" t="s">
        <v>239</v>
      </c>
      <c r="BK484" s="144">
        <f>BK485+BK493+BK498+BK502+BK506</f>
        <v>0</v>
      </c>
    </row>
    <row r="485" spans="1:65" s="12" customFormat="1" ht="22.75" customHeight="1">
      <c r="B485" s="134"/>
      <c r="D485" s="135" t="s">
        <v>79</v>
      </c>
      <c r="E485" s="145" t="s">
        <v>903</v>
      </c>
      <c r="F485" s="145" t="s">
        <v>904</v>
      </c>
      <c r="I485" s="137"/>
      <c r="J485" s="146">
        <f>BK485</f>
        <v>0</v>
      </c>
      <c r="L485" s="134"/>
      <c r="M485" s="139"/>
      <c r="N485" s="140"/>
      <c r="O485" s="140"/>
      <c r="P485" s="141">
        <f>SUM(P486:P492)</f>
        <v>0</v>
      </c>
      <c r="Q485" s="140"/>
      <c r="R485" s="141">
        <f>SUM(R486:R492)</f>
        <v>0</v>
      </c>
      <c r="S485" s="140"/>
      <c r="T485" s="142">
        <f>SUM(T486:T492)</f>
        <v>0</v>
      </c>
      <c r="AR485" s="135" t="s">
        <v>88</v>
      </c>
      <c r="AT485" s="143" t="s">
        <v>79</v>
      </c>
      <c r="AU485" s="143" t="s">
        <v>88</v>
      </c>
      <c r="AY485" s="135" t="s">
        <v>239</v>
      </c>
      <c r="BK485" s="144">
        <f>SUM(BK486:BK492)</f>
        <v>0</v>
      </c>
    </row>
    <row r="486" spans="1:65" s="2" customFormat="1" ht="24.25" customHeight="1">
      <c r="A486" s="34"/>
      <c r="B486" s="147"/>
      <c r="C486" s="148" t="s">
        <v>754</v>
      </c>
      <c r="D486" s="148" t="s">
        <v>242</v>
      </c>
      <c r="E486" s="149" t="s">
        <v>906</v>
      </c>
      <c r="F486" s="150" t="s">
        <v>907</v>
      </c>
      <c r="G486" s="151" t="s">
        <v>138</v>
      </c>
      <c r="H486" s="152">
        <v>8.64</v>
      </c>
      <c r="I486" s="153"/>
      <c r="J486" s="152">
        <f>ROUND(I486*H486,3)</f>
        <v>0</v>
      </c>
      <c r="K486" s="154"/>
      <c r="L486" s="35"/>
      <c r="M486" s="155" t="s">
        <v>1</v>
      </c>
      <c r="N486" s="156" t="s">
        <v>46</v>
      </c>
      <c r="O486" s="60"/>
      <c r="P486" s="157">
        <f>O486*H486</f>
        <v>0</v>
      </c>
      <c r="Q486" s="157">
        <v>0</v>
      </c>
      <c r="R486" s="157">
        <f>Q486*H486</f>
        <v>0</v>
      </c>
      <c r="S486" s="157">
        <v>0</v>
      </c>
      <c r="T486" s="158">
        <f>S486*H486</f>
        <v>0</v>
      </c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R486" s="159" t="s">
        <v>307</v>
      </c>
      <c r="AT486" s="159" t="s">
        <v>242</v>
      </c>
      <c r="AU486" s="159" t="s">
        <v>140</v>
      </c>
      <c r="AY486" s="18" t="s">
        <v>239</v>
      </c>
      <c r="BE486" s="160">
        <f>IF(N486="základná",J486,0)</f>
        <v>0</v>
      </c>
      <c r="BF486" s="160">
        <f>IF(N486="znížená",J486,0)</f>
        <v>0</v>
      </c>
      <c r="BG486" s="160">
        <f>IF(N486="zákl. prenesená",J486,0)</f>
        <v>0</v>
      </c>
      <c r="BH486" s="160">
        <f>IF(N486="zníž. prenesená",J486,0)</f>
        <v>0</v>
      </c>
      <c r="BI486" s="160">
        <f>IF(N486="nulová",J486,0)</f>
        <v>0</v>
      </c>
      <c r="BJ486" s="18" t="s">
        <v>140</v>
      </c>
      <c r="BK486" s="161">
        <f>ROUND(I486*H486,3)</f>
        <v>0</v>
      </c>
      <c r="BL486" s="18" t="s">
        <v>307</v>
      </c>
      <c r="BM486" s="159" t="s">
        <v>767</v>
      </c>
    </row>
    <row r="487" spans="1:65" s="13" customFormat="1">
      <c r="B487" s="162"/>
      <c r="D487" s="163" t="s">
        <v>247</v>
      </c>
      <c r="E487" s="164" t="s">
        <v>1</v>
      </c>
      <c r="F487" s="165" t="s">
        <v>1491</v>
      </c>
      <c r="H487" s="166">
        <v>8.64</v>
      </c>
      <c r="I487" s="167"/>
      <c r="L487" s="162"/>
      <c r="M487" s="168"/>
      <c r="N487" s="169"/>
      <c r="O487" s="169"/>
      <c r="P487" s="169"/>
      <c r="Q487" s="169"/>
      <c r="R487" s="169"/>
      <c r="S487" s="169"/>
      <c r="T487" s="170"/>
      <c r="AT487" s="164" t="s">
        <v>247</v>
      </c>
      <c r="AU487" s="164" t="s">
        <v>140</v>
      </c>
      <c r="AV487" s="13" t="s">
        <v>140</v>
      </c>
      <c r="AW487" s="13" t="s">
        <v>3</v>
      </c>
      <c r="AX487" s="13" t="s">
        <v>80</v>
      </c>
      <c r="AY487" s="164" t="s">
        <v>239</v>
      </c>
    </row>
    <row r="488" spans="1:65" s="14" customFormat="1">
      <c r="B488" s="171"/>
      <c r="D488" s="163" t="s">
        <v>247</v>
      </c>
      <c r="E488" s="172" t="s">
        <v>1</v>
      </c>
      <c r="F488" s="173" t="s">
        <v>249</v>
      </c>
      <c r="H488" s="174">
        <v>8.64</v>
      </c>
      <c r="I488" s="175"/>
      <c r="L488" s="171"/>
      <c r="M488" s="176"/>
      <c r="N488" s="177"/>
      <c r="O488" s="177"/>
      <c r="P488" s="177"/>
      <c r="Q488" s="177"/>
      <c r="R488" s="177"/>
      <c r="S488" s="177"/>
      <c r="T488" s="178"/>
      <c r="AT488" s="172" t="s">
        <v>247</v>
      </c>
      <c r="AU488" s="172" t="s">
        <v>140</v>
      </c>
      <c r="AV488" s="14" t="s">
        <v>246</v>
      </c>
      <c r="AW488" s="14" t="s">
        <v>3</v>
      </c>
      <c r="AX488" s="14" t="s">
        <v>88</v>
      </c>
      <c r="AY488" s="172" t="s">
        <v>239</v>
      </c>
    </row>
    <row r="489" spans="1:65" s="2" customFormat="1" ht="24.25" customHeight="1">
      <c r="A489" s="34"/>
      <c r="B489" s="147"/>
      <c r="C489" s="190" t="s">
        <v>758</v>
      </c>
      <c r="D489" s="190" t="s">
        <v>541</v>
      </c>
      <c r="E489" s="191" t="s">
        <v>1492</v>
      </c>
      <c r="F489" s="192" t="s">
        <v>1493</v>
      </c>
      <c r="G489" s="193" t="s">
        <v>388</v>
      </c>
      <c r="H489" s="194">
        <v>1</v>
      </c>
      <c r="I489" s="195"/>
      <c r="J489" s="194">
        <f>ROUND(I489*H489,3)</f>
        <v>0</v>
      </c>
      <c r="K489" s="196"/>
      <c r="L489" s="197"/>
      <c r="M489" s="198" t="s">
        <v>1</v>
      </c>
      <c r="N489" s="199" t="s">
        <v>46</v>
      </c>
      <c r="O489" s="60"/>
      <c r="P489" s="157">
        <f>O489*H489</f>
        <v>0</v>
      </c>
      <c r="Q489" s="157">
        <v>0</v>
      </c>
      <c r="R489" s="157">
        <f>Q489*H489</f>
        <v>0</v>
      </c>
      <c r="S489" s="157">
        <v>0</v>
      </c>
      <c r="T489" s="158">
        <f>S489*H489</f>
        <v>0</v>
      </c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R489" s="159" t="s">
        <v>323</v>
      </c>
      <c r="AT489" s="159" t="s">
        <v>541</v>
      </c>
      <c r="AU489" s="159" t="s">
        <v>140</v>
      </c>
      <c r="AY489" s="18" t="s">
        <v>239</v>
      </c>
      <c r="BE489" s="160">
        <f>IF(N489="základná",J489,0)</f>
        <v>0</v>
      </c>
      <c r="BF489" s="160">
        <f>IF(N489="znížená",J489,0)</f>
        <v>0</v>
      </c>
      <c r="BG489" s="160">
        <f>IF(N489="zákl. prenesená",J489,0)</f>
        <v>0</v>
      </c>
      <c r="BH489" s="160">
        <f>IF(N489="zníž. prenesená",J489,0)</f>
        <v>0</v>
      </c>
      <c r="BI489" s="160">
        <f>IF(N489="nulová",J489,0)</f>
        <v>0</v>
      </c>
      <c r="BJ489" s="18" t="s">
        <v>140</v>
      </c>
      <c r="BK489" s="161">
        <f>ROUND(I489*H489,3)</f>
        <v>0</v>
      </c>
      <c r="BL489" s="18" t="s">
        <v>307</v>
      </c>
      <c r="BM489" s="159" t="s">
        <v>772</v>
      </c>
    </row>
    <row r="490" spans="1:65" s="2" customFormat="1" ht="29.45">
      <c r="A490" s="34"/>
      <c r="B490" s="35"/>
      <c r="C490" s="34"/>
      <c r="D490" s="163" t="s">
        <v>316</v>
      </c>
      <c r="E490" s="34"/>
      <c r="F490" s="186" t="s">
        <v>912</v>
      </c>
      <c r="G490" s="34"/>
      <c r="H490" s="34"/>
      <c r="I490" s="187"/>
      <c r="J490" s="34"/>
      <c r="K490" s="34"/>
      <c r="L490" s="35"/>
      <c r="M490" s="188"/>
      <c r="N490" s="189"/>
      <c r="O490" s="60"/>
      <c r="P490" s="60"/>
      <c r="Q490" s="60"/>
      <c r="R490" s="60"/>
      <c r="S490" s="60"/>
      <c r="T490" s="61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T490" s="18" t="s">
        <v>316</v>
      </c>
      <c r="AU490" s="18" t="s">
        <v>140</v>
      </c>
    </row>
    <row r="491" spans="1:65" s="2" customFormat="1" ht="38" customHeight="1">
      <c r="A491" s="34"/>
      <c r="B491" s="147"/>
      <c r="C491" s="190" t="s">
        <v>763</v>
      </c>
      <c r="D491" s="190" t="s">
        <v>541</v>
      </c>
      <c r="E491" s="191" t="s">
        <v>914</v>
      </c>
      <c r="F491" s="192" t="s">
        <v>915</v>
      </c>
      <c r="G491" s="193" t="s">
        <v>138</v>
      </c>
      <c r="H491" s="194">
        <v>9.0719999999999992</v>
      </c>
      <c r="I491" s="195"/>
      <c r="J491" s="194">
        <f>ROUND(I491*H491,3)</f>
        <v>0</v>
      </c>
      <c r="K491" s="196"/>
      <c r="L491" s="197"/>
      <c r="M491" s="198" t="s">
        <v>1</v>
      </c>
      <c r="N491" s="199" t="s">
        <v>46</v>
      </c>
      <c r="O491" s="60"/>
      <c r="P491" s="157">
        <f>O491*H491</f>
        <v>0</v>
      </c>
      <c r="Q491" s="157">
        <v>0</v>
      </c>
      <c r="R491" s="157">
        <f>Q491*H491</f>
        <v>0</v>
      </c>
      <c r="S491" s="157">
        <v>0</v>
      </c>
      <c r="T491" s="158">
        <f>S491*H491</f>
        <v>0</v>
      </c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R491" s="159" t="s">
        <v>323</v>
      </c>
      <c r="AT491" s="159" t="s">
        <v>541</v>
      </c>
      <c r="AU491" s="159" t="s">
        <v>140</v>
      </c>
      <c r="AY491" s="18" t="s">
        <v>239</v>
      </c>
      <c r="BE491" s="160">
        <f>IF(N491="základná",J491,0)</f>
        <v>0</v>
      </c>
      <c r="BF491" s="160">
        <f>IF(N491="znížená",J491,0)</f>
        <v>0</v>
      </c>
      <c r="BG491" s="160">
        <f>IF(N491="zákl. prenesená",J491,0)</f>
        <v>0</v>
      </c>
      <c r="BH491" s="160">
        <f>IF(N491="zníž. prenesená",J491,0)</f>
        <v>0</v>
      </c>
      <c r="BI491" s="160">
        <f>IF(N491="nulová",J491,0)</f>
        <v>0</v>
      </c>
      <c r="BJ491" s="18" t="s">
        <v>140</v>
      </c>
      <c r="BK491" s="161">
        <f>ROUND(I491*H491,3)</f>
        <v>0</v>
      </c>
      <c r="BL491" s="18" t="s">
        <v>307</v>
      </c>
      <c r="BM491" s="159" t="s">
        <v>308</v>
      </c>
    </row>
    <row r="492" spans="1:65" s="2" customFormat="1" ht="38" customHeight="1">
      <c r="A492" s="34"/>
      <c r="B492" s="147"/>
      <c r="C492" s="190" t="s">
        <v>767</v>
      </c>
      <c r="D492" s="190" t="s">
        <v>541</v>
      </c>
      <c r="E492" s="191" t="s">
        <v>917</v>
      </c>
      <c r="F492" s="192" t="s">
        <v>1787</v>
      </c>
      <c r="G492" s="193" t="s">
        <v>138</v>
      </c>
      <c r="H492" s="194">
        <v>9.0719999999999992</v>
      </c>
      <c r="I492" s="195"/>
      <c r="J492" s="194">
        <f>ROUND(I492*H492,3)</f>
        <v>0</v>
      </c>
      <c r="K492" s="196"/>
      <c r="L492" s="197"/>
      <c r="M492" s="198" t="s">
        <v>1</v>
      </c>
      <c r="N492" s="199" t="s">
        <v>46</v>
      </c>
      <c r="O492" s="60"/>
      <c r="P492" s="157">
        <f>O492*H492</f>
        <v>0</v>
      </c>
      <c r="Q492" s="157">
        <v>0</v>
      </c>
      <c r="R492" s="157">
        <f>Q492*H492</f>
        <v>0</v>
      </c>
      <c r="S492" s="157">
        <v>0</v>
      </c>
      <c r="T492" s="158">
        <f>S492*H492</f>
        <v>0</v>
      </c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R492" s="159" t="s">
        <v>323</v>
      </c>
      <c r="AT492" s="159" t="s">
        <v>541</v>
      </c>
      <c r="AU492" s="159" t="s">
        <v>140</v>
      </c>
      <c r="AY492" s="18" t="s">
        <v>239</v>
      </c>
      <c r="BE492" s="160">
        <f>IF(N492="základná",J492,0)</f>
        <v>0</v>
      </c>
      <c r="BF492" s="160">
        <f>IF(N492="znížená",J492,0)</f>
        <v>0</v>
      </c>
      <c r="BG492" s="160">
        <f>IF(N492="zákl. prenesená",J492,0)</f>
        <v>0</v>
      </c>
      <c r="BH492" s="160">
        <f>IF(N492="zníž. prenesená",J492,0)</f>
        <v>0</v>
      </c>
      <c r="BI492" s="160">
        <f>IF(N492="nulová",J492,0)</f>
        <v>0</v>
      </c>
      <c r="BJ492" s="18" t="s">
        <v>140</v>
      </c>
      <c r="BK492" s="161">
        <f>ROUND(I492*H492,3)</f>
        <v>0</v>
      </c>
      <c r="BL492" s="18" t="s">
        <v>307</v>
      </c>
      <c r="BM492" s="159" t="s">
        <v>315</v>
      </c>
    </row>
    <row r="493" spans="1:65" s="12" customFormat="1" ht="22.75" customHeight="1">
      <c r="B493" s="134"/>
      <c r="D493" s="135" t="s">
        <v>79</v>
      </c>
      <c r="E493" s="145" t="s">
        <v>919</v>
      </c>
      <c r="F493" s="145" t="s">
        <v>920</v>
      </c>
      <c r="I493" s="137"/>
      <c r="J493" s="146">
        <f>BK493</f>
        <v>0</v>
      </c>
      <c r="L493" s="134"/>
      <c r="M493" s="139"/>
      <c r="N493" s="140"/>
      <c r="O493" s="140"/>
      <c r="P493" s="141">
        <f>SUM(P494:P497)</f>
        <v>0</v>
      </c>
      <c r="Q493" s="140"/>
      <c r="R493" s="141">
        <f>SUM(R494:R497)</f>
        <v>0.25</v>
      </c>
      <c r="S493" s="140"/>
      <c r="T493" s="142">
        <f>SUM(T494:T497)</f>
        <v>0</v>
      </c>
      <c r="AR493" s="135" t="s">
        <v>88</v>
      </c>
      <c r="AT493" s="143" t="s">
        <v>79</v>
      </c>
      <c r="AU493" s="143" t="s">
        <v>88</v>
      </c>
      <c r="AY493" s="135" t="s">
        <v>239</v>
      </c>
      <c r="BK493" s="144">
        <f>SUM(BK494:BK497)</f>
        <v>0</v>
      </c>
    </row>
    <row r="494" spans="1:65" s="2" customFormat="1" ht="24.25" customHeight="1">
      <c r="A494" s="34"/>
      <c r="B494" s="147"/>
      <c r="C494" s="148" t="s">
        <v>772</v>
      </c>
      <c r="D494" s="148" t="s">
        <v>242</v>
      </c>
      <c r="E494" s="149" t="s">
        <v>922</v>
      </c>
      <c r="F494" s="150" t="s">
        <v>923</v>
      </c>
      <c r="G494" s="151" t="s">
        <v>388</v>
      </c>
      <c r="H494" s="152">
        <v>10</v>
      </c>
      <c r="I494" s="153"/>
      <c r="J494" s="152">
        <f>ROUND(I494*H494,3)</f>
        <v>0</v>
      </c>
      <c r="K494" s="154"/>
      <c r="L494" s="35"/>
      <c r="M494" s="155" t="s">
        <v>1</v>
      </c>
      <c r="N494" s="156" t="s">
        <v>46</v>
      </c>
      <c r="O494" s="60"/>
      <c r="P494" s="157">
        <f>O494*H494</f>
        <v>0</v>
      </c>
      <c r="Q494" s="157">
        <v>0</v>
      </c>
      <c r="R494" s="157">
        <f>Q494*H494</f>
        <v>0</v>
      </c>
      <c r="S494" s="157">
        <v>0</v>
      </c>
      <c r="T494" s="158">
        <f>S494*H494</f>
        <v>0</v>
      </c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R494" s="159" t="s">
        <v>307</v>
      </c>
      <c r="AT494" s="159" t="s">
        <v>242</v>
      </c>
      <c r="AU494" s="159" t="s">
        <v>140</v>
      </c>
      <c r="AY494" s="18" t="s">
        <v>239</v>
      </c>
      <c r="BE494" s="160">
        <f>IF(N494="základná",J494,0)</f>
        <v>0</v>
      </c>
      <c r="BF494" s="160">
        <f>IF(N494="znížená",J494,0)</f>
        <v>0</v>
      </c>
      <c r="BG494" s="160">
        <f>IF(N494="zákl. prenesená",J494,0)</f>
        <v>0</v>
      </c>
      <c r="BH494" s="160">
        <f>IF(N494="zníž. prenesená",J494,0)</f>
        <v>0</v>
      </c>
      <c r="BI494" s="160">
        <f>IF(N494="nulová",J494,0)</f>
        <v>0</v>
      </c>
      <c r="BJ494" s="18" t="s">
        <v>140</v>
      </c>
      <c r="BK494" s="161">
        <f>ROUND(I494*H494,3)</f>
        <v>0</v>
      </c>
      <c r="BL494" s="18" t="s">
        <v>307</v>
      </c>
      <c r="BM494" s="159" t="s">
        <v>784</v>
      </c>
    </row>
    <row r="495" spans="1:65" s="2" customFormat="1" ht="24.25" customHeight="1">
      <c r="A495" s="34"/>
      <c r="B495" s="147"/>
      <c r="C495" s="190" t="s">
        <v>308</v>
      </c>
      <c r="D495" s="190" t="s">
        <v>541</v>
      </c>
      <c r="E495" s="191" t="s">
        <v>925</v>
      </c>
      <c r="F495" s="192" t="s">
        <v>926</v>
      </c>
      <c r="G495" s="193" t="s">
        <v>388</v>
      </c>
      <c r="H495" s="194">
        <v>10</v>
      </c>
      <c r="I495" s="195"/>
      <c r="J495" s="194">
        <f>ROUND(I495*H495,3)</f>
        <v>0</v>
      </c>
      <c r="K495" s="196"/>
      <c r="L495" s="197"/>
      <c r="M495" s="198" t="s">
        <v>1</v>
      </c>
      <c r="N495" s="199" t="s">
        <v>46</v>
      </c>
      <c r="O495" s="60"/>
      <c r="P495" s="157">
        <f>O495*H495</f>
        <v>0</v>
      </c>
      <c r="Q495" s="157">
        <v>0</v>
      </c>
      <c r="R495" s="157">
        <f>Q495*H495</f>
        <v>0</v>
      </c>
      <c r="S495" s="157">
        <v>0</v>
      </c>
      <c r="T495" s="158">
        <f>S495*H495</f>
        <v>0</v>
      </c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R495" s="159" t="s">
        <v>323</v>
      </c>
      <c r="AT495" s="159" t="s">
        <v>541</v>
      </c>
      <c r="AU495" s="159" t="s">
        <v>140</v>
      </c>
      <c r="AY495" s="18" t="s">
        <v>239</v>
      </c>
      <c r="BE495" s="160">
        <f>IF(N495="základná",J495,0)</f>
        <v>0</v>
      </c>
      <c r="BF495" s="160">
        <f>IF(N495="znížená",J495,0)</f>
        <v>0</v>
      </c>
      <c r="BG495" s="160">
        <f>IF(N495="zákl. prenesená",J495,0)</f>
        <v>0</v>
      </c>
      <c r="BH495" s="160">
        <f>IF(N495="zníž. prenesená",J495,0)</f>
        <v>0</v>
      </c>
      <c r="BI495" s="160">
        <f>IF(N495="nulová",J495,0)</f>
        <v>0</v>
      </c>
      <c r="BJ495" s="18" t="s">
        <v>140</v>
      </c>
      <c r="BK495" s="161">
        <f>ROUND(I495*H495,3)</f>
        <v>0</v>
      </c>
      <c r="BL495" s="18" t="s">
        <v>307</v>
      </c>
      <c r="BM495" s="159" t="s">
        <v>788</v>
      </c>
    </row>
    <row r="496" spans="1:65" s="2" customFormat="1" ht="38" customHeight="1">
      <c r="A496" s="34"/>
      <c r="B496" s="147"/>
      <c r="C496" s="190" t="s">
        <v>315</v>
      </c>
      <c r="D496" s="190" t="s">
        <v>541</v>
      </c>
      <c r="E496" s="191" t="s">
        <v>927</v>
      </c>
      <c r="F496" s="192" t="s">
        <v>928</v>
      </c>
      <c r="G496" s="193" t="s">
        <v>388</v>
      </c>
      <c r="H496" s="194">
        <v>10</v>
      </c>
      <c r="I496" s="195"/>
      <c r="J496" s="194">
        <f>ROUND(I496*H496,3)</f>
        <v>0</v>
      </c>
      <c r="K496" s="196"/>
      <c r="L496" s="197"/>
      <c r="M496" s="198" t="s">
        <v>1</v>
      </c>
      <c r="N496" s="199" t="s">
        <v>46</v>
      </c>
      <c r="O496" s="60"/>
      <c r="P496" s="157">
        <f>O496*H496</f>
        <v>0</v>
      </c>
      <c r="Q496" s="157">
        <v>2.5000000000000001E-2</v>
      </c>
      <c r="R496" s="157">
        <f>Q496*H496</f>
        <v>0.25</v>
      </c>
      <c r="S496" s="157">
        <v>0</v>
      </c>
      <c r="T496" s="158">
        <f>S496*H496</f>
        <v>0</v>
      </c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R496" s="159" t="s">
        <v>323</v>
      </c>
      <c r="AT496" s="159" t="s">
        <v>541</v>
      </c>
      <c r="AU496" s="159" t="s">
        <v>140</v>
      </c>
      <c r="AY496" s="18" t="s">
        <v>239</v>
      </c>
      <c r="BE496" s="160">
        <f>IF(N496="základná",J496,0)</f>
        <v>0</v>
      </c>
      <c r="BF496" s="160">
        <f>IF(N496="znížená",J496,0)</f>
        <v>0</v>
      </c>
      <c r="BG496" s="160">
        <f>IF(N496="zákl. prenesená",J496,0)</f>
        <v>0</v>
      </c>
      <c r="BH496" s="160">
        <f>IF(N496="zníž. prenesená",J496,0)</f>
        <v>0</v>
      </c>
      <c r="BI496" s="160">
        <f>IF(N496="nulová",J496,0)</f>
        <v>0</v>
      </c>
      <c r="BJ496" s="18" t="s">
        <v>140</v>
      </c>
      <c r="BK496" s="161">
        <f>ROUND(I496*H496,3)</f>
        <v>0</v>
      </c>
      <c r="BL496" s="18" t="s">
        <v>307</v>
      </c>
      <c r="BM496" s="159" t="s">
        <v>365</v>
      </c>
    </row>
    <row r="497" spans="1:65" s="2" customFormat="1" ht="19.649999999999999">
      <c r="A497" s="34"/>
      <c r="B497" s="35"/>
      <c r="C497" s="34"/>
      <c r="D497" s="163" t="s">
        <v>316</v>
      </c>
      <c r="E497" s="34"/>
      <c r="F497" s="186" t="s">
        <v>929</v>
      </c>
      <c r="G497" s="34"/>
      <c r="H497" s="34"/>
      <c r="I497" s="187"/>
      <c r="J497" s="34"/>
      <c r="K497" s="34"/>
      <c r="L497" s="35"/>
      <c r="M497" s="188"/>
      <c r="N497" s="189"/>
      <c r="O497" s="60"/>
      <c r="P497" s="60"/>
      <c r="Q497" s="60"/>
      <c r="R497" s="60"/>
      <c r="S497" s="60"/>
      <c r="T497" s="61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T497" s="18" t="s">
        <v>316</v>
      </c>
      <c r="AU497" s="18" t="s">
        <v>140</v>
      </c>
    </row>
    <row r="498" spans="1:65" s="12" customFormat="1" ht="22.75" customHeight="1">
      <c r="B498" s="134"/>
      <c r="D498" s="135" t="s">
        <v>79</v>
      </c>
      <c r="E498" s="145" t="s">
        <v>930</v>
      </c>
      <c r="F498" s="145" t="s">
        <v>931</v>
      </c>
      <c r="I498" s="137"/>
      <c r="J498" s="146">
        <f>BK498</f>
        <v>0</v>
      </c>
      <c r="L498" s="134"/>
      <c r="M498" s="139"/>
      <c r="N498" s="140"/>
      <c r="O498" s="140"/>
      <c r="P498" s="141">
        <f>SUM(P499:P501)</f>
        <v>0</v>
      </c>
      <c r="Q498" s="140"/>
      <c r="R498" s="141">
        <f>SUM(R499:R501)</f>
        <v>0</v>
      </c>
      <c r="S498" s="140"/>
      <c r="T498" s="142">
        <f>SUM(T499:T501)</f>
        <v>0</v>
      </c>
      <c r="AR498" s="135" t="s">
        <v>88</v>
      </c>
      <c r="AT498" s="143" t="s">
        <v>79</v>
      </c>
      <c r="AU498" s="143" t="s">
        <v>88</v>
      </c>
      <c r="AY498" s="135" t="s">
        <v>239</v>
      </c>
      <c r="BK498" s="144">
        <f>SUM(BK499:BK501)</f>
        <v>0</v>
      </c>
    </row>
    <row r="499" spans="1:65" s="2" customFormat="1" ht="24.25" customHeight="1">
      <c r="A499" s="34"/>
      <c r="B499" s="147"/>
      <c r="C499" s="148" t="s">
        <v>784</v>
      </c>
      <c r="D499" s="148" t="s">
        <v>242</v>
      </c>
      <c r="E499" s="149" t="s">
        <v>932</v>
      </c>
      <c r="F499" s="150" t="s">
        <v>933</v>
      </c>
      <c r="G499" s="151" t="s">
        <v>261</v>
      </c>
      <c r="H499" s="152">
        <v>10.413</v>
      </c>
      <c r="I499" s="153"/>
      <c r="J499" s="152">
        <f>ROUND(I499*H499,3)</f>
        <v>0</v>
      </c>
      <c r="K499" s="154"/>
      <c r="L499" s="35"/>
      <c r="M499" s="155" t="s">
        <v>1</v>
      </c>
      <c r="N499" s="156" t="s">
        <v>46</v>
      </c>
      <c r="O499" s="60"/>
      <c r="P499" s="157">
        <f>O499*H499</f>
        <v>0</v>
      </c>
      <c r="Q499" s="157">
        <v>0</v>
      </c>
      <c r="R499" s="157">
        <f>Q499*H499</f>
        <v>0</v>
      </c>
      <c r="S499" s="157">
        <v>0</v>
      </c>
      <c r="T499" s="158">
        <f>S499*H499</f>
        <v>0</v>
      </c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R499" s="159" t="s">
        <v>307</v>
      </c>
      <c r="AT499" s="159" t="s">
        <v>242</v>
      </c>
      <c r="AU499" s="159" t="s">
        <v>140</v>
      </c>
      <c r="AY499" s="18" t="s">
        <v>239</v>
      </c>
      <c r="BE499" s="160">
        <f>IF(N499="základná",J499,0)</f>
        <v>0</v>
      </c>
      <c r="BF499" s="160">
        <f>IF(N499="znížená",J499,0)</f>
        <v>0</v>
      </c>
      <c r="BG499" s="160">
        <f>IF(N499="zákl. prenesená",J499,0)</f>
        <v>0</v>
      </c>
      <c r="BH499" s="160">
        <f>IF(N499="zníž. prenesená",J499,0)</f>
        <v>0</v>
      </c>
      <c r="BI499" s="160">
        <f>IF(N499="nulová",J499,0)</f>
        <v>0</v>
      </c>
      <c r="BJ499" s="18" t="s">
        <v>140</v>
      </c>
      <c r="BK499" s="161">
        <f>ROUND(I499*H499,3)</f>
        <v>0</v>
      </c>
      <c r="BL499" s="18" t="s">
        <v>307</v>
      </c>
      <c r="BM499" s="159" t="s">
        <v>371</v>
      </c>
    </row>
    <row r="500" spans="1:65" s="13" customFormat="1">
      <c r="B500" s="162"/>
      <c r="D500" s="163" t="s">
        <v>247</v>
      </c>
      <c r="E500" s="164" t="s">
        <v>1</v>
      </c>
      <c r="F500" s="165" t="s">
        <v>1494</v>
      </c>
      <c r="H500" s="166">
        <v>10.413</v>
      </c>
      <c r="I500" s="167"/>
      <c r="L500" s="162"/>
      <c r="M500" s="168"/>
      <c r="N500" s="169"/>
      <c r="O500" s="169"/>
      <c r="P500" s="169"/>
      <c r="Q500" s="169"/>
      <c r="R500" s="169"/>
      <c r="S500" s="169"/>
      <c r="T500" s="170"/>
      <c r="AT500" s="164" t="s">
        <v>247</v>
      </c>
      <c r="AU500" s="164" t="s">
        <v>140</v>
      </c>
      <c r="AV500" s="13" t="s">
        <v>140</v>
      </c>
      <c r="AW500" s="13" t="s">
        <v>3</v>
      </c>
      <c r="AX500" s="13" t="s">
        <v>88</v>
      </c>
      <c r="AY500" s="164" t="s">
        <v>239</v>
      </c>
    </row>
    <row r="501" spans="1:65" s="2" customFormat="1" ht="24.25" customHeight="1">
      <c r="A501" s="34"/>
      <c r="B501" s="147"/>
      <c r="C501" s="190" t="s">
        <v>788</v>
      </c>
      <c r="D501" s="190" t="s">
        <v>541</v>
      </c>
      <c r="E501" s="191" t="s">
        <v>936</v>
      </c>
      <c r="F501" s="192" t="s">
        <v>937</v>
      </c>
      <c r="G501" s="193" t="s">
        <v>388</v>
      </c>
      <c r="H501" s="194">
        <v>7</v>
      </c>
      <c r="I501" s="195"/>
      <c r="J501" s="194">
        <f>ROUND(I501*H501,3)</f>
        <v>0</v>
      </c>
      <c r="K501" s="196"/>
      <c r="L501" s="197"/>
      <c r="M501" s="198" t="s">
        <v>1</v>
      </c>
      <c r="N501" s="199" t="s">
        <v>46</v>
      </c>
      <c r="O501" s="60"/>
      <c r="P501" s="157">
        <f>O501*H501</f>
        <v>0</v>
      </c>
      <c r="Q501" s="157">
        <v>0</v>
      </c>
      <c r="R501" s="157">
        <f>Q501*H501</f>
        <v>0</v>
      </c>
      <c r="S501" s="157">
        <v>0</v>
      </c>
      <c r="T501" s="158">
        <f>S501*H501</f>
        <v>0</v>
      </c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R501" s="159" t="s">
        <v>323</v>
      </c>
      <c r="AT501" s="159" t="s">
        <v>541</v>
      </c>
      <c r="AU501" s="159" t="s">
        <v>140</v>
      </c>
      <c r="AY501" s="18" t="s">
        <v>239</v>
      </c>
      <c r="BE501" s="160">
        <f>IF(N501="základná",J501,0)</f>
        <v>0</v>
      </c>
      <c r="BF501" s="160">
        <f>IF(N501="znížená",J501,0)</f>
        <v>0</v>
      </c>
      <c r="BG501" s="160">
        <f>IF(N501="zákl. prenesená",J501,0)</f>
        <v>0</v>
      </c>
      <c r="BH501" s="160">
        <f>IF(N501="zníž. prenesená",J501,0)</f>
        <v>0</v>
      </c>
      <c r="BI501" s="160">
        <f>IF(N501="nulová",J501,0)</f>
        <v>0</v>
      </c>
      <c r="BJ501" s="18" t="s">
        <v>140</v>
      </c>
      <c r="BK501" s="161">
        <f>ROUND(I501*H501,3)</f>
        <v>0</v>
      </c>
      <c r="BL501" s="18" t="s">
        <v>307</v>
      </c>
      <c r="BM501" s="159" t="s">
        <v>378</v>
      </c>
    </row>
    <row r="502" spans="1:65" s="12" customFormat="1" ht="22.75" customHeight="1">
      <c r="B502" s="134"/>
      <c r="D502" s="135" t="s">
        <v>79</v>
      </c>
      <c r="E502" s="145" t="s">
        <v>942</v>
      </c>
      <c r="F502" s="145" t="s">
        <v>943</v>
      </c>
      <c r="I502" s="137"/>
      <c r="J502" s="146">
        <f>BK502</f>
        <v>0</v>
      </c>
      <c r="L502" s="134"/>
      <c r="M502" s="139"/>
      <c r="N502" s="140"/>
      <c r="O502" s="140"/>
      <c r="P502" s="141">
        <f>SUM(P503:P505)</f>
        <v>0</v>
      </c>
      <c r="Q502" s="140"/>
      <c r="R502" s="141">
        <f>SUM(R503:R505)</f>
        <v>1.2E-2</v>
      </c>
      <c r="S502" s="140"/>
      <c r="T502" s="142">
        <f>SUM(T503:T505)</f>
        <v>0.52800000000000002</v>
      </c>
      <c r="AR502" s="135" t="s">
        <v>88</v>
      </c>
      <c r="AT502" s="143" t="s">
        <v>79</v>
      </c>
      <c r="AU502" s="143" t="s">
        <v>88</v>
      </c>
      <c r="AY502" s="135" t="s">
        <v>239</v>
      </c>
      <c r="BK502" s="144">
        <f>SUM(BK503:BK505)</f>
        <v>0</v>
      </c>
    </row>
    <row r="503" spans="1:65" s="2" customFormat="1" ht="24.25" customHeight="1">
      <c r="A503" s="34"/>
      <c r="B503" s="147"/>
      <c r="C503" s="148" t="s">
        <v>365</v>
      </c>
      <c r="D503" s="148" t="s">
        <v>242</v>
      </c>
      <c r="E503" s="149" t="s">
        <v>944</v>
      </c>
      <c r="F503" s="150" t="s">
        <v>945</v>
      </c>
      <c r="G503" s="151" t="s">
        <v>388</v>
      </c>
      <c r="H503" s="152">
        <v>6</v>
      </c>
      <c r="I503" s="153"/>
      <c r="J503" s="152">
        <f>ROUND(I503*H503,3)</f>
        <v>0</v>
      </c>
      <c r="K503" s="154"/>
      <c r="L503" s="35"/>
      <c r="M503" s="155" t="s">
        <v>1</v>
      </c>
      <c r="N503" s="156" t="s">
        <v>46</v>
      </c>
      <c r="O503" s="60"/>
      <c r="P503" s="157">
        <f>O503*H503</f>
        <v>0</v>
      </c>
      <c r="Q503" s="157">
        <v>0</v>
      </c>
      <c r="R503" s="157">
        <f>Q503*H503</f>
        <v>0</v>
      </c>
      <c r="S503" s="157">
        <v>8.7999999999999995E-2</v>
      </c>
      <c r="T503" s="158">
        <f>S503*H503</f>
        <v>0.52800000000000002</v>
      </c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R503" s="159" t="s">
        <v>246</v>
      </c>
      <c r="AT503" s="159" t="s">
        <v>242</v>
      </c>
      <c r="AU503" s="159" t="s">
        <v>140</v>
      </c>
      <c r="AY503" s="18" t="s">
        <v>239</v>
      </c>
      <c r="BE503" s="160">
        <f>IF(N503="základná",J503,0)</f>
        <v>0</v>
      </c>
      <c r="BF503" s="160">
        <f>IF(N503="znížená",J503,0)</f>
        <v>0</v>
      </c>
      <c r="BG503" s="160">
        <f>IF(N503="zákl. prenesená",J503,0)</f>
        <v>0</v>
      </c>
      <c r="BH503" s="160">
        <f>IF(N503="zníž. prenesená",J503,0)</f>
        <v>0</v>
      </c>
      <c r="BI503" s="160">
        <f>IF(N503="nulová",J503,0)</f>
        <v>0</v>
      </c>
      <c r="BJ503" s="18" t="s">
        <v>140</v>
      </c>
      <c r="BK503" s="161">
        <f>ROUND(I503*H503,3)</f>
        <v>0</v>
      </c>
      <c r="BL503" s="18" t="s">
        <v>246</v>
      </c>
      <c r="BM503" s="159" t="s">
        <v>1495</v>
      </c>
    </row>
    <row r="504" spans="1:65" s="2" customFormat="1" ht="24.25" customHeight="1">
      <c r="A504" s="34"/>
      <c r="B504" s="147"/>
      <c r="C504" s="190" t="s">
        <v>371</v>
      </c>
      <c r="D504" s="190" t="s">
        <v>541</v>
      </c>
      <c r="E504" s="191" t="s">
        <v>948</v>
      </c>
      <c r="F504" s="192" t="s">
        <v>949</v>
      </c>
      <c r="G504" s="193" t="s">
        <v>388</v>
      </c>
      <c r="H504" s="194">
        <v>6</v>
      </c>
      <c r="I504" s="195"/>
      <c r="J504" s="194">
        <f>ROUND(I504*H504,3)</f>
        <v>0</v>
      </c>
      <c r="K504" s="196"/>
      <c r="L504" s="197"/>
      <c r="M504" s="198" t="s">
        <v>1</v>
      </c>
      <c r="N504" s="199" t="s">
        <v>46</v>
      </c>
      <c r="O504" s="60"/>
      <c r="P504" s="157">
        <f>O504*H504</f>
        <v>0</v>
      </c>
      <c r="Q504" s="157">
        <v>2E-3</v>
      </c>
      <c r="R504" s="157">
        <f>Q504*H504</f>
        <v>1.2E-2</v>
      </c>
      <c r="S504" s="157">
        <v>0</v>
      </c>
      <c r="T504" s="158">
        <f>S504*H504</f>
        <v>0</v>
      </c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R504" s="159" t="s">
        <v>291</v>
      </c>
      <c r="AT504" s="159" t="s">
        <v>541</v>
      </c>
      <c r="AU504" s="159" t="s">
        <v>140</v>
      </c>
      <c r="AY504" s="18" t="s">
        <v>239</v>
      </c>
      <c r="BE504" s="160">
        <f>IF(N504="základná",J504,0)</f>
        <v>0</v>
      </c>
      <c r="BF504" s="160">
        <f>IF(N504="znížená",J504,0)</f>
        <v>0</v>
      </c>
      <c r="BG504" s="160">
        <f>IF(N504="zákl. prenesená",J504,0)</f>
        <v>0</v>
      </c>
      <c r="BH504" s="160">
        <f>IF(N504="zníž. prenesená",J504,0)</f>
        <v>0</v>
      </c>
      <c r="BI504" s="160">
        <f>IF(N504="nulová",J504,0)</f>
        <v>0</v>
      </c>
      <c r="BJ504" s="18" t="s">
        <v>140</v>
      </c>
      <c r="BK504" s="161">
        <f>ROUND(I504*H504,3)</f>
        <v>0</v>
      </c>
      <c r="BL504" s="18" t="s">
        <v>246</v>
      </c>
      <c r="BM504" s="159" t="s">
        <v>1496</v>
      </c>
    </row>
    <row r="505" spans="1:65" s="2" customFormat="1" ht="39.299999999999997">
      <c r="A505" s="34"/>
      <c r="B505" s="35"/>
      <c r="C505" s="34"/>
      <c r="D505" s="163" t="s">
        <v>316</v>
      </c>
      <c r="E505" s="34"/>
      <c r="F505" s="186" t="s">
        <v>951</v>
      </c>
      <c r="G505" s="34"/>
      <c r="H505" s="34"/>
      <c r="I505" s="187"/>
      <c r="J505" s="34"/>
      <c r="K505" s="34"/>
      <c r="L505" s="35"/>
      <c r="M505" s="188"/>
      <c r="N505" s="189"/>
      <c r="O505" s="60"/>
      <c r="P505" s="60"/>
      <c r="Q505" s="60"/>
      <c r="R505" s="60"/>
      <c r="S505" s="60"/>
      <c r="T505" s="61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T505" s="18" t="s">
        <v>316</v>
      </c>
      <c r="AU505" s="18" t="s">
        <v>140</v>
      </c>
    </row>
    <row r="506" spans="1:65" s="12" customFormat="1" ht="22.75" customHeight="1">
      <c r="B506" s="134"/>
      <c r="D506" s="135" t="s">
        <v>79</v>
      </c>
      <c r="E506" s="145" t="s">
        <v>952</v>
      </c>
      <c r="F506" s="145" t="s">
        <v>509</v>
      </c>
      <c r="I506" s="137"/>
      <c r="J506" s="146">
        <f>BK506</f>
        <v>0</v>
      </c>
      <c r="L506" s="134"/>
      <c r="M506" s="139"/>
      <c r="N506" s="140"/>
      <c r="O506" s="140"/>
      <c r="P506" s="141">
        <f>P507</f>
        <v>0</v>
      </c>
      <c r="Q506" s="140"/>
      <c r="R506" s="141">
        <f>R507</f>
        <v>0</v>
      </c>
      <c r="S506" s="140"/>
      <c r="T506" s="142">
        <f>T507</f>
        <v>0</v>
      </c>
      <c r="AR506" s="135" t="s">
        <v>88</v>
      </c>
      <c r="AT506" s="143" t="s">
        <v>79</v>
      </c>
      <c r="AU506" s="143" t="s">
        <v>88</v>
      </c>
      <c r="AY506" s="135" t="s">
        <v>239</v>
      </c>
      <c r="BK506" s="144">
        <f>BK507</f>
        <v>0</v>
      </c>
    </row>
    <row r="507" spans="1:65" s="2" customFormat="1" ht="24.25" customHeight="1">
      <c r="A507" s="34"/>
      <c r="B507" s="147"/>
      <c r="C507" s="148" t="s">
        <v>1274</v>
      </c>
      <c r="D507" s="148" t="s">
        <v>242</v>
      </c>
      <c r="E507" s="149" t="s">
        <v>954</v>
      </c>
      <c r="F507" s="150" t="s">
        <v>955</v>
      </c>
      <c r="G507" s="151" t="s">
        <v>461</v>
      </c>
      <c r="H507" s="152">
        <v>0.26200000000000001</v>
      </c>
      <c r="I507" s="153"/>
      <c r="J507" s="152">
        <f>ROUND(I507*H507,3)</f>
        <v>0</v>
      </c>
      <c r="K507" s="154"/>
      <c r="L507" s="35"/>
      <c r="M507" s="155" t="s">
        <v>1</v>
      </c>
      <c r="N507" s="156" t="s">
        <v>46</v>
      </c>
      <c r="O507" s="60"/>
      <c r="P507" s="157">
        <f>O507*H507</f>
        <v>0</v>
      </c>
      <c r="Q507" s="157">
        <v>0</v>
      </c>
      <c r="R507" s="157">
        <f>Q507*H507</f>
        <v>0</v>
      </c>
      <c r="S507" s="157">
        <v>0</v>
      </c>
      <c r="T507" s="158">
        <f>S507*H507</f>
        <v>0</v>
      </c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R507" s="159" t="s">
        <v>246</v>
      </c>
      <c r="AT507" s="159" t="s">
        <v>242</v>
      </c>
      <c r="AU507" s="159" t="s">
        <v>140</v>
      </c>
      <c r="AY507" s="18" t="s">
        <v>239</v>
      </c>
      <c r="BE507" s="160">
        <f>IF(N507="základná",J507,0)</f>
        <v>0</v>
      </c>
      <c r="BF507" s="160">
        <f>IF(N507="znížená",J507,0)</f>
        <v>0</v>
      </c>
      <c r="BG507" s="160">
        <f>IF(N507="zákl. prenesená",J507,0)</f>
        <v>0</v>
      </c>
      <c r="BH507" s="160">
        <f>IF(N507="zníž. prenesená",J507,0)</f>
        <v>0</v>
      </c>
      <c r="BI507" s="160">
        <f>IF(N507="nulová",J507,0)</f>
        <v>0</v>
      </c>
      <c r="BJ507" s="18" t="s">
        <v>140</v>
      </c>
      <c r="BK507" s="161">
        <f>ROUND(I507*H507,3)</f>
        <v>0</v>
      </c>
      <c r="BL507" s="18" t="s">
        <v>246</v>
      </c>
      <c r="BM507" s="159" t="s">
        <v>1497</v>
      </c>
    </row>
    <row r="508" spans="1:65" s="12" customFormat="1" ht="25.85" customHeight="1">
      <c r="B508" s="134"/>
      <c r="D508" s="135" t="s">
        <v>79</v>
      </c>
      <c r="E508" s="136" t="s">
        <v>754</v>
      </c>
      <c r="F508" s="136" t="s">
        <v>957</v>
      </c>
      <c r="I508" s="137"/>
      <c r="J508" s="138">
        <f>BK508</f>
        <v>0</v>
      </c>
      <c r="L508" s="134"/>
      <c r="M508" s="139"/>
      <c r="N508" s="140"/>
      <c r="O508" s="140"/>
      <c r="P508" s="141">
        <f>P509+P518+P531</f>
        <v>0</v>
      </c>
      <c r="Q508" s="140"/>
      <c r="R508" s="141">
        <f>R509+R518+R531</f>
        <v>0.39400000000000002</v>
      </c>
      <c r="S508" s="140"/>
      <c r="T508" s="142">
        <f>T509+T518+T531</f>
        <v>0</v>
      </c>
      <c r="AR508" s="135" t="s">
        <v>88</v>
      </c>
      <c r="AT508" s="143" t="s">
        <v>79</v>
      </c>
      <c r="AU508" s="143" t="s">
        <v>80</v>
      </c>
      <c r="AY508" s="135" t="s">
        <v>239</v>
      </c>
      <c r="BK508" s="144">
        <f>BK509+BK518+BK531</f>
        <v>0</v>
      </c>
    </row>
    <row r="509" spans="1:65" s="12" customFormat="1" ht="22.75" customHeight="1">
      <c r="B509" s="134"/>
      <c r="D509" s="135" t="s">
        <v>79</v>
      </c>
      <c r="E509" s="145" t="s">
        <v>980</v>
      </c>
      <c r="F509" s="145" t="s">
        <v>981</v>
      </c>
      <c r="I509" s="137"/>
      <c r="J509" s="146">
        <f>BK509</f>
        <v>0</v>
      </c>
      <c r="L509" s="134"/>
      <c r="M509" s="139"/>
      <c r="N509" s="140"/>
      <c r="O509" s="140"/>
      <c r="P509" s="141">
        <f>SUM(P510:P517)</f>
        <v>0</v>
      </c>
      <c r="Q509" s="140"/>
      <c r="R509" s="141">
        <f>SUM(R510:R517)</f>
        <v>7.0000000000000007E-2</v>
      </c>
      <c r="S509" s="140"/>
      <c r="T509" s="142">
        <f>SUM(T510:T517)</f>
        <v>0</v>
      </c>
      <c r="AR509" s="135" t="s">
        <v>88</v>
      </c>
      <c r="AT509" s="143" t="s">
        <v>79</v>
      </c>
      <c r="AU509" s="143" t="s">
        <v>88</v>
      </c>
      <c r="AY509" s="135" t="s">
        <v>239</v>
      </c>
      <c r="BK509" s="144">
        <f>SUM(BK510:BK517)</f>
        <v>0</v>
      </c>
    </row>
    <row r="510" spans="1:65" s="2" customFormat="1" ht="24.25" customHeight="1">
      <c r="A510" s="34"/>
      <c r="B510" s="147"/>
      <c r="C510" s="148" t="s">
        <v>378</v>
      </c>
      <c r="D510" s="148" t="s">
        <v>242</v>
      </c>
      <c r="E510" s="149" t="s">
        <v>982</v>
      </c>
      <c r="F510" s="150" t="s">
        <v>983</v>
      </c>
      <c r="G510" s="151" t="s">
        <v>138</v>
      </c>
      <c r="H510" s="152">
        <v>5.4</v>
      </c>
      <c r="I510" s="153"/>
      <c r="J510" s="152">
        <f>ROUND(I510*H510,3)</f>
        <v>0</v>
      </c>
      <c r="K510" s="154"/>
      <c r="L510" s="35"/>
      <c r="M510" s="155" t="s">
        <v>1</v>
      </c>
      <c r="N510" s="156" t="s">
        <v>46</v>
      </c>
      <c r="O510" s="60"/>
      <c r="P510" s="157">
        <f>O510*H510</f>
        <v>0</v>
      </c>
      <c r="Q510" s="157">
        <v>0</v>
      </c>
      <c r="R510" s="157">
        <f>Q510*H510</f>
        <v>0</v>
      </c>
      <c r="S510" s="157">
        <v>0</v>
      </c>
      <c r="T510" s="158">
        <f>S510*H510</f>
        <v>0</v>
      </c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R510" s="159" t="s">
        <v>307</v>
      </c>
      <c r="AT510" s="159" t="s">
        <v>242</v>
      </c>
      <c r="AU510" s="159" t="s">
        <v>140</v>
      </c>
      <c r="AY510" s="18" t="s">
        <v>239</v>
      </c>
      <c r="BE510" s="160">
        <f>IF(N510="základná",J510,0)</f>
        <v>0</v>
      </c>
      <c r="BF510" s="160">
        <f>IF(N510="znížená",J510,0)</f>
        <v>0</v>
      </c>
      <c r="BG510" s="160">
        <f>IF(N510="zákl. prenesená",J510,0)</f>
        <v>0</v>
      </c>
      <c r="BH510" s="160">
        <f>IF(N510="zníž. prenesená",J510,0)</f>
        <v>0</v>
      </c>
      <c r="BI510" s="160">
        <f>IF(N510="nulová",J510,0)</f>
        <v>0</v>
      </c>
      <c r="BJ510" s="18" t="s">
        <v>140</v>
      </c>
      <c r="BK510" s="161">
        <f>ROUND(I510*H510,3)</f>
        <v>0</v>
      </c>
      <c r="BL510" s="18" t="s">
        <v>307</v>
      </c>
      <c r="BM510" s="159" t="s">
        <v>924</v>
      </c>
    </row>
    <row r="511" spans="1:65" s="2" customFormat="1" ht="14.4" customHeight="1">
      <c r="A511" s="34"/>
      <c r="B511" s="147"/>
      <c r="C511" s="190" t="s">
        <v>434</v>
      </c>
      <c r="D511" s="190" t="s">
        <v>541</v>
      </c>
      <c r="E511" s="191" t="s">
        <v>986</v>
      </c>
      <c r="F511" s="192" t="s">
        <v>1498</v>
      </c>
      <c r="G511" s="193" t="s">
        <v>388</v>
      </c>
      <c r="H511" s="194">
        <v>1</v>
      </c>
      <c r="I511" s="195"/>
      <c r="J511" s="194">
        <f>ROUND(I511*H511,3)</f>
        <v>0</v>
      </c>
      <c r="K511" s="196"/>
      <c r="L511" s="197"/>
      <c r="M511" s="198" t="s">
        <v>1</v>
      </c>
      <c r="N511" s="199" t="s">
        <v>46</v>
      </c>
      <c r="O511" s="60"/>
      <c r="P511" s="157">
        <f>O511*H511</f>
        <v>0</v>
      </c>
      <c r="Q511" s="157">
        <v>0.05</v>
      </c>
      <c r="R511" s="157">
        <f>Q511*H511</f>
        <v>0.05</v>
      </c>
      <c r="S511" s="157">
        <v>0</v>
      </c>
      <c r="T511" s="158">
        <f>S511*H511</f>
        <v>0</v>
      </c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R511" s="159" t="s">
        <v>323</v>
      </c>
      <c r="AT511" s="159" t="s">
        <v>541</v>
      </c>
      <c r="AU511" s="159" t="s">
        <v>140</v>
      </c>
      <c r="AY511" s="18" t="s">
        <v>239</v>
      </c>
      <c r="BE511" s="160">
        <f>IF(N511="základná",J511,0)</f>
        <v>0</v>
      </c>
      <c r="BF511" s="160">
        <f>IF(N511="znížená",J511,0)</f>
        <v>0</v>
      </c>
      <c r="BG511" s="160">
        <f>IF(N511="zákl. prenesená",J511,0)</f>
        <v>0</v>
      </c>
      <c r="BH511" s="160">
        <f>IF(N511="zníž. prenesená",J511,0)</f>
        <v>0</v>
      </c>
      <c r="BI511" s="160">
        <f>IF(N511="nulová",J511,0)</f>
        <v>0</v>
      </c>
      <c r="BJ511" s="18" t="s">
        <v>140</v>
      </c>
      <c r="BK511" s="161">
        <f>ROUND(I511*H511,3)</f>
        <v>0</v>
      </c>
      <c r="BL511" s="18" t="s">
        <v>307</v>
      </c>
      <c r="BM511" s="159" t="s">
        <v>439</v>
      </c>
    </row>
    <row r="512" spans="1:65" s="2" customFormat="1" ht="24.25" customHeight="1">
      <c r="A512" s="34"/>
      <c r="B512" s="147"/>
      <c r="C512" s="148" t="s">
        <v>562</v>
      </c>
      <c r="D512" s="148" t="s">
        <v>242</v>
      </c>
      <c r="E512" s="149" t="s">
        <v>990</v>
      </c>
      <c r="F512" s="150" t="s">
        <v>991</v>
      </c>
      <c r="G512" s="151" t="s">
        <v>388</v>
      </c>
      <c r="H512" s="152">
        <v>1</v>
      </c>
      <c r="I512" s="153"/>
      <c r="J512" s="152">
        <f>ROUND(I512*H512,3)</f>
        <v>0</v>
      </c>
      <c r="K512" s="154"/>
      <c r="L512" s="35"/>
      <c r="M512" s="155" t="s">
        <v>1</v>
      </c>
      <c r="N512" s="156" t="s">
        <v>46</v>
      </c>
      <c r="O512" s="60"/>
      <c r="P512" s="157">
        <f>O512*H512</f>
        <v>0</v>
      </c>
      <c r="Q512" s="157">
        <v>0</v>
      </c>
      <c r="R512" s="157">
        <f>Q512*H512</f>
        <v>0</v>
      </c>
      <c r="S512" s="157">
        <v>0</v>
      </c>
      <c r="T512" s="158">
        <f>S512*H512</f>
        <v>0</v>
      </c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R512" s="159" t="s">
        <v>246</v>
      </c>
      <c r="AT512" s="159" t="s">
        <v>242</v>
      </c>
      <c r="AU512" s="159" t="s">
        <v>140</v>
      </c>
      <c r="AY512" s="18" t="s">
        <v>239</v>
      </c>
      <c r="BE512" s="160">
        <f>IF(N512="základná",J512,0)</f>
        <v>0</v>
      </c>
      <c r="BF512" s="160">
        <f>IF(N512="znížená",J512,0)</f>
        <v>0</v>
      </c>
      <c r="BG512" s="160">
        <f>IF(N512="zákl. prenesená",J512,0)</f>
        <v>0</v>
      </c>
      <c r="BH512" s="160">
        <f>IF(N512="zníž. prenesená",J512,0)</f>
        <v>0</v>
      </c>
      <c r="BI512" s="160">
        <f>IF(N512="nulová",J512,0)</f>
        <v>0</v>
      </c>
      <c r="BJ512" s="18" t="s">
        <v>140</v>
      </c>
      <c r="BK512" s="161">
        <f>ROUND(I512*H512,3)</f>
        <v>0</v>
      </c>
      <c r="BL512" s="18" t="s">
        <v>246</v>
      </c>
      <c r="BM512" s="159" t="s">
        <v>1499</v>
      </c>
    </row>
    <row r="513" spans="1:65" s="2" customFormat="1" ht="19.649999999999999">
      <c r="A513" s="34"/>
      <c r="B513" s="35"/>
      <c r="C513" s="34"/>
      <c r="D513" s="163" t="s">
        <v>316</v>
      </c>
      <c r="E513" s="34"/>
      <c r="F513" s="186" t="s">
        <v>993</v>
      </c>
      <c r="G513" s="34"/>
      <c r="H513" s="34"/>
      <c r="I513" s="187"/>
      <c r="J513" s="34"/>
      <c r="K513" s="34"/>
      <c r="L513" s="35"/>
      <c r="M513" s="188"/>
      <c r="N513" s="189"/>
      <c r="O513" s="60"/>
      <c r="P513" s="60"/>
      <c r="Q513" s="60"/>
      <c r="R513" s="60"/>
      <c r="S513" s="60"/>
      <c r="T513" s="61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T513" s="18" t="s">
        <v>316</v>
      </c>
      <c r="AU513" s="18" t="s">
        <v>140</v>
      </c>
    </row>
    <row r="514" spans="1:65" s="2" customFormat="1" ht="24.25" customHeight="1">
      <c r="A514" s="34"/>
      <c r="B514" s="147"/>
      <c r="C514" s="148" t="s">
        <v>1251</v>
      </c>
      <c r="D514" s="148" t="s">
        <v>242</v>
      </c>
      <c r="E514" s="149" t="s">
        <v>995</v>
      </c>
      <c r="F514" s="150" t="s">
        <v>996</v>
      </c>
      <c r="G514" s="151" t="s">
        <v>454</v>
      </c>
      <c r="H514" s="152">
        <v>20</v>
      </c>
      <c r="I514" s="153"/>
      <c r="J514" s="152">
        <f>ROUND(I514*H514,3)</f>
        <v>0</v>
      </c>
      <c r="K514" s="154"/>
      <c r="L514" s="35"/>
      <c r="M514" s="155" t="s">
        <v>1</v>
      </c>
      <c r="N514" s="156" t="s">
        <v>46</v>
      </c>
      <c r="O514" s="60"/>
      <c r="P514" s="157">
        <f>O514*H514</f>
        <v>0</v>
      </c>
      <c r="Q514" s="157">
        <v>1E-3</v>
      </c>
      <c r="R514" s="157">
        <f>Q514*H514</f>
        <v>0.02</v>
      </c>
      <c r="S514" s="157">
        <v>0</v>
      </c>
      <c r="T514" s="158">
        <f>S514*H514</f>
        <v>0</v>
      </c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R514" s="159" t="s">
        <v>246</v>
      </c>
      <c r="AT514" s="159" t="s">
        <v>242</v>
      </c>
      <c r="AU514" s="159" t="s">
        <v>140</v>
      </c>
      <c r="AY514" s="18" t="s">
        <v>239</v>
      </c>
      <c r="BE514" s="160">
        <f>IF(N514="základná",J514,0)</f>
        <v>0</v>
      </c>
      <c r="BF514" s="160">
        <f>IF(N514="znížená",J514,0)</f>
        <v>0</v>
      </c>
      <c r="BG514" s="160">
        <f>IF(N514="zákl. prenesená",J514,0)</f>
        <v>0</v>
      </c>
      <c r="BH514" s="160">
        <f>IF(N514="zníž. prenesená",J514,0)</f>
        <v>0</v>
      </c>
      <c r="BI514" s="160">
        <f>IF(N514="nulová",J514,0)</f>
        <v>0</v>
      </c>
      <c r="BJ514" s="18" t="s">
        <v>140</v>
      </c>
      <c r="BK514" s="161">
        <f>ROUND(I514*H514,3)</f>
        <v>0</v>
      </c>
      <c r="BL514" s="18" t="s">
        <v>246</v>
      </c>
      <c r="BM514" s="159" t="s">
        <v>1500</v>
      </c>
    </row>
    <row r="515" spans="1:65" s="2" customFormat="1" ht="19.649999999999999">
      <c r="A515" s="34"/>
      <c r="B515" s="35"/>
      <c r="C515" s="34"/>
      <c r="D515" s="163" t="s">
        <v>316</v>
      </c>
      <c r="E515" s="34"/>
      <c r="F515" s="186" t="s">
        <v>993</v>
      </c>
      <c r="G515" s="34"/>
      <c r="H515" s="34"/>
      <c r="I515" s="187"/>
      <c r="J515" s="34"/>
      <c r="K515" s="34"/>
      <c r="L515" s="35"/>
      <c r="M515" s="188"/>
      <c r="N515" s="189"/>
      <c r="O515" s="60"/>
      <c r="P515" s="60"/>
      <c r="Q515" s="60"/>
      <c r="R515" s="60"/>
      <c r="S515" s="60"/>
      <c r="T515" s="61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T515" s="18" t="s">
        <v>316</v>
      </c>
      <c r="AU515" s="18" t="s">
        <v>140</v>
      </c>
    </row>
    <row r="516" spans="1:65" s="2" customFormat="1" ht="24.25" customHeight="1">
      <c r="A516" s="34"/>
      <c r="B516" s="147"/>
      <c r="C516" s="148" t="s">
        <v>610</v>
      </c>
      <c r="D516" s="148" t="s">
        <v>242</v>
      </c>
      <c r="E516" s="149" t="s">
        <v>999</v>
      </c>
      <c r="F516" s="150" t="s">
        <v>1000</v>
      </c>
      <c r="G516" s="151" t="s">
        <v>1001</v>
      </c>
      <c r="H516" s="152">
        <v>1</v>
      </c>
      <c r="I516" s="153"/>
      <c r="J516" s="152">
        <f>ROUND(I516*H516,3)</f>
        <v>0</v>
      </c>
      <c r="K516" s="154"/>
      <c r="L516" s="35"/>
      <c r="M516" s="155" t="s">
        <v>1</v>
      </c>
      <c r="N516" s="156" t="s">
        <v>46</v>
      </c>
      <c r="O516" s="60"/>
      <c r="P516" s="157">
        <f>O516*H516</f>
        <v>0</v>
      </c>
      <c r="Q516" s="157">
        <v>0</v>
      </c>
      <c r="R516" s="157">
        <f>Q516*H516</f>
        <v>0</v>
      </c>
      <c r="S516" s="157">
        <v>0</v>
      </c>
      <c r="T516" s="158">
        <f>S516*H516</f>
        <v>0</v>
      </c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R516" s="159" t="s">
        <v>246</v>
      </c>
      <c r="AT516" s="159" t="s">
        <v>242</v>
      </c>
      <c r="AU516" s="159" t="s">
        <v>140</v>
      </c>
      <c r="AY516" s="18" t="s">
        <v>239</v>
      </c>
      <c r="BE516" s="160">
        <f>IF(N516="základná",J516,0)</f>
        <v>0</v>
      </c>
      <c r="BF516" s="160">
        <f>IF(N516="znížená",J516,0)</f>
        <v>0</v>
      </c>
      <c r="BG516" s="160">
        <f>IF(N516="zákl. prenesená",J516,0)</f>
        <v>0</v>
      </c>
      <c r="BH516" s="160">
        <f>IF(N516="zníž. prenesená",J516,0)</f>
        <v>0</v>
      </c>
      <c r="BI516" s="160">
        <f>IF(N516="nulová",J516,0)</f>
        <v>0</v>
      </c>
      <c r="BJ516" s="18" t="s">
        <v>140</v>
      </c>
      <c r="BK516" s="161">
        <f>ROUND(I516*H516,3)</f>
        <v>0</v>
      </c>
      <c r="BL516" s="18" t="s">
        <v>246</v>
      </c>
      <c r="BM516" s="159" t="s">
        <v>1501</v>
      </c>
    </row>
    <row r="517" spans="1:65" s="2" customFormat="1" ht="19.649999999999999">
      <c r="A517" s="34"/>
      <c r="B517" s="35"/>
      <c r="C517" s="34"/>
      <c r="D517" s="163" t="s">
        <v>316</v>
      </c>
      <c r="E517" s="34"/>
      <c r="F517" s="186" t="s">
        <v>993</v>
      </c>
      <c r="G517" s="34"/>
      <c r="H517" s="34"/>
      <c r="I517" s="187"/>
      <c r="J517" s="34"/>
      <c r="K517" s="34"/>
      <c r="L517" s="35"/>
      <c r="M517" s="188"/>
      <c r="N517" s="189"/>
      <c r="O517" s="60"/>
      <c r="P517" s="60"/>
      <c r="Q517" s="60"/>
      <c r="R517" s="60"/>
      <c r="S517" s="60"/>
      <c r="T517" s="61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T517" s="18" t="s">
        <v>316</v>
      </c>
      <c r="AU517" s="18" t="s">
        <v>140</v>
      </c>
    </row>
    <row r="518" spans="1:65" s="12" customFormat="1" ht="22.75" customHeight="1">
      <c r="B518" s="134"/>
      <c r="D518" s="135" t="s">
        <v>79</v>
      </c>
      <c r="E518" s="145" t="s">
        <v>1003</v>
      </c>
      <c r="F518" s="145" t="s">
        <v>1004</v>
      </c>
      <c r="I518" s="137"/>
      <c r="J518" s="146">
        <f>BK518</f>
        <v>0</v>
      </c>
      <c r="L518" s="134"/>
      <c r="M518" s="139"/>
      <c r="N518" s="140"/>
      <c r="O518" s="140"/>
      <c r="P518" s="141">
        <f>SUM(P519:P530)</f>
        <v>0</v>
      </c>
      <c r="Q518" s="140"/>
      <c r="R518" s="141">
        <f>SUM(R519:R530)</f>
        <v>0.32400000000000001</v>
      </c>
      <c r="S518" s="140"/>
      <c r="T518" s="142">
        <f>SUM(T519:T530)</f>
        <v>0</v>
      </c>
      <c r="AR518" s="135" t="s">
        <v>88</v>
      </c>
      <c r="AT518" s="143" t="s">
        <v>79</v>
      </c>
      <c r="AU518" s="143" t="s">
        <v>88</v>
      </c>
      <c r="AY518" s="135" t="s">
        <v>239</v>
      </c>
      <c r="BK518" s="144">
        <f>SUM(BK519:BK530)</f>
        <v>0</v>
      </c>
    </row>
    <row r="519" spans="1:65" s="2" customFormat="1" ht="24.25" customHeight="1">
      <c r="A519" s="34"/>
      <c r="B519" s="147"/>
      <c r="C519" s="148" t="s">
        <v>802</v>
      </c>
      <c r="D519" s="148" t="s">
        <v>242</v>
      </c>
      <c r="E519" s="149" t="s">
        <v>1006</v>
      </c>
      <c r="F519" s="150" t="s">
        <v>1007</v>
      </c>
      <c r="G519" s="151" t="s">
        <v>388</v>
      </c>
      <c r="H519" s="152">
        <v>6</v>
      </c>
      <c r="I519" s="153"/>
      <c r="J519" s="152">
        <f>ROUND(I519*H519,3)</f>
        <v>0</v>
      </c>
      <c r="K519" s="154"/>
      <c r="L519" s="35"/>
      <c r="M519" s="155" t="s">
        <v>1</v>
      </c>
      <c r="N519" s="156" t="s">
        <v>46</v>
      </c>
      <c r="O519" s="60"/>
      <c r="P519" s="157">
        <f>O519*H519</f>
        <v>0</v>
      </c>
      <c r="Q519" s="157">
        <v>0</v>
      </c>
      <c r="R519" s="157">
        <f>Q519*H519</f>
        <v>0</v>
      </c>
      <c r="S519" s="157">
        <v>0</v>
      </c>
      <c r="T519" s="158">
        <f>S519*H519</f>
        <v>0</v>
      </c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R519" s="159" t="s">
        <v>307</v>
      </c>
      <c r="AT519" s="159" t="s">
        <v>242</v>
      </c>
      <c r="AU519" s="159" t="s">
        <v>140</v>
      </c>
      <c r="AY519" s="18" t="s">
        <v>239</v>
      </c>
      <c r="BE519" s="160">
        <f>IF(N519="základná",J519,0)</f>
        <v>0</v>
      </c>
      <c r="BF519" s="160">
        <f>IF(N519="znížená",J519,0)</f>
        <v>0</v>
      </c>
      <c r="BG519" s="160">
        <f>IF(N519="zákl. prenesená",J519,0)</f>
        <v>0</v>
      </c>
      <c r="BH519" s="160">
        <f>IF(N519="zníž. prenesená",J519,0)</f>
        <v>0</v>
      </c>
      <c r="BI519" s="160">
        <f>IF(N519="nulová",J519,0)</f>
        <v>0</v>
      </c>
      <c r="BJ519" s="18" t="s">
        <v>140</v>
      </c>
      <c r="BK519" s="161">
        <f>ROUND(I519*H519,3)</f>
        <v>0</v>
      </c>
      <c r="BL519" s="18" t="s">
        <v>307</v>
      </c>
      <c r="BM519" s="159" t="s">
        <v>905</v>
      </c>
    </row>
    <row r="520" spans="1:65" s="2" customFormat="1" ht="29.45">
      <c r="A520" s="34"/>
      <c r="B520" s="35"/>
      <c r="C520" s="34"/>
      <c r="D520" s="163" t="s">
        <v>316</v>
      </c>
      <c r="E520" s="34"/>
      <c r="F520" s="186" t="s">
        <v>1008</v>
      </c>
      <c r="G520" s="34"/>
      <c r="H520" s="34"/>
      <c r="I520" s="187"/>
      <c r="J520" s="34"/>
      <c r="K520" s="34"/>
      <c r="L520" s="35"/>
      <c r="M520" s="188"/>
      <c r="N520" s="189"/>
      <c r="O520" s="60"/>
      <c r="P520" s="60"/>
      <c r="Q520" s="60"/>
      <c r="R520" s="60"/>
      <c r="S520" s="60"/>
      <c r="T520" s="61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T520" s="18" t="s">
        <v>316</v>
      </c>
      <c r="AU520" s="18" t="s">
        <v>140</v>
      </c>
    </row>
    <row r="521" spans="1:65" s="2" customFormat="1" ht="14.4" customHeight="1">
      <c r="A521" s="34"/>
      <c r="B521" s="147"/>
      <c r="C521" s="190" t="s">
        <v>905</v>
      </c>
      <c r="D521" s="190" t="s">
        <v>541</v>
      </c>
      <c r="E521" s="191" t="s">
        <v>1010</v>
      </c>
      <c r="F521" s="192" t="s">
        <v>1011</v>
      </c>
      <c r="G521" s="193" t="s">
        <v>388</v>
      </c>
      <c r="H521" s="194">
        <v>3</v>
      </c>
      <c r="I521" s="195"/>
      <c r="J521" s="194">
        <f>ROUND(I521*H521,3)</f>
        <v>0</v>
      </c>
      <c r="K521" s="196"/>
      <c r="L521" s="197"/>
      <c r="M521" s="198" t="s">
        <v>1</v>
      </c>
      <c r="N521" s="199" t="s">
        <v>46</v>
      </c>
      <c r="O521" s="60"/>
      <c r="P521" s="157">
        <f>O521*H521</f>
        <v>0</v>
      </c>
      <c r="Q521" s="157">
        <v>5.3999999999999999E-2</v>
      </c>
      <c r="R521" s="157">
        <f>Q521*H521</f>
        <v>0.16200000000000001</v>
      </c>
      <c r="S521" s="157">
        <v>0</v>
      </c>
      <c r="T521" s="158">
        <f>S521*H521</f>
        <v>0</v>
      </c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R521" s="159" t="s">
        <v>323</v>
      </c>
      <c r="AT521" s="159" t="s">
        <v>541</v>
      </c>
      <c r="AU521" s="159" t="s">
        <v>140</v>
      </c>
      <c r="AY521" s="18" t="s">
        <v>239</v>
      </c>
      <c r="BE521" s="160">
        <f>IF(N521="základná",J521,0)</f>
        <v>0</v>
      </c>
      <c r="BF521" s="160">
        <f>IF(N521="znížená",J521,0)</f>
        <v>0</v>
      </c>
      <c r="BG521" s="160">
        <f>IF(N521="zákl. prenesená",J521,0)</f>
        <v>0</v>
      </c>
      <c r="BH521" s="160">
        <f>IF(N521="zníž. prenesená",J521,0)</f>
        <v>0</v>
      </c>
      <c r="BI521" s="160">
        <f>IF(N521="nulová",J521,0)</f>
        <v>0</v>
      </c>
      <c r="BJ521" s="18" t="s">
        <v>140</v>
      </c>
      <c r="BK521" s="161">
        <f>ROUND(I521*H521,3)</f>
        <v>0</v>
      </c>
      <c r="BL521" s="18" t="s">
        <v>307</v>
      </c>
      <c r="BM521" s="159" t="s">
        <v>909</v>
      </c>
    </row>
    <row r="522" spans="1:65" s="2" customFormat="1" ht="19.649999999999999">
      <c r="A522" s="34"/>
      <c r="B522" s="35"/>
      <c r="C522" s="34"/>
      <c r="D522" s="163" t="s">
        <v>316</v>
      </c>
      <c r="E522" s="34"/>
      <c r="F522" s="186" t="s">
        <v>1012</v>
      </c>
      <c r="G522" s="34"/>
      <c r="H522" s="34"/>
      <c r="I522" s="187"/>
      <c r="J522" s="34"/>
      <c r="K522" s="34"/>
      <c r="L522" s="35"/>
      <c r="M522" s="188"/>
      <c r="N522" s="189"/>
      <c r="O522" s="60"/>
      <c r="P522" s="60"/>
      <c r="Q522" s="60"/>
      <c r="R522" s="60"/>
      <c r="S522" s="60"/>
      <c r="T522" s="61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T522" s="18" t="s">
        <v>316</v>
      </c>
      <c r="AU522" s="18" t="s">
        <v>140</v>
      </c>
    </row>
    <row r="523" spans="1:65" s="13" customFormat="1">
      <c r="B523" s="162"/>
      <c r="D523" s="163" t="s">
        <v>247</v>
      </c>
      <c r="E523" s="164" t="s">
        <v>1</v>
      </c>
      <c r="F523" s="165" t="s">
        <v>1502</v>
      </c>
      <c r="H523" s="166">
        <v>3</v>
      </c>
      <c r="I523" s="167"/>
      <c r="L523" s="162"/>
      <c r="M523" s="168"/>
      <c r="N523" s="169"/>
      <c r="O523" s="169"/>
      <c r="P523" s="169"/>
      <c r="Q523" s="169"/>
      <c r="R523" s="169"/>
      <c r="S523" s="169"/>
      <c r="T523" s="170"/>
      <c r="AT523" s="164" t="s">
        <v>247</v>
      </c>
      <c r="AU523" s="164" t="s">
        <v>140</v>
      </c>
      <c r="AV523" s="13" t="s">
        <v>140</v>
      </c>
      <c r="AW523" s="13" t="s">
        <v>3</v>
      </c>
      <c r="AX523" s="13" t="s">
        <v>80</v>
      </c>
      <c r="AY523" s="164" t="s">
        <v>239</v>
      </c>
    </row>
    <row r="524" spans="1:65" s="14" customFormat="1">
      <c r="B524" s="171"/>
      <c r="D524" s="163" t="s">
        <v>247</v>
      </c>
      <c r="E524" s="172" t="s">
        <v>1</v>
      </c>
      <c r="F524" s="173" t="s">
        <v>249</v>
      </c>
      <c r="H524" s="174">
        <v>3</v>
      </c>
      <c r="I524" s="175"/>
      <c r="L524" s="171"/>
      <c r="M524" s="176"/>
      <c r="N524" s="177"/>
      <c r="O524" s="177"/>
      <c r="P524" s="177"/>
      <c r="Q524" s="177"/>
      <c r="R524" s="177"/>
      <c r="S524" s="177"/>
      <c r="T524" s="178"/>
      <c r="AT524" s="172" t="s">
        <v>247</v>
      </c>
      <c r="AU524" s="172" t="s">
        <v>140</v>
      </c>
      <c r="AV524" s="14" t="s">
        <v>246</v>
      </c>
      <c r="AW524" s="14" t="s">
        <v>3</v>
      </c>
      <c r="AX524" s="14" t="s">
        <v>88</v>
      </c>
      <c r="AY524" s="172" t="s">
        <v>239</v>
      </c>
    </row>
    <row r="525" spans="1:65" s="2" customFormat="1" ht="14.4" customHeight="1">
      <c r="A525" s="34"/>
      <c r="B525" s="147"/>
      <c r="C525" s="190" t="s">
        <v>909</v>
      </c>
      <c r="D525" s="190" t="s">
        <v>541</v>
      </c>
      <c r="E525" s="191" t="s">
        <v>1503</v>
      </c>
      <c r="F525" s="192" t="s">
        <v>1504</v>
      </c>
      <c r="G525" s="193" t="s">
        <v>388</v>
      </c>
      <c r="H525" s="194">
        <v>1</v>
      </c>
      <c r="I525" s="195"/>
      <c r="J525" s="194">
        <f>ROUND(I525*H525,3)</f>
        <v>0</v>
      </c>
      <c r="K525" s="196"/>
      <c r="L525" s="197"/>
      <c r="M525" s="198" t="s">
        <v>1</v>
      </c>
      <c r="N525" s="199" t="s">
        <v>46</v>
      </c>
      <c r="O525" s="60"/>
      <c r="P525" s="157">
        <f>O525*H525</f>
        <v>0</v>
      </c>
      <c r="Q525" s="157">
        <v>5.3999999999999999E-2</v>
      </c>
      <c r="R525" s="157">
        <f>Q525*H525</f>
        <v>5.3999999999999999E-2</v>
      </c>
      <c r="S525" s="157">
        <v>0</v>
      </c>
      <c r="T525" s="158">
        <f>S525*H525</f>
        <v>0</v>
      </c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R525" s="159" t="s">
        <v>323</v>
      </c>
      <c r="AT525" s="159" t="s">
        <v>541</v>
      </c>
      <c r="AU525" s="159" t="s">
        <v>140</v>
      </c>
      <c r="AY525" s="18" t="s">
        <v>239</v>
      </c>
      <c r="BE525" s="160">
        <f>IF(N525="základná",J525,0)</f>
        <v>0</v>
      </c>
      <c r="BF525" s="160">
        <f>IF(N525="znížená",J525,0)</f>
        <v>0</v>
      </c>
      <c r="BG525" s="160">
        <f>IF(N525="zákl. prenesená",J525,0)</f>
        <v>0</v>
      </c>
      <c r="BH525" s="160">
        <f>IF(N525="zníž. prenesená",J525,0)</f>
        <v>0</v>
      </c>
      <c r="BI525" s="160">
        <f>IF(N525="nulová",J525,0)</f>
        <v>0</v>
      </c>
      <c r="BJ525" s="18" t="s">
        <v>140</v>
      </c>
      <c r="BK525" s="161">
        <f>ROUND(I525*H525,3)</f>
        <v>0</v>
      </c>
      <c r="BL525" s="18" t="s">
        <v>307</v>
      </c>
      <c r="BM525" s="159" t="s">
        <v>913</v>
      </c>
    </row>
    <row r="526" spans="1:65" s="2" customFormat="1" ht="19.649999999999999">
      <c r="A526" s="34"/>
      <c r="B526" s="35"/>
      <c r="C526" s="34"/>
      <c r="D526" s="163" t="s">
        <v>316</v>
      </c>
      <c r="E526" s="34"/>
      <c r="F526" s="186" t="s">
        <v>1012</v>
      </c>
      <c r="G526" s="34"/>
      <c r="H526" s="34"/>
      <c r="I526" s="187"/>
      <c r="J526" s="34"/>
      <c r="K526" s="34"/>
      <c r="L526" s="35"/>
      <c r="M526" s="188"/>
      <c r="N526" s="189"/>
      <c r="O526" s="60"/>
      <c r="P526" s="60"/>
      <c r="Q526" s="60"/>
      <c r="R526" s="60"/>
      <c r="S526" s="60"/>
      <c r="T526" s="61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T526" s="18" t="s">
        <v>316</v>
      </c>
      <c r="AU526" s="18" t="s">
        <v>140</v>
      </c>
    </row>
    <row r="527" spans="1:65" s="2" customFormat="1" ht="14.4" customHeight="1">
      <c r="A527" s="34"/>
      <c r="B527" s="147"/>
      <c r="C527" s="190" t="s">
        <v>913</v>
      </c>
      <c r="D527" s="190" t="s">
        <v>541</v>
      </c>
      <c r="E527" s="191" t="s">
        <v>1505</v>
      </c>
      <c r="F527" s="192" t="s">
        <v>1506</v>
      </c>
      <c r="G527" s="193" t="s">
        <v>388</v>
      </c>
      <c r="H527" s="194">
        <v>1</v>
      </c>
      <c r="I527" s="195"/>
      <c r="J527" s="194">
        <f>ROUND(I527*H527,3)</f>
        <v>0</v>
      </c>
      <c r="K527" s="196"/>
      <c r="L527" s="197"/>
      <c r="M527" s="198" t="s">
        <v>1</v>
      </c>
      <c r="N527" s="199" t="s">
        <v>46</v>
      </c>
      <c r="O527" s="60"/>
      <c r="P527" s="157">
        <f>O527*H527</f>
        <v>0</v>
      </c>
      <c r="Q527" s="157">
        <v>5.3999999999999999E-2</v>
      </c>
      <c r="R527" s="157">
        <f>Q527*H527</f>
        <v>5.3999999999999999E-2</v>
      </c>
      <c r="S527" s="157">
        <v>0</v>
      </c>
      <c r="T527" s="158">
        <f>S527*H527</f>
        <v>0</v>
      </c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R527" s="159" t="s">
        <v>323</v>
      </c>
      <c r="AT527" s="159" t="s">
        <v>541</v>
      </c>
      <c r="AU527" s="159" t="s">
        <v>140</v>
      </c>
      <c r="AY527" s="18" t="s">
        <v>239</v>
      </c>
      <c r="BE527" s="160">
        <f>IF(N527="základná",J527,0)</f>
        <v>0</v>
      </c>
      <c r="BF527" s="160">
        <f>IF(N527="znížená",J527,0)</f>
        <v>0</v>
      </c>
      <c r="BG527" s="160">
        <f>IF(N527="zákl. prenesená",J527,0)</f>
        <v>0</v>
      </c>
      <c r="BH527" s="160">
        <f>IF(N527="zníž. prenesená",J527,0)</f>
        <v>0</v>
      </c>
      <c r="BI527" s="160">
        <f>IF(N527="nulová",J527,0)</f>
        <v>0</v>
      </c>
      <c r="BJ527" s="18" t="s">
        <v>140</v>
      </c>
      <c r="BK527" s="161">
        <f>ROUND(I527*H527,3)</f>
        <v>0</v>
      </c>
      <c r="BL527" s="18" t="s">
        <v>307</v>
      </c>
      <c r="BM527" s="159" t="s">
        <v>916</v>
      </c>
    </row>
    <row r="528" spans="1:65" s="2" customFormat="1" ht="19.649999999999999">
      <c r="A528" s="34"/>
      <c r="B528" s="35"/>
      <c r="C528" s="34"/>
      <c r="D528" s="163" t="s">
        <v>316</v>
      </c>
      <c r="E528" s="34"/>
      <c r="F528" s="186" t="s">
        <v>1028</v>
      </c>
      <c r="G528" s="34"/>
      <c r="H528" s="34"/>
      <c r="I528" s="187"/>
      <c r="J528" s="34"/>
      <c r="K528" s="34"/>
      <c r="L528" s="35"/>
      <c r="M528" s="188"/>
      <c r="N528" s="189"/>
      <c r="O528" s="60"/>
      <c r="P528" s="60"/>
      <c r="Q528" s="60"/>
      <c r="R528" s="60"/>
      <c r="S528" s="60"/>
      <c r="T528" s="61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T528" s="18" t="s">
        <v>316</v>
      </c>
      <c r="AU528" s="18" t="s">
        <v>140</v>
      </c>
    </row>
    <row r="529" spans="1:65" s="2" customFormat="1" ht="14.4" customHeight="1">
      <c r="A529" s="34"/>
      <c r="B529" s="147"/>
      <c r="C529" s="190" t="s">
        <v>916</v>
      </c>
      <c r="D529" s="190" t="s">
        <v>541</v>
      </c>
      <c r="E529" s="191" t="s">
        <v>1507</v>
      </c>
      <c r="F529" s="192" t="s">
        <v>1508</v>
      </c>
      <c r="G529" s="193" t="s">
        <v>388</v>
      </c>
      <c r="H529" s="194">
        <v>1</v>
      </c>
      <c r="I529" s="195"/>
      <c r="J529" s="194">
        <f>ROUND(I529*H529,3)</f>
        <v>0</v>
      </c>
      <c r="K529" s="196"/>
      <c r="L529" s="197"/>
      <c r="M529" s="198" t="s">
        <v>1</v>
      </c>
      <c r="N529" s="199" t="s">
        <v>46</v>
      </c>
      <c r="O529" s="60"/>
      <c r="P529" s="157">
        <f>O529*H529</f>
        <v>0</v>
      </c>
      <c r="Q529" s="157">
        <v>5.3999999999999999E-2</v>
      </c>
      <c r="R529" s="157">
        <f>Q529*H529</f>
        <v>5.3999999999999999E-2</v>
      </c>
      <c r="S529" s="157">
        <v>0</v>
      </c>
      <c r="T529" s="158">
        <f>S529*H529</f>
        <v>0</v>
      </c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R529" s="159" t="s">
        <v>323</v>
      </c>
      <c r="AT529" s="159" t="s">
        <v>541</v>
      </c>
      <c r="AU529" s="159" t="s">
        <v>140</v>
      </c>
      <c r="AY529" s="18" t="s">
        <v>239</v>
      </c>
      <c r="BE529" s="160">
        <f>IF(N529="základná",J529,0)</f>
        <v>0</v>
      </c>
      <c r="BF529" s="160">
        <f>IF(N529="znížená",J529,0)</f>
        <v>0</v>
      </c>
      <c r="BG529" s="160">
        <f>IF(N529="zákl. prenesená",J529,0)</f>
        <v>0</v>
      </c>
      <c r="BH529" s="160">
        <f>IF(N529="zníž. prenesená",J529,0)</f>
        <v>0</v>
      </c>
      <c r="BI529" s="160">
        <f>IF(N529="nulová",J529,0)</f>
        <v>0</v>
      </c>
      <c r="BJ529" s="18" t="s">
        <v>140</v>
      </c>
      <c r="BK529" s="161">
        <f>ROUND(I529*H529,3)</f>
        <v>0</v>
      </c>
      <c r="BL529" s="18" t="s">
        <v>307</v>
      </c>
      <c r="BM529" s="159" t="s">
        <v>921</v>
      </c>
    </row>
    <row r="530" spans="1:65" s="2" customFormat="1" ht="19.649999999999999">
      <c r="A530" s="34"/>
      <c r="B530" s="35"/>
      <c r="C530" s="34"/>
      <c r="D530" s="163" t="s">
        <v>316</v>
      </c>
      <c r="E530" s="34"/>
      <c r="F530" s="186" t="s">
        <v>1028</v>
      </c>
      <c r="G530" s="34"/>
      <c r="H530" s="34"/>
      <c r="I530" s="187"/>
      <c r="J530" s="34"/>
      <c r="K530" s="34"/>
      <c r="L530" s="35"/>
      <c r="M530" s="188"/>
      <c r="N530" s="189"/>
      <c r="O530" s="60"/>
      <c r="P530" s="60"/>
      <c r="Q530" s="60"/>
      <c r="R530" s="60"/>
      <c r="S530" s="60"/>
      <c r="T530" s="61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T530" s="18" t="s">
        <v>316</v>
      </c>
      <c r="AU530" s="18" t="s">
        <v>140</v>
      </c>
    </row>
    <row r="531" spans="1:65" s="12" customFormat="1" ht="22.75" customHeight="1">
      <c r="B531" s="134"/>
      <c r="D531" s="135" t="s">
        <v>79</v>
      </c>
      <c r="E531" s="145" t="s">
        <v>1041</v>
      </c>
      <c r="F531" s="145" t="s">
        <v>509</v>
      </c>
      <c r="I531" s="137"/>
      <c r="J531" s="146">
        <f>BK531</f>
        <v>0</v>
      </c>
      <c r="L531" s="134"/>
      <c r="M531" s="139"/>
      <c r="N531" s="140"/>
      <c r="O531" s="140"/>
      <c r="P531" s="141">
        <f>P532</f>
        <v>0</v>
      </c>
      <c r="Q531" s="140"/>
      <c r="R531" s="141">
        <f>R532</f>
        <v>0</v>
      </c>
      <c r="S531" s="140"/>
      <c r="T531" s="142">
        <f>T532</f>
        <v>0</v>
      </c>
      <c r="AR531" s="135" t="s">
        <v>88</v>
      </c>
      <c r="AT531" s="143" t="s">
        <v>79</v>
      </c>
      <c r="AU531" s="143" t="s">
        <v>88</v>
      </c>
      <c r="AY531" s="135" t="s">
        <v>239</v>
      </c>
      <c r="BK531" s="144">
        <f>BK532</f>
        <v>0</v>
      </c>
    </row>
    <row r="532" spans="1:65" s="2" customFormat="1" ht="24.25" customHeight="1">
      <c r="A532" s="34"/>
      <c r="B532" s="147"/>
      <c r="C532" s="148" t="s">
        <v>1127</v>
      </c>
      <c r="D532" s="148" t="s">
        <v>242</v>
      </c>
      <c r="E532" s="149" t="s">
        <v>1509</v>
      </c>
      <c r="F532" s="150" t="s">
        <v>1510</v>
      </c>
      <c r="G532" s="151" t="s">
        <v>461</v>
      </c>
      <c r="H532" s="152">
        <v>0.39400000000000002</v>
      </c>
      <c r="I532" s="153"/>
      <c r="J532" s="152">
        <f>ROUND(I532*H532,3)</f>
        <v>0</v>
      </c>
      <c r="K532" s="154"/>
      <c r="L532" s="35"/>
      <c r="M532" s="155" t="s">
        <v>1</v>
      </c>
      <c r="N532" s="156" t="s">
        <v>46</v>
      </c>
      <c r="O532" s="60"/>
      <c r="P532" s="157">
        <f>O532*H532</f>
        <v>0</v>
      </c>
      <c r="Q532" s="157">
        <v>0</v>
      </c>
      <c r="R532" s="157">
        <f>Q532*H532</f>
        <v>0</v>
      </c>
      <c r="S532" s="157">
        <v>0</v>
      </c>
      <c r="T532" s="158">
        <f>S532*H532</f>
        <v>0</v>
      </c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R532" s="159" t="s">
        <v>246</v>
      </c>
      <c r="AT532" s="159" t="s">
        <v>242</v>
      </c>
      <c r="AU532" s="159" t="s">
        <v>140</v>
      </c>
      <c r="AY532" s="18" t="s">
        <v>239</v>
      </c>
      <c r="BE532" s="160">
        <f>IF(N532="základná",J532,0)</f>
        <v>0</v>
      </c>
      <c r="BF532" s="160">
        <f>IF(N532="znížená",J532,0)</f>
        <v>0</v>
      </c>
      <c r="BG532" s="160">
        <f>IF(N532="zákl. prenesená",J532,0)</f>
        <v>0</v>
      </c>
      <c r="BH532" s="160">
        <f>IF(N532="zníž. prenesená",J532,0)</f>
        <v>0</v>
      </c>
      <c r="BI532" s="160">
        <f>IF(N532="nulová",J532,0)</f>
        <v>0</v>
      </c>
      <c r="BJ532" s="18" t="s">
        <v>140</v>
      </c>
      <c r="BK532" s="161">
        <f>ROUND(I532*H532,3)</f>
        <v>0</v>
      </c>
      <c r="BL532" s="18" t="s">
        <v>246</v>
      </c>
      <c r="BM532" s="159" t="s">
        <v>1511</v>
      </c>
    </row>
    <row r="533" spans="1:65" s="12" customFormat="1" ht="25.85" customHeight="1">
      <c r="B533" s="134"/>
      <c r="D533" s="135" t="s">
        <v>79</v>
      </c>
      <c r="E533" s="136" t="s">
        <v>763</v>
      </c>
      <c r="F533" s="136" t="s">
        <v>1046</v>
      </c>
      <c r="I533" s="137"/>
      <c r="J533" s="138">
        <f>BK533</f>
        <v>0</v>
      </c>
      <c r="L533" s="134"/>
      <c r="M533" s="139"/>
      <c r="N533" s="140"/>
      <c r="O533" s="140"/>
      <c r="P533" s="141">
        <f>P534+P539</f>
        <v>0</v>
      </c>
      <c r="Q533" s="140"/>
      <c r="R533" s="141">
        <f>R534+R539</f>
        <v>2.9084000000000002E-2</v>
      </c>
      <c r="S533" s="140"/>
      <c r="T533" s="142">
        <f>T534+T539</f>
        <v>0</v>
      </c>
      <c r="AR533" s="135" t="s">
        <v>88</v>
      </c>
      <c r="AT533" s="143" t="s">
        <v>79</v>
      </c>
      <c r="AU533" s="143" t="s">
        <v>80</v>
      </c>
      <c r="AY533" s="135" t="s">
        <v>239</v>
      </c>
      <c r="BK533" s="144">
        <f>BK534+BK539</f>
        <v>0</v>
      </c>
    </row>
    <row r="534" spans="1:65" s="12" customFormat="1" ht="22.75" customHeight="1">
      <c r="B534" s="134"/>
      <c r="D534" s="135" t="s">
        <v>79</v>
      </c>
      <c r="E534" s="145" t="s">
        <v>1047</v>
      </c>
      <c r="F534" s="145" t="s">
        <v>1048</v>
      </c>
      <c r="I534" s="137"/>
      <c r="J534" s="146">
        <f>BK534</f>
        <v>0</v>
      </c>
      <c r="L534" s="134"/>
      <c r="M534" s="139"/>
      <c r="N534" s="140"/>
      <c r="O534" s="140"/>
      <c r="P534" s="141">
        <f>SUM(P535:P538)</f>
        <v>0</v>
      </c>
      <c r="Q534" s="140"/>
      <c r="R534" s="141">
        <f>SUM(R535:R538)</f>
        <v>2.9084000000000002E-2</v>
      </c>
      <c r="S534" s="140"/>
      <c r="T534" s="142">
        <f>SUM(T535:T538)</f>
        <v>0</v>
      </c>
      <c r="AR534" s="135" t="s">
        <v>88</v>
      </c>
      <c r="AT534" s="143" t="s">
        <v>79</v>
      </c>
      <c r="AU534" s="143" t="s">
        <v>88</v>
      </c>
      <c r="AY534" s="135" t="s">
        <v>239</v>
      </c>
      <c r="BK534" s="144">
        <f>SUM(BK535:BK538)</f>
        <v>0</v>
      </c>
    </row>
    <row r="535" spans="1:65" s="2" customFormat="1" ht="38" customHeight="1">
      <c r="A535" s="34"/>
      <c r="B535" s="147"/>
      <c r="C535" s="148" t="s">
        <v>921</v>
      </c>
      <c r="D535" s="148" t="s">
        <v>242</v>
      </c>
      <c r="E535" s="149" t="s">
        <v>1512</v>
      </c>
      <c r="F535" s="150" t="s">
        <v>1513</v>
      </c>
      <c r="G535" s="151" t="s">
        <v>138</v>
      </c>
      <c r="H535" s="152">
        <v>3.24</v>
      </c>
      <c r="I535" s="153"/>
      <c r="J535" s="152">
        <f>ROUND(I535*H535,3)</f>
        <v>0</v>
      </c>
      <c r="K535" s="154"/>
      <c r="L535" s="35"/>
      <c r="M535" s="155" t="s">
        <v>1</v>
      </c>
      <c r="N535" s="156" t="s">
        <v>46</v>
      </c>
      <c r="O535" s="60"/>
      <c r="P535" s="157">
        <f>O535*H535</f>
        <v>0</v>
      </c>
      <c r="Q535" s="157">
        <v>0</v>
      </c>
      <c r="R535" s="157">
        <f>Q535*H535</f>
        <v>0</v>
      </c>
      <c r="S535" s="157">
        <v>0</v>
      </c>
      <c r="T535" s="158">
        <f>S535*H535</f>
        <v>0</v>
      </c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R535" s="159" t="s">
        <v>307</v>
      </c>
      <c r="AT535" s="159" t="s">
        <v>242</v>
      </c>
      <c r="AU535" s="159" t="s">
        <v>140</v>
      </c>
      <c r="AY535" s="18" t="s">
        <v>239</v>
      </c>
      <c r="BE535" s="160">
        <f>IF(N535="základná",J535,0)</f>
        <v>0</v>
      </c>
      <c r="BF535" s="160">
        <f>IF(N535="znížená",J535,0)</f>
        <v>0</v>
      </c>
      <c r="BG535" s="160">
        <f>IF(N535="zákl. prenesená",J535,0)</f>
        <v>0</v>
      </c>
      <c r="BH535" s="160">
        <f>IF(N535="zníž. prenesená",J535,0)</f>
        <v>0</v>
      </c>
      <c r="BI535" s="160">
        <f>IF(N535="nulová",J535,0)</f>
        <v>0</v>
      </c>
      <c r="BJ535" s="18" t="s">
        <v>140</v>
      </c>
      <c r="BK535" s="161">
        <f>ROUND(I535*H535,3)</f>
        <v>0</v>
      </c>
      <c r="BL535" s="18" t="s">
        <v>307</v>
      </c>
      <c r="BM535" s="159" t="s">
        <v>681</v>
      </c>
    </row>
    <row r="536" spans="1:65" s="2" customFormat="1" ht="24.25" customHeight="1">
      <c r="A536" s="34"/>
      <c r="B536" s="147"/>
      <c r="C536" s="190" t="s">
        <v>924</v>
      </c>
      <c r="D536" s="190" t="s">
        <v>541</v>
      </c>
      <c r="E536" s="191" t="s">
        <v>1514</v>
      </c>
      <c r="F536" s="192" t="s">
        <v>1515</v>
      </c>
      <c r="G536" s="193" t="s">
        <v>261</v>
      </c>
      <c r="H536" s="194">
        <v>3.3050000000000002</v>
      </c>
      <c r="I536" s="195"/>
      <c r="J536" s="194">
        <f>ROUND(I536*H536,3)</f>
        <v>0</v>
      </c>
      <c r="K536" s="196"/>
      <c r="L536" s="197"/>
      <c r="M536" s="198" t="s">
        <v>1</v>
      </c>
      <c r="N536" s="199" t="s">
        <v>46</v>
      </c>
      <c r="O536" s="60"/>
      <c r="P536" s="157">
        <f>O536*H536</f>
        <v>0</v>
      </c>
      <c r="Q536" s="157">
        <v>8.8000000000000005E-3</v>
      </c>
      <c r="R536" s="157">
        <f>Q536*H536</f>
        <v>2.9084000000000002E-2</v>
      </c>
      <c r="S536" s="157">
        <v>0</v>
      </c>
      <c r="T536" s="158">
        <f>S536*H536</f>
        <v>0</v>
      </c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R536" s="159" t="s">
        <v>323</v>
      </c>
      <c r="AT536" s="159" t="s">
        <v>541</v>
      </c>
      <c r="AU536" s="159" t="s">
        <v>140</v>
      </c>
      <c r="AY536" s="18" t="s">
        <v>239</v>
      </c>
      <c r="BE536" s="160">
        <f>IF(N536="základná",J536,0)</f>
        <v>0</v>
      </c>
      <c r="BF536" s="160">
        <f>IF(N536="znížená",J536,0)</f>
        <v>0</v>
      </c>
      <c r="BG536" s="160">
        <f>IF(N536="zákl. prenesená",J536,0)</f>
        <v>0</v>
      </c>
      <c r="BH536" s="160">
        <f>IF(N536="zníž. prenesená",J536,0)</f>
        <v>0</v>
      </c>
      <c r="BI536" s="160">
        <f>IF(N536="nulová",J536,0)</f>
        <v>0</v>
      </c>
      <c r="BJ536" s="18" t="s">
        <v>140</v>
      </c>
      <c r="BK536" s="161">
        <f>ROUND(I536*H536,3)</f>
        <v>0</v>
      </c>
      <c r="BL536" s="18" t="s">
        <v>307</v>
      </c>
      <c r="BM536" s="159" t="s">
        <v>684</v>
      </c>
    </row>
    <row r="537" spans="1:65" s="13" customFormat="1">
      <c r="B537" s="162"/>
      <c r="D537" s="163" t="s">
        <v>247</v>
      </c>
      <c r="E537" s="164" t="s">
        <v>1</v>
      </c>
      <c r="F537" s="165" t="s">
        <v>1516</v>
      </c>
      <c r="H537" s="166">
        <v>3.3050000000000002</v>
      </c>
      <c r="I537" s="167"/>
      <c r="L537" s="162"/>
      <c r="M537" s="168"/>
      <c r="N537" s="169"/>
      <c r="O537" s="169"/>
      <c r="P537" s="169"/>
      <c r="Q537" s="169"/>
      <c r="R537" s="169"/>
      <c r="S537" s="169"/>
      <c r="T537" s="170"/>
      <c r="AT537" s="164" t="s">
        <v>247</v>
      </c>
      <c r="AU537" s="164" t="s">
        <v>140</v>
      </c>
      <c r="AV537" s="13" t="s">
        <v>140</v>
      </c>
      <c r="AW537" s="13" t="s">
        <v>3</v>
      </c>
      <c r="AX537" s="13" t="s">
        <v>80</v>
      </c>
      <c r="AY537" s="164" t="s">
        <v>239</v>
      </c>
    </row>
    <row r="538" spans="1:65" s="14" customFormat="1">
      <c r="B538" s="171"/>
      <c r="D538" s="163" t="s">
        <v>247</v>
      </c>
      <c r="E538" s="172" t="s">
        <v>1</v>
      </c>
      <c r="F538" s="173" t="s">
        <v>249</v>
      </c>
      <c r="H538" s="174">
        <v>3.3050000000000002</v>
      </c>
      <c r="I538" s="175"/>
      <c r="L538" s="171"/>
      <c r="M538" s="176"/>
      <c r="N538" s="177"/>
      <c r="O538" s="177"/>
      <c r="P538" s="177"/>
      <c r="Q538" s="177"/>
      <c r="R538" s="177"/>
      <c r="S538" s="177"/>
      <c r="T538" s="178"/>
      <c r="AT538" s="172" t="s">
        <v>247</v>
      </c>
      <c r="AU538" s="172" t="s">
        <v>140</v>
      </c>
      <c r="AV538" s="14" t="s">
        <v>246</v>
      </c>
      <c r="AW538" s="14" t="s">
        <v>3</v>
      </c>
      <c r="AX538" s="14" t="s">
        <v>88</v>
      </c>
      <c r="AY538" s="172" t="s">
        <v>239</v>
      </c>
    </row>
    <row r="539" spans="1:65" s="12" customFormat="1" ht="22.75" customHeight="1">
      <c r="B539" s="134"/>
      <c r="D539" s="135" t="s">
        <v>79</v>
      </c>
      <c r="E539" s="145" t="s">
        <v>1054</v>
      </c>
      <c r="F539" s="145" t="s">
        <v>509</v>
      </c>
      <c r="I539" s="137"/>
      <c r="J539" s="146">
        <f>BK539</f>
        <v>0</v>
      </c>
      <c r="L539" s="134"/>
      <c r="M539" s="139"/>
      <c r="N539" s="140"/>
      <c r="O539" s="140"/>
      <c r="P539" s="141">
        <f>P540</f>
        <v>0</v>
      </c>
      <c r="Q539" s="140"/>
      <c r="R539" s="141">
        <f>R540</f>
        <v>0</v>
      </c>
      <c r="S539" s="140"/>
      <c r="T539" s="142">
        <f>T540</f>
        <v>0</v>
      </c>
      <c r="AR539" s="135" t="s">
        <v>88</v>
      </c>
      <c r="AT539" s="143" t="s">
        <v>79</v>
      </c>
      <c r="AU539" s="143" t="s">
        <v>88</v>
      </c>
      <c r="AY539" s="135" t="s">
        <v>239</v>
      </c>
      <c r="BK539" s="144">
        <f>BK540</f>
        <v>0</v>
      </c>
    </row>
    <row r="540" spans="1:65" s="2" customFormat="1" ht="24.25" customHeight="1">
      <c r="A540" s="34"/>
      <c r="B540" s="147"/>
      <c r="C540" s="148" t="s">
        <v>439</v>
      </c>
      <c r="D540" s="148" t="s">
        <v>242</v>
      </c>
      <c r="E540" s="149" t="s">
        <v>1055</v>
      </c>
      <c r="F540" s="150" t="s">
        <v>1056</v>
      </c>
      <c r="G540" s="151" t="s">
        <v>461</v>
      </c>
      <c r="H540" s="152">
        <v>3.4000000000000002E-2</v>
      </c>
      <c r="I540" s="153"/>
      <c r="J540" s="152">
        <f>ROUND(I540*H540,3)</f>
        <v>0</v>
      </c>
      <c r="K540" s="154"/>
      <c r="L540" s="35"/>
      <c r="M540" s="155" t="s">
        <v>1</v>
      </c>
      <c r="N540" s="156" t="s">
        <v>46</v>
      </c>
      <c r="O540" s="60"/>
      <c r="P540" s="157">
        <f>O540*H540</f>
        <v>0</v>
      </c>
      <c r="Q540" s="157">
        <v>0</v>
      </c>
      <c r="R540" s="157">
        <f>Q540*H540</f>
        <v>0</v>
      </c>
      <c r="S540" s="157">
        <v>0</v>
      </c>
      <c r="T540" s="158">
        <f>S540*H540</f>
        <v>0</v>
      </c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R540" s="159" t="s">
        <v>307</v>
      </c>
      <c r="AT540" s="159" t="s">
        <v>242</v>
      </c>
      <c r="AU540" s="159" t="s">
        <v>140</v>
      </c>
      <c r="AY540" s="18" t="s">
        <v>239</v>
      </c>
      <c r="BE540" s="160">
        <f>IF(N540="základná",J540,0)</f>
        <v>0</v>
      </c>
      <c r="BF540" s="160">
        <f>IF(N540="znížená",J540,0)</f>
        <v>0</v>
      </c>
      <c r="BG540" s="160">
        <f>IF(N540="zákl. prenesená",J540,0)</f>
        <v>0</v>
      </c>
      <c r="BH540" s="160">
        <f>IF(N540="zníž. prenesená",J540,0)</f>
        <v>0</v>
      </c>
      <c r="BI540" s="160">
        <f>IF(N540="nulová",J540,0)</f>
        <v>0</v>
      </c>
      <c r="BJ540" s="18" t="s">
        <v>140</v>
      </c>
      <c r="BK540" s="161">
        <f>ROUND(I540*H540,3)</f>
        <v>0</v>
      </c>
      <c r="BL540" s="18" t="s">
        <v>307</v>
      </c>
      <c r="BM540" s="159" t="s">
        <v>687</v>
      </c>
    </row>
    <row r="541" spans="1:65" s="12" customFormat="1" ht="25.85" customHeight="1">
      <c r="B541" s="134"/>
      <c r="D541" s="135" t="s">
        <v>79</v>
      </c>
      <c r="E541" s="136" t="s">
        <v>772</v>
      </c>
      <c r="F541" s="136" t="s">
        <v>1057</v>
      </c>
      <c r="I541" s="137"/>
      <c r="J541" s="138">
        <f>BK541</f>
        <v>0</v>
      </c>
      <c r="L541" s="134"/>
      <c r="M541" s="139"/>
      <c r="N541" s="140"/>
      <c r="O541" s="140"/>
      <c r="P541" s="141">
        <f>P542+P565+P584</f>
        <v>0</v>
      </c>
      <c r="Q541" s="140"/>
      <c r="R541" s="141">
        <f>R542+R565+R584</f>
        <v>2.8713525100000004</v>
      </c>
      <c r="S541" s="140"/>
      <c r="T541" s="142">
        <f>T542+T565+T584</f>
        <v>0</v>
      </c>
      <c r="AR541" s="135" t="s">
        <v>88</v>
      </c>
      <c r="AT541" s="143" t="s">
        <v>79</v>
      </c>
      <c r="AU541" s="143" t="s">
        <v>80</v>
      </c>
      <c r="AY541" s="135" t="s">
        <v>239</v>
      </c>
      <c r="BK541" s="144">
        <f>BK542+BK565+BK584</f>
        <v>0</v>
      </c>
    </row>
    <row r="542" spans="1:65" s="12" customFormat="1" ht="22.75" customHeight="1">
      <c r="B542" s="134"/>
      <c r="D542" s="135" t="s">
        <v>79</v>
      </c>
      <c r="E542" s="145" t="s">
        <v>1058</v>
      </c>
      <c r="F542" s="145" t="s">
        <v>1059</v>
      </c>
      <c r="I542" s="137"/>
      <c r="J542" s="146">
        <f>BK542</f>
        <v>0</v>
      </c>
      <c r="L542" s="134"/>
      <c r="M542" s="139"/>
      <c r="N542" s="140"/>
      <c r="O542" s="140"/>
      <c r="P542" s="141">
        <f>SUM(P543:P564)</f>
        <v>0</v>
      </c>
      <c r="Q542" s="140"/>
      <c r="R542" s="141">
        <f>SUM(R543:R564)</f>
        <v>1.6544410000000001</v>
      </c>
      <c r="S542" s="140"/>
      <c r="T542" s="142">
        <f>SUM(T543:T564)</f>
        <v>0</v>
      </c>
      <c r="AR542" s="135" t="s">
        <v>88</v>
      </c>
      <c r="AT542" s="143" t="s">
        <v>79</v>
      </c>
      <c r="AU542" s="143" t="s">
        <v>88</v>
      </c>
      <c r="AY542" s="135" t="s">
        <v>239</v>
      </c>
      <c r="BK542" s="144">
        <f>SUM(BK543:BK564)</f>
        <v>0</v>
      </c>
    </row>
    <row r="543" spans="1:65" s="2" customFormat="1" ht="24.25" customHeight="1">
      <c r="A543" s="34"/>
      <c r="B543" s="147"/>
      <c r="C543" s="148" t="s">
        <v>443</v>
      </c>
      <c r="D543" s="148" t="s">
        <v>242</v>
      </c>
      <c r="E543" s="149" t="s">
        <v>1061</v>
      </c>
      <c r="F543" s="150" t="s">
        <v>1062</v>
      </c>
      <c r="G543" s="151" t="s">
        <v>261</v>
      </c>
      <c r="H543" s="152">
        <v>26.405000000000001</v>
      </c>
      <c r="I543" s="153"/>
      <c r="J543" s="152">
        <f>ROUND(I543*H543,3)</f>
        <v>0</v>
      </c>
      <c r="K543" s="154"/>
      <c r="L543" s="35"/>
      <c r="M543" s="155" t="s">
        <v>1</v>
      </c>
      <c r="N543" s="156" t="s">
        <v>46</v>
      </c>
      <c r="O543" s="60"/>
      <c r="P543" s="157">
        <f>O543*H543</f>
        <v>0</v>
      </c>
      <c r="Q543" s="157">
        <v>3.8500000000000001E-3</v>
      </c>
      <c r="R543" s="157">
        <f>Q543*H543</f>
        <v>0.10165925000000001</v>
      </c>
      <c r="S543" s="157">
        <v>0</v>
      </c>
      <c r="T543" s="158">
        <f>S543*H543</f>
        <v>0</v>
      </c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R543" s="159" t="s">
        <v>307</v>
      </c>
      <c r="AT543" s="159" t="s">
        <v>242</v>
      </c>
      <c r="AU543" s="159" t="s">
        <v>140</v>
      </c>
      <c r="AY543" s="18" t="s">
        <v>239</v>
      </c>
      <c r="BE543" s="160">
        <f>IF(N543="základná",J543,0)</f>
        <v>0</v>
      </c>
      <c r="BF543" s="160">
        <f>IF(N543="znížená",J543,0)</f>
        <v>0</v>
      </c>
      <c r="BG543" s="160">
        <f>IF(N543="zákl. prenesená",J543,0)</f>
        <v>0</v>
      </c>
      <c r="BH543" s="160">
        <f>IF(N543="zníž. prenesená",J543,0)</f>
        <v>0</v>
      </c>
      <c r="BI543" s="160">
        <f>IF(N543="nulová",J543,0)</f>
        <v>0</v>
      </c>
      <c r="BJ543" s="18" t="s">
        <v>140</v>
      </c>
      <c r="BK543" s="161">
        <f>ROUND(I543*H543,3)</f>
        <v>0</v>
      </c>
      <c r="BL543" s="18" t="s">
        <v>307</v>
      </c>
      <c r="BM543" s="159" t="s">
        <v>962</v>
      </c>
    </row>
    <row r="544" spans="1:65" s="15" customFormat="1">
      <c r="B544" s="179"/>
      <c r="D544" s="163" t="s">
        <v>247</v>
      </c>
      <c r="E544" s="180" t="s">
        <v>1</v>
      </c>
      <c r="F544" s="181" t="s">
        <v>1064</v>
      </c>
      <c r="H544" s="180" t="s">
        <v>1</v>
      </c>
      <c r="I544" s="182"/>
      <c r="L544" s="179"/>
      <c r="M544" s="183"/>
      <c r="N544" s="184"/>
      <c r="O544" s="184"/>
      <c r="P544" s="184"/>
      <c r="Q544" s="184"/>
      <c r="R544" s="184"/>
      <c r="S544" s="184"/>
      <c r="T544" s="185"/>
      <c r="AT544" s="180" t="s">
        <v>247</v>
      </c>
      <c r="AU544" s="180" t="s">
        <v>140</v>
      </c>
      <c r="AV544" s="15" t="s">
        <v>88</v>
      </c>
      <c r="AW544" s="15" t="s">
        <v>3</v>
      </c>
      <c r="AX544" s="15" t="s">
        <v>80</v>
      </c>
      <c r="AY544" s="180" t="s">
        <v>239</v>
      </c>
    </row>
    <row r="545" spans="1:65" s="13" customFormat="1">
      <c r="B545" s="162"/>
      <c r="D545" s="163" t="s">
        <v>247</v>
      </c>
      <c r="E545" s="164" t="s">
        <v>1</v>
      </c>
      <c r="F545" s="165" t="s">
        <v>1517</v>
      </c>
      <c r="H545" s="166">
        <v>26.405000000000001</v>
      </c>
      <c r="I545" s="167"/>
      <c r="L545" s="162"/>
      <c r="M545" s="168"/>
      <c r="N545" s="169"/>
      <c r="O545" s="169"/>
      <c r="P545" s="169"/>
      <c r="Q545" s="169"/>
      <c r="R545" s="169"/>
      <c r="S545" s="169"/>
      <c r="T545" s="170"/>
      <c r="AT545" s="164" t="s">
        <v>247</v>
      </c>
      <c r="AU545" s="164" t="s">
        <v>140</v>
      </c>
      <c r="AV545" s="13" t="s">
        <v>140</v>
      </c>
      <c r="AW545" s="13" t="s">
        <v>3</v>
      </c>
      <c r="AX545" s="13" t="s">
        <v>80</v>
      </c>
      <c r="AY545" s="164" t="s">
        <v>239</v>
      </c>
    </row>
    <row r="546" spans="1:65" s="14" customFormat="1">
      <c r="B546" s="171"/>
      <c r="D546" s="163" t="s">
        <v>247</v>
      </c>
      <c r="E546" s="172" t="s">
        <v>1</v>
      </c>
      <c r="F546" s="173" t="s">
        <v>249</v>
      </c>
      <c r="H546" s="174">
        <v>26.405000000000001</v>
      </c>
      <c r="I546" s="175"/>
      <c r="L546" s="171"/>
      <c r="M546" s="176"/>
      <c r="N546" s="177"/>
      <c r="O546" s="177"/>
      <c r="P546" s="177"/>
      <c r="Q546" s="177"/>
      <c r="R546" s="177"/>
      <c r="S546" s="177"/>
      <c r="T546" s="178"/>
      <c r="AT546" s="172" t="s">
        <v>247</v>
      </c>
      <c r="AU546" s="172" t="s">
        <v>140</v>
      </c>
      <c r="AV546" s="14" t="s">
        <v>246</v>
      </c>
      <c r="AW546" s="14" t="s">
        <v>3</v>
      </c>
      <c r="AX546" s="14" t="s">
        <v>88</v>
      </c>
      <c r="AY546" s="172" t="s">
        <v>239</v>
      </c>
    </row>
    <row r="547" spans="1:65" s="2" customFormat="1" ht="35.35">
      <c r="A547" s="34"/>
      <c r="B547" s="147"/>
      <c r="C547" s="259" t="s">
        <v>934</v>
      </c>
      <c r="D547" s="259" t="s">
        <v>541</v>
      </c>
      <c r="E547" s="260" t="s">
        <v>1068</v>
      </c>
      <c r="F547" s="261" t="s">
        <v>5408</v>
      </c>
      <c r="G547" s="262" t="s">
        <v>261</v>
      </c>
      <c r="H547" s="263">
        <v>30.366</v>
      </c>
      <c r="I547" s="263"/>
      <c r="J547" s="263">
        <f>ROUND(I547*H547,3)</f>
        <v>0</v>
      </c>
      <c r="K547" s="196"/>
      <c r="L547" s="197"/>
      <c r="M547" s="198" t="s">
        <v>1</v>
      </c>
      <c r="N547" s="199" t="s">
        <v>46</v>
      </c>
      <c r="O547" s="60"/>
      <c r="P547" s="157">
        <f>O547*H547</f>
        <v>0</v>
      </c>
      <c r="Q547" s="157">
        <v>2.4E-2</v>
      </c>
      <c r="R547" s="157">
        <f>Q547*H547</f>
        <v>0.72878399999999999</v>
      </c>
      <c r="S547" s="157">
        <v>0</v>
      </c>
      <c r="T547" s="158">
        <f>S547*H547</f>
        <v>0</v>
      </c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R547" s="159" t="s">
        <v>323</v>
      </c>
      <c r="AT547" s="159" t="s">
        <v>541</v>
      </c>
      <c r="AU547" s="159" t="s">
        <v>140</v>
      </c>
      <c r="AY547" s="18" t="s">
        <v>239</v>
      </c>
      <c r="BE547" s="160">
        <f>IF(N547="základná",J547,0)</f>
        <v>0</v>
      </c>
      <c r="BF547" s="160">
        <f>IF(N547="znížená",J547,0)</f>
        <v>0</v>
      </c>
      <c r="BG547" s="160">
        <f>IF(N547="zákl. prenesená",J547,0)</f>
        <v>0</v>
      </c>
      <c r="BH547" s="160">
        <f>IF(N547="zníž. prenesená",J547,0)</f>
        <v>0</v>
      </c>
      <c r="BI547" s="160">
        <f>IF(N547="nulová",J547,0)</f>
        <v>0</v>
      </c>
      <c r="BJ547" s="18" t="s">
        <v>140</v>
      </c>
      <c r="BK547" s="161">
        <f>ROUND(I547*H547,3)</f>
        <v>0</v>
      </c>
      <c r="BL547" s="18" t="s">
        <v>307</v>
      </c>
      <c r="BM547" s="159" t="s">
        <v>965</v>
      </c>
    </row>
    <row r="548" spans="1:65" s="13" customFormat="1">
      <c r="B548" s="162"/>
      <c r="D548" s="163" t="s">
        <v>247</v>
      </c>
      <c r="E548" s="164" t="s">
        <v>1</v>
      </c>
      <c r="F548" s="165" t="s">
        <v>1518</v>
      </c>
      <c r="H548" s="166">
        <v>30.366</v>
      </c>
      <c r="I548" s="167"/>
      <c r="L548" s="162"/>
      <c r="M548" s="168"/>
      <c r="N548" s="169"/>
      <c r="O548" s="169"/>
      <c r="P548" s="169"/>
      <c r="Q548" s="169"/>
      <c r="R548" s="169"/>
      <c r="S548" s="169"/>
      <c r="T548" s="170"/>
      <c r="AT548" s="164" t="s">
        <v>247</v>
      </c>
      <c r="AU548" s="164" t="s">
        <v>140</v>
      </c>
      <c r="AV548" s="13" t="s">
        <v>140</v>
      </c>
      <c r="AW548" s="13" t="s">
        <v>3</v>
      </c>
      <c r="AX548" s="13" t="s">
        <v>80</v>
      </c>
      <c r="AY548" s="164" t="s">
        <v>239</v>
      </c>
    </row>
    <row r="549" spans="1:65" s="14" customFormat="1">
      <c r="B549" s="171"/>
      <c r="D549" s="163" t="s">
        <v>247</v>
      </c>
      <c r="E549" s="172" t="s">
        <v>1</v>
      </c>
      <c r="F549" s="173" t="s">
        <v>249</v>
      </c>
      <c r="H549" s="174">
        <v>30.366</v>
      </c>
      <c r="I549" s="175"/>
      <c r="L549" s="171"/>
      <c r="M549" s="176"/>
      <c r="N549" s="177"/>
      <c r="O549" s="177"/>
      <c r="P549" s="177"/>
      <c r="Q549" s="177"/>
      <c r="R549" s="177"/>
      <c r="S549" s="177"/>
      <c r="T549" s="178"/>
      <c r="AT549" s="172" t="s">
        <v>247</v>
      </c>
      <c r="AU549" s="172" t="s">
        <v>140</v>
      </c>
      <c r="AV549" s="14" t="s">
        <v>246</v>
      </c>
      <c r="AW549" s="14" t="s">
        <v>3</v>
      </c>
      <c r="AX549" s="14" t="s">
        <v>88</v>
      </c>
      <c r="AY549" s="172" t="s">
        <v>239</v>
      </c>
    </row>
    <row r="550" spans="1:65" s="2" customFormat="1" ht="24.25" customHeight="1">
      <c r="A550" s="34"/>
      <c r="B550" s="147"/>
      <c r="C550" s="148" t="s">
        <v>1108</v>
      </c>
      <c r="D550" s="148" t="s">
        <v>242</v>
      </c>
      <c r="E550" s="149" t="s">
        <v>1072</v>
      </c>
      <c r="F550" s="150" t="s">
        <v>1073</v>
      </c>
      <c r="G550" s="151" t="s">
        <v>261</v>
      </c>
      <c r="H550" s="152">
        <v>39.975000000000001</v>
      </c>
      <c r="I550" s="153"/>
      <c r="J550" s="152">
        <f>ROUND(I550*H550,3)</f>
        <v>0</v>
      </c>
      <c r="K550" s="154"/>
      <c r="L550" s="35"/>
      <c r="M550" s="155" t="s">
        <v>1</v>
      </c>
      <c r="N550" s="156" t="s">
        <v>46</v>
      </c>
      <c r="O550" s="60"/>
      <c r="P550" s="157">
        <f>O550*H550</f>
        <v>0</v>
      </c>
      <c r="Q550" s="157">
        <v>3.2699999999999999E-3</v>
      </c>
      <c r="R550" s="157">
        <f>Q550*H550</f>
        <v>0.13071825000000001</v>
      </c>
      <c r="S550" s="157">
        <v>0</v>
      </c>
      <c r="T550" s="158">
        <f>S550*H550</f>
        <v>0</v>
      </c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R550" s="159" t="s">
        <v>246</v>
      </c>
      <c r="AT550" s="159" t="s">
        <v>242</v>
      </c>
      <c r="AU550" s="159" t="s">
        <v>140</v>
      </c>
      <c r="AY550" s="18" t="s">
        <v>239</v>
      </c>
      <c r="BE550" s="160">
        <f>IF(N550="základná",J550,0)</f>
        <v>0</v>
      </c>
      <c r="BF550" s="160">
        <f>IF(N550="znížená",J550,0)</f>
        <v>0</v>
      </c>
      <c r="BG550" s="160">
        <f>IF(N550="zákl. prenesená",J550,0)</f>
        <v>0</v>
      </c>
      <c r="BH550" s="160">
        <f>IF(N550="zníž. prenesená",J550,0)</f>
        <v>0</v>
      </c>
      <c r="BI550" s="160">
        <f>IF(N550="nulová",J550,0)</f>
        <v>0</v>
      </c>
      <c r="BJ550" s="18" t="s">
        <v>140</v>
      </c>
      <c r="BK550" s="161">
        <f>ROUND(I550*H550,3)</f>
        <v>0</v>
      </c>
      <c r="BL550" s="18" t="s">
        <v>246</v>
      </c>
      <c r="BM550" s="159" t="s">
        <v>1519</v>
      </c>
    </row>
    <row r="551" spans="1:65" s="13" customFormat="1">
      <c r="B551" s="162"/>
      <c r="D551" s="163" t="s">
        <v>247</v>
      </c>
      <c r="E551" s="164" t="s">
        <v>1</v>
      </c>
      <c r="F551" s="165" t="s">
        <v>1520</v>
      </c>
      <c r="H551" s="166">
        <v>39.975000000000001</v>
      </c>
      <c r="I551" s="167"/>
      <c r="L551" s="162"/>
      <c r="M551" s="168"/>
      <c r="N551" s="169"/>
      <c r="O551" s="169"/>
      <c r="P551" s="169"/>
      <c r="Q551" s="169"/>
      <c r="R551" s="169"/>
      <c r="S551" s="169"/>
      <c r="T551" s="170"/>
      <c r="AT551" s="164" t="s">
        <v>247</v>
      </c>
      <c r="AU551" s="164" t="s">
        <v>140</v>
      </c>
      <c r="AV551" s="13" t="s">
        <v>140</v>
      </c>
      <c r="AW551" s="13" t="s">
        <v>3</v>
      </c>
      <c r="AX551" s="13" t="s">
        <v>88</v>
      </c>
      <c r="AY551" s="164" t="s">
        <v>239</v>
      </c>
    </row>
    <row r="552" spans="1:65" s="2" customFormat="1" ht="35.35">
      <c r="A552" s="34"/>
      <c r="B552" s="147"/>
      <c r="C552" s="190" t="s">
        <v>1114</v>
      </c>
      <c r="D552" s="190" t="s">
        <v>541</v>
      </c>
      <c r="E552" s="191" t="s">
        <v>1077</v>
      </c>
      <c r="F552" s="192" t="s">
        <v>5409</v>
      </c>
      <c r="G552" s="193" t="s">
        <v>261</v>
      </c>
      <c r="H552" s="194">
        <v>40.774999999999999</v>
      </c>
      <c r="I552" s="195"/>
      <c r="J552" s="194">
        <f>ROUND(I552*H552,3)</f>
        <v>0</v>
      </c>
      <c r="K552" s="196"/>
      <c r="L552" s="197"/>
      <c r="M552" s="198" t="s">
        <v>1</v>
      </c>
      <c r="N552" s="199" t="s">
        <v>46</v>
      </c>
      <c r="O552" s="60"/>
      <c r="P552" s="157">
        <f>O552*H552</f>
        <v>0</v>
      </c>
      <c r="Q552" s="157">
        <v>1.2E-2</v>
      </c>
      <c r="R552" s="157">
        <f>Q552*H552</f>
        <v>0.48930000000000001</v>
      </c>
      <c r="S552" s="157">
        <v>0</v>
      </c>
      <c r="T552" s="158">
        <f>S552*H552</f>
        <v>0</v>
      </c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R552" s="159" t="s">
        <v>291</v>
      </c>
      <c r="AT552" s="159" t="s">
        <v>541</v>
      </c>
      <c r="AU552" s="159" t="s">
        <v>140</v>
      </c>
      <c r="AY552" s="18" t="s">
        <v>239</v>
      </c>
      <c r="BE552" s="160">
        <f>IF(N552="základná",J552,0)</f>
        <v>0</v>
      </c>
      <c r="BF552" s="160">
        <f>IF(N552="znížená",J552,0)</f>
        <v>0</v>
      </c>
      <c r="BG552" s="160">
        <f>IF(N552="zákl. prenesená",J552,0)</f>
        <v>0</v>
      </c>
      <c r="BH552" s="160">
        <f>IF(N552="zníž. prenesená",J552,0)</f>
        <v>0</v>
      </c>
      <c r="BI552" s="160">
        <f>IF(N552="nulová",J552,0)</f>
        <v>0</v>
      </c>
      <c r="BJ552" s="18" t="s">
        <v>140</v>
      </c>
      <c r="BK552" s="161">
        <f>ROUND(I552*H552,3)</f>
        <v>0</v>
      </c>
      <c r="BL552" s="18" t="s">
        <v>246</v>
      </c>
      <c r="BM552" s="159" t="s">
        <v>1521</v>
      </c>
    </row>
    <row r="553" spans="1:65" s="13" customFormat="1">
      <c r="B553" s="162"/>
      <c r="D553" s="163" t="s">
        <v>247</v>
      </c>
      <c r="F553" s="165" t="s">
        <v>1522</v>
      </c>
      <c r="H553" s="166">
        <v>40.774999999999999</v>
      </c>
      <c r="I553" s="167"/>
      <c r="L553" s="162"/>
      <c r="M553" s="168"/>
      <c r="N553" s="169"/>
      <c r="O553" s="169"/>
      <c r="P553" s="169"/>
      <c r="Q553" s="169"/>
      <c r="R553" s="169"/>
      <c r="S553" s="169"/>
      <c r="T553" s="170"/>
      <c r="AT553" s="164" t="s">
        <v>247</v>
      </c>
      <c r="AU553" s="164" t="s">
        <v>140</v>
      </c>
      <c r="AV553" s="13" t="s">
        <v>140</v>
      </c>
      <c r="AW553" s="13" t="s">
        <v>4</v>
      </c>
      <c r="AX553" s="13" t="s">
        <v>88</v>
      </c>
      <c r="AY553" s="164" t="s">
        <v>239</v>
      </c>
    </row>
    <row r="554" spans="1:65" s="2" customFormat="1" ht="24.25" customHeight="1">
      <c r="A554" s="34"/>
      <c r="B554" s="147"/>
      <c r="C554" s="148" t="s">
        <v>580</v>
      </c>
      <c r="D554" s="148" t="s">
        <v>242</v>
      </c>
      <c r="E554" s="149" t="s">
        <v>1081</v>
      </c>
      <c r="F554" s="150" t="s">
        <v>1082</v>
      </c>
      <c r="G554" s="151" t="s">
        <v>138</v>
      </c>
      <c r="H554" s="152">
        <v>17.75</v>
      </c>
      <c r="I554" s="153"/>
      <c r="J554" s="152">
        <f>ROUND(I554*H554,3)</f>
        <v>0</v>
      </c>
      <c r="K554" s="154"/>
      <c r="L554" s="35"/>
      <c r="M554" s="155" t="s">
        <v>1</v>
      </c>
      <c r="N554" s="156" t="s">
        <v>46</v>
      </c>
      <c r="O554" s="60"/>
      <c r="P554" s="157">
        <f>O554*H554</f>
        <v>0</v>
      </c>
      <c r="Q554" s="157">
        <v>3.4299999999999999E-3</v>
      </c>
      <c r="R554" s="157">
        <f>Q554*H554</f>
        <v>6.0882499999999999E-2</v>
      </c>
      <c r="S554" s="157">
        <v>0</v>
      </c>
      <c r="T554" s="158">
        <f>S554*H554</f>
        <v>0</v>
      </c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R554" s="159" t="s">
        <v>246</v>
      </c>
      <c r="AT554" s="159" t="s">
        <v>242</v>
      </c>
      <c r="AU554" s="159" t="s">
        <v>140</v>
      </c>
      <c r="AY554" s="18" t="s">
        <v>239</v>
      </c>
      <c r="BE554" s="160">
        <f>IF(N554="základná",J554,0)</f>
        <v>0</v>
      </c>
      <c r="BF554" s="160">
        <f>IF(N554="znížená",J554,0)</f>
        <v>0</v>
      </c>
      <c r="BG554" s="160">
        <f>IF(N554="zákl. prenesená",J554,0)</f>
        <v>0</v>
      </c>
      <c r="BH554" s="160">
        <f>IF(N554="zníž. prenesená",J554,0)</f>
        <v>0</v>
      </c>
      <c r="BI554" s="160">
        <f>IF(N554="nulová",J554,0)</f>
        <v>0</v>
      </c>
      <c r="BJ554" s="18" t="s">
        <v>140</v>
      </c>
      <c r="BK554" s="161">
        <f>ROUND(I554*H554,3)</f>
        <v>0</v>
      </c>
      <c r="BL554" s="18" t="s">
        <v>246</v>
      </c>
      <c r="BM554" s="159" t="s">
        <v>1523</v>
      </c>
    </row>
    <row r="555" spans="1:65" s="13" customFormat="1">
      <c r="B555" s="162"/>
      <c r="D555" s="163" t="s">
        <v>247</v>
      </c>
      <c r="E555" s="164" t="s">
        <v>1</v>
      </c>
      <c r="F555" s="165" t="s">
        <v>1524</v>
      </c>
      <c r="H555" s="166">
        <v>17.75</v>
      </c>
      <c r="I555" s="167"/>
      <c r="L555" s="162"/>
      <c r="M555" s="168"/>
      <c r="N555" s="169"/>
      <c r="O555" s="169"/>
      <c r="P555" s="169"/>
      <c r="Q555" s="169"/>
      <c r="R555" s="169"/>
      <c r="S555" s="169"/>
      <c r="T555" s="170"/>
      <c r="AT555" s="164" t="s">
        <v>247</v>
      </c>
      <c r="AU555" s="164" t="s">
        <v>140</v>
      </c>
      <c r="AV555" s="13" t="s">
        <v>140</v>
      </c>
      <c r="AW555" s="13" t="s">
        <v>3</v>
      </c>
      <c r="AX555" s="13" t="s">
        <v>88</v>
      </c>
      <c r="AY555" s="164" t="s">
        <v>239</v>
      </c>
    </row>
    <row r="556" spans="1:65" s="2" customFormat="1" ht="35.35">
      <c r="A556" s="34"/>
      <c r="B556" s="147"/>
      <c r="C556" s="190" t="s">
        <v>592</v>
      </c>
      <c r="D556" s="190" t="s">
        <v>541</v>
      </c>
      <c r="E556" s="191" t="s">
        <v>1077</v>
      </c>
      <c r="F556" s="192" t="s">
        <v>5409</v>
      </c>
      <c r="G556" s="193" t="s">
        <v>261</v>
      </c>
      <c r="H556" s="194">
        <v>1.7749999999999999</v>
      </c>
      <c r="I556" s="195"/>
      <c r="J556" s="194">
        <f>ROUND(I556*H556,3)</f>
        <v>0</v>
      </c>
      <c r="K556" s="196"/>
      <c r="L556" s="197"/>
      <c r="M556" s="198" t="s">
        <v>1</v>
      </c>
      <c r="N556" s="199" t="s">
        <v>46</v>
      </c>
      <c r="O556" s="60"/>
      <c r="P556" s="157">
        <f>O556*H556</f>
        <v>0</v>
      </c>
      <c r="Q556" s="157">
        <v>1.2E-2</v>
      </c>
      <c r="R556" s="157">
        <f>Q556*H556</f>
        <v>2.1299999999999999E-2</v>
      </c>
      <c r="S556" s="157">
        <v>0</v>
      </c>
      <c r="T556" s="158">
        <f>S556*H556</f>
        <v>0</v>
      </c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R556" s="159" t="s">
        <v>291</v>
      </c>
      <c r="AT556" s="159" t="s">
        <v>541</v>
      </c>
      <c r="AU556" s="159" t="s">
        <v>140</v>
      </c>
      <c r="AY556" s="18" t="s">
        <v>239</v>
      </c>
      <c r="BE556" s="160">
        <f>IF(N556="základná",J556,0)</f>
        <v>0</v>
      </c>
      <c r="BF556" s="160">
        <f>IF(N556="znížená",J556,0)</f>
        <v>0</v>
      </c>
      <c r="BG556" s="160">
        <f>IF(N556="zákl. prenesená",J556,0)</f>
        <v>0</v>
      </c>
      <c r="BH556" s="160">
        <f>IF(N556="zníž. prenesená",J556,0)</f>
        <v>0</v>
      </c>
      <c r="BI556" s="160">
        <f>IF(N556="nulová",J556,0)</f>
        <v>0</v>
      </c>
      <c r="BJ556" s="18" t="s">
        <v>140</v>
      </c>
      <c r="BK556" s="161">
        <f>ROUND(I556*H556,3)</f>
        <v>0</v>
      </c>
      <c r="BL556" s="18" t="s">
        <v>246</v>
      </c>
      <c r="BM556" s="159" t="s">
        <v>1525</v>
      </c>
    </row>
    <row r="557" spans="1:65" s="13" customFormat="1">
      <c r="B557" s="162"/>
      <c r="D557" s="163" t="s">
        <v>247</v>
      </c>
      <c r="F557" s="165" t="s">
        <v>1526</v>
      </c>
      <c r="H557" s="166">
        <v>1.7749999999999999</v>
      </c>
      <c r="I557" s="167"/>
      <c r="L557" s="162"/>
      <c r="M557" s="168"/>
      <c r="N557" s="169"/>
      <c r="O557" s="169"/>
      <c r="P557" s="169"/>
      <c r="Q557" s="169"/>
      <c r="R557" s="169"/>
      <c r="S557" s="169"/>
      <c r="T557" s="170"/>
      <c r="AT557" s="164" t="s">
        <v>247</v>
      </c>
      <c r="AU557" s="164" t="s">
        <v>140</v>
      </c>
      <c r="AV557" s="13" t="s">
        <v>140</v>
      </c>
      <c r="AW557" s="13" t="s">
        <v>4</v>
      </c>
      <c r="AX557" s="13" t="s">
        <v>88</v>
      </c>
      <c r="AY557" s="164" t="s">
        <v>239</v>
      </c>
    </row>
    <row r="558" spans="1:65" s="2" customFormat="1" ht="24.25" customHeight="1">
      <c r="A558" s="34"/>
      <c r="B558" s="147"/>
      <c r="C558" s="148" t="s">
        <v>947</v>
      </c>
      <c r="D558" s="148" t="s">
        <v>242</v>
      </c>
      <c r="E558" s="149" t="s">
        <v>1089</v>
      </c>
      <c r="F558" s="150" t="s">
        <v>1090</v>
      </c>
      <c r="G558" s="151" t="s">
        <v>138</v>
      </c>
      <c r="H558" s="152">
        <v>17.649999999999999</v>
      </c>
      <c r="I558" s="153"/>
      <c r="J558" s="152">
        <f>ROUND(I558*H558,3)</f>
        <v>0</v>
      </c>
      <c r="K558" s="154"/>
      <c r="L558" s="35"/>
      <c r="M558" s="155" t="s">
        <v>1</v>
      </c>
      <c r="N558" s="156" t="s">
        <v>46</v>
      </c>
      <c r="O558" s="60"/>
      <c r="P558" s="157">
        <f>O558*H558</f>
        <v>0</v>
      </c>
      <c r="Q558" s="157">
        <v>8.9999999999999998E-4</v>
      </c>
      <c r="R558" s="157">
        <f>Q558*H558</f>
        <v>1.5885E-2</v>
      </c>
      <c r="S558" s="157">
        <v>0</v>
      </c>
      <c r="T558" s="158">
        <f>S558*H558</f>
        <v>0</v>
      </c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R558" s="159" t="s">
        <v>307</v>
      </c>
      <c r="AT558" s="159" t="s">
        <v>242</v>
      </c>
      <c r="AU558" s="159" t="s">
        <v>140</v>
      </c>
      <c r="AY558" s="18" t="s">
        <v>239</v>
      </c>
      <c r="BE558" s="160">
        <f>IF(N558="základná",J558,0)</f>
        <v>0</v>
      </c>
      <c r="BF558" s="160">
        <f>IF(N558="znížená",J558,0)</f>
        <v>0</v>
      </c>
      <c r="BG558" s="160">
        <f>IF(N558="zákl. prenesená",J558,0)</f>
        <v>0</v>
      </c>
      <c r="BH558" s="160">
        <f>IF(N558="zníž. prenesená",J558,0)</f>
        <v>0</v>
      </c>
      <c r="BI558" s="160">
        <f>IF(N558="nulová",J558,0)</f>
        <v>0</v>
      </c>
      <c r="BJ558" s="18" t="s">
        <v>140</v>
      </c>
      <c r="BK558" s="161">
        <f>ROUND(I558*H558,3)</f>
        <v>0</v>
      </c>
      <c r="BL558" s="18" t="s">
        <v>307</v>
      </c>
      <c r="BM558" s="159" t="s">
        <v>947</v>
      </c>
    </row>
    <row r="559" spans="1:65" s="15" customFormat="1">
      <c r="B559" s="179"/>
      <c r="D559" s="163" t="s">
        <v>247</v>
      </c>
      <c r="E559" s="180" t="s">
        <v>1</v>
      </c>
      <c r="F559" s="181" t="s">
        <v>1092</v>
      </c>
      <c r="H559" s="180" t="s">
        <v>1</v>
      </c>
      <c r="I559" s="182"/>
      <c r="L559" s="179"/>
      <c r="M559" s="183"/>
      <c r="N559" s="184"/>
      <c r="O559" s="184"/>
      <c r="P559" s="184"/>
      <c r="Q559" s="184"/>
      <c r="R559" s="184"/>
      <c r="S559" s="184"/>
      <c r="T559" s="185"/>
      <c r="AT559" s="180" t="s">
        <v>247</v>
      </c>
      <c r="AU559" s="180" t="s">
        <v>140</v>
      </c>
      <c r="AV559" s="15" t="s">
        <v>88</v>
      </c>
      <c r="AW559" s="15" t="s">
        <v>3</v>
      </c>
      <c r="AX559" s="15" t="s">
        <v>80</v>
      </c>
      <c r="AY559" s="180" t="s">
        <v>239</v>
      </c>
    </row>
    <row r="560" spans="1:65" s="13" customFormat="1">
      <c r="B560" s="162"/>
      <c r="D560" s="163" t="s">
        <v>247</v>
      </c>
      <c r="E560" s="164" t="s">
        <v>1</v>
      </c>
      <c r="F560" s="165" t="s">
        <v>1527</v>
      </c>
      <c r="H560" s="166">
        <v>17.649999999999999</v>
      </c>
      <c r="I560" s="167"/>
      <c r="L560" s="162"/>
      <c r="M560" s="168"/>
      <c r="N560" s="169"/>
      <c r="O560" s="169"/>
      <c r="P560" s="169"/>
      <c r="Q560" s="169"/>
      <c r="R560" s="169"/>
      <c r="S560" s="169"/>
      <c r="T560" s="170"/>
      <c r="AT560" s="164" t="s">
        <v>247</v>
      </c>
      <c r="AU560" s="164" t="s">
        <v>140</v>
      </c>
      <c r="AV560" s="13" t="s">
        <v>140</v>
      </c>
      <c r="AW560" s="13" t="s">
        <v>3</v>
      </c>
      <c r="AX560" s="13" t="s">
        <v>80</v>
      </c>
      <c r="AY560" s="164" t="s">
        <v>239</v>
      </c>
    </row>
    <row r="561" spans="1:65" s="14" customFormat="1">
      <c r="B561" s="171"/>
      <c r="D561" s="163" t="s">
        <v>247</v>
      </c>
      <c r="E561" s="172" t="s">
        <v>1</v>
      </c>
      <c r="F561" s="173" t="s">
        <v>249</v>
      </c>
      <c r="H561" s="174">
        <v>17.649999999999999</v>
      </c>
      <c r="I561" s="175"/>
      <c r="L561" s="171"/>
      <c r="M561" s="176"/>
      <c r="N561" s="177"/>
      <c r="O561" s="177"/>
      <c r="P561" s="177"/>
      <c r="Q561" s="177"/>
      <c r="R561" s="177"/>
      <c r="S561" s="177"/>
      <c r="T561" s="178"/>
      <c r="AT561" s="172" t="s">
        <v>247</v>
      </c>
      <c r="AU561" s="172" t="s">
        <v>140</v>
      </c>
      <c r="AV561" s="14" t="s">
        <v>246</v>
      </c>
      <c r="AW561" s="14" t="s">
        <v>3</v>
      </c>
      <c r="AX561" s="14" t="s">
        <v>88</v>
      </c>
      <c r="AY561" s="172" t="s">
        <v>239</v>
      </c>
    </row>
    <row r="562" spans="1:65" s="2" customFormat="1" ht="23.6">
      <c r="A562" s="34"/>
      <c r="B562" s="147"/>
      <c r="C562" s="259" t="s">
        <v>450</v>
      </c>
      <c r="D562" s="259" t="s">
        <v>541</v>
      </c>
      <c r="E562" s="260" t="s">
        <v>1095</v>
      </c>
      <c r="F562" s="261" t="s">
        <v>5418</v>
      </c>
      <c r="G562" s="262" t="s">
        <v>261</v>
      </c>
      <c r="H562" s="263">
        <v>4.4130000000000003</v>
      </c>
      <c r="I562" s="263"/>
      <c r="J562" s="263">
        <f>ROUND(I562*H562,3)</f>
        <v>0</v>
      </c>
      <c r="K562" s="196"/>
      <c r="L562" s="197"/>
      <c r="M562" s="198" t="s">
        <v>1</v>
      </c>
      <c r="N562" s="199" t="s">
        <v>46</v>
      </c>
      <c r="O562" s="60"/>
      <c r="P562" s="157">
        <f>O562*H562</f>
        <v>0</v>
      </c>
      <c r="Q562" s="157">
        <v>2.4E-2</v>
      </c>
      <c r="R562" s="157">
        <f>Q562*H562</f>
        <v>0.10591200000000001</v>
      </c>
      <c r="S562" s="157">
        <v>0</v>
      </c>
      <c r="T562" s="158">
        <f>S562*H562</f>
        <v>0</v>
      </c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R562" s="159" t="s">
        <v>323</v>
      </c>
      <c r="AT562" s="159" t="s">
        <v>541</v>
      </c>
      <c r="AU562" s="159" t="s">
        <v>140</v>
      </c>
      <c r="AY562" s="18" t="s">
        <v>239</v>
      </c>
      <c r="BE562" s="160">
        <f>IF(N562="základná",J562,0)</f>
        <v>0</v>
      </c>
      <c r="BF562" s="160">
        <f>IF(N562="znížená",J562,0)</f>
        <v>0</v>
      </c>
      <c r="BG562" s="160">
        <f>IF(N562="zákl. prenesená",J562,0)</f>
        <v>0</v>
      </c>
      <c r="BH562" s="160">
        <f>IF(N562="zníž. prenesená",J562,0)</f>
        <v>0</v>
      </c>
      <c r="BI562" s="160">
        <f>IF(N562="nulová",J562,0)</f>
        <v>0</v>
      </c>
      <c r="BJ562" s="18" t="s">
        <v>140</v>
      </c>
      <c r="BK562" s="161">
        <f>ROUND(I562*H562,3)</f>
        <v>0</v>
      </c>
      <c r="BL562" s="18" t="s">
        <v>307</v>
      </c>
      <c r="BM562" s="159" t="s">
        <v>450</v>
      </c>
    </row>
    <row r="563" spans="1:65" s="13" customFormat="1">
      <c r="B563" s="162"/>
      <c r="D563" s="163" t="s">
        <v>247</v>
      </c>
      <c r="E563" s="164" t="s">
        <v>1</v>
      </c>
      <c r="F563" s="165" t="s">
        <v>1528</v>
      </c>
      <c r="H563" s="166">
        <v>4.4130000000000003</v>
      </c>
      <c r="I563" s="167"/>
      <c r="L563" s="162"/>
      <c r="M563" s="168"/>
      <c r="N563" s="169"/>
      <c r="O563" s="169"/>
      <c r="P563" s="169"/>
      <c r="Q563" s="169"/>
      <c r="R563" s="169"/>
      <c r="S563" s="169"/>
      <c r="T563" s="170"/>
      <c r="AT563" s="164" t="s">
        <v>247</v>
      </c>
      <c r="AU563" s="164" t="s">
        <v>140</v>
      </c>
      <c r="AV563" s="13" t="s">
        <v>140</v>
      </c>
      <c r="AW563" s="13" t="s">
        <v>3</v>
      </c>
      <c r="AX563" s="13" t="s">
        <v>80</v>
      </c>
      <c r="AY563" s="164" t="s">
        <v>239</v>
      </c>
    </row>
    <row r="564" spans="1:65" s="14" customFormat="1">
      <c r="B564" s="171"/>
      <c r="D564" s="163" t="s">
        <v>247</v>
      </c>
      <c r="E564" s="172" t="s">
        <v>1</v>
      </c>
      <c r="F564" s="173" t="s">
        <v>249</v>
      </c>
      <c r="H564" s="174">
        <v>4.4130000000000003</v>
      </c>
      <c r="I564" s="175"/>
      <c r="L564" s="171"/>
      <c r="M564" s="176"/>
      <c r="N564" s="177"/>
      <c r="O564" s="177"/>
      <c r="P564" s="177"/>
      <c r="Q564" s="177"/>
      <c r="R564" s="177"/>
      <c r="S564" s="177"/>
      <c r="T564" s="178"/>
      <c r="AT564" s="172" t="s">
        <v>247</v>
      </c>
      <c r="AU564" s="172" t="s">
        <v>140</v>
      </c>
      <c r="AV564" s="14" t="s">
        <v>246</v>
      </c>
      <c r="AW564" s="14" t="s">
        <v>3</v>
      </c>
      <c r="AX564" s="14" t="s">
        <v>88</v>
      </c>
      <c r="AY564" s="172" t="s">
        <v>239</v>
      </c>
    </row>
    <row r="565" spans="1:65" s="12" customFormat="1" ht="22.75" customHeight="1">
      <c r="B565" s="134"/>
      <c r="D565" s="135" t="s">
        <v>79</v>
      </c>
      <c r="E565" s="145" t="s">
        <v>1097</v>
      </c>
      <c r="F565" s="145" t="s">
        <v>1048</v>
      </c>
      <c r="I565" s="137"/>
      <c r="J565" s="146">
        <f>BK565</f>
        <v>0</v>
      </c>
      <c r="L565" s="134"/>
      <c r="M565" s="139"/>
      <c r="N565" s="140"/>
      <c r="O565" s="140"/>
      <c r="P565" s="141">
        <f>SUM(P566:P583)</f>
        <v>0</v>
      </c>
      <c r="Q565" s="140"/>
      <c r="R565" s="141">
        <f>SUM(R566:R583)</f>
        <v>1.2169115100000001</v>
      </c>
      <c r="S565" s="140"/>
      <c r="T565" s="142">
        <f>SUM(T566:T583)</f>
        <v>0</v>
      </c>
      <c r="AR565" s="135" t="s">
        <v>88</v>
      </c>
      <c r="AT565" s="143" t="s">
        <v>79</v>
      </c>
      <c r="AU565" s="143" t="s">
        <v>88</v>
      </c>
      <c r="AY565" s="135" t="s">
        <v>239</v>
      </c>
      <c r="BK565" s="144">
        <f>SUM(BK566:BK583)</f>
        <v>0</v>
      </c>
    </row>
    <row r="566" spans="1:65" s="2" customFormat="1" ht="24.25" customHeight="1">
      <c r="A566" s="34"/>
      <c r="B566" s="147"/>
      <c r="C566" s="148" t="s">
        <v>962</v>
      </c>
      <c r="D566" s="148" t="s">
        <v>242</v>
      </c>
      <c r="E566" s="149" t="s">
        <v>1098</v>
      </c>
      <c r="F566" s="150" t="s">
        <v>1099</v>
      </c>
      <c r="G566" s="151" t="s">
        <v>261</v>
      </c>
      <c r="H566" s="152">
        <v>71.19</v>
      </c>
      <c r="I566" s="153"/>
      <c r="J566" s="152">
        <f>ROUND(I566*H566,3)</f>
        <v>0</v>
      </c>
      <c r="K566" s="154"/>
      <c r="L566" s="35"/>
      <c r="M566" s="155" t="s">
        <v>1</v>
      </c>
      <c r="N566" s="156" t="s">
        <v>46</v>
      </c>
      <c r="O566" s="60"/>
      <c r="P566" s="157">
        <f>O566*H566</f>
        <v>0</v>
      </c>
      <c r="Q566" s="157">
        <v>3.15E-3</v>
      </c>
      <c r="R566" s="157">
        <f>Q566*H566</f>
        <v>0.22424849999999999</v>
      </c>
      <c r="S566" s="157">
        <v>0</v>
      </c>
      <c r="T566" s="158">
        <f>S566*H566</f>
        <v>0</v>
      </c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R566" s="159" t="s">
        <v>307</v>
      </c>
      <c r="AT566" s="159" t="s">
        <v>242</v>
      </c>
      <c r="AU566" s="159" t="s">
        <v>140</v>
      </c>
      <c r="AY566" s="18" t="s">
        <v>239</v>
      </c>
      <c r="BE566" s="160">
        <f>IF(N566="základná",J566,0)</f>
        <v>0</v>
      </c>
      <c r="BF566" s="160">
        <f>IF(N566="znížená",J566,0)</f>
        <v>0</v>
      </c>
      <c r="BG566" s="160">
        <f>IF(N566="zákl. prenesená",J566,0)</f>
        <v>0</v>
      </c>
      <c r="BH566" s="160">
        <f>IF(N566="zníž. prenesená",J566,0)</f>
        <v>0</v>
      </c>
      <c r="BI566" s="160">
        <f>IF(N566="nulová",J566,0)</f>
        <v>0</v>
      </c>
      <c r="BJ566" s="18" t="s">
        <v>140</v>
      </c>
      <c r="BK566" s="161">
        <f>ROUND(I566*H566,3)</f>
        <v>0</v>
      </c>
      <c r="BL566" s="18" t="s">
        <v>307</v>
      </c>
      <c r="BM566" s="159" t="s">
        <v>1015</v>
      </c>
    </row>
    <row r="567" spans="1:65" s="15" customFormat="1">
      <c r="B567" s="179"/>
      <c r="D567" s="163" t="s">
        <v>247</v>
      </c>
      <c r="E567" s="180" t="s">
        <v>1</v>
      </c>
      <c r="F567" s="181" t="s">
        <v>1101</v>
      </c>
      <c r="H567" s="180" t="s">
        <v>1</v>
      </c>
      <c r="I567" s="182"/>
      <c r="L567" s="179"/>
      <c r="M567" s="183"/>
      <c r="N567" s="184"/>
      <c r="O567" s="184"/>
      <c r="P567" s="184"/>
      <c r="Q567" s="184"/>
      <c r="R567" s="184"/>
      <c r="S567" s="184"/>
      <c r="T567" s="185"/>
      <c r="AT567" s="180" t="s">
        <v>247</v>
      </c>
      <c r="AU567" s="180" t="s">
        <v>140</v>
      </c>
      <c r="AV567" s="15" t="s">
        <v>88</v>
      </c>
      <c r="AW567" s="15" t="s">
        <v>3</v>
      </c>
      <c r="AX567" s="15" t="s">
        <v>80</v>
      </c>
      <c r="AY567" s="180" t="s">
        <v>239</v>
      </c>
    </row>
    <row r="568" spans="1:65" s="13" customFormat="1" ht="20.95">
      <c r="B568" s="162"/>
      <c r="D568" s="163" t="s">
        <v>247</v>
      </c>
      <c r="E568" s="164" t="s">
        <v>1</v>
      </c>
      <c r="F568" s="165" t="s">
        <v>1529</v>
      </c>
      <c r="H568" s="166">
        <v>71.19</v>
      </c>
      <c r="I568" s="167"/>
      <c r="L568" s="162"/>
      <c r="M568" s="168"/>
      <c r="N568" s="169"/>
      <c r="O568" s="169"/>
      <c r="P568" s="169"/>
      <c r="Q568" s="169"/>
      <c r="R568" s="169"/>
      <c r="S568" s="169"/>
      <c r="T568" s="170"/>
      <c r="AT568" s="164" t="s">
        <v>247</v>
      </c>
      <c r="AU568" s="164" t="s">
        <v>140</v>
      </c>
      <c r="AV568" s="13" t="s">
        <v>140</v>
      </c>
      <c r="AW568" s="13" t="s">
        <v>3</v>
      </c>
      <c r="AX568" s="13" t="s">
        <v>80</v>
      </c>
      <c r="AY568" s="164" t="s">
        <v>239</v>
      </c>
    </row>
    <row r="569" spans="1:65" s="14" customFormat="1">
      <c r="B569" s="171"/>
      <c r="D569" s="163" t="s">
        <v>247</v>
      </c>
      <c r="E569" s="172" t="s">
        <v>1</v>
      </c>
      <c r="F569" s="173" t="s">
        <v>249</v>
      </c>
      <c r="H569" s="174">
        <v>71.19</v>
      </c>
      <c r="I569" s="175"/>
      <c r="L569" s="171"/>
      <c r="M569" s="176"/>
      <c r="N569" s="177"/>
      <c r="O569" s="177"/>
      <c r="P569" s="177"/>
      <c r="Q569" s="177"/>
      <c r="R569" s="177"/>
      <c r="S569" s="177"/>
      <c r="T569" s="178"/>
      <c r="AT569" s="172" t="s">
        <v>247</v>
      </c>
      <c r="AU569" s="172" t="s">
        <v>140</v>
      </c>
      <c r="AV569" s="14" t="s">
        <v>246</v>
      </c>
      <c r="AW569" s="14" t="s">
        <v>3</v>
      </c>
      <c r="AX569" s="14" t="s">
        <v>88</v>
      </c>
      <c r="AY569" s="172" t="s">
        <v>239</v>
      </c>
    </row>
    <row r="570" spans="1:65" s="2" customFormat="1" ht="35.35">
      <c r="A570" s="34"/>
      <c r="B570" s="147"/>
      <c r="C570" s="259" t="s">
        <v>965</v>
      </c>
      <c r="D570" s="259" t="s">
        <v>541</v>
      </c>
      <c r="E570" s="260" t="s">
        <v>1105</v>
      </c>
      <c r="F570" s="261" t="s">
        <v>5419</v>
      </c>
      <c r="G570" s="262" t="s">
        <v>261</v>
      </c>
      <c r="H570" s="263">
        <v>72.614000000000004</v>
      </c>
      <c r="I570" s="263"/>
      <c r="J570" s="263">
        <f>ROUND(I570*H570,3)</f>
        <v>0</v>
      </c>
      <c r="K570" s="196"/>
      <c r="L570" s="197"/>
      <c r="M570" s="198" t="s">
        <v>1</v>
      </c>
      <c r="N570" s="199" t="s">
        <v>46</v>
      </c>
      <c r="O570" s="60"/>
      <c r="P570" s="157">
        <f>O570*H570</f>
        <v>0</v>
      </c>
      <c r="Q570" s="157">
        <v>1.6000000000000001E-3</v>
      </c>
      <c r="R570" s="157">
        <f>Q570*H570</f>
        <v>0.11618240000000002</v>
      </c>
      <c r="S570" s="157">
        <v>0</v>
      </c>
      <c r="T570" s="158">
        <f>S570*H570</f>
        <v>0</v>
      </c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R570" s="159" t="s">
        <v>323</v>
      </c>
      <c r="AT570" s="159" t="s">
        <v>541</v>
      </c>
      <c r="AU570" s="159" t="s">
        <v>140</v>
      </c>
      <c r="AY570" s="18" t="s">
        <v>239</v>
      </c>
      <c r="BE570" s="160">
        <f>IF(N570="základná",J570,0)</f>
        <v>0</v>
      </c>
      <c r="BF570" s="160">
        <f>IF(N570="znížená",J570,0)</f>
        <v>0</v>
      </c>
      <c r="BG570" s="160">
        <f>IF(N570="zákl. prenesená",J570,0)</f>
        <v>0</v>
      </c>
      <c r="BH570" s="160">
        <f>IF(N570="zníž. prenesená",J570,0)</f>
        <v>0</v>
      </c>
      <c r="BI570" s="160">
        <f>IF(N570="nulová",J570,0)</f>
        <v>0</v>
      </c>
      <c r="BJ570" s="18" t="s">
        <v>140</v>
      </c>
      <c r="BK570" s="161">
        <f>ROUND(I570*H570,3)</f>
        <v>0</v>
      </c>
      <c r="BL570" s="18" t="s">
        <v>307</v>
      </c>
      <c r="BM570" s="159" t="s">
        <v>1021</v>
      </c>
    </row>
    <row r="571" spans="1:65" s="13" customFormat="1">
      <c r="B571" s="162"/>
      <c r="D571" s="163" t="s">
        <v>247</v>
      </c>
      <c r="E571" s="164" t="s">
        <v>1</v>
      </c>
      <c r="F571" s="165" t="s">
        <v>1530</v>
      </c>
      <c r="H571" s="166">
        <v>72.614000000000004</v>
      </c>
      <c r="I571" s="167"/>
      <c r="L571" s="162"/>
      <c r="M571" s="168"/>
      <c r="N571" s="169"/>
      <c r="O571" s="169"/>
      <c r="P571" s="169"/>
      <c r="Q571" s="169"/>
      <c r="R571" s="169"/>
      <c r="S571" s="169"/>
      <c r="T571" s="170"/>
      <c r="AT571" s="164" t="s">
        <v>247</v>
      </c>
      <c r="AU571" s="164" t="s">
        <v>140</v>
      </c>
      <c r="AV571" s="13" t="s">
        <v>140</v>
      </c>
      <c r="AW571" s="13" t="s">
        <v>3</v>
      </c>
      <c r="AX571" s="13" t="s">
        <v>80</v>
      </c>
      <c r="AY571" s="164" t="s">
        <v>239</v>
      </c>
    </row>
    <row r="572" spans="1:65" s="14" customFormat="1">
      <c r="B572" s="171"/>
      <c r="D572" s="163" t="s">
        <v>247</v>
      </c>
      <c r="E572" s="172" t="s">
        <v>1</v>
      </c>
      <c r="F572" s="173" t="s">
        <v>249</v>
      </c>
      <c r="H572" s="174">
        <v>72.614000000000004</v>
      </c>
      <c r="I572" s="175"/>
      <c r="L572" s="171"/>
      <c r="M572" s="176"/>
      <c r="N572" s="177"/>
      <c r="O572" s="177"/>
      <c r="P572" s="177"/>
      <c r="Q572" s="177"/>
      <c r="R572" s="177"/>
      <c r="S572" s="177"/>
      <c r="T572" s="178"/>
      <c r="AT572" s="172" t="s">
        <v>247</v>
      </c>
      <c r="AU572" s="172" t="s">
        <v>140</v>
      </c>
      <c r="AV572" s="14" t="s">
        <v>246</v>
      </c>
      <c r="AW572" s="14" t="s">
        <v>3</v>
      </c>
      <c r="AX572" s="14" t="s">
        <v>88</v>
      </c>
      <c r="AY572" s="172" t="s">
        <v>239</v>
      </c>
    </row>
    <row r="573" spans="1:65" s="2" customFormat="1" ht="24.25" customHeight="1">
      <c r="A573" s="34"/>
      <c r="B573" s="147"/>
      <c r="C573" s="148" t="s">
        <v>485</v>
      </c>
      <c r="D573" s="148" t="s">
        <v>242</v>
      </c>
      <c r="E573" s="149" t="s">
        <v>1109</v>
      </c>
      <c r="F573" s="150" t="s">
        <v>1110</v>
      </c>
      <c r="G573" s="151" t="s">
        <v>261</v>
      </c>
      <c r="H573" s="152">
        <v>21.184999999999999</v>
      </c>
      <c r="I573" s="153"/>
      <c r="J573" s="152">
        <f>ROUND(I573*H573,3)</f>
        <v>0</v>
      </c>
      <c r="K573" s="154"/>
      <c r="L573" s="35"/>
      <c r="M573" s="155" t="s">
        <v>1</v>
      </c>
      <c r="N573" s="156" t="s">
        <v>46</v>
      </c>
      <c r="O573" s="60"/>
      <c r="P573" s="157">
        <f>O573*H573</f>
        <v>0</v>
      </c>
      <c r="Q573" s="157">
        <v>3.9690000000000003E-2</v>
      </c>
      <c r="R573" s="157">
        <f>Q573*H573</f>
        <v>0.84083264999999996</v>
      </c>
      <c r="S573" s="157">
        <v>0</v>
      </c>
      <c r="T573" s="158">
        <f>S573*H573</f>
        <v>0</v>
      </c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R573" s="159" t="s">
        <v>307</v>
      </c>
      <c r="AT573" s="159" t="s">
        <v>242</v>
      </c>
      <c r="AU573" s="159" t="s">
        <v>140</v>
      </c>
      <c r="AY573" s="18" t="s">
        <v>239</v>
      </c>
      <c r="BE573" s="160">
        <f>IF(N573="základná",J573,0)</f>
        <v>0</v>
      </c>
      <c r="BF573" s="160">
        <f>IF(N573="znížená",J573,0)</f>
        <v>0</v>
      </c>
      <c r="BG573" s="160">
        <f>IF(N573="zákl. prenesená",J573,0)</f>
        <v>0</v>
      </c>
      <c r="BH573" s="160">
        <f>IF(N573="zníž. prenesená",J573,0)</f>
        <v>0</v>
      </c>
      <c r="BI573" s="160">
        <f>IF(N573="nulová",J573,0)</f>
        <v>0</v>
      </c>
      <c r="BJ573" s="18" t="s">
        <v>140</v>
      </c>
      <c r="BK573" s="161">
        <f>ROUND(I573*H573,3)</f>
        <v>0</v>
      </c>
      <c r="BL573" s="18" t="s">
        <v>307</v>
      </c>
      <c r="BM573" s="159" t="s">
        <v>1531</v>
      </c>
    </row>
    <row r="574" spans="1:65" s="2" customFormat="1" ht="19.649999999999999">
      <c r="A574" s="34"/>
      <c r="B574" s="35"/>
      <c r="C574" s="34"/>
      <c r="D574" s="163" t="s">
        <v>316</v>
      </c>
      <c r="E574" s="34"/>
      <c r="F574" s="186" t="s">
        <v>1112</v>
      </c>
      <c r="G574" s="34"/>
      <c r="H574" s="34"/>
      <c r="I574" s="187"/>
      <c r="J574" s="34"/>
      <c r="K574" s="34"/>
      <c r="L574" s="35"/>
      <c r="M574" s="188"/>
      <c r="N574" s="189"/>
      <c r="O574" s="60"/>
      <c r="P574" s="60"/>
      <c r="Q574" s="60"/>
      <c r="R574" s="60"/>
      <c r="S574" s="60"/>
      <c r="T574" s="61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T574" s="18" t="s">
        <v>316</v>
      </c>
      <c r="AU574" s="18" t="s">
        <v>140</v>
      </c>
    </row>
    <row r="575" spans="1:65" s="13" customFormat="1">
      <c r="B575" s="162"/>
      <c r="D575" s="163" t="s">
        <v>247</v>
      </c>
      <c r="E575" s="164" t="s">
        <v>1</v>
      </c>
      <c r="F575" s="165" t="s">
        <v>1532</v>
      </c>
      <c r="H575" s="166">
        <v>21.184999999999999</v>
      </c>
      <c r="I575" s="167"/>
      <c r="L575" s="162"/>
      <c r="M575" s="168"/>
      <c r="N575" s="169"/>
      <c r="O575" s="169"/>
      <c r="P575" s="169"/>
      <c r="Q575" s="169"/>
      <c r="R575" s="169"/>
      <c r="S575" s="169"/>
      <c r="T575" s="170"/>
      <c r="AT575" s="164" t="s">
        <v>247</v>
      </c>
      <c r="AU575" s="164" t="s">
        <v>140</v>
      </c>
      <c r="AV575" s="13" t="s">
        <v>140</v>
      </c>
      <c r="AW575" s="13" t="s">
        <v>3</v>
      </c>
      <c r="AX575" s="13" t="s">
        <v>88</v>
      </c>
      <c r="AY575" s="164" t="s">
        <v>239</v>
      </c>
    </row>
    <row r="576" spans="1:65" s="2" customFormat="1" ht="38" customHeight="1">
      <c r="A576" s="34"/>
      <c r="B576" s="147"/>
      <c r="C576" s="190" t="s">
        <v>481</v>
      </c>
      <c r="D576" s="190" t="s">
        <v>541</v>
      </c>
      <c r="E576" s="191" t="s">
        <v>1115</v>
      </c>
      <c r="F576" s="192" t="s">
        <v>1116</v>
      </c>
      <c r="G576" s="193" t="s">
        <v>261</v>
      </c>
      <c r="H576" s="194">
        <v>22.244</v>
      </c>
      <c r="I576" s="195"/>
      <c r="J576" s="194">
        <f>ROUND(I576*H576,3)</f>
        <v>0</v>
      </c>
      <c r="K576" s="196"/>
      <c r="L576" s="197"/>
      <c r="M576" s="198" t="s">
        <v>1</v>
      </c>
      <c r="N576" s="199" t="s">
        <v>46</v>
      </c>
      <c r="O576" s="60"/>
      <c r="P576" s="157">
        <f>O576*H576</f>
        <v>0</v>
      </c>
      <c r="Q576" s="157">
        <v>2.4000000000000001E-4</v>
      </c>
      <c r="R576" s="157">
        <f>Q576*H576</f>
        <v>5.33856E-3</v>
      </c>
      <c r="S576" s="157">
        <v>0</v>
      </c>
      <c r="T576" s="158">
        <f>S576*H576</f>
        <v>0</v>
      </c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R576" s="159" t="s">
        <v>323</v>
      </c>
      <c r="AT576" s="159" t="s">
        <v>541</v>
      </c>
      <c r="AU576" s="159" t="s">
        <v>140</v>
      </c>
      <c r="AY576" s="18" t="s">
        <v>239</v>
      </c>
      <c r="BE576" s="160">
        <f>IF(N576="základná",J576,0)</f>
        <v>0</v>
      </c>
      <c r="BF576" s="160">
        <f>IF(N576="znížená",J576,0)</f>
        <v>0</v>
      </c>
      <c r="BG576" s="160">
        <f>IF(N576="zákl. prenesená",J576,0)</f>
        <v>0</v>
      </c>
      <c r="BH576" s="160">
        <f>IF(N576="zníž. prenesená",J576,0)</f>
        <v>0</v>
      </c>
      <c r="BI576" s="160">
        <f>IF(N576="nulová",J576,0)</f>
        <v>0</v>
      </c>
      <c r="BJ576" s="18" t="s">
        <v>140</v>
      </c>
      <c r="BK576" s="161">
        <f>ROUND(I576*H576,3)</f>
        <v>0</v>
      </c>
      <c r="BL576" s="18" t="s">
        <v>307</v>
      </c>
      <c r="BM576" s="159" t="s">
        <v>1533</v>
      </c>
    </row>
    <row r="577" spans="1:65" s="2" customFormat="1" ht="19.649999999999999">
      <c r="A577" s="34"/>
      <c r="B577" s="35"/>
      <c r="C577" s="34"/>
      <c r="D577" s="163" t="s">
        <v>316</v>
      </c>
      <c r="E577" s="34"/>
      <c r="F577" s="186" t="s">
        <v>1118</v>
      </c>
      <c r="G577" s="34"/>
      <c r="H577" s="34"/>
      <c r="I577" s="187"/>
      <c r="J577" s="34"/>
      <c r="K577" s="34"/>
      <c r="L577" s="35"/>
      <c r="M577" s="188"/>
      <c r="N577" s="189"/>
      <c r="O577" s="60"/>
      <c r="P577" s="60"/>
      <c r="Q577" s="60"/>
      <c r="R577" s="60"/>
      <c r="S577" s="60"/>
      <c r="T577" s="61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T577" s="18" t="s">
        <v>316</v>
      </c>
      <c r="AU577" s="18" t="s">
        <v>140</v>
      </c>
    </row>
    <row r="578" spans="1:65" s="13" customFormat="1">
      <c r="B578" s="162"/>
      <c r="D578" s="163" t="s">
        <v>247</v>
      </c>
      <c r="F578" s="165" t="s">
        <v>1534</v>
      </c>
      <c r="H578" s="166">
        <v>22.244</v>
      </c>
      <c r="I578" s="167"/>
      <c r="L578" s="162"/>
      <c r="M578" s="168"/>
      <c r="N578" s="169"/>
      <c r="O578" s="169"/>
      <c r="P578" s="169"/>
      <c r="Q578" s="169"/>
      <c r="R578" s="169"/>
      <c r="S578" s="169"/>
      <c r="T578" s="170"/>
      <c r="AT578" s="164" t="s">
        <v>247</v>
      </c>
      <c r="AU578" s="164" t="s">
        <v>140</v>
      </c>
      <c r="AV578" s="13" t="s">
        <v>140</v>
      </c>
      <c r="AW578" s="13" t="s">
        <v>4</v>
      </c>
      <c r="AX578" s="13" t="s">
        <v>88</v>
      </c>
      <c r="AY578" s="164" t="s">
        <v>239</v>
      </c>
    </row>
    <row r="579" spans="1:65" s="2" customFormat="1" ht="24.25" customHeight="1">
      <c r="A579" s="34"/>
      <c r="B579" s="147"/>
      <c r="C579" s="148" t="s">
        <v>636</v>
      </c>
      <c r="D579" s="148" t="s">
        <v>242</v>
      </c>
      <c r="E579" s="149" t="s">
        <v>1121</v>
      </c>
      <c r="F579" s="150" t="s">
        <v>1122</v>
      </c>
      <c r="G579" s="151" t="s">
        <v>138</v>
      </c>
      <c r="H579" s="152">
        <v>50.6</v>
      </c>
      <c r="I579" s="153"/>
      <c r="J579" s="152">
        <f>ROUND(I579*H579,3)</f>
        <v>0</v>
      </c>
      <c r="K579" s="154"/>
      <c r="L579" s="35"/>
      <c r="M579" s="155" t="s">
        <v>1</v>
      </c>
      <c r="N579" s="156" t="s">
        <v>46</v>
      </c>
      <c r="O579" s="60"/>
      <c r="P579" s="157">
        <f>O579*H579</f>
        <v>0</v>
      </c>
      <c r="Q579" s="157">
        <v>5.0000000000000001E-4</v>
      </c>
      <c r="R579" s="157">
        <f>Q579*H579</f>
        <v>2.53E-2</v>
      </c>
      <c r="S579" s="157">
        <v>0</v>
      </c>
      <c r="T579" s="158">
        <f>S579*H579</f>
        <v>0</v>
      </c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R579" s="159" t="s">
        <v>246</v>
      </c>
      <c r="AT579" s="159" t="s">
        <v>242</v>
      </c>
      <c r="AU579" s="159" t="s">
        <v>140</v>
      </c>
      <c r="AY579" s="18" t="s">
        <v>239</v>
      </c>
      <c r="BE579" s="160">
        <f>IF(N579="základná",J579,0)</f>
        <v>0</v>
      </c>
      <c r="BF579" s="160">
        <f>IF(N579="znížená",J579,0)</f>
        <v>0</v>
      </c>
      <c r="BG579" s="160">
        <f>IF(N579="zákl. prenesená",J579,0)</f>
        <v>0</v>
      </c>
      <c r="BH579" s="160">
        <f>IF(N579="zníž. prenesená",J579,0)</f>
        <v>0</v>
      </c>
      <c r="BI579" s="160">
        <f>IF(N579="nulová",J579,0)</f>
        <v>0</v>
      </c>
      <c r="BJ579" s="18" t="s">
        <v>140</v>
      </c>
      <c r="BK579" s="161">
        <f>ROUND(I579*H579,3)</f>
        <v>0</v>
      </c>
      <c r="BL579" s="18" t="s">
        <v>246</v>
      </c>
      <c r="BM579" s="159" t="s">
        <v>1535</v>
      </c>
    </row>
    <row r="580" spans="1:65" s="2" customFormat="1" ht="29.45">
      <c r="A580" s="34"/>
      <c r="B580" s="35"/>
      <c r="C580" s="34"/>
      <c r="D580" s="163" t="s">
        <v>316</v>
      </c>
      <c r="E580" s="34"/>
      <c r="F580" s="186" t="s">
        <v>1124</v>
      </c>
      <c r="G580" s="34"/>
      <c r="H580" s="34"/>
      <c r="I580" s="187"/>
      <c r="J580" s="34"/>
      <c r="K580" s="34"/>
      <c r="L580" s="35"/>
      <c r="M580" s="188"/>
      <c r="N580" s="189"/>
      <c r="O580" s="60"/>
      <c r="P580" s="60"/>
      <c r="Q580" s="60"/>
      <c r="R580" s="60"/>
      <c r="S580" s="60"/>
      <c r="T580" s="61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T580" s="18" t="s">
        <v>316</v>
      </c>
      <c r="AU580" s="18" t="s">
        <v>140</v>
      </c>
    </row>
    <row r="581" spans="1:65" s="13" customFormat="1">
      <c r="B581" s="162"/>
      <c r="D581" s="163" t="s">
        <v>247</v>
      </c>
      <c r="E581" s="164" t="s">
        <v>1</v>
      </c>
      <c r="F581" s="165" t="s">
        <v>1536</v>
      </c>
      <c r="H581" s="166">
        <v>50.6</v>
      </c>
      <c r="I581" s="167"/>
      <c r="L581" s="162"/>
      <c r="M581" s="168"/>
      <c r="N581" s="169"/>
      <c r="O581" s="169"/>
      <c r="P581" s="169"/>
      <c r="Q581" s="169"/>
      <c r="R581" s="169"/>
      <c r="S581" s="169"/>
      <c r="T581" s="170"/>
      <c r="AT581" s="164" t="s">
        <v>247</v>
      </c>
      <c r="AU581" s="164" t="s">
        <v>140</v>
      </c>
      <c r="AV581" s="13" t="s">
        <v>140</v>
      </c>
      <c r="AW581" s="13" t="s">
        <v>3</v>
      </c>
      <c r="AX581" s="13" t="s">
        <v>88</v>
      </c>
      <c r="AY581" s="164" t="s">
        <v>239</v>
      </c>
    </row>
    <row r="582" spans="1:65" s="2" customFormat="1" ht="24.25" customHeight="1">
      <c r="A582" s="34"/>
      <c r="B582" s="147"/>
      <c r="C582" s="190" t="s">
        <v>660</v>
      </c>
      <c r="D582" s="190" t="s">
        <v>541</v>
      </c>
      <c r="E582" s="191" t="s">
        <v>1128</v>
      </c>
      <c r="F582" s="192" t="s">
        <v>1129</v>
      </c>
      <c r="G582" s="193" t="s">
        <v>138</v>
      </c>
      <c r="H582" s="194">
        <v>55.66</v>
      </c>
      <c r="I582" s="195"/>
      <c r="J582" s="194">
        <f>ROUND(I582*H582,3)</f>
        <v>0</v>
      </c>
      <c r="K582" s="196"/>
      <c r="L582" s="197"/>
      <c r="M582" s="198" t="s">
        <v>1</v>
      </c>
      <c r="N582" s="199" t="s">
        <v>46</v>
      </c>
      <c r="O582" s="60"/>
      <c r="P582" s="157">
        <f>O582*H582</f>
        <v>0</v>
      </c>
      <c r="Q582" s="157">
        <v>9.0000000000000006E-5</v>
      </c>
      <c r="R582" s="157">
        <f>Q582*H582</f>
        <v>5.0093999999999998E-3</v>
      </c>
      <c r="S582" s="157">
        <v>0</v>
      </c>
      <c r="T582" s="158">
        <f>S582*H582</f>
        <v>0</v>
      </c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R582" s="159" t="s">
        <v>291</v>
      </c>
      <c r="AT582" s="159" t="s">
        <v>541</v>
      </c>
      <c r="AU582" s="159" t="s">
        <v>140</v>
      </c>
      <c r="AY582" s="18" t="s">
        <v>239</v>
      </c>
      <c r="BE582" s="160">
        <f>IF(N582="základná",J582,0)</f>
        <v>0</v>
      </c>
      <c r="BF582" s="160">
        <f>IF(N582="znížená",J582,0)</f>
        <v>0</v>
      </c>
      <c r="BG582" s="160">
        <f>IF(N582="zákl. prenesená",J582,0)</f>
        <v>0</v>
      </c>
      <c r="BH582" s="160">
        <f>IF(N582="zníž. prenesená",J582,0)</f>
        <v>0</v>
      </c>
      <c r="BI582" s="160">
        <f>IF(N582="nulová",J582,0)</f>
        <v>0</v>
      </c>
      <c r="BJ582" s="18" t="s">
        <v>140</v>
      </c>
      <c r="BK582" s="161">
        <f>ROUND(I582*H582,3)</f>
        <v>0</v>
      </c>
      <c r="BL582" s="18" t="s">
        <v>246</v>
      </c>
      <c r="BM582" s="159" t="s">
        <v>1537</v>
      </c>
    </row>
    <row r="583" spans="1:65" s="13" customFormat="1">
      <c r="B583" s="162"/>
      <c r="D583" s="163" t="s">
        <v>247</v>
      </c>
      <c r="F583" s="165" t="s">
        <v>1538</v>
      </c>
      <c r="H583" s="166">
        <v>55.66</v>
      </c>
      <c r="I583" s="167"/>
      <c r="L583" s="162"/>
      <c r="M583" s="168"/>
      <c r="N583" s="169"/>
      <c r="O583" s="169"/>
      <c r="P583" s="169"/>
      <c r="Q583" s="169"/>
      <c r="R583" s="169"/>
      <c r="S583" s="169"/>
      <c r="T583" s="170"/>
      <c r="AT583" s="164" t="s">
        <v>247</v>
      </c>
      <c r="AU583" s="164" t="s">
        <v>140</v>
      </c>
      <c r="AV583" s="13" t="s">
        <v>140</v>
      </c>
      <c r="AW583" s="13" t="s">
        <v>4</v>
      </c>
      <c r="AX583" s="13" t="s">
        <v>88</v>
      </c>
      <c r="AY583" s="164" t="s">
        <v>239</v>
      </c>
    </row>
    <row r="584" spans="1:65" s="12" customFormat="1" ht="22.75" customHeight="1">
      <c r="B584" s="134"/>
      <c r="D584" s="135" t="s">
        <v>79</v>
      </c>
      <c r="E584" s="145" t="s">
        <v>1132</v>
      </c>
      <c r="F584" s="145" t="s">
        <v>509</v>
      </c>
      <c r="I584" s="137"/>
      <c r="J584" s="146">
        <f>BK584</f>
        <v>0</v>
      </c>
      <c r="L584" s="134"/>
      <c r="M584" s="139"/>
      <c r="N584" s="140"/>
      <c r="O584" s="140"/>
      <c r="P584" s="141">
        <f>SUM(P585:P586)</f>
        <v>0</v>
      </c>
      <c r="Q584" s="140"/>
      <c r="R584" s="141">
        <f>SUM(R585:R586)</f>
        <v>0</v>
      </c>
      <c r="S584" s="140"/>
      <c r="T584" s="142">
        <f>SUM(T585:T586)</f>
        <v>0</v>
      </c>
      <c r="AR584" s="135" t="s">
        <v>88</v>
      </c>
      <c r="AT584" s="143" t="s">
        <v>79</v>
      </c>
      <c r="AU584" s="143" t="s">
        <v>88</v>
      </c>
      <c r="AY584" s="135" t="s">
        <v>239</v>
      </c>
      <c r="BK584" s="144">
        <f>SUM(BK585:BK586)</f>
        <v>0</v>
      </c>
    </row>
    <row r="585" spans="1:65" s="2" customFormat="1" ht="24.25" customHeight="1">
      <c r="A585" s="34"/>
      <c r="B585" s="147"/>
      <c r="C585" s="148" t="s">
        <v>1304</v>
      </c>
      <c r="D585" s="148" t="s">
        <v>242</v>
      </c>
      <c r="E585" s="149" t="s">
        <v>1539</v>
      </c>
      <c r="F585" s="150" t="s">
        <v>1540</v>
      </c>
      <c r="G585" s="151" t="s">
        <v>461</v>
      </c>
      <c r="H585" s="152">
        <v>1.6539999999999999</v>
      </c>
      <c r="I585" s="153"/>
      <c r="J585" s="152">
        <f>ROUND(I585*H585,3)</f>
        <v>0</v>
      </c>
      <c r="K585" s="154"/>
      <c r="L585" s="35"/>
      <c r="M585" s="155" t="s">
        <v>1</v>
      </c>
      <c r="N585" s="156" t="s">
        <v>46</v>
      </c>
      <c r="O585" s="60"/>
      <c r="P585" s="157">
        <f>O585*H585</f>
        <v>0</v>
      </c>
      <c r="Q585" s="157">
        <v>0</v>
      </c>
      <c r="R585" s="157">
        <f>Q585*H585</f>
        <v>0</v>
      </c>
      <c r="S585" s="157">
        <v>0</v>
      </c>
      <c r="T585" s="158">
        <f>S585*H585</f>
        <v>0</v>
      </c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R585" s="159" t="s">
        <v>246</v>
      </c>
      <c r="AT585" s="159" t="s">
        <v>242</v>
      </c>
      <c r="AU585" s="159" t="s">
        <v>140</v>
      </c>
      <c r="AY585" s="18" t="s">
        <v>239</v>
      </c>
      <c r="BE585" s="160">
        <f>IF(N585="základná",J585,0)</f>
        <v>0</v>
      </c>
      <c r="BF585" s="160">
        <f>IF(N585="znížená",J585,0)</f>
        <v>0</v>
      </c>
      <c r="BG585" s="160">
        <f>IF(N585="zákl. prenesená",J585,0)</f>
        <v>0</v>
      </c>
      <c r="BH585" s="160">
        <f>IF(N585="zníž. prenesená",J585,0)</f>
        <v>0</v>
      </c>
      <c r="BI585" s="160">
        <f>IF(N585="nulová",J585,0)</f>
        <v>0</v>
      </c>
      <c r="BJ585" s="18" t="s">
        <v>140</v>
      </c>
      <c r="BK585" s="161">
        <f>ROUND(I585*H585,3)</f>
        <v>0</v>
      </c>
      <c r="BL585" s="18" t="s">
        <v>246</v>
      </c>
      <c r="BM585" s="159" t="s">
        <v>1541</v>
      </c>
    </row>
    <row r="586" spans="1:65" s="2" customFormat="1" ht="24.25" customHeight="1">
      <c r="A586" s="34"/>
      <c r="B586" s="147"/>
      <c r="C586" s="148" t="s">
        <v>1309</v>
      </c>
      <c r="D586" s="148" t="s">
        <v>242</v>
      </c>
      <c r="E586" s="149" t="s">
        <v>1542</v>
      </c>
      <c r="F586" s="150" t="s">
        <v>1543</v>
      </c>
      <c r="G586" s="151" t="s">
        <v>461</v>
      </c>
      <c r="H586" s="152">
        <v>1.2170000000000001</v>
      </c>
      <c r="I586" s="153"/>
      <c r="J586" s="152">
        <f>ROUND(I586*H586,3)</f>
        <v>0</v>
      </c>
      <c r="K586" s="154"/>
      <c r="L586" s="35"/>
      <c r="M586" s="155" t="s">
        <v>1</v>
      </c>
      <c r="N586" s="156" t="s">
        <v>46</v>
      </c>
      <c r="O586" s="60"/>
      <c r="P586" s="157">
        <f>O586*H586</f>
        <v>0</v>
      </c>
      <c r="Q586" s="157">
        <v>0</v>
      </c>
      <c r="R586" s="157">
        <f>Q586*H586</f>
        <v>0</v>
      </c>
      <c r="S586" s="157">
        <v>0</v>
      </c>
      <c r="T586" s="158">
        <f>S586*H586</f>
        <v>0</v>
      </c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R586" s="159" t="s">
        <v>246</v>
      </c>
      <c r="AT586" s="159" t="s">
        <v>242</v>
      </c>
      <c r="AU586" s="159" t="s">
        <v>140</v>
      </c>
      <c r="AY586" s="18" t="s">
        <v>239</v>
      </c>
      <c r="BE586" s="160">
        <f>IF(N586="základná",J586,0)</f>
        <v>0</v>
      </c>
      <c r="BF586" s="160">
        <f>IF(N586="znížená",J586,0)</f>
        <v>0</v>
      </c>
      <c r="BG586" s="160">
        <f>IF(N586="zákl. prenesená",J586,0)</f>
        <v>0</v>
      </c>
      <c r="BH586" s="160">
        <f>IF(N586="zníž. prenesená",J586,0)</f>
        <v>0</v>
      </c>
      <c r="BI586" s="160">
        <f>IF(N586="nulová",J586,0)</f>
        <v>0</v>
      </c>
      <c r="BJ586" s="18" t="s">
        <v>140</v>
      </c>
      <c r="BK586" s="161">
        <f>ROUND(I586*H586,3)</f>
        <v>0</v>
      </c>
      <c r="BL586" s="18" t="s">
        <v>246</v>
      </c>
      <c r="BM586" s="159" t="s">
        <v>1544</v>
      </c>
    </row>
    <row r="587" spans="1:65" s="12" customFormat="1" ht="25.85" customHeight="1">
      <c r="B587" s="134"/>
      <c r="D587" s="135" t="s">
        <v>79</v>
      </c>
      <c r="E587" s="136" t="s">
        <v>788</v>
      </c>
      <c r="F587" s="136" t="s">
        <v>1141</v>
      </c>
      <c r="I587" s="137"/>
      <c r="J587" s="138">
        <f>BK587</f>
        <v>0</v>
      </c>
      <c r="L587" s="134"/>
      <c r="M587" s="139"/>
      <c r="N587" s="140"/>
      <c r="O587" s="140"/>
      <c r="P587" s="141">
        <f>P588+P602</f>
        <v>0</v>
      </c>
      <c r="Q587" s="140"/>
      <c r="R587" s="141">
        <f>R588+R602</f>
        <v>1.5678241999999998</v>
      </c>
      <c r="S587" s="140"/>
      <c r="T587" s="142">
        <f>T588+T602</f>
        <v>0</v>
      </c>
      <c r="AR587" s="135" t="s">
        <v>88</v>
      </c>
      <c r="AT587" s="143" t="s">
        <v>79</v>
      </c>
      <c r="AU587" s="143" t="s">
        <v>80</v>
      </c>
      <c r="AY587" s="135" t="s">
        <v>239</v>
      </c>
      <c r="BK587" s="144">
        <f>BK588+BK602</f>
        <v>0</v>
      </c>
    </row>
    <row r="588" spans="1:65" s="12" customFormat="1" ht="22.75" customHeight="1">
      <c r="B588" s="134"/>
      <c r="D588" s="135" t="s">
        <v>79</v>
      </c>
      <c r="E588" s="145" t="s">
        <v>1142</v>
      </c>
      <c r="F588" s="145" t="s">
        <v>1143</v>
      </c>
      <c r="I588" s="137"/>
      <c r="J588" s="146">
        <f>BK588</f>
        <v>0</v>
      </c>
      <c r="L588" s="134"/>
      <c r="M588" s="139"/>
      <c r="N588" s="140"/>
      <c r="O588" s="140"/>
      <c r="P588" s="141">
        <f>SUM(P589:P601)</f>
        <v>0</v>
      </c>
      <c r="Q588" s="140"/>
      <c r="R588" s="141">
        <f>SUM(R589:R601)</f>
        <v>1.5678241999999998</v>
      </c>
      <c r="S588" s="140"/>
      <c r="T588" s="142">
        <f>SUM(T589:T601)</f>
        <v>0</v>
      </c>
      <c r="AR588" s="135" t="s">
        <v>88</v>
      </c>
      <c r="AT588" s="143" t="s">
        <v>79</v>
      </c>
      <c r="AU588" s="143" t="s">
        <v>88</v>
      </c>
      <c r="AY588" s="135" t="s">
        <v>239</v>
      </c>
      <c r="BK588" s="144">
        <f>SUM(BK589:BK601)</f>
        <v>0</v>
      </c>
    </row>
    <row r="589" spans="1:65" s="2" customFormat="1" ht="24.25" customHeight="1">
      <c r="A589" s="34"/>
      <c r="B589" s="147"/>
      <c r="C589" s="148" t="s">
        <v>971</v>
      </c>
      <c r="D589" s="148" t="s">
        <v>242</v>
      </c>
      <c r="E589" s="149" t="s">
        <v>1145</v>
      </c>
      <c r="F589" s="150" t="s">
        <v>1146</v>
      </c>
      <c r="G589" s="151" t="s">
        <v>261</v>
      </c>
      <c r="H589" s="152">
        <v>170.99</v>
      </c>
      <c r="I589" s="153"/>
      <c r="J589" s="152">
        <f>ROUND(I589*H589,3)</f>
        <v>0</v>
      </c>
      <c r="K589" s="154"/>
      <c r="L589" s="35"/>
      <c r="M589" s="155" t="s">
        <v>1</v>
      </c>
      <c r="N589" s="156" t="s">
        <v>46</v>
      </c>
      <c r="O589" s="60"/>
      <c r="P589" s="157">
        <f>O589*H589</f>
        <v>0</v>
      </c>
      <c r="Q589" s="157">
        <v>4.0000000000000002E-4</v>
      </c>
      <c r="R589" s="157">
        <f>Q589*H589</f>
        <v>6.8396000000000012E-2</v>
      </c>
      <c r="S589" s="157">
        <v>0</v>
      </c>
      <c r="T589" s="158">
        <f>S589*H589</f>
        <v>0</v>
      </c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R589" s="159" t="s">
        <v>307</v>
      </c>
      <c r="AT589" s="159" t="s">
        <v>242</v>
      </c>
      <c r="AU589" s="159" t="s">
        <v>140</v>
      </c>
      <c r="AY589" s="18" t="s">
        <v>239</v>
      </c>
      <c r="BE589" s="160">
        <f>IF(N589="základná",J589,0)</f>
        <v>0</v>
      </c>
      <c r="BF589" s="160">
        <f>IF(N589="znížená",J589,0)</f>
        <v>0</v>
      </c>
      <c r="BG589" s="160">
        <f>IF(N589="zákl. prenesená",J589,0)</f>
        <v>0</v>
      </c>
      <c r="BH589" s="160">
        <f>IF(N589="zníž. prenesená",J589,0)</f>
        <v>0</v>
      </c>
      <c r="BI589" s="160">
        <f>IF(N589="nulová",J589,0)</f>
        <v>0</v>
      </c>
      <c r="BJ589" s="18" t="s">
        <v>140</v>
      </c>
      <c r="BK589" s="161">
        <f>ROUND(I589*H589,3)</f>
        <v>0</v>
      </c>
      <c r="BL589" s="18" t="s">
        <v>307</v>
      </c>
      <c r="BM589" s="159" t="s">
        <v>985</v>
      </c>
    </row>
    <row r="590" spans="1:65" s="15" customFormat="1">
      <c r="B590" s="179"/>
      <c r="D590" s="163" t="s">
        <v>247</v>
      </c>
      <c r="E590" s="180" t="s">
        <v>1</v>
      </c>
      <c r="F590" s="181" t="s">
        <v>1148</v>
      </c>
      <c r="H590" s="180" t="s">
        <v>1</v>
      </c>
      <c r="I590" s="182"/>
      <c r="L590" s="179"/>
      <c r="M590" s="183"/>
      <c r="N590" s="184"/>
      <c r="O590" s="184"/>
      <c r="P590" s="184"/>
      <c r="Q590" s="184"/>
      <c r="R590" s="184"/>
      <c r="S590" s="184"/>
      <c r="T590" s="185"/>
      <c r="AT590" s="180" t="s">
        <v>247</v>
      </c>
      <c r="AU590" s="180" t="s">
        <v>140</v>
      </c>
      <c r="AV590" s="15" t="s">
        <v>88</v>
      </c>
      <c r="AW590" s="15" t="s">
        <v>3</v>
      </c>
      <c r="AX590" s="15" t="s">
        <v>80</v>
      </c>
      <c r="AY590" s="180" t="s">
        <v>239</v>
      </c>
    </row>
    <row r="591" spans="1:65" s="13" customFormat="1">
      <c r="B591" s="162"/>
      <c r="D591" s="163" t="s">
        <v>247</v>
      </c>
      <c r="E591" s="164" t="s">
        <v>1</v>
      </c>
      <c r="F591" s="165" t="s">
        <v>1545</v>
      </c>
      <c r="H591" s="166">
        <v>170.99</v>
      </c>
      <c r="I591" s="167"/>
      <c r="L591" s="162"/>
      <c r="M591" s="168"/>
      <c r="N591" s="169"/>
      <c r="O591" s="169"/>
      <c r="P591" s="169"/>
      <c r="Q591" s="169"/>
      <c r="R591" s="169"/>
      <c r="S591" s="169"/>
      <c r="T591" s="170"/>
      <c r="AT591" s="164" t="s">
        <v>247</v>
      </c>
      <c r="AU591" s="164" t="s">
        <v>140</v>
      </c>
      <c r="AV591" s="13" t="s">
        <v>140</v>
      </c>
      <c r="AW591" s="13" t="s">
        <v>3</v>
      </c>
      <c r="AX591" s="13" t="s">
        <v>80</v>
      </c>
      <c r="AY591" s="164" t="s">
        <v>239</v>
      </c>
    </row>
    <row r="592" spans="1:65" s="14" customFormat="1">
      <c r="B592" s="171"/>
      <c r="D592" s="163" t="s">
        <v>247</v>
      </c>
      <c r="E592" s="172" t="s">
        <v>1</v>
      </c>
      <c r="F592" s="173" t="s">
        <v>249</v>
      </c>
      <c r="H592" s="174">
        <v>170.99</v>
      </c>
      <c r="I592" s="175"/>
      <c r="L592" s="171"/>
      <c r="M592" s="176"/>
      <c r="N592" s="177"/>
      <c r="O592" s="177"/>
      <c r="P592" s="177"/>
      <c r="Q592" s="177"/>
      <c r="R592" s="177"/>
      <c r="S592" s="177"/>
      <c r="T592" s="178"/>
      <c r="AT592" s="172" t="s">
        <v>247</v>
      </c>
      <c r="AU592" s="172" t="s">
        <v>140</v>
      </c>
      <c r="AV592" s="14" t="s">
        <v>246</v>
      </c>
      <c r="AW592" s="14" t="s">
        <v>3</v>
      </c>
      <c r="AX592" s="14" t="s">
        <v>88</v>
      </c>
      <c r="AY592" s="172" t="s">
        <v>239</v>
      </c>
    </row>
    <row r="593" spans="1:65" s="2" customFormat="1" ht="14.4" customHeight="1">
      <c r="A593" s="34"/>
      <c r="B593" s="147"/>
      <c r="C593" s="259" t="s">
        <v>975</v>
      </c>
      <c r="D593" s="259" t="s">
        <v>541</v>
      </c>
      <c r="E593" s="260" t="s">
        <v>1151</v>
      </c>
      <c r="F593" s="261" t="s">
        <v>5412</v>
      </c>
      <c r="G593" s="262" t="s">
        <v>261</v>
      </c>
      <c r="H593" s="263">
        <v>179.54</v>
      </c>
      <c r="I593" s="263"/>
      <c r="J593" s="263">
        <f>ROUND(I593*H593,3)</f>
        <v>0</v>
      </c>
      <c r="K593" s="196"/>
      <c r="L593" s="197"/>
      <c r="M593" s="198" t="s">
        <v>1</v>
      </c>
      <c r="N593" s="199" t="s">
        <v>46</v>
      </c>
      <c r="O593" s="60"/>
      <c r="P593" s="157">
        <f>O593*H593</f>
        <v>0</v>
      </c>
      <c r="Q593" s="157">
        <v>3.8999999999999998E-3</v>
      </c>
      <c r="R593" s="157">
        <f>Q593*H593</f>
        <v>0.70020599999999988</v>
      </c>
      <c r="S593" s="157">
        <v>0</v>
      </c>
      <c r="T593" s="158">
        <f>S593*H593</f>
        <v>0</v>
      </c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R593" s="159" t="s">
        <v>323</v>
      </c>
      <c r="AT593" s="159" t="s">
        <v>541</v>
      </c>
      <c r="AU593" s="159" t="s">
        <v>140</v>
      </c>
      <c r="AY593" s="18" t="s">
        <v>239</v>
      </c>
      <c r="BE593" s="160">
        <f>IF(N593="základná",J593,0)</f>
        <v>0</v>
      </c>
      <c r="BF593" s="160">
        <f>IF(N593="znížená",J593,0)</f>
        <v>0</v>
      </c>
      <c r="BG593" s="160">
        <f>IF(N593="zákl. prenesená",J593,0)</f>
        <v>0</v>
      </c>
      <c r="BH593" s="160">
        <f>IF(N593="zníž. prenesená",J593,0)</f>
        <v>0</v>
      </c>
      <c r="BI593" s="160">
        <f>IF(N593="nulová",J593,0)</f>
        <v>0</v>
      </c>
      <c r="BJ593" s="18" t="s">
        <v>140</v>
      </c>
      <c r="BK593" s="161">
        <f>ROUND(I593*H593,3)</f>
        <v>0</v>
      </c>
      <c r="BL593" s="18" t="s">
        <v>307</v>
      </c>
      <c r="BM593" s="159" t="s">
        <v>1005</v>
      </c>
    </row>
    <row r="594" spans="1:65" s="13" customFormat="1">
      <c r="B594" s="162"/>
      <c r="D594" s="163" t="s">
        <v>247</v>
      </c>
      <c r="F594" s="165" t="s">
        <v>1546</v>
      </c>
      <c r="H594" s="166">
        <v>179.54</v>
      </c>
      <c r="I594" s="167"/>
      <c r="L594" s="162"/>
      <c r="M594" s="168"/>
      <c r="N594" s="169"/>
      <c r="O594" s="169"/>
      <c r="P594" s="169"/>
      <c r="Q594" s="169"/>
      <c r="R594" s="169"/>
      <c r="S594" s="169"/>
      <c r="T594" s="170"/>
      <c r="AT594" s="164" t="s">
        <v>247</v>
      </c>
      <c r="AU594" s="164" t="s">
        <v>140</v>
      </c>
      <c r="AV594" s="13" t="s">
        <v>140</v>
      </c>
      <c r="AW594" s="13" t="s">
        <v>4</v>
      </c>
      <c r="AX594" s="13" t="s">
        <v>88</v>
      </c>
      <c r="AY594" s="164" t="s">
        <v>239</v>
      </c>
    </row>
    <row r="595" spans="1:65" s="2" customFormat="1" ht="24.25" customHeight="1">
      <c r="A595" s="34"/>
      <c r="B595" s="147"/>
      <c r="C595" s="148" t="s">
        <v>276</v>
      </c>
      <c r="D595" s="148" t="s">
        <v>242</v>
      </c>
      <c r="E595" s="149" t="s">
        <v>1155</v>
      </c>
      <c r="F595" s="150" t="s">
        <v>1156</v>
      </c>
      <c r="G595" s="151" t="s">
        <v>261</v>
      </c>
      <c r="H595" s="152">
        <v>170.99</v>
      </c>
      <c r="I595" s="153"/>
      <c r="J595" s="152">
        <f>ROUND(I595*H595,3)</f>
        <v>0</v>
      </c>
      <c r="K595" s="154"/>
      <c r="L595" s="35"/>
      <c r="M595" s="155" t="s">
        <v>1</v>
      </c>
      <c r="N595" s="156" t="s">
        <v>46</v>
      </c>
      <c r="O595" s="60"/>
      <c r="P595" s="157">
        <f>O595*H595</f>
        <v>0</v>
      </c>
      <c r="Q595" s="157">
        <v>4.4999999999999997E-3</v>
      </c>
      <c r="R595" s="157">
        <f>Q595*H595</f>
        <v>0.769455</v>
      </c>
      <c r="S595" s="157">
        <v>0</v>
      </c>
      <c r="T595" s="158">
        <f>S595*H595</f>
        <v>0</v>
      </c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R595" s="159" t="s">
        <v>307</v>
      </c>
      <c r="AT595" s="159" t="s">
        <v>242</v>
      </c>
      <c r="AU595" s="159" t="s">
        <v>140</v>
      </c>
      <c r="AY595" s="18" t="s">
        <v>239</v>
      </c>
      <c r="BE595" s="160">
        <f>IF(N595="základná",J595,0)</f>
        <v>0</v>
      </c>
      <c r="BF595" s="160">
        <f>IF(N595="znížená",J595,0)</f>
        <v>0</v>
      </c>
      <c r="BG595" s="160">
        <f>IF(N595="zákl. prenesená",J595,0)</f>
        <v>0</v>
      </c>
      <c r="BH595" s="160">
        <f>IF(N595="zníž. prenesená",J595,0)</f>
        <v>0</v>
      </c>
      <c r="BI595" s="160">
        <f>IF(N595="nulová",J595,0)</f>
        <v>0</v>
      </c>
      <c r="BJ595" s="18" t="s">
        <v>140</v>
      </c>
      <c r="BK595" s="161">
        <f>ROUND(I595*H595,3)</f>
        <v>0</v>
      </c>
      <c r="BL595" s="18" t="s">
        <v>307</v>
      </c>
      <c r="BM595" s="159" t="s">
        <v>1547</v>
      </c>
    </row>
    <row r="596" spans="1:65" s="2" customFormat="1" ht="24.25" customHeight="1">
      <c r="A596" s="34"/>
      <c r="B596" s="147"/>
      <c r="C596" s="148" t="s">
        <v>1256</v>
      </c>
      <c r="D596" s="148" t="s">
        <v>242</v>
      </c>
      <c r="E596" s="149" t="s">
        <v>1159</v>
      </c>
      <c r="F596" s="150" t="s">
        <v>1160</v>
      </c>
      <c r="G596" s="151" t="s">
        <v>138</v>
      </c>
      <c r="H596" s="152">
        <v>104.52</v>
      </c>
      <c r="I596" s="153"/>
      <c r="J596" s="152">
        <f>ROUND(I596*H596,3)</f>
        <v>0</v>
      </c>
      <c r="K596" s="154"/>
      <c r="L596" s="35"/>
      <c r="M596" s="155" t="s">
        <v>1</v>
      </c>
      <c r="N596" s="156" t="s">
        <v>46</v>
      </c>
      <c r="O596" s="60"/>
      <c r="P596" s="157">
        <f>O596*H596</f>
        <v>0</v>
      </c>
      <c r="Q596" s="157">
        <v>4.0000000000000003E-5</v>
      </c>
      <c r="R596" s="157">
        <f>Q596*H596</f>
        <v>4.1808000000000001E-3</v>
      </c>
      <c r="S596" s="157">
        <v>0</v>
      </c>
      <c r="T596" s="158">
        <f>S596*H596</f>
        <v>0</v>
      </c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R596" s="159" t="s">
        <v>307</v>
      </c>
      <c r="AT596" s="159" t="s">
        <v>242</v>
      </c>
      <c r="AU596" s="159" t="s">
        <v>140</v>
      </c>
      <c r="AY596" s="18" t="s">
        <v>239</v>
      </c>
      <c r="BE596" s="160">
        <f>IF(N596="základná",J596,0)</f>
        <v>0</v>
      </c>
      <c r="BF596" s="160">
        <f>IF(N596="znížená",J596,0)</f>
        <v>0</v>
      </c>
      <c r="BG596" s="160">
        <f>IF(N596="zákl. prenesená",J596,0)</f>
        <v>0</v>
      </c>
      <c r="BH596" s="160">
        <f>IF(N596="zníž. prenesená",J596,0)</f>
        <v>0</v>
      </c>
      <c r="BI596" s="160">
        <f>IF(N596="nulová",J596,0)</f>
        <v>0</v>
      </c>
      <c r="BJ596" s="18" t="s">
        <v>140</v>
      </c>
      <c r="BK596" s="161">
        <f>ROUND(I596*H596,3)</f>
        <v>0</v>
      </c>
      <c r="BL596" s="18" t="s">
        <v>307</v>
      </c>
      <c r="BM596" s="159" t="s">
        <v>1548</v>
      </c>
    </row>
    <row r="597" spans="1:65" s="13" customFormat="1" ht="20.95">
      <c r="B597" s="162"/>
      <c r="D597" s="163" t="s">
        <v>247</v>
      </c>
      <c r="E597" s="164" t="s">
        <v>1</v>
      </c>
      <c r="F597" s="165" t="s">
        <v>1549</v>
      </c>
      <c r="H597" s="166">
        <v>119.72</v>
      </c>
      <c r="I597" s="167"/>
      <c r="L597" s="162"/>
      <c r="M597" s="168"/>
      <c r="N597" s="169"/>
      <c r="O597" s="169"/>
      <c r="P597" s="169"/>
      <c r="Q597" s="169"/>
      <c r="R597" s="169"/>
      <c r="S597" s="169"/>
      <c r="T597" s="170"/>
      <c r="AT597" s="164" t="s">
        <v>247</v>
      </c>
      <c r="AU597" s="164" t="s">
        <v>140</v>
      </c>
      <c r="AV597" s="13" t="s">
        <v>140</v>
      </c>
      <c r="AW597" s="13" t="s">
        <v>3</v>
      </c>
      <c r="AX597" s="13" t="s">
        <v>80</v>
      </c>
      <c r="AY597" s="164" t="s">
        <v>239</v>
      </c>
    </row>
    <row r="598" spans="1:65" s="13" customFormat="1">
      <c r="B598" s="162"/>
      <c r="D598" s="163" t="s">
        <v>247</v>
      </c>
      <c r="E598" s="164" t="s">
        <v>1</v>
      </c>
      <c r="F598" s="165" t="s">
        <v>1550</v>
      </c>
      <c r="H598" s="166">
        <v>-15.2</v>
      </c>
      <c r="I598" s="167"/>
      <c r="L598" s="162"/>
      <c r="M598" s="168"/>
      <c r="N598" s="169"/>
      <c r="O598" s="169"/>
      <c r="P598" s="169"/>
      <c r="Q598" s="169"/>
      <c r="R598" s="169"/>
      <c r="S598" s="169"/>
      <c r="T598" s="170"/>
      <c r="AT598" s="164" t="s">
        <v>247</v>
      </c>
      <c r="AU598" s="164" t="s">
        <v>140</v>
      </c>
      <c r="AV598" s="13" t="s">
        <v>140</v>
      </c>
      <c r="AW598" s="13" t="s">
        <v>3</v>
      </c>
      <c r="AX598" s="13" t="s">
        <v>80</v>
      </c>
      <c r="AY598" s="164" t="s">
        <v>239</v>
      </c>
    </row>
    <row r="599" spans="1:65" s="14" customFormat="1">
      <c r="B599" s="171"/>
      <c r="D599" s="163" t="s">
        <v>247</v>
      </c>
      <c r="E599" s="172" t="s">
        <v>1</v>
      </c>
      <c r="F599" s="173" t="s">
        <v>249</v>
      </c>
      <c r="H599" s="174">
        <v>104.52</v>
      </c>
      <c r="I599" s="175"/>
      <c r="L599" s="171"/>
      <c r="M599" s="176"/>
      <c r="N599" s="177"/>
      <c r="O599" s="177"/>
      <c r="P599" s="177"/>
      <c r="Q599" s="177"/>
      <c r="R599" s="177"/>
      <c r="S599" s="177"/>
      <c r="T599" s="178"/>
      <c r="AT599" s="172" t="s">
        <v>247</v>
      </c>
      <c r="AU599" s="172" t="s">
        <v>140</v>
      </c>
      <c r="AV599" s="14" t="s">
        <v>246</v>
      </c>
      <c r="AW599" s="14" t="s">
        <v>3</v>
      </c>
      <c r="AX599" s="14" t="s">
        <v>88</v>
      </c>
      <c r="AY599" s="172" t="s">
        <v>239</v>
      </c>
    </row>
    <row r="600" spans="1:65" s="2" customFormat="1" ht="14.4" customHeight="1">
      <c r="A600" s="34"/>
      <c r="B600" s="147"/>
      <c r="C600" s="190" t="s">
        <v>1551</v>
      </c>
      <c r="D600" s="190" t="s">
        <v>541</v>
      </c>
      <c r="E600" s="191" t="s">
        <v>1167</v>
      </c>
      <c r="F600" s="192" t="s">
        <v>5413</v>
      </c>
      <c r="G600" s="193" t="s">
        <v>261</v>
      </c>
      <c r="H600" s="194">
        <v>10.661</v>
      </c>
      <c r="I600" s="195"/>
      <c r="J600" s="194">
        <f>ROUND(I600*H600,3)</f>
        <v>0</v>
      </c>
      <c r="K600" s="196"/>
      <c r="L600" s="197"/>
      <c r="M600" s="198" t="s">
        <v>1</v>
      </c>
      <c r="N600" s="199" t="s">
        <v>46</v>
      </c>
      <c r="O600" s="60"/>
      <c r="P600" s="157">
        <f>O600*H600</f>
        <v>0</v>
      </c>
      <c r="Q600" s="157">
        <v>2.3999999999999998E-3</v>
      </c>
      <c r="R600" s="157">
        <f>Q600*H600</f>
        <v>2.5586399999999995E-2</v>
      </c>
      <c r="S600" s="157">
        <v>0</v>
      </c>
      <c r="T600" s="158">
        <f>S600*H600</f>
        <v>0</v>
      </c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R600" s="159" t="s">
        <v>323</v>
      </c>
      <c r="AT600" s="159" t="s">
        <v>541</v>
      </c>
      <c r="AU600" s="159" t="s">
        <v>140</v>
      </c>
      <c r="AY600" s="18" t="s">
        <v>239</v>
      </c>
      <c r="BE600" s="160">
        <f>IF(N600="základná",J600,0)</f>
        <v>0</v>
      </c>
      <c r="BF600" s="160">
        <f>IF(N600="znížená",J600,0)</f>
        <v>0</v>
      </c>
      <c r="BG600" s="160">
        <f>IF(N600="zákl. prenesená",J600,0)</f>
        <v>0</v>
      </c>
      <c r="BH600" s="160">
        <f>IF(N600="zníž. prenesená",J600,0)</f>
        <v>0</v>
      </c>
      <c r="BI600" s="160">
        <f>IF(N600="nulová",J600,0)</f>
        <v>0</v>
      </c>
      <c r="BJ600" s="18" t="s">
        <v>140</v>
      </c>
      <c r="BK600" s="161">
        <f>ROUND(I600*H600,3)</f>
        <v>0</v>
      </c>
      <c r="BL600" s="18" t="s">
        <v>307</v>
      </c>
      <c r="BM600" s="159" t="s">
        <v>1552</v>
      </c>
    </row>
    <row r="601" spans="1:65" s="13" customFormat="1">
      <c r="B601" s="162"/>
      <c r="D601" s="163" t="s">
        <v>247</v>
      </c>
      <c r="F601" s="165" t="s">
        <v>1553</v>
      </c>
      <c r="H601" s="166">
        <v>10.661</v>
      </c>
      <c r="I601" s="167"/>
      <c r="L601" s="162"/>
      <c r="M601" s="168"/>
      <c r="N601" s="169"/>
      <c r="O601" s="169"/>
      <c r="P601" s="169"/>
      <c r="Q601" s="169"/>
      <c r="R601" s="169"/>
      <c r="S601" s="169"/>
      <c r="T601" s="170"/>
      <c r="AT601" s="164" t="s">
        <v>247</v>
      </c>
      <c r="AU601" s="164" t="s">
        <v>140</v>
      </c>
      <c r="AV601" s="13" t="s">
        <v>140</v>
      </c>
      <c r="AW601" s="13" t="s">
        <v>4</v>
      </c>
      <c r="AX601" s="13" t="s">
        <v>88</v>
      </c>
      <c r="AY601" s="164" t="s">
        <v>239</v>
      </c>
    </row>
    <row r="602" spans="1:65" s="12" customFormat="1" ht="22.75" customHeight="1">
      <c r="B602" s="134"/>
      <c r="D602" s="135" t="s">
        <v>79</v>
      </c>
      <c r="E602" s="145" t="s">
        <v>1171</v>
      </c>
      <c r="F602" s="145" t="s">
        <v>509</v>
      </c>
      <c r="I602" s="137"/>
      <c r="J602" s="146">
        <f>BK602</f>
        <v>0</v>
      </c>
      <c r="L602" s="134"/>
      <c r="M602" s="139"/>
      <c r="N602" s="140"/>
      <c r="O602" s="140"/>
      <c r="P602" s="141">
        <f>P603</f>
        <v>0</v>
      </c>
      <c r="Q602" s="140"/>
      <c r="R602" s="141">
        <f>R603</f>
        <v>0</v>
      </c>
      <c r="S602" s="140"/>
      <c r="T602" s="142">
        <f>T603</f>
        <v>0</v>
      </c>
      <c r="AR602" s="135" t="s">
        <v>88</v>
      </c>
      <c r="AT602" s="143" t="s">
        <v>79</v>
      </c>
      <c r="AU602" s="143" t="s">
        <v>88</v>
      </c>
      <c r="AY602" s="135" t="s">
        <v>239</v>
      </c>
      <c r="BK602" s="144">
        <f>BK603</f>
        <v>0</v>
      </c>
    </row>
    <row r="603" spans="1:65" s="2" customFormat="1" ht="24.25" customHeight="1">
      <c r="A603" s="34"/>
      <c r="B603" s="147"/>
      <c r="C603" s="148" t="s">
        <v>535</v>
      </c>
      <c r="D603" s="148" t="s">
        <v>242</v>
      </c>
      <c r="E603" s="149" t="s">
        <v>1554</v>
      </c>
      <c r="F603" s="150" t="s">
        <v>1555</v>
      </c>
      <c r="G603" s="151" t="s">
        <v>461</v>
      </c>
      <c r="H603" s="152">
        <v>1.5680000000000001</v>
      </c>
      <c r="I603" s="153"/>
      <c r="J603" s="152">
        <f>ROUND(I603*H603,3)</f>
        <v>0</v>
      </c>
      <c r="K603" s="154"/>
      <c r="L603" s="35"/>
      <c r="M603" s="155" t="s">
        <v>1</v>
      </c>
      <c r="N603" s="156" t="s">
        <v>46</v>
      </c>
      <c r="O603" s="60"/>
      <c r="P603" s="157">
        <f>O603*H603</f>
        <v>0</v>
      </c>
      <c r="Q603" s="157">
        <v>0</v>
      </c>
      <c r="R603" s="157">
        <f>Q603*H603</f>
        <v>0</v>
      </c>
      <c r="S603" s="157">
        <v>0</v>
      </c>
      <c r="T603" s="158">
        <f>S603*H603</f>
        <v>0</v>
      </c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R603" s="159" t="s">
        <v>246</v>
      </c>
      <c r="AT603" s="159" t="s">
        <v>242</v>
      </c>
      <c r="AU603" s="159" t="s">
        <v>140</v>
      </c>
      <c r="AY603" s="18" t="s">
        <v>239</v>
      </c>
      <c r="BE603" s="160">
        <f>IF(N603="základná",J603,0)</f>
        <v>0</v>
      </c>
      <c r="BF603" s="160">
        <f>IF(N603="znížená",J603,0)</f>
        <v>0</v>
      </c>
      <c r="BG603" s="160">
        <f>IF(N603="zákl. prenesená",J603,0)</f>
        <v>0</v>
      </c>
      <c r="BH603" s="160">
        <f>IF(N603="zníž. prenesená",J603,0)</f>
        <v>0</v>
      </c>
      <c r="BI603" s="160">
        <f>IF(N603="nulová",J603,0)</f>
        <v>0</v>
      </c>
      <c r="BJ603" s="18" t="s">
        <v>140</v>
      </c>
      <c r="BK603" s="161">
        <f>ROUND(I603*H603,3)</f>
        <v>0</v>
      </c>
      <c r="BL603" s="18" t="s">
        <v>246</v>
      </c>
      <c r="BM603" s="159" t="s">
        <v>1556</v>
      </c>
    </row>
    <row r="604" spans="1:65" s="12" customFormat="1" ht="25.85" customHeight="1">
      <c r="B604" s="134"/>
      <c r="D604" s="135" t="s">
        <v>79</v>
      </c>
      <c r="E604" s="136" t="s">
        <v>916</v>
      </c>
      <c r="F604" s="136" t="s">
        <v>1176</v>
      </c>
      <c r="I604" s="137"/>
      <c r="J604" s="138">
        <f>BK604</f>
        <v>0</v>
      </c>
      <c r="L604" s="134"/>
      <c r="M604" s="139"/>
      <c r="N604" s="140"/>
      <c r="O604" s="140"/>
      <c r="P604" s="141">
        <f>P605+P628+P643</f>
        <v>0</v>
      </c>
      <c r="Q604" s="140"/>
      <c r="R604" s="141">
        <f>R605+R628+R643</f>
        <v>0.98899110999999995</v>
      </c>
      <c r="S604" s="140"/>
      <c r="T604" s="142">
        <f>T605+T628+T643</f>
        <v>0</v>
      </c>
      <c r="AR604" s="135" t="s">
        <v>88</v>
      </c>
      <c r="AT604" s="143" t="s">
        <v>79</v>
      </c>
      <c r="AU604" s="143" t="s">
        <v>80</v>
      </c>
      <c r="AY604" s="135" t="s">
        <v>239</v>
      </c>
      <c r="BK604" s="144">
        <f>BK605+BK628+BK643</f>
        <v>0</v>
      </c>
    </row>
    <row r="605" spans="1:65" s="12" customFormat="1" ht="22.75" customHeight="1">
      <c r="B605" s="134"/>
      <c r="D605" s="135" t="s">
        <v>79</v>
      </c>
      <c r="E605" s="145" t="s">
        <v>1177</v>
      </c>
      <c r="F605" s="145" t="s">
        <v>1178</v>
      </c>
      <c r="I605" s="137"/>
      <c r="J605" s="146">
        <f>BK605</f>
        <v>0</v>
      </c>
      <c r="L605" s="134"/>
      <c r="M605" s="139"/>
      <c r="N605" s="140"/>
      <c r="O605" s="140"/>
      <c r="P605" s="141">
        <f>SUM(P606:P627)</f>
        <v>0</v>
      </c>
      <c r="Q605" s="140"/>
      <c r="R605" s="141">
        <f>SUM(R606:R627)</f>
        <v>0.14289510999999996</v>
      </c>
      <c r="S605" s="140"/>
      <c r="T605" s="142">
        <f>SUM(T606:T627)</f>
        <v>0</v>
      </c>
      <c r="AR605" s="135" t="s">
        <v>88</v>
      </c>
      <c r="AT605" s="143" t="s">
        <v>79</v>
      </c>
      <c r="AU605" s="143" t="s">
        <v>88</v>
      </c>
      <c r="AY605" s="135" t="s">
        <v>239</v>
      </c>
      <c r="BK605" s="144">
        <f>SUM(BK606:BK627)</f>
        <v>0</v>
      </c>
    </row>
    <row r="606" spans="1:65" s="2" customFormat="1" ht="24.25" customHeight="1">
      <c r="A606" s="34"/>
      <c r="B606" s="147"/>
      <c r="C606" s="148" t="s">
        <v>978</v>
      </c>
      <c r="D606" s="148" t="s">
        <v>242</v>
      </c>
      <c r="E606" s="149" t="s">
        <v>1179</v>
      </c>
      <c r="F606" s="150" t="s">
        <v>1180</v>
      </c>
      <c r="G606" s="151" t="s">
        <v>261</v>
      </c>
      <c r="H606" s="152">
        <v>22.821999999999999</v>
      </c>
      <c r="I606" s="153"/>
      <c r="J606" s="152">
        <f>ROUND(I606*H606,3)</f>
        <v>0</v>
      </c>
      <c r="K606" s="154"/>
      <c r="L606" s="35"/>
      <c r="M606" s="155" t="s">
        <v>1</v>
      </c>
      <c r="N606" s="156" t="s">
        <v>46</v>
      </c>
      <c r="O606" s="60"/>
      <c r="P606" s="157">
        <f>O606*H606</f>
        <v>0</v>
      </c>
      <c r="Q606" s="157">
        <v>7.5000000000000002E-4</v>
      </c>
      <c r="R606" s="157">
        <f>Q606*H606</f>
        <v>1.71165E-2</v>
      </c>
      <c r="S606" s="157">
        <v>0</v>
      </c>
      <c r="T606" s="158">
        <f>S606*H606</f>
        <v>0</v>
      </c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R606" s="159" t="s">
        <v>307</v>
      </c>
      <c r="AT606" s="159" t="s">
        <v>242</v>
      </c>
      <c r="AU606" s="159" t="s">
        <v>140</v>
      </c>
      <c r="AY606" s="18" t="s">
        <v>239</v>
      </c>
      <c r="BE606" s="160">
        <f>IF(N606="základná",J606,0)</f>
        <v>0</v>
      </c>
      <c r="BF606" s="160">
        <f>IF(N606="znížená",J606,0)</f>
        <v>0</v>
      </c>
      <c r="BG606" s="160">
        <f>IF(N606="zákl. prenesená",J606,0)</f>
        <v>0</v>
      </c>
      <c r="BH606" s="160">
        <f>IF(N606="zníž. prenesená",J606,0)</f>
        <v>0</v>
      </c>
      <c r="BI606" s="160">
        <f>IF(N606="nulová",J606,0)</f>
        <v>0</v>
      </c>
      <c r="BJ606" s="18" t="s">
        <v>140</v>
      </c>
      <c r="BK606" s="161">
        <f>ROUND(I606*H606,3)</f>
        <v>0</v>
      </c>
      <c r="BL606" s="18" t="s">
        <v>307</v>
      </c>
      <c r="BM606" s="159" t="s">
        <v>1035</v>
      </c>
    </row>
    <row r="607" spans="1:65" s="15" customFormat="1">
      <c r="B607" s="179"/>
      <c r="D607" s="163" t="s">
        <v>247</v>
      </c>
      <c r="E607" s="180" t="s">
        <v>1</v>
      </c>
      <c r="F607" s="181" t="s">
        <v>1182</v>
      </c>
      <c r="H607" s="180" t="s">
        <v>1</v>
      </c>
      <c r="I607" s="182"/>
      <c r="L607" s="179"/>
      <c r="M607" s="183"/>
      <c r="N607" s="184"/>
      <c r="O607" s="184"/>
      <c r="P607" s="184"/>
      <c r="Q607" s="184"/>
      <c r="R607" s="184"/>
      <c r="S607" s="184"/>
      <c r="T607" s="185"/>
      <c r="AT607" s="180" t="s">
        <v>247</v>
      </c>
      <c r="AU607" s="180" t="s">
        <v>140</v>
      </c>
      <c r="AV607" s="15" t="s">
        <v>88</v>
      </c>
      <c r="AW607" s="15" t="s">
        <v>3</v>
      </c>
      <c r="AX607" s="15" t="s">
        <v>80</v>
      </c>
      <c r="AY607" s="180" t="s">
        <v>239</v>
      </c>
    </row>
    <row r="608" spans="1:65" s="13" customFormat="1">
      <c r="B608" s="162"/>
      <c r="D608" s="163" t="s">
        <v>247</v>
      </c>
      <c r="E608" s="164" t="s">
        <v>1</v>
      </c>
      <c r="F608" s="165" t="s">
        <v>1557</v>
      </c>
      <c r="H608" s="166">
        <v>14.04</v>
      </c>
      <c r="I608" s="167"/>
      <c r="L608" s="162"/>
      <c r="M608" s="168"/>
      <c r="N608" s="169"/>
      <c r="O608" s="169"/>
      <c r="P608" s="169"/>
      <c r="Q608" s="169"/>
      <c r="R608" s="169"/>
      <c r="S608" s="169"/>
      <c r="T608" s="170"/>
      <c r="AT608" s="164" t="s">
        <v>247</v>
      </c>
      <c r="AU608" s="164" t="s">
        <v>140</v>
      </c>
      <c r="AV608" s="13" t="s">
        <v>140</v>
      </c>
      <c r="AW608" s="13" t="s">
        <v>3</v>
      </c>
      <c r="AX608" s="13" t="s">
        <v>80</v>
      </c>
      <c r="AY608" s="164" t="s">
        <v>239</v>
      </c>
    </row>
    <row r="609" spans="1:65" s="15" customFormat="1">
      <c r="B609" s="179"/>
      <c r="D609" s="163" t="s">
        <v>247</v>
      </c>
      <c r="E609" s="180" t="s">
        <v>1</v>
      </c>
      <c r="F609" s="181" t="s">
        <v>1188</v>
      </c>
      <c r="H609" s="180" t="s">
        <v>1</v>
      </c>
      <c r="I609" s="182"/>
      <c r="L609" s="179"/>
      <c r="M609" s="183"/>
      <c r="N609" s="184"/>
      <c r="O609" s="184"/>
      <c r="P609" s="184"/>
      <c r="Q609" s="184"/>
      <c r="R609" s="184"/>
      <c r="S609" s="184"/>
      <c r="T609" s="185"/>
      <c r="AT609" s="180" t="s">
        <v>247</v>
      </c>
      <c r="AU609" s="180" t="s">
        <v>140</v>
      </c>
      <c r="AV609" s="15" t="s">
        <v>88</v>
      </c>
      <c r="AW609" s="15" t="s">
        <v>3</v>
      </c>
      <c r="AX609" s="15" t="s">
        <v>80</v>
      </c>
      <c r="AY609" s="180" t="s">
        <v>239</v>
      </c>
    </row>
    <row r="610" spans="1:65" s="13" customFormat="1">
      <c r="B610" s="162"/>
      <c r="D610" s="163" t="s">
        <v>247</v>
      </c>
      <c r="E610" s="164" t="s">
        <v>1</v>
      </c>
      <c r="F610" s="165" t="s">
        <v>1558</v>
      </c>
      <c r="H610" s="166">
        <v>8.782</v>
      </c>
      <c r="I610" s="167"/>
      <c r="L610" s="162"/>
      <c r="M610" s="168"/>
      <c r="N610" s="169"/>
      <c r="O610" s="169"/>
      <c r="P610" s="169"/>
      <c r="Q610" s="169"/>
      <c r="R610" s="169"/>
      <c r="S610" s="169"/>
      <c r="T610" s="170"/>
      <c r="AT610" s="164" t="s">
        <v>247</v>
      </c>
      <c r="AU610" s="164" t="s">
        <v>140</v>
      </c>
      <c r="AV610" s="13" t="s">
        <v>140</v>
      </c>
      <c r="AW610" s="13" t="s">
        <v>3</v>
      </c>
      <c r="AX610" s="13" t="s">
        <v>80</v>
      </c>
      <c r="AY610" s="164" t="s">
        <v>239</v>
      </c>
    </row>
    <row r="611" spans="1:65" s="14" customFormat="1">
      <c r="B611" s="171"/>
      <c r="D611" s="163" t="s">
        <v>247</v>
      </c>
      <c r="E611" s="172" t="s">
        <v>1</v>
      </c>
      <c r="F611" s="173" t="s">
        <v>249</v>
      </c>
      <c r="H611" s="174">
        <v>22.821999999999999</v>
      </c>
      <c r="I611" s="175"/>
      <c r="L611" s="171"/>
      <c r="M611" s="176"/>
      <c r="N611" s="177"/>
      <c r="O611" s="177"/>
      <c r="P611" s="177"/>
      <c r="Q611" s="177"/>
      <c r="R611" s="177"/>
      <c r="S611" s="177"/>
      <c r="T611" s="178"/>
      <c r="AT611" s="172" t="s">
        <v>247</v>
      </c>
      <c r="AU611" s="172" t="s">
        <v>140</v>
      </c>
      <c r="AV611" s="14" t="s">
        <v>246</v>
      </c>
      <c r="AW611" s="14" t="s">
        <v>3</v>
      </c>
      <c r="AX611" s="14" t="s">
        <v>88</v>
      </c>
      <c r="AY611" s="172" t="s">
        <v>239</v>
      </c>
    </row>
    <row r="612" spans="1:65" s="2" customFormat="1" ht="24.25" customHeight="1">
      <c r="A612" s="34"/>
      <c r="B612" s="147"/>
      <c r="C612" s="148" t="s">
        <v>985</v>
      </c>
      <c r="D612" s="148" t="s">
        <v>242</v>
      </c>
      <c r="E612" s="149" t="s">
        <v>1191</v>
      </c>
      <c r="F612" s="150" t="s">
        <v>1192</v>
      </c>
      <c r="G612" s="151" t="s">
        <v>261</v>
      </c>
      <c r="H612" s="152">
        <v>21.46</v>
      </c>
      <c r="I612" s="153"/>
      <c r="J612" s="152">
        <f>ROUND(I612*H612,3)</f>
        <v>0</v>
      </c>
      <c r="K612" s="154"/>
      <c r="L612" s="35"/>
      <c r="M612" s="155" t="s">
        <v>1</v>
      </c>
      <c r="N612" s="156" t="s">
        <v>46</v>
      </c>
      <c r="O612" s="60"/>
      <c r="P612" s="157">
        <f>O612*H612</f>
        <v>0</v>
      </c>
      <c r="Q612" s="157">
        <v>0</v>
      </c>
      <c r="R612" s="157">
        <f>Q612*H612</f>
        <v>0</v>
      </c>
      <c r="S612" s="157">
        <v>0</v>
      </c>
      <c r="T612" s="158">
        <f>S612*H612</f>
        <v>0</v>
      </c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R612" s="159" t="s">
        <v>307</v>
      </c>
      <c r="AT612" s="159" t="s">
        <v>242</v>
      </c>
      <c r="AU612" s="159" t="s">
        <v>140</v>
      </c>
      <c r="AY612" s="18" t="s">
        <v>239</v>
      </c>
      <c r="BE612" s="160">
        <f>IF(N612="základná",J612,0)</f>
        <v>0</v>
      </c>
      <c r="BF612" s="160">
        <f>IF(N612="znížená",J612,0)</f>
        <v>0</v>
      </c>
      <c r="BG612" s="160">
        <f>IF(N612="zákl. prenesená",J612,0)</f>
        <v>0</v>
      </c>
      <c r="BH612" s="160">
        <f>IF(N612="zníž. prenesená",J612,0)</f>
        <v>0</v>
      </c>
      <c r="BI612" s="160">
        <f>IF(N612="nulová",J612,0)</f>
        <v>0</v>
      </c>
      <c r="BJ612" s="18" t="s">
        <v>140</v>
      </c>
      <c r="BK612" s="161">
        <f>ROUND(I612*H612,3)</f>
        <v>0</v>
      </c>
      <c r="BL612" s="18" t="s">
        <v>307</v>
      </c>
      <c r="BM612" s="159" t="s">
        <v>1030</v>
      </c>
    </row>
    <row r="613" spans="1:65" s="15" customFormat="1">
      <c r="B613" s="179"/>
      <c r="D613" s="163" t="s">
        <v>247</v>
      </c>
      <c r="E613" s="180" t="s">
        <v>1</v>
      </c>
      <c r="F613" s="181" t="s">
        <v>1194</v>
      </c>
      <c r="H613" s="180" t="s">
        <v>1</v>
      </c>
      <c r="I613" s="182"/>
      <c r="L613" s="179"/>
      <c r="M613" s="183"/>
      <c r="N613" s="184"/>
      <c r="O613" s="184"/>
      <c r="P613" s="184"/>
      <c r="Q613" s="184"/>
      <c r="R613" s="184"/>
      <c r="S613" s="184"/>
      <c r="T613" s="185"/>
      <c r="AT613" s="180" t="s">
        <v>247</v>
      </c>
      <c r="AU613" s="180" t="s">
        <v>140</v>
      </c>
      <c r="AV613" s="15" t="s">
        <v>88</v>
      </c>
      <c r="AW613" s="15" t="s">
        <v>3</v>
      </c>
      <c r="AX613" s="15" t="s">
        <v>80</v>
      </c>
      <c r="AY613" s="180" t="s">
        <v>239</v>
      </c>
    </row>
    <row r="614" spans="1:65" s="13" customFormat="1">
      <c r="B614" s="162"/>
      <c r="D614" s="163" t="s">
        <v>247</v>
      </c>
      <c r="E614" s="164" t="s">
        <v>1</v>
      </c>
      <c r="F614" s="165" t="s">
        <v>1559</v>
      </c>
      <c r="H614" s="166">
        <v>12.678000000000001</v>
      </c>
      <c r="I614" s="167"/>
      <c r="L614" s="162"/>
      <c r="M614" s="168"/>
      <c r="N614" s="169"/>
      <c r="O614" s="169"/>
      <c r="P614" s="169"/>
      <c r="Q614" s="169"/>
      <c r="R614" s="169"/>
      <c r="S614" s="169"/>
      <c r="T614" s="170"/>
      <c r="AT614" s="164" t="s">
        <v>247</v>
      </c>
      <c r="AU614" s="164" t="s">
        <v>140</v>
      </c>
      <c r="AV614" s="13" t="s">
        <v>140</v>
      </c>
      <c r="AW614" s="13" t="s">
        <v>3</v>
      </c>
      <c r="AX614" s="13" t="s">
        <v>80</v>
      </c>
      <c r="AY614" s="164" t="s">
        <v>239</v>
      </c>
    </row>
    <row r="615" spans="1:65" s="13" customFormat="1">
      <c r="B615" s="162"/>
      <c r="D615" s="163" t="s">
        <v>247</v>
      </c>
      <c r="E615" s="164" t="s">
        <v>1</v>
      </c>
      <c r="F615" s="165" t="s">
        <v>1560</v>
      </c>
      <c r="H615" s="166">
        <v>8.782</v>
      </c>
      <c r="I615" s="167"/>
      <c r="L615" s="162"/>
      <c r="M615" s="168"/>
      <c r="N615" s="169"/>
      <c r="O615" s="169"/>
      <c r="P615" s="169"/>
      <c r="Q615" s="169"/>
      <c r="R615" s="169"/>
      <c r="S615" s="169"/>
      <c r="T615" s="170"/>
      <c r="AT615" s="164" t="s">
        <v>247</v>
      </c>
      <c r="AU615" s="164" t="s">
        <v>140</v>
      </c>
      <c r="AV615" s="13" t="s">
        <v>140</v>
      </c>
      <c r="AW615" s="13" t="s">
        <v>3</v>
      </c>
      <c r="AX615" s="13" t="s">
        <v>80</v>
      </c>
      <c r="AY615" s="164" t="s">
        <v>239</v>
      </c>
    </row>
    <row r="616" spans="1:65" s="14" customFormat="1">
      <c r="B616" s="171"/>
      <c r="D616" s="163" t="s">
        <v>247</v>
      </c>
      <c r="E616" s="172" t="s">
        <v>1</v>
      </c>
      <c r="F616" s="173" t="s">
        <v>249</v>
      </c>
      <c r="H616" s="174">
        <v>21.46</v>
      </c>
      <c r="I616" s="175"/>
      <c r="L616" s="171"/>
      <c r="M616" s="176"/>
      <c r="N616" s="177"/>
      <c r="O616" s="177"/>
      <c r="P616" s="177"/>
      <c r="Q616" s="177"/>
      <c r="R616" s="177"/>
      <c r="S616" s="177"/>
      <c r="T616" s="178"/>
      <c r="AT616" s="172" t="s">
        <v>247</v>
      </c>
      <c r="AU616" s="172" t="s">
        <v>140</v>
      </c>
      <c r="AV616" s="14" t="s">
        <v>246</v>
      </c>
      <c r="AW616" s="14" t="s">
        <v>3</v>
      </c>
      <c r="AX616" s="14" t="s">
        <v>88</v>
      </c>
      <c r="AY616" s="172" t="s">
        <v>239</v>
      </c>
    </row>
    <row r="617" spans="1:65" s="2" customFormat="1" ht="24.25" customHeight="1">
      <c r="A617" s="34"/>
      <c r="B617" s="147"/>
      <c r="C617" s="148" t="s">
        <v>1005</v>
      </c>
      <c r="D617" s="148" t="s">
        <v>242</v>
      </c>
      <c r="E617" s="149" t="s">
        <v>1216</v>
      </c>
      <c r="F617" s="150" t="s">
        <v>1217</v>
      </c>
      <c r="G617" s="151" t="s">
        <v>261</v>
      </c>
      <c r="H617" s="152">
        <v>148.57499999999999</v>
      </c>
      <c r="I617" s="153"/>
      <c r="J617" s="152">
        <f>ROUND(I617*H617,3)</f>
        <v>0</v>
      </c>
      <c r="K617" s="154"/>
      <c r="L617" s="35"/>
      <c r="M617" s="155" t="s">
        <v>1</v>
      </c>
      <c r="N617" s="156" t="s">
        <v>46</v>
      </c>
      <c r="O617" s="60"/>
      <c r="P617" s="157">
        <f>O617*H617</f>
        <v>0</v>
      </c>
      <c r="Q617" s="157">
        <v>7.5000000000000002E-4</v>
      </c>
      <c r="R617" s="157">
        <f>Q617*H617</f>
        <v>0.11143125</v>
      </c>
      <c r="S617" s="157">
        <v>0</v>
      </c>
      <c r="T617" s="158">
        <f>S617*H617</f>
        <v>0</v>
      </c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R617" s="159" t="s">
        <v>307</v>
      </c>
      <c r="AT617" s="159" t="s">
        <v>242</v>
      </c>
      <c r="AU617" s="159" t="s">
        <v>140</v>
      </c>
      <c r="AY617" s="18" t="s">
        <v>239</v>
      </c>
      <c r="BE617" s="160">
        <f>IF(N617="základná",J617,0)</f>
        <v>0</v>
      </c>
      <c r="BF617" s="160">
        <f>IF(N617="znížená",J617,0)</f>
        <v>0</v>
      </c>
      <c r="BG617" s="160">
        <f>IF(N617="zákl. prenesená",J617,0)</f>
        <v>0</v>
      </c>
      <c r="BH617" s="160">
        <f>IF(N617="zníž. prenesená",J617,0)</f>
        <v>0</v>
      </c>
      <c r="BI617" s="160">
        <f>IF(N617="nulová",J617,0)</f>
        <v>0</v>
      </c>
      <c r="BJ617" s="18" t="s">
        <v>140</v>
      </c>
      <c r="BK617" s="161">
        <f>ROUND(I617*H617,3)</f>
        <v>0</v>
      </c>
      <c r="BL617" s="18" t="s">
        <v>307</v>
      </c>
      <c r="BM617" s="159" t="s">
        <v>984</v>
      </c>
    </row>
    <row r="618" spans="1:65" s="15" customFormat="1">
      <c r="B618" s="179"/>
      <c r="D618" s="163" t="s">
        <v>247</v>
      </c>
      <c r="E618" s="180" t="s">
        <v>1</v>
      </c>
      <c r="F618" s="181" t="s">
        <v>1219</v>
      </c>
      <c r="H618" s="180" t="s">
        <v>1</v>
      </c>
      <c r="I618" s="182"/>
      <c r="L618" s="179"/>
      <c r="M618" s="183"/>
      <c r="N618" s="184"/>
      <c r="O618" s="184"/>
      <c r="P618" s="184"/>
      <c r="Q618" s="184"/>
      <c r="R618" s="184"/>
      <c r="S618" s="184"/>
      <c r="T618" s="185"/>
      <c r="AT618" s="180" t="s">
        <v>247</v>
      </c>
      <c r="AU618" s="180" t="s">
        <v>140</v>
      </c>
      <c r="AV618" s="15" t="s">
        <v>88</v>
      </c>
      <c r="AW618" s="15" t="s">
        <v>3</v>
      </c>
      <c r="AX618" s="15" t="s">
        <v>80</v>
      </c>
      <c r="AY618" s="180" t="s">
        <v>239</v>
      </c>
    </row>
    <row r="619" spans="1:65" s="13" customFormat="1" ht="20.95">
      <c r="B619" s="162"/>
      <c r="D619" s="163" t="s">
        <v>247</v>
      </c>
      <c r="E619" s="164" t="s">
        <v>1</v>
      </c>
      <c r="F619" s="165" t="s">
        <v>1561</v>
      </c>
      <c r="H619" s="166">
        <v>148.57499999999999</v>
      </c>
      <c r="I619" s="167"/>
      <c r="L619" s="162"/>
      <c r="M619" s="168"/>
      <c r="N619" s="169"/>
      <c r="O619" s="169"/>
      <c r="P619" s="169"/>
      <c r="Q619" s="169"/>
      <c r="R619" s="169"/>
      <c r="S619" s="169"/>
      <c r="T619" s="170"/>
      <c r="AT619" s="164" t="s">
        <v>247</v>
      </c>
      <c r="AU619" s="164" t="s">
        <v>140</v>
      </c>
      <c r="AV619" s="13" t="s">
        <v>140</v>
      </c>
      <c r="AW619" s="13" t="s">
        <v>3</v>
      </c>
      <c r="AX619" s="13" t="s">
        <v>80</v>
      </c>
      <c r="AY619" s="164" t="s">
        <v>239</v>
      </c>
    </row>
    <row r="620" spans="1:65" s="14" customFormat="1">
      <c r="B620" s="171"/>
      <c r="D620" s="163" t="s">
        <v>247</v>
      </c>
      <c r="E620" s="172" t="s">
        <v>1</v>
      </c>
      <c r="F620" s="173" t="s">
        <v>249</v>
      </c>
      <c r="H620" s="174">
        <v>148.57499999999999</v>
      </c>
      <c r="I620" s="175"/>
      <c r="L620" s="171"/>
      <c r="M620" s="176"/>
      <c r="N620" s="177"/>
      <c r="O620" s="177"/>
      <c r="P620" s="177"/>
      <c r="Q620" s="177"/>
      <c r="R620" s="177"/>
      <c r="S620" s="177"/>
      <c r="T620" s="178"/>
      <c r="AT620" s="172" t="s">
        <v>247</v>
      </c>
      <c r="AU620" s="172" t="s">
        <v>140</v>
      </c>
      <c r="AV620" s="14" t="s">
        <v>246</v>
      </c>
      <c r="AW620" s="14" t="s">
        <v>3</v>
      </c>
      <c r="AX620" s="14" t="s">
        <v>88</v>
      </c>
      <c r="AY620" s="172" t="s">
        <v>239</v>
      </c>
    </row>
    <row r="621" spans="1:65" s="2" customFormat="1" ht="24.25" customHeight="1">
      <c r="A621" s="34"/>
      <c r="B621" s="147"/>
      <c r="C621" s="148" t="s">
        <v>1080</v>
      </c>
      <c r="D621" s="148" t="s">
        <v>242</v>
      </c>
      <c r="E621" s="149" t="s">
        <v>1223</v>
      </c>
      <c r="F621" s="150" t="s">
        <v>1224</v>
      </c>
      <c r="G621" s="151" t="s">
        <v>261</v>
      </c>
      <c r="H621" s="152">
        <v>2.6160000000000001</v>
      </c>
      <c r="I621" s="153"/>
      <c r="J621" s="152">
        <f>ROUND(I621*H621,3)</f>
        <v>0</v>
      </c>
      <c r="K621" s="154"/>
      <c r="L621" s="35"/>
      <c r="M621" s="155" t="s">
        <v>1</v>
      </c>
      <c r="N621" s="156" t="s">
        <v>46</v>
      </c>
      <c r="O621" s="60"/>
      <c r="P621" s="157">
        <f>O621*H621</f>
        <v>0</v>
      </c>
      <c r="Q621" s="157">
        <v>4.4600000000000004E-3</v>
      </c>
      <c r="R621" s="157">
        <f>Q621*H621</f>
        <v>1.1667360000000002E-2</v>
      </c>
      <c r="S621" s="157">
        <v>0</v>
      </c>
      <c r="T621" s="158">
        <f>S621*H621</f>
        <v>0</v>
      </c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R621" s="159" t="s">
        <v>246</v>
      </c>
      <c r="AT621" s="159" t="s">
        <v>242</v>
      </c>
      <c r="AU621" s="159" t="s">
        <v>140</v>
      </c>
      <c r="AY621" s="18" t="s">
        <v>239</v>
      </c>
      <c r="BE621" s="160">
        <f>IF(N621="základná",J621,0)</f>
        <v>0</v>
      </c>
      <c r="BF621" s="160">
        <f>IF(N621="znížená",J621,0)</f>
        <v>0</v>
      </c>
      <c r="BG621" s="160">
        <f>IF(N621="zákl. prenesená",J621,0)</f>
        <v>0</v>
      </c>
      <c r="BH621" s="160">
        <f>IF(N621="zníž. prenesená",J621,0)</f>
        <v>0</v>
      </c>
      <c r="BI621" s="160">
        <f>IF(N621="nulová",J621,0)</f>
        <v>0</v>
      </c>
      <c r="BJ621" s="18" t="s">
        <v>140</v>
      </c>
      <c r="BK621" s="161">
        <f>ROUND(I621*H621,3)</f>
        <v>0</v>
      </c>
      <c r="BL621" s="18" t="s">
        <v>246</v>
      </c>
      <c r="BM621" s="159" t="s">
        <v>1562</v>
      </c>
    </row>
    <row r="622" spans="1:65" s="13" customFormat="1">
      <c r="B622" s="162"/>
      <c r="D622" s="163" t="s">
        <v>247</v>
      </c>
      <c r="E622" s="164" t="s">
        <v>1</v>
      </c>
      <c r="F622" s="165" t="s">
        <v>1226</v>
      </c>
      <c r="H622" s="166">
        <v>1.423</v>
      </c>
      <c r="I622" s="167"/>
      <c r="L622" s="162"/>
      <c r="M622" s="168"/>
      <c r="N622" s="169"/>
      <c r="O622" s="169"/>
      <c r="P622" s="169"/>
      <c r="Q622" s="169"/>
      <c r="R622" s="169"/>
      <c r="S622" s="169"/>
      <c r="T622" s="170"/>
      <c r="AT622" s="164" t="s">
        <v>247</v>
      </c>
      <c r="AU622" s="164" t="s">
        <v>140</v>
      </c>
      <c r="AV622" s="13" t="s">
        <v>140</v>
      </c>
      <c r="AW622" s="13" t="s">
        <v>3</v>
      </c>
      <c r="AX622" s="13" t="s">
        <v>80</v>
      </c>
      <c r="AY622" s="164" t="s">
        <v>239</v>
      </c>
    </row>
    <row r="623" spans="1:65" s="13" customFormat="1" ht="20.95">
      <c r="B623" s="162"/>
      <c r="D623" s="163" t="s">
        <v>247</v>
      </c>
      <c r="E623" s="164" t="s">
        <v>1</v>
      </c>
      <c r="F623" s="165" t="s">
        <v>1563</v>
      </c>
      <c r="H623" s="166">
        <v>1.1930000000000001</v>
      </c>
      <c r="I623" s="167"/>
      <c r="L623" s="162"/>
      <c r="M623" s="168"/>
      <c r="N623" s="169"/>
      <c r="O623" s="169"/>
      <c r="P623" s="169"/>
      <c r="Q623" s="169"/>
      <c r="R623" s="169"/>
      <c r="S623" s="169"/>
      <c r="T623" s="170"/>
      <c r="AT623" s="164" t="s">
        <v>247</v>
      </c>
      <c r="AU623" s="164" t="s">
        <v>140</v>
      </c>
      <c r="AV623" s="13" t="s">
        <v>140</v>
      </c>
      <c r="AW623" s="13" t="s">
        <v>3</v>
      </c>
      <c r="AX623" s="13" t="s">
        <v>80</v>
      </c>
      <c r="AY623" s="164" t="s">
        <v>239</v>
      </c>
    </row>
    <row r="624" spans="1:65" s="14" customFormat="1">
      <c r="B624" s="171"/>
      <c r="D624" s="163" t="s">
        <v>247</v>
      </c>
      <c r="E624" s="172" t="s">
        <v>1</v>
      </c>
      <c r="F624" s="173" t="s">
        <v>249</v>
      </c>
      <c r="H624" s="174">
        <v>2.6160000000000001</v>
      </c>
      <c r="I624" s="175"/>
      <c r="L624" s="171"/>
      <c r="M624" s="176"/>
      <c r="N624" s="177"/>
      <c r="O624" s="177"/>
      <c r="P624" s="177"/>
      <c r="Q624" s="177"/>
      <c r="R624" s="177"/>
      <c r="S624" s="177"/>
      <c r="T624" s="178"/>
      <c r="AT624" s="172" t="s">
        <v>247</v>
      </c>
      <c r="AU624" s="172" t="s">
        <v>140</v>
      </c>
      <c r="AV624" s="14" t="s">
        <v>246</v>
      </c>
      <c r="AW624" s="14" t="s">
        <v>3</v>
      </c>
      <c r="AX624" s="14" t="s">
        <v>88</v>
      </c>
      <c r="AY624" s="172" t="s">
        <v>239</v>
      </c>
    </row>
    <row r="625" spans="1:65" s="2" customFormat="1" ht="24.25" customHeight="1">
      <c r="A625" s="34"/>
      <c r="B625" s="147"/>
      <c r="C625" s="190" t="s">
        <v>1085</v>
      </c>
      <c r="D625" s="190" t="s">
        <v>541</v>
      </c>
      <c r="E625" s="191" t="s">
        <v>1231</v>
      </c>
      <c r="F625" s="192" t="s">
        <v>1232</v>
      </c>
      <c r="G625" s="193" t="s">
        <v>388</v>
      </c>
      <c r="H625" s="194">
        <v>5</v>
      </c>
      <c r="I625" s="195"/>
      <c r="J625" s="194">
        <f>ROUND(I625*H625,3)</f>
        <v>0</v>
      </c>
      <c r="K625" s="196"/>
      <c r="L625" s="197"/>
      <c r="M625" s="198" t="s">
        <v>1</v>
      </c>
      <c r="N625" s="199" t="s">
        <v>46</v>
      </c>
      <c r="O625" s="60"/>
      <c r="P625" s="157">
        <f>O625*H625</f>
        <v>0</v>
      </c>
      <c r="Q625" s="157">
        <v>1.2E-4</v>
      </c>
      <c r="R625" s="157">
        <f>Q625*H625</f>
        <v>6.0000000000000006E-4</v>
      </c>
      <c r="S625" s="157">
        <v>0</v>
      </c>
      <c r="T625" s="158">
        <f>S625*H625</f>
        <v>0</v>
      </c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R625" s="159" t="s">
        <v>291</v>
      </c>
      <c r="AT625" s="159" t="s">
        <v>541</v>
      </c>
      <c r="AU625" s="159" t="s">
        <v>140</v>
      </c>
      <c r="AY625" s="18" t="s">
        <v>239</v>
      </c>
      <c r="BE625" s="160">
        <f>IF(N625="základná",J625,0)</f>
        <v>0</v>
      </c>
      <c r="BF625" s="160">
        <f>IF(N625="znížená",J625,0)</f>
        <v>0</v>
      </c>
      <c r="BG625" s="160">
        <f>IF(N625="zákl. prenesená",J625,0)</f>
        <v>0</v>
      </c>
      <c r="BH625" s="160">
        <f>IF(N625="zníž. prenesená",J625,0)</f>
        <v>0</v>
      </c>
      <c r="BI625" s="160">
        <f>IF(N625="nulová",J625,0)</f>
        <v>0</v>
      </c>
      <c r="BJ625" s="18" t="s">
        <v>140</v>
      </c>
      <c r="BK625" s="161">
        <f>ROUND(I625*H625,3)</f>
        <v>0</v>
      </c>
      <c r="BL625" s="18" t="s">
        <v>246</v>
      </c>
      <c r="BM625" s="159" t="s">
        <v>1564</v>
      </c>
    </row>
    <row r="626" spans="1:65" s="13" customFormat="1" ht="20.95">
      <c r="B626" s="162"/>
      <c r="D626" s="163" t="s">
        <v>247</v>
      </c>
      <c r="F626" s="165" t="s">
        <v>1565</v>
      </c>
      <c r="H626" s="166">
        <v>5</v>
      </c>
      <c r="I626" s="167"/>
      <c r="L626" s="162"/>
      <c r="M626" s="168"/>
      <c r="N626" s="169"/>
      <c r="O626" s="169"/>
      <c r="P626" s="169"/>
      <c r="Q626" s="169"/>
      <c r="R626" s="169"/>
      <c r="S626" s="169"/>
      <c r="T626" s="170"/>
      <c r="AT626" s="164" t="s">
        <v>247</v>
      </c>
      <c r="AU626" s="164" t="s">
        <v>140</v>
      </c>
      <c r="AV626" s="13" t="s">
        <v>140</v>
      </c>
      <c r="AW626" s="13" t="s">
        <v>4</v>
      </c>
      <c r="AX626" s="13" t="s">
        <v>88</v>
      </c>
      <c r="AY626" s="164" t="s">
        <v>239</v>
      </c>
    </row>
    <row r="627" spans="1:65" s="2" customFormat="1" ht="24.25" customHeight="1">
      <c r="A627" s="34"/>
      <c r="B627" s="147"/>
      <c r="C627" s="190" t="s">
        <v>642</v>
      </c>
      <c r="D627" s="190" t="s">
        <v>541</v>
      </c>
      <c r="E627" s="191" t="s">
        <v>1236</v>
      </c>
      <c r="F627" s="192" t="s">
        <v>1237</v>
      </c>
      <c r="G627" s="193" t="s">
        <v>388</v>
      </c>
      <c r="H627" s="194">
        <v>8</v>
      </c>
      <c r="I627" s="195"/>
      <c r="J627" s="194">
        <f>ROUND(I627*H627,3)</f>
        <v>0</v>
      </c>
      <c r="K627" s="196"/>
      <c r="L627" s="197"/>
      <c r="M627" s="198" t="s">
        <v>1</v>
      </c>
      <c r="N627" s="199" t="s">
        <v>46</v>
      </c>
      <c r="O627" s="60"/>
      <c r="P627" s="157">
        <f>O627*H627</f>
        <v>0</v>
      </c>
      <c r="Q627" s="157">
        <v>2.5999999999999998E-4</v>
      </c>
      <c r="R627" s="157">
        <f>Q627*H627</f>
        <v>2.0799999999999998E-3</v>
      </c>
      <c r="S627" s="157">
        <v>0</v>
      </c>
      <c r="T627" s="158">
        <f>S627*H627</f>
        <v>0</v>
      </c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R627" s="159" t="s">
        <v>291</v>
      </c>
      <c r="AT627" s="159" t="s">
        <v>541</v>
      </c>
      <c r="AU627" s="159" t="s">
        <v>140</v>
      </c>
      <c r="AY627" s="18" t="s">
        <v>239</v>
      </c>
      <c r="BE627" s="160">
        <f>IF(N627="základná",J627,0)</f>
        <v>0</v>
      </c>
      <c r="BF627" s="160">
        <f>IF(N627="znížená",J627,0)</f>
        <v>0</v>
      </c>
      <c r="BG627" s="160">
        <f>IF(N627="zákl. prenesená",J627,0)</f>
        <v>0</v>
      </c>
      <c r="BH627" s="160">
        <f>IF(N627="zníž. prenesená",J627,0)</f>
        <v>0</v>
      </c>
      <c r="BI627" s="160">
        <f>IF(N627="nulová",J627,0)</f>
        <v>0</v>
      </c>
      <c r="BJ627" s="18" t="s">
        <v>140</v>
      </c>
      <c r="BK627" s="161">
        <f>ROUND(I627*H627,3)</f>
        <v>0</v>
      </c>
      <c r="BL627" s="18" t="s">
        <v>246</v>
      </c>
      <c r="BM627" s="159" t="s">
        <v>1566</v>
      </c>
    </row>
    <row r="628" spans="1:65" s="12" customFormat="1" ht="22.75" customHeight="1">
      <c r="B628" s="134"/>
      <c r="D628" s="135" t="s">
        <v>79</v>
      </c>
      <c r="E628" s="145" t="s">
        <v>1240</v>
      </c>
      <c r="F628" s="145" t="s">
        <v>1241</v>
      </c>
      <c r="I628" s="137"/>
      <c r="J628" s="146">
        <f>BK628</f>
        <v>0</v>
      </c>
      <c r="L628" s="134"/>
      <c r="M628" s="139"/>
      <c r="N628" s="140"/>
      <c r="O628" s="140"/>
      <c r="P628" s="141">
        <f>SUM(P629:P642)</f>
        <v>0</v>
      </c>
      <c r="Q628" s="140"/>
      <c r="R628" s="141">
        <f>SUM(R629:R642)</f>
        <v>0.84609599999999996</v>
      </c>
      <c r="S628" s="140"/>
      <c r="T628" s="142">
        <f>SUM(T629:T642)</f>
        <v>0</v>
      </c>
      <c r="AR628" s="135" t="s">
        <v>88</v>
      </c>
      <c r="AT628" s="143" t="s">
        <v>79</v>
      </c>
      <c r="AU628" s="143" t="s">
        <v>88</v>
      </c>
      <c r="AY628" s="135" t="s">
        <v>239</v>
      </c>
      <c r="BK628" s="144">
        <f>SUM(BK629:BK642)</f>
        <v>0</v>
      </c>
    </row>
    <row r="629" spans="1:65" s="2" customFormat="1" ht="24.25" customHeight="1">
      <c r="A629" s="34"/>
      <c r="B629" s="147"/>
      <c r="C629" s="148" t="s">
        <v>1009</v>
      </c>
      <c r="D629" s="148" t="s">
        <v>242</v>
      </c>
      <c r="E629" s="149" t="s">
        <v>1243</v>
      </c>
      <c r="F629" s="150" t="s">
        <v>1244</v>
      </c>
      <c r="G629" s="151" t="s">
        <v>261</v>
      </c>
      <c r="H629" s="152">
        <v>812.66499999999996</v>
      </c>
      <c r="I629" s="153"/>
      <c r="J629" s="152">
        <f>ROUND(I629*H629,3)</f>
        <v>0</v>
      </c>
      <c r="K629" s="154"/>
      <c r="L629" s="35"/>
      <c r="M629" s="155" t="s">
        <v>1</v>
      </c>
      <c r="N629" s="156" t="s">
        <v>46</v>
      </c>
      <c r="O629" s="60"/>
      <c r="P629" s="157">
        <f>O629*H629</f>
        <v>0</v>
      </c>
      <c r="Q629" s="157">
        <v>7.5000000000000002E-4</v>
      </c>
      <c r="R629" s="157">
        <f>Q629*H629</f>
        <v>0.60949874999999998</v>
      </c>
      <c r="S629" s="157">
        <v>0</v>
      </c>
      <c r="T629" s="158">
        <f>S629*H629</f>
        <v>0</v>
      </c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R629" s="159" t="s">
        <v>307</v>
      </c>
      <c r="AT629" s="159" t="s">
        <v>242</v>
      </c>
      <c r="AU629" s="159" t="s">
        <v>140</v>
      </c>
      <c r="AY629" s="18" t="s">
        <v>239</v>
      </c>
      <c r="BE629" s="160">
        <f>IF(N629="základná",J629,0)</f>
        <v>0</v>
      </c>
      <c r="BF629" s="160">
        <f>IF(N629="znížená",J629,0)</f>
        <v>0</v>
      </c>
      <c r="BG629" s="160">
        <f>IF(N629="zákl. prenesená",J629,0)</f>
        <v>0</v>
      </c>
      <c r="BH629" s="160">
        <f>IF(N629="zníž. prenesená",J629,0)</f>
        <v>0</v>
      </c>
      <c r="BI629" s="160">
        <f>IF(N629="nulová",J629,0)</f>
        <v>0</v>
      </c>
      <c r="BJ629" s="18" t="s">
        <v>140</v>
      </c>
      <c r="BK629" s="161">
        <f>ROUND(I629*H629,3)</f>
        <v>0</v>
      </c>
      <c r="BL629" s="18" t="s">
        <v>307</v>
      </c>
      <c r="BM629" s="159" t="s">
        <v>988</v>
      </c>
    </row>
    <row r="630" spans="1:65" s="2" customFormat="1" ht="38" customHeight="1">
      <c r="A630" s="34"/>
      <c r="B630" s="147"/>
      <c r="C630" s="148" t="s">
        <v>1015</v>
      </c>
      <c r="D630" s="148" t="s">
        <v>242</v>
      </c>
      <c r="E630" s="149" t="s">
        <v>1246</v>
      </c>
      <c r="F630" s="150" t="s">
        <v>1247</v>
      </c>
      <c r="G630" s="151" t="s">
        <v>261</v>
      </c>
      <c r="H630" s="152">
        <v>304.40499999999997</v>
      </c>
      <c r="I630" s="153"/>
      <c r="J630" s="152">
        <f>ROUND(I630*H630,3)</f>
        <v>0</v>
      </c>
      <c r="K630" s="154"/>
      <c r="L630" s="35"/>
      <c r="M630" s="155" t="s">
        <v>1</v>
      </c>
      <c r="N630" s="156" t="s">
        <v>46</v>
      </c>
      <c r="O630" s="60"/>
      <c r="P630" s="157">
        <f>O630*H630</f>
        <v>0</v>
      </c>
      <c r="Q630" s="157">
        <v>7.5000000000000002E-4</v>
      </c>
      <c r="R630" s="157">
        <f>Q630*H630</f>
        <v>0.22830374999999997</v>
      </c>
      <c r="S630" s="157">
        <v>0</v>
      </c>
      <c r="T630" s="158">
        <f>S630*H630</f>
        <v>0</v>
      </c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R630" s="159" t="s">
        <v>307</v>
      </c>
      <c r="AT630" s="159" t="s">
        <v>242</v>
      </c>
      <c r="AU630" s="159" t="s">
        <v>140</v>
      </c>
      <c r="AY630" s="18" t="s">
        <v>239</v>
      </c>
      <c r="BE630" s="160">
        <f>IF(N630="základná",J630,0)</f>
        <v>0</v>
      </c>
      <c r="BF630" s="160">
        <f>IF(N630="znížená",J630,0)</f>
        <v>0</v>
      </c>
      <c r="BG630" s="160">
        <f>IF(N630="zákl. prenesená",J630,0)</f>
        <v>0</v>
      </c>
      <c r="BH630" s="160">
        <f>IF(N630="zníž. prenesená",J630,0)</f>
        <v>0</v>
      </c>
      <c r="BI630" s="160">
        <f>IF(N630="nulová",J630,0)</f>
        <v>0</v>
      </c>
      <c r="BJ630" s="18" t="s">
        <v>140</v>
      </c>
      <c r="BK630" s="161">
        <f>ROUND(I630*H630,3)</f>
        <v>0</v>
      </c>
      <c r="BL630" s="18" t="s">
        <v>307</v>
      </c>
      <c r="BM630" s="159" t="s">
        <v>455</v>
      </c>
    </row>
    <row r="631" spans="1:65" s="15" customFormat="1">
      <c r="B631" s="179"/>
      <c r="D631" s="163" t="s">
        <v>247</v>
      </c>
      <c r="E631" s="180" t="s">
        <v>1</v>
      </c>
      <c r="F631" s="181" t="s">
        <v>1219</v>
      </c>
      <c r="H631" s="180" t="s">
        <v>1</v>
      </c>
      <c r="I631" s="182"/>
      <c r="L631" s="179"/>
      <c r="M631" s="183"/>
      <c r="N631" s="184"/>
      <c r="O631" s="184"/>
      <c r="P631" s="184"/>
      <c r="Q631" s="184"/>
      <c r="R631" s="184"/>
      <c r="S631" s="184"/>
      <c r="T631" s="185"/>
      <c r="AT631" s="180" t="s">
        <v>247</v>
      </c>
      <c r="AU631" s="180" t="s">
        <v>140</v>
      </c>
      <c r="AV631" s="15" t="s">
        <v>88</v>
      </c>
      <c r="AW631" s="15" t="s">
        <v>3</v>
      </c>
      <c r="AX631" s="15" t="s">
        <v>80</v>
      </c>
      <c r="AY631" s="180" t="s">
        <v>239</v>
      </c>
    </row>
    <row r="632" spans="1:65" s="13" customFormat="1" ht="20.95">
      <c r="B632" s="162"/>
      <c r="D632" s="163" t="s">
        <v>247</v>
      </c>
      <c r="E632" s="164" t="s">
        <v>1</v>
      </c>
      <c r="F632" s="165" t="s">
        <v>1567</v>
      </c>
      <c r="H632" s="166">
        <v>304.40499999999997</v>
      </c>
      <c r="I632" s="167"/>
      <c r="L632" s="162"/>
      <c r="M632" s="168"/>
      <c r="N632" s="169"/>
      <c r="O632" s="169"/>
      <c r="P632" s="169"/>
      <c r="Q632" s="169"/>
      <c r="R632" s="169"/>
      <c r="S632" s="169"/>
      <c r="T632" s="170"/>
      <c r="AT632" s="164" t="s">
        <v>247</v>
      </c>
      <c r="AU632" s="164" t="s">
        <v>140</v>
      </c>
      <c r="AV632" s="13" t="s">
        <v>140</v>
      </c>
      <c r="AW632" s="13" t="s">
        <v>3</v>
      </c>
      <c r="AX632" s="13" t="s">
        <v>80</v>
      </c>
      <c r="AY632" s="164" t="s">
        <v>239</v>
      </c>
    </row>
    <row r="633" spans="1:65" s="14" customFormat="1">
      <c r="B633" s="171"/>
      <c r="D633" s="163" t="s">
        <v>247</v>
      </c>
      <c r="E633" s="172" t="s">
        <v>1</v>
      </c>
      <c r="F633" s="173" t="s">
        <v>249</v>
      </c>
      <c r="H633" s="174">
        <v>304.40499999999997</v>
      </c>
      <c r="I633" s="175"/>
      <c r="L633" s="171"/>
      <c r="M633" s="176"/>
      <c r="N633" s="177"/>
      <c r="O633" s="177"/>
      <c r="P633" s="177"/>
      <c r="Q633" s="177"/>
      <c r="R633" s="177"/>
      <c r="S633" s="177"/>
      <c r="T633" s="178"/>
      <c r="AT633" s="172" t="s">
        <v>247</v>
      </c>
      <c r="AU633" s="172" t="s">
        <v>140</v>
      </c>
      <c r="AV633" s="14" t="s">
        <v>246</v>
      </c>
      <c r="AW633" s="14" t="s">
        <v>3</v>
      </c>
      <c r="AX633" s="14" t="s">
        <v>88</v>
      </c>
      <c r="AY633" s="172" t="s">
        <v>239</v>
      </c>
    </row>
    <row r="634" spans="1:65" s="2" customFormat="1" ht="24.25" customHeight="1">
      <c r="A634" s="34"/>
      <c r="B634" s="147"/>
      <c r="C634" s="148" t="s">
        <v>1021</v>
      </c>
      <c r="D634" s="148" t="s">
        <v>242</v>
      </c>
      <c r="E634" s="149" t="s">
        <v>1568</v>
      </c>
      <c r="F634" s="150" t="s">
        <v>1569</v>
      </c>
      <c r="G634" s="151" t="s">
        <v>261</v>
      </c>
      <c r="H634" s="152">
        <v>359.685</v>
      </c>
      <c r="I634" s="153"/>
      <c r="J634" s="152">
        <f>ROUND(I634*H634,3)</f>
        <v>0</v>
      </c>
      <c r="K634" s="154"/>
      <c r="L634" s="35"/>
      <c r="M634" s="155" t="s">
        <v>1</v>
      </c>
      <c r="N634" s="156" t="s">
        <v>46</v>
      </c>
      <c r="O634" s="60"/>
      <c r="P634" s="157">
        <f>O634*H634</f>
        <v>0</v>
      </c>
      <c r="Q634" s="157">
        <v>0</v>
      </c>
      <c r="R634" s="157">
        <f>Q634*H634</f>
        <v>0</v>
      </c>
      <c r="S634" s="157">
        <v>0</v>
      </c>
      <c r="T634" s="158">
        <f>S634*H634</f>
        <v>0</v>
      </c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R634" s="159" t="s">
        <v>307</v>
      </c>
      <c r="AT634" s="159" t="s">
        <v>242</v>
      </c>
      <c r="AU634" s="159" t="s">
        <v>140</v>
      </c>
      <c r="AY634" s="18" t="s">
        <v>239</v>
      </c>
      <c r="BE634" s="160">
        <f>IF(N634="základná",J634,0)</f>
        <v>0</v>
      </c>
      <c r="BF634" s="160">
        <f>IF(N634="znížená",J634,0)</f>
        <v>0</v>
      </c>
      <c r="BG634" s="160">
        <f>IF(N634="zákl. prenesená",J634,0)</f>
        <v>0</v>
      </c>
      <c r="BH634" s="160">
        <f>IF(N634="zníž. prenesená",J634,0)</f>
        <v>0</v>
      </c>
      <c r="BI634" s="160">
        <f>IF(N634="nulová",J634,0)</f>
        <v>0</v>
      </c>
      <c r="BJ634" s="18" t="s">
        <v>140</v>
      </c>
      <c r="BK634" s="161">
        <f>ROUND(I634*H634,3)</f>
        <v>0</v>
      </c>
      <c r="BL634" s="18" t="s">
        <v>307</v>
      </c>
      <c r="BM634" s="159" t="s">
        <v>1060</v>
      </c>
    </row>
    <row r="635" spans="1:65" s="15" customFormat="1">
      <c r="B635" s="179"/>
      <c r="D635" s="163" t="s">
        <v>247</v>
      </c>
      <c r="E635" s="180" t="s">
        <v>1</v>
      </c>
      <c r="F635" s="181" t="s">
        <v>1570</v>
      </c>
      <c r="H635" s="180" t="s">
        <v>1</v>
      </c>
      <c r="I635" s="182"/>
      <c r="L635" s="179"/>
      <c r="M635" s="183"/>
      <c r="N635" s="184"/>
      <c r="O635" s="184"/>
      <c r="P635" s="184"/>
      <c r="Q635" s="184"/>
      <c r="R635" s="184"/>
      <c r="S635" s="184"/>
      <c r="T635" s="185"/>
      <c r="AT635" s="180" t="s">
        <v>247</v>
      </c>
      <c r="AU635" s="180" t="s">
        <v>140</v>
      </c>
      <c r="AV635" s="15" t="s">
        <v>88</v>
      </c>
      <c r="AW635" s="15" t="s">
        <v>3</v>
      </c>
      <c r="AX635" s="15" t="s">
        <v>80</v>
      </c>
      <c r="AY635" s="180" t="s">
        <v>239</v>
      </c>
    </row>
    <row r="636" spans="1:65" s="13" customFormat="1" ht="20.95">
      <c r="B636" s="162"/>
      <c r="D636" s="163" t="s">
        <v>247</v>
      </c>
      <c r="E636" s="164" t="s">
        <v>1</v>
      </c>
      <c r="F636" s="165" t="s">
        <v>1571</v>
      </c>
      <c r="H636" s="166">
        <v>144.47999999999999</v>
      </c>
      <c r="I636" s="167"/>
      <c r="L636" s="162"/>
      <c r="M636" s="168"/>
      <c r="N636" s="169"/>
      <c r="O636" s="169"/>
      <c r="P636" s="169"/>
      <c r="Q636" s="169"/>
      <c r="R636" s="169"/>
      <c r="S636" s="169"/>
      <c r="T636" s="170"/>
      <c r="AT636" s="164" t="s">
        <v>247</v>
      </c>
      <c r="AU636" s="164" t="s">
        <v>140</v>
      </c>
      <c r="AV636" s="13" t="s">
        <v>140</v>
      </c>
      <c r="AW636" s="13" t="s">
        <v>3</v>
      </c>
      <c r="AX636" s="13" t="s">
        <v>80</v>
      </c>
      <c r="AY636" s="164" t="s">
        <v>239</v>
      </c>
    </row>
    <row r="637" spans="1:65" s="13" customFormat="1">
      <c r="B637" s="162"/>
      <c r="D637" s="163" t="s">
        <v>247</v>
      </c>
      <c r="E637" s="164" t="s">
        <v>1</v>
      </c>
      <c r="F637" s="165" t="s">
        <v>1572</v>
      </c>
      <c r="H637" s="166">
        <v>18.745000000000001</v>
      </c>
      <c r="I637" s="167"/>
      <c r="L637" s="162"/>
      <c r="M637" s="168"/>
      <c r="N637" s="169"/>
      <c r="O637" s="169"/>
      <c r="P637" s="169"/>
      <c r="Q637" s="169"/>
      <c r="R637" s="169"/>
      <c r="S637" s="169"/>
      <c r="T637" s="170"/>
      <c r="AT637" s="164" t="s">
        <v>247</v>
      </c>
      <c r="AU637" s="164" t="s">
        <v>140</v>
      </c>
      <c r="AV637" s="13" t="s">
        <v>140</v>
      </c>
      <c r="AW637" s="13" t="s">
        <v>3</v>
      </c>
      <c r="AX637" s="13" t="s">
        <v>80</v>
      </c>
      <c r="AY637" s="164" t="s">
        <v>239</v>
      </c>
    </row>
    <row r="638" spans="1:65" s="13" customFormat="1">
      <c r="B638" s="162"/>
      <c r="D638" s="163" t="s">
        <v>247</v>
      </c>
      <c r="E638" s="164" t="s">
        <v>1</v>
      </c>
      <c r="F638" s="165" t="s">
        <v>1573</v>
      </c>
      <c r="H638" s="166">
        <v>196.46</v>
      </c>
      <c r="I638" s="167"/>
      <c r="L638" s="162"/>
      <c r="M638" s="168"/>
      <c r="N638" s="169"/>
      <c r="O638" s="169"/>
      <c r="P638" s="169"/>
      <c r="Q638" s="169"/>
      <c r="R638" s="169"/>
      <c r="S638" s="169"/>
      <c r="T638" s="170"/>
      <c r="AT638" s="164" t="s">
        <v>247</v>
      </c>
      <c r="AU638" s="164" t="s">
        <v>140</v>
      </c>
      <c r="AV638" s="13" t="s">
        <v>140</v>
      </c>
      <c r="AW638" s="13" t="s">
        <v>3</v>
      </c>
      <c r="AX638" s="13" t="s">
        <v>80</v>
      </c>
      <c r="AY638" s="164" t="s">
        <v>239</v>
      </c>
    </row>
    <row r="639" spans="1:65" s="14" customFormat="1">
      <c r="B639" s="171"/>
      <c r="D639" s="163" t="s">
        <v>247</v>
      </c>
      <c r="E639" s="172" t="s">
        <v>1</v>
      </c>
      <c r="F639" s="173" t="s">
        <v>249</v>
      </c>
      <c r="H639" s="174">
        <v>359.685</v>
      </c>
      <c r="I639" s="175"/>
      <c r="L639" s="171"/>
      <c r="M639" s="176"/>
      <c r="N639" s="177"/>
      <c r="O639" s="177"/>
      <c r="P639" s="177"/>
      <c r="Q639" s="177"/>
      <c r="R639" s="177"/>
      <c r="S639" s="177"/>
      <c r="T639" s="178"/>
      <c r="AT639" s="172" t="s">
        <v>247</v>
      </c>
      <c r="AU639" s="172" t="s">
        <v>140</v>
      </c>
      <c r="AV639" s="14" t="s">
        <v>246</v>
      </c>
      <c r="AW639" s="14" t="s">
        <v>3</v>
      </c>
      <c r="AX639" s="14" t="s">
        <v>88</v>
      </c>
      <c r="AY639" s="172" t="s">
        <v>239</v>
      </c>
    </row>
    <row r="640" spans="1:65" s="2" customFormat="1" ht="24.25" customHeight="1">
      <c r="A640" s="34"/>
      <c r="B640" s="147"/>
      <c r="C640" s="148" t="s">
        <v>882</v>
      </c>
      <c r="D640" s="148" t="s">
        <v>242</v>
      </c>
      <c r="E640" s="149" t="s">
        <v>1252</v>
      </c>
      <c r="F640" s="150" t="s">
        <v>1253</v>
      </c>
      <c r="G640" s="151" t="s">
        <v>261</v>
      </c>
      <c r="H640" s="152">
        <v>55.29</v>
      </c>
      <c r="I640" s="153"/>
      <c r="J640" s="152">
        <f>ROUND(I640*H640,3)</f>
        <v>0</v>
      </c>
      <c r="K640" s="154"/>
      <c r="L640" s="35"/>
      <c r="M640" s="155" t="s">
        <v>1</v>
      </c>
      <c r="N640" s="156" t="s">
        <v>46</v>
      </c>
      <c r="O640" s="60"/>
      <c r="P640" s="157">
        <f>O640*H640</f>
        <v>0</v>
      </c>
      <c r="Q640" s="157">
        <v>1.4999999999999999E-4</v>
      </c>
      <c r="R640" s="157">
        <f>Q640*H640</f>
        <v>8.2934999999999988E-3</v>
      </c>
      <c r="S640" s="157">
        <v>0</v>
      </c>
      <c r="T640" s="158">
        <f>S640*H640</f>
        <v>0</v>
      </c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R640" s="159" t="s">
        <v>246</v>
      </c>
      <c r="AT640" s="159" t="s">
        <v>242</v>
      </c>
      <c r="AU640" s="159" t="s">
        <v>140</v>
      </c>
      <c r="AY640" s="18" t="s">
        <v>239</v>
      </c>
      <c r="BE640" s="160">
        <f>IF(N640="základná",J640,0)</f>
        <v>0</v>
      </c>
      <c r="BF640" s="160">
        <f>IF(N640="znížená",J640,0)</f>
        <v>0</v>
      </c>
      <c r="BG640" s="160">
        <f>IF(N640="zákl. prenesená",J640,0)</f>
        <v>0</v>
      </c>
      <c r="BH640" s="160">
        <f>IF(N640="zníž. prenesená",J640,0)</f>
        <v>0</v>
      </c>
      <c r="BI640" s="160">
        <f>IF(N640="nulová",J640,0)</f>
        <v>0</v>
      </c>
      <c r="BJ640" s="18" t="s">
        <v>140</v>
      </c>
      <c r="BK640" s="161">
        <f>ROUND(I640*H640,3)</f>
        <v>0</v>
      </c>
      <c r="BL640" s="18" t="s">
        <v>246</v>
      </c>
      <c r="BM640" s="159" t="s">
        <v>1574</v>
      </c>
    </row>
    <row r="641" spans="1:65" s="13" customFormat="1">
      <c r="B641" s="162"/>
      <c r="D641" s="163" t="s">
        <v>247</v>
      </c>
      <c r="E641" s="164" t="s">
        <v>1</v>
      </c>
      <c r="F641" s="165" t="s">
        <v>1575</v>
      </c>
      <c r="H641" s="166">
        <v>55.29</v>
      </c>
      <c r="I641" s="167"/>
      <c r="L641" s="162"/>
      <c r="M641" s="168"/>
      <c r="N641" s="169"/>
      <c r="O641" s="169"/>
      <c r="P641" s="169"/>
      <c r="Q641" s="169"/>
      <c r="R641" s="169"/>
      <c r="S641" s="169"/>
      <c r="T641" s="170"/>
      <c r="AT641" s="164" t="s">
        <v>247</v>
      </c>
      <c r="AU641" s="164" t="s">
        <v>140</v>
      </c>
      <c r="AV641" s="13" t="s">
        <v>140</v>
      </c>
      <c r="AW641" s="13" t="s">
        <v>3</v>
      </c>
      <c r="AX641" s="13" t="s">
        <v>88</v>
      </c>
      <c r="AY641" s="164" t="s">
        <v>239</v>
      </c>
    </row>
    <row r="642" spans="1:65" s="2" customFormat="1" ht="24.25" customHeight="1">
      <c r="A642" s="34"/>
      <c r="B642" s="147"/>
      <c r="C642" s="148" t="s">
        <v>729</v>
      </c>
      <c r="D642" s="148" t="s">
        <v>242</v>
      </c>
      <c r="E642" s="149" t="s">
        <v>1257</v>
      </c>
      <c r="F642" s="150" t="s">
        <v>1258</v>
      </c>
      <c r="G642" s="151" t="s">
        <v>261</v>
      </c>
      <c r="H642" s="152">
        <v>219.74</v>
      </c>
      <c r="I642" s="153"/>
      <c r="J642" s="152">
        <f>ROUND(I642*H642,3)</f>
        <v>0</v>
      </c>
      <c r="K642" s="154"/>
      <c r="L642" s="35"/>
      <c r="M642" s="155" t="s">
        <v>1</v>
      </c>
      <c r="N642" s="156" t="s">
        <v>46</v>
      </c>
      <c r="O642" s="60"/>
      <c r="P642" s="157">
        <f>O642*H642</f>
        <v>0</v>
      </c>
      <c r="Q642" s="157">
        <v>0</v>
      </c>
      <c r="R642" s="157">
        <f>Q642*H642</f>
        <v>0</v>
      </c>
      <c r="S642" s="157">
        <v>0</v>
      </c>
      <c r="T642" s="158">
        <f>S642*H642</f>
        <v>0</v>
      </c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R642" s="159" t="s">
        <v>246</v>
      </c>
      <c r="AT642" s="159" t="s">
        <v>242</v>
      </c>
      <c r="AU642" s="159" t="s">
        <v>140</v>
      </c>
      <c r="AY642" s="18" t="s">
        <v>239</v>
      </c>
      <c r="BE642" s="160">
        <f>IF(N642="základná",J642,0)</f>
        <v>0</v>
      </c>
      <c r="BF642" s="160">
        <f>IF(N642="znížená",J642,0)</f>
        <v>0</v>
      </c>
      <c r="BG642" s="160">
        <f>IF(N642="zákl. prenesená",J642,0)</f>
        <v>0</v>
      </c>
      <c r="BH642" s="160">
        <f>IF(N642="zníž. prenesená",J642,0)</f>
        <v>0</v>
      </c>
      <c r="BI642" s="160">
        <f>IF(N642="nulová",J642,0)</f>
        <v>0</v>
      </c>
      <c r="BJ642" s="18" t="s">
        <v>140</v>
      </c>
      <c r="BK642" s="161">
        <f>ROUND(I642*H642,3)</f>
        <v>0</v>
      </c>
      <c r="BL642" s="18" t="s">
        <v>246</v>
      </c>
      <c r="BM642" s="159" t="s">
        <v>1576</v>
      </c>
    </row>
    <row r="643" spans="1:65" s="12" customFormat="1" ht="22.75" customHeight="1">
      <c r="B643" s="134"/>
      <c r="D643" s="135" t="s">
        <v>79</v>
      </c>
      <c r="E643" s="145" t="s">
        <v>1260</v>
      </c>
      <c r="F643" s="145" t="s">
        <v>509</v>
      </c>
      <c r="I643" s="137"/>
      <c r="J643" s="146">
        <f>BK643</f>
        <v>0</v>
      </c>
      <c r="L643" s="134"/>
      <c r="M643" s="139"/>
      <c r="N643" s="140"/>
      <c r="O643" s="140"/>
      <c r="P643" s="141">
        <f>SUM(P644:P645)</f>
        <v>0</v>
      </c>
      <c r="Q643" s="140"/>
      <c r="R643" s="141">
        <f>SUM(R644:R645)</f>
        <v>0</v>
      </c>
      <c r="S643" s="140"/>
      <c r="T643" s="142">
        <f>SUM(T644:T645)</f>
        <v>0</v>
      </c>
      <c r="AR643" s="135" t="s">
        <v>88</v>
      </c>
      <c r="AT643" s="143" t="s">
        <v>79</v>
      </c>
      <c r="AU643" s="143" t="s">
        <v>88</v>
      </c>
      <c r="AY643" s="135" t="s">
        <v>239</v>
      </c>
      <c r="BK643" s="144">
        <f>SUM(BK644:BK645)</f>
        <v>0</v>
      </c>
    </row>
    <row r="644" spans="1:65" s="2" customFormat="1" ht="24.25" customHeight="1">
      <c r="A644" s="34"/>
      <c r="B644" s="147"/>
      <c r="C644" s="148" t="s">
        <v>540</v>
      </c>
      <c r="D644" s="148" t="s">
        <v>242</v>
      </c>
      <c r="E644" s="149" t="s">
        <v>1577</v>
      </c>
      <c r="F644" s="150" t="s">
        <v>1578</v>
      </c>
      <c r="G644" s="151" t="s">
        <v>461</v>
      </c>
      <c r="H644" s="152">
        <v>0.14299999999999999</v>
      </c>
      <c r="I644" s="153"/>
      <c r="J644" s="152">
        <f>ROUND(I644*H644,3)</f>
        <v>0</v>
      </c>
      <c r="K644" s="154"/>
      <c r="L644" s="35"/>
      <c r="M644" s="155" t="s">
        <v>1</v>
      </c>
      <c r="N644" s="156" t="s">
        <v>46</v>
      </c>
      <c r="O644" s="60"/>
      <c r="P644" s="157">
        <f>O644*H644</f>
        <v>0</v>
      </c>
      <c r="Q644" s="157">
        <v>0</v>
      </c>
      <c r="R644" s="157">
        <f>Q644*H644</f>
        <v>0</v>
      </c>
      <c r="S644" s="157">
        <v>0</v>
      </c>
      <c r="T644" s="158">
        <f>S644*H644</f>
        <v>0</v>
      </c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R644" s="159" t="s">
        <v>246</v>
      </c>
      <c r="AT644" s="159" t="s">
        <v>242</v>
      </c>
      <c r="AU644" s="159" t="s">
        <v>140</v>
      </c>
      <c r="AY644" s="18" t="s">
        <v>239</v>
      </c>
      <c r="BE644" s="160">
        <f>IF(N644="základná",J644,0)</f>
        <v>0</v>
      </c>
      <c r="BF644" s="160">
        <f>IF(N644="znížená",J644,0)</f>
        <v>0</v>
      </c>
      <c r="BG644" s="160">
        <f>IF(N644="zákl. prenesená",J644,0)</f>
        <v>0</v>
      </c>
      <c r="BH644" s="160">
        <f>IF(N644="zníž. prenesená",J644,0)</f>
        <v>0</v>
      </c>
      <c r="BI644" s="160">
        <f>IF(N644="nulová",J644,0)</f>
        <v>0</v>
      </c>
      <c r="BJ644" s="18" t="s">
        <v>140</v>
      </c>
      <c r="BK644" s="161">
        <f>ROUND(I644*H644,3)</f>
        <v>0</v>
      </c>
      <c r="BL644" s="18" t="s">
        <v>246</v>
      </c>
      <c r="BM644" s="159" t="s">
        <v>1579</v>
      </c>
    </row>
    <row r="645" spans="1:65" s="2" customFormat="1" ht="24.25" customHeight="1">
      <c r="A645" s="34"/>
      <c r="B645" s="147"/>
      <c r="C645" s="148" t="s">
        <v>549</v>
      </c>
      <c r="D645" s="148" t="s">
        <v>242</v>
      </c>
      <c r="E645" s="149" t="s">
        <v>1580</v>
      </c>
      <c r="F645" s="150" t="s">
        <v>1581</v>
      </c>
      <c r="G645" s="151" t="s">
        <v>461</v>
      </c>
      <c r="H645" s="152">
        <v>0.84599999999999997</v>
      </c>
      <c r="I645" s="153"/>
      <c r="J645" s="152">
        <f>ROUND(I645*H645,3)</f>
        <v>0</v>
      </c>
      <c r="K645" s="154"/>
      <c r="L645" s="35"/>
      <c r="M645" s="155" t="s">
        <v>1</v>
      </c>
      <c r="N645" s="156" t="s">
        <v>46</v>
      </c>
      <c r="O645" s="60"/>
      <c r="P645" s="157">
        <f>O645*H645</f>
        <v>0</v>
      </c>
      <c r="Q645" s="157">
        <v>0</v>
      </c>
      <c r="R645" s="157">
        <f>Q645*H645</f>
        <v>0</v>
      </c>
      <c r="S645" s="157">
        <v>0</v>
      </c>
      <c r="T645" s="158">
        <f>S645*H645</f>
        <v>0</v>
      </c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R645" s="159" t="s">
        <v>246</v>
      </c>
      <c r="AT645" s="159" t="s">
        <v>242</v>
      </c>
      <c r="AU645" s="159" t="s">
        <v>140</v>
      </c>
      <c r="AY645" s="18" t="s">
        <v>239</v>
      </c>
      <c r="BE645" s="160">
        <f>IF(N645="základná",J645,0)</f>
        <v>0</v>
      </c>
      <c r="BF645" s="160">
        <f>IF(N645="znížená",J645,0)</f>
        <v>0</v>
      </c>
      <c r="BG645" s="160">
        <f>IF(N645="zákl. prenesená",J645,0)</f>
        <v>0</v>
      </c>
      <c r="BH645" s="160">
        <f>IF(N645="zníž. prenesená",J645,0)</f>
        <v>0</v>
      </c>
      <c r="BI645" s="160">
        <f>IF(N645="nulová",J645,0)</f>
        <v>0</v>
      </c>
      <c r="BJ645" s="18" t="s">
        <v>140</v>
      </c>
      <c r="BK645" s="161">
        <f>ROUND(I645*H645,3)</f>
        <v>0</v>
      </c>
      <c r="BL645" s="18" t="s">
        <v>246</v>
      </c>
      <c r="BM645" s="159" t="s">
        <v>1582</v>
      </c>
    </row>
    <row r="646" spans="1:65" s="12" customFormat="1" ht="25.85" customHeight="1">
      <c r="B646" s="134"/>
      <c r="D646" s="135" t="s">
        <v>79</v>
      </c>
      <c r="E646" s="136" t="s">
        <v>924</v>
      </c>
      <c r="F646" s="136" t="s">
        <v>1269</v>
      </c>
      <c r="I646" s="137"/>
      <c r="J646" s="138">
        <f>BK646</f>
        <v>0</v>
      </c>
      <c r="L646" s="134"/>
      <c r="M646" s="139"/>
      <c r="N646" s="140"/>
      <c r="O646" s="140"/>
      <c r="P646" s="141">
        <f>P647+P657</f>
        <v>0</v>
      </c>
      <c r="Q646" s="140"/>
      <c r="R646" s="141">
        <f>R647+R657</f>
        <v>1.3170210000000002E-2</v>
      </c>
      <c r="S646" s="140"/>
      <c r="T646" s="142">
        <f>T647+T657</f>
        <v>0</v>
      </c>
      <c r="AR646" s="135" t="s">
        <v>88</v>
      </c>
      <c r="AT646" s="143" t="s">
        <v>79</v>
      </c>
      <c r="AU646" s="143" t="s">
        <v>80</v>
      </c>
      <c r="AY646" s="135" t="s">
        <v>239</v>
      </c>
      <c r="BK646" s="144">
        <f>BK647+BK657</f>
        <v>0</v>
      </c>
    </row>
    <row r="647" spans="1:65" s="12" customFormat="1" ht="22.75" customHeight="1">
      <c r="B647" s="134"/>
      <c r="D647" s="135" t="s">
        <v>79</v>
      </c>
      <c r="E647" s="145" t="s">
        <v>1281</v>
      </c>
      <c r="F647" s="145" t="s">
        <v>1282</v>
      </c>
      <c r="I647" s="137"/>
      <c r="J647" s="146">
        <f>BK647</f>
        <v>0</v>
      </c>
      <c r="L647" s="134"/>
      <c r="M647" s="139"/>
      <c r="N647" s="140"/>
      <c r="O647" s="140"/>
      <c r="P647" s="141">
        <f>SUM(P648:P656)</f>
        <v>0</v>
      </c>
      <c r="Q647" s="140"/>
      <c r="R647" s="141">
        <f>SUM(R648:R656)</f>
        <v>1.3170210000000002E-2</v>
      </c>
      <c r="S647" s="140"/>
      <c r="T647" s="142">
        <f>SUM(T648:T656)</f>
        <v>0</v>
      </c>
      <c r="AR647" s="135" t="s">
        <v>88</v>
      </c>
      <c r="AT647" s="143" t="s">
        <v>79</v>
      </c>
      <c r="AU647" s="143" t="s">
        <v>88</v>
      </c>
      <c r="AY647" s="135" t="s">
        <v>239</v>
      </c>
      <c r="BK647" s="144">
        <f>SUM(BK648:BK656)</f>
        <v>0</v>
      </c>
    </row>
    <row r="648" spans="1:65" s="2" customFormat="1" ht="38" customHeight="1">
      <c r="A648" s="34"/>
      <c r="B648" s="147"/>
      <c r="C648" s="148" t="s">
        <v>1025</v>
      </c>
      <c r="D648" s="148" t="s">
        <v>242</v>
      </c>
      <c r="E648" s="149" t="s">
        <v>1283</v>
      </c>
      <c r="F648" s="150" t="s">
        <v>1284</v>
      </c>
      <c r="G648" s="151" t="s">
        <v>261</v>
      </c>
      <c r="H648" s="152">
        <v>0.81299999999999994</v>
      </c>
      <c r="I648" s="153"/>
      <c r="J648" s="152">
        <f>ROUND(I648*H648,3)</f>
        <v>0</v>
      </c>
      <c r="K648" s="154"/>
      <c r="L648" s="35"/>
      <c r="M648" s="155" t="s">
        <v>1</v>
      </c>
      <c r="N648" s="156" t="s">
        <v>46</v>
      </c>
      <c r="O648" s="60"/>
      <c r="P648" s="157">
        <f>O648*H648</f>
        <v>0</v>
      </c>
      <c r="Q648" s="157">
        <v>9.7000000000000005E-4</v>
      </c>
      <c r="R648" s="157">
        <f>Q648*H648</f>
        <v>7.8861000000000003E-4</v>
      </c>
      <c r="S648" s="157">
        <v>0</v>
      </c>
      <c r="T648" s="158">
        <f>S648*H648</f>
        <v>0</v>
      </c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R648" s="159" t="s">
        <v>307</v>
      </c>
      <c r="AT648" s="159" t="s">
        <v>242</v>
      </c>
      <c r="AU648" s="159" t="s">
        <v>140</v>
      </c>
      <c r="AY648" s="18" t="s">
        <v>239</v>
      </c>
      <c r="BE648" s="160">
        <f>IF(N648="základná",J648,0)</f>
        <v>0</v>
      </c>
      <c r="BF648" s="160">
        <f>IF(N648="znížená",J648,0)</f>
        <v>0</v>
      </c>
      <c r="BG648" s="160">
        <f>IF(N648="zákl. prenesená",J648,0)</f>
        <v>0</v>
      </c>
      <c r="BH648" s="160">
        <f>IF(N648="zníž. prenesená",J648,0)</f>
        <v>0</v>
      </c>
      <c r="BI648" s="160">
        <f>IF(N648="nulová",J648,0)</f>
        <v>0</v>
      </c>
      <c r="BJ648" s="18" t="s">
        <v>140</v>
      </c>
      <c r="BK648" s="161">
        <f>ROUND(I648*H648,3)</f>
        <v>0</v>
      </c>
      <c r="BL648" s="18" t="s">
        <v>307</v>
      </c>
      <c r="BM648" s="159" t="s">
        <v>1091</v>
      </c>
    </row>
    <row r="649" spans="1:65" s="13" customFormat="1">
      <c r="B649" s="162"/>
      <c r="D649" s="163" t="s">
        <v>247</v>
      </c>
      <c r="E649" s="164" t="s">
        <v>1</v>
      </c>
      <c r="F649" s="165" t="s">
        <v>1286</v>
      </c>
      <c r="H649" s="166">
        <v>0.81299999999999994</v>
      </c>
      <c r="I649" s="167"/>
      <c r="L649" s="162"/>
      <c r="M649" s="168"/>
      <c r="N649" s="169"/>
      <c r="O649" s="169"/>
      <c r="P649" s="169"/>
      <c r="Q649" s="169"/>
      <c r="R649" s="169"/>
      <c r="S649" s="169"/>
      <c r="T649" s="170"/>
      <c r="AT649" s="164" t="s">
        <v>247</v>
      </c>
      <c r="AU649" s="164" t="s">
        <v>140</v>
      </c>
      <c r="AV649" s="13" t="s">
        <v>140</v>
      </c>
      <c r="AW649" s="13" t="s">
        <v>3</v>
      </c>
      <c r="AX649" s="13" t="s">
        <v>80</v>
      </c>
      <c r="AY649" s="164" t="s">
        <v>239</v>
      </c>
    </row>
    <row r="650" spans="1:65" s="14" customFormat="1">
      <c r="B650" s="171"/>
      <c r="D650" s="163" t="s">
        <v>247</v>
      </c>
      <c r="E650" s="172" t="s">
        <v>1</v>
      </c>
      <c r="F650" s="173" t="s">
        <v>249</v>
      </c>
      <c r="H650" s="174">
        <v>0.81299999999999994</v>
      </c>
      <c r="I650" s="175"/>
      <c r="L650" s="171"/>
      <c r="M650" s="176"/>
      <c r="N650" s="177"/>
      <c r="O650" s="177"/>
      <c r="P650" s="177"/>
      <c r="Q650" s="177"/>
      <c r="R650" s="177"/>
      <c r="S650" s="177"/>
      <c r="T650" s="178"/>
      <c r="AT650" s="172" t="s">
        <v>247</v>
      </c>
      <c r="AU650" s="172" t="s">
        <v>140</v>
      </c>
      <c r="AV650" s="14" t="s">
        <v>246</v>
      </c>
      <c r="AW650" s="14" t="s">
        <v>3</v>
      </c>
      <c r="AX650" s="14" t="s">
        <v>88</v>
      </c>
      <c r="AY650" s="172" t="s">
        <v>239</v>
      </c>
    </row>
    <row r="651" spans="1:65" s="2" customFormat="1" ht="14.4" customHeight="1">
      <c r="A651" s="34"/>
      <c r="B651" s="147"/>
      <c r="C651" s="190" t="s">
        <v>1030</v>
      </c>
      <c r="D651" s="190" t="s">
        <v>541</v>
      </c>
      <c r="E651" s="191" t="s">
        <v>1287</v>
      </c>
      <c r="F651" s="192" t="s">
        <v>1288</v>
      </c>
      <c r="G651" s="193" t="s">
        <v>261</v>
      </c>
      <c r="H651" s="194">
        <v>0.81299999999999994</v>
      </c>
      <c r="I651" s="195"/>
      <c r="J651" s="194">
        <f>ROUND(I651*H651,3)</f>
        <v>0</v>
      </c>
      <c r="K651" s="196"/>
      <c r="L651" s="197"/>
      <c r="M651" s="198" t="s">
        <v>1</v>
      </c>
      <c r="N651" s="199" t="s">
        <v>46</v>
      </c>
      <c r="O651" s="60"/>
      <c r="P651" s="157">
        <f>O651*H651</f>
        <v>0</v>
      </c>
      <c r="Q651" s="157">
        <v>0.01</v>
      </c>
      <c r="R651" s="157">
        <f>Q651*H651</f>
        <v>8.1300000000000001E-3</v>
      </c>
      <c r="S651" s="157">
        <v>0</v>
      </c>
      <c r="T651" s="158">
        <f>S651*H651</f>
        <v>0</v>
      </c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R651" s="159" t="s">
        <v>323</v>
      </c>
      <c r="AT651" s="159" t="s">
        <v>541</v>
      </c>
      <c r="AU651" s="159" t="s">
        <v>140</v>
      </c>
      <c r="AY651" s="18" t="s">
        <v>239</v>
      </c>
      <c r="BE651" s="160">
        <f>IF(N651="základná",J651,0)</f>
        <v>0</v>
      </c>
      <c r="BF651" s="160">
        <f>IF(N651="znížená",J651,0)</f>
        <v>0</v>
      </c>
      <c r="BG651" s="160">
        <f>IF(N651="zákl. prenesená",J651,0)</f>
        <v>0</v>
      </c>
      <c r="BH651" s="160">
        <f>IF(N651="zníž. prenesená",J651,0)</f>
        <v>0</v>
      </c>
      <c r="BI651" s="160">
        <f>IF(N651="nulová",J651,0)</f>
        <v>0</v>
      </c>
      <c r="BJ651" s="18" t="s">
        <v>140</v>
      </c>
      <c r="BK651" s="161">
        <f>ROUND(I651*H651,3)</f>
        <v>0</v>
      </c>
      <c r="BL651" s="18" t="s">
        <v>307</v>
      </c>
      <c r="BM651" s="159" t="s">
        <v>1088</v>
      </c>
    </row>
    <row r="652" spans="1:65" s="2" customFormat="1" ht="38" customHeight="1">
      <c r="A652" s="34"/>
      <c r="B652" s="147"/>
      <c r="C652" s="148" t="s">
        <v>1035</v>
      </c>
      <c r="D652" s="148" t="s">
        <v>242</v>
      </c>
      <c r="E652" s="149" t="s">
        <v>1283</v>
      </c>
      <c r="F652" s="150" t="s">
        <v>1284</v>
      </c>
      <c r="G652" s="151" t="s">
        <v>261</v>
      </c>
      <c r="H652" s="152">
        <v>0.36</v>
      </c>
      <c r="I652" s="153"/>
      <c r="J652" s="152">
        <f>ROUND(I652*H652,3)</f>
        <v>0</v>
      </c>
      <c r="K652" s="154"/>
      <c r="L652" s="35"/>
      <c r="M652" s="155" t="s">
        <v>1</v>
      </c>
      <c r="N652" s="156" t="s">
        <v>46</v>
      </c>
      <c r="O652" s="60"/>
      <c r="P652" s="157">
        <f>O652*H652</f>
        <v>0</v>
      </c>
      <c r="Q652" s="157">
        <v>9.7000000000000005E-4</v>
      </c>
      <c r="R652" s="157">
        <f>Q652*H652</f>
        <v>3.4920000000000003E-4</v>
      </c>
      <c r="S652" s="157">
        <v>0</v>
      </c>
      <c r="T652" s="158">
        <f>S652*H652</f>
        <v>0</v>
      </c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R652" s="159" t="s">
        <v>307</v>
      </c>
      <c r="AT652" s="159" t="s">
        <v>242</v>
      </c>
      <c r="AU652" s="159" t="s">
        <v>140</v>
      </c>
      <c r="AY652" s="18" t="s">
        <v>239</v>
      </c>
      <c r="BE652" s="160">
        <f>IF(N652="základná",J652,0)</f>
        <v>0</v>
      </c>
      <c r="BF652" s="160">
        <f>IF(N652="znížená",J652,0)</f>
        <v>0</v>
      </c>
      <c r="BG652" s="160">
        <f>IF(N652="zákl. prenesená",J652,0)</f>
        <v>0</v>
      </c>
      <c r="BH652" s="160">
        <f>IF(N652="zníž. prenesená",J652,0)</f>
        <v>0</v>
      </c>
      <c r="BI652" s="160">
        <f>IF(N652="nulová",J652,0)</f>
        <v>0</v>
      </c>
      <c r="BJ652" s="18" t="s">
        <v>140</v>
      </c>
      <c r="BK652" s="161">
        <f>ROUND(I652*H652,3)</f>
        <v>0</v>
      </c>
      <c r="BL652" s="18" t="s">
        <v>307</v>
      </c>
      <c r="BM652" s="159" t="s">
        <v>1063</v>
      </c>
    </row>
    <row r="653" spans="1:65" s="13" customFormat="1">
      <c r="B653" s="162"/>
      <c r="D653" s="163" t="s">
        <v>247</v>
      </c>
      <c r="E653" s="164" t="s">
        <v>1</v>
      </c>
      <c r="F653" s="165" t="s">
        <v>1291</v>
      </c>
      <c r="H653" s="166">
        <v>0.36</v>
      </c>
      <c r="I653" s="167"/>
      <c r="L653" s="162"/>
      <c r="M653" s="168"/>
      <c r="N653" s="169"/>
      <c r="O653" s="169"/>
      <c r="P653" s="169"/>
      <c r="Q653" s="169"/>
      <c r="R653" s="169"/>
      <c r="S653" s="169"/>
      <c r="T653" s="170"/>
      <c r="AT653" s="164" t="s">
        <v>247</v>
      </c>
      <c r="AU653" s="164" t="s">
        <v>140</v>
      </c>
      <c r="AV653" s="13" t="s">
        <v>140</v>
      </c>
      <c r="AW653" s="13" t="s">
        <v>3</v>
      </c>
      <c r="AX653" s="13" t="s">
        <v>80</v>
      </c>
      <c r="AY653" s="164" t="s">
        <v>239</v>
      </c>
    </row>
    <row r="654" spans="1:65" s="14" customFormat="1">
      <c r="B654" s="171"/>
      <c r="D654" s="163" t="s">
        <v>247</v>
      </c>
      <c r="E654" s="172" t="s">
        <v>1</v>
      </c>
      <c r="F654" s="173" t="s">
        <v>249</v>
      </c>
      <c r="H654" s="174">
        <v>0.36</v>
      </c>
      <c r="I654" s="175"/>
      <c r="L654" s="171"/>
      <c r="M654" s="176"/>
      <c r="N654" s="177"/>
      <c r="O654" s="177"/>
      <c r="P654" s="177"/>
      <c r="Q654" s="177"/>
      <c r="R654" s="177"/>
      <c r="S654" s="177"/>
      <c r="T654" s="178"/>
      <c r="AT654" s="172" t="s">
        <v>247</v>
      </c>
      <c r="AU654" s="172" t="s">
        <v>140</v>
      </c>
      <c r="AV654" s="14" t="s">
        <v>246</v>
      </c>
      <c r="AW654" s="14" t="s">
        <v>3</v>
      </c>
      <c r="AX654" s="14" t="s">
        <v>88</v>
      </c>
      <c r="AY654" s="172" t="s">
        <v>239</v>
      </c>
    </row>
    <row r="655" spans="1:65" s="2" customFormat="1" ht="14.4" customHeight="1">
      <c r="A655" s="34"/>
      <c r="B655" s="147"/>
      <c r="C655" s="190" t="s">
        <v>984</v>
      </c>
      <c r="D655" s="190" t="s">
        <v>541</v>
      </c>
      <c r="E655" s="191" t="s">
        <v>1292</v>
      </c>
      <c r="F655" s="192" t="s">
        <v>1293</v>
      </c>
      <c r="G655" s="193" t="s">
        <v>261</v>
      </c>
      <c r="H655" s="194">
        <v>0.36</v>
      </c>
      <c r="I655" s="195"/>
      <c r="J655" s="194">
        <f>ROUND(I655*H655,3)</f>
        <v>0</v>
      </c>
      <c r="K655" s="196"/>
      <c r="L655" s="197"/>
      <c r="M655" s="198" t="s">
        <v>1</v>
      </c>
      <c r="N655" s="199" t="s">
        <v>46</v>
      </c>
      <c r="O655" s="60"/>
      <c r="P655" s="157">
        <f>O655*H655</f>
        <v>0</v>
      </c>
      <c r="Q655" s="157">
        <v>1.0840000000000001E-2</v>
      </c>
      <c r="R655" s="157">
        <f>Q655*H655</f>
        <v>3.9024000000000003E-3</v>
      </c>
      <c r="S655" s="157">
        <v>0</v>
      </c>
      <c r="T655" s="158">
        <f>S655*H655</f>
        <v>0</v>
      </c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R655" s="159" t="s">
        <v>323</v>
      </c>
      <c r="AT655" s="159" t="s">
        <v>541</v>
      </c>
      <c r="AU655" s="159" t="s">
        <v>140</v>
      </c>
      <c r="AY655" s="18" t="s">
        <v>239</v>
      </c>
      <c r="BE655" s="160">
        <f>IF(N655="základná",J655,0)</f>
        <v>0</v>
      </c>
      <c r="BF655" s="160">
        <f>IF(N655="znížená",J655,0)</f>
        <v>0</v>
      </c>
      <c r="BG655" s="160">
        <f>IF(N655="zákl. prenesená",J655,0)</f>
        <v>0</v>
      </c>
      <c r="BH655" s="160">
        <f>IF(N655="zníž. prenesená",J655,0)</f>
        <v>0</v>
      </c>
      <c r="BI655" s="160">
        <f>IF(N655="nulová",J655,0)</f>
        <v>0</v>
      </c>
      <c r="BJ655" s="18" t="s">
        <v>140</v>
      </c>
      <c r="BK655" s="161">
        <f>ROUND(I655*H655,3)</f>
        <v>0</v>
      </c>
      <c r="BL655" s="18" t="s">
        <v>307</v>
      </c>
      <c r="BM655" s="159" t="s">
        <v>1069</v>
      </c>
    </row>
    <row r="656" spans="1:65" s="2" customFormat="1" ht="88.4">
      <c r="A656" s="34"/>
      <c r="B656" s="35"/>
      <c r="C656" s="34"/>
      <c r="D656" s="163" t="s">
        <v>316</v>
      </c>
      <c r="E656" s="34"/>
      <c r="F656" s="186" t="s">
        <v>1295</v>
      </c>
      <c r="G656" s="34"/>
      <c r="H656" s="34"/>
      <c r="I656" s="187"/>
      <c r="J656" s="34"/>
      <c r="K656" s="34"/>
      <c r="L656" s="35"/>
      <c r="M656" s="188"/>
      <c r="N656" s="189"/>
      <c r="O656" s="60"/>
      <c r="P656" s="60"/>
      <c r="Q656" s="60"/>
      <c r="R656" s="60"/>
      <c r="S656" s="60"/>
      <c r="T656" s="61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T656" s="18" t="s">
        <v>316</v>
      </c>
      <c r="AU656" s="18" t="s">
        <v>140</v>
      </c>
    </row>
    <row r="657" spans="1:65" s="12" customFormat="1" ht="22.75" customHeight="1">
      <c r="B657" s="134"/>
      <c r="D657" s="135" t="s">
        <v>79</v>
      </c>
      <c r="E657" s="145" t="s">
        <v>1296</v>
      </c>
      <c r="F657" s="145" t="s">
        <v>509</v>
      </c>
      <c r="I657" s="137"/>
      <c r="J657" s="146">
        <f>BK657</f>
        <v>0</v>
      </c>
      <c r="L657" s="134"/>
      <c r="M657" s="139"/>
      <c r="N657" s="140"/>
      <c r="O657" s="140"/>
      <c r="P657" s="141">
        <f>P658</f>
        <v>0</v>
      </c>
      <c r="Q657" s="140"/>
      <c r="R657" s="141">
        <f>R658</f>
        <v>0</v>
      </c>
      <c r="S657" s="140"/>
      <c r="T657" s="142">
        <f>T658</f>
        <v>0</v>
      </c>
      <c r="AR657" s="135" t="s">
        <v>88</v>
      </c>
      <c r="AT657" s="143" t="s">
        <v>79</v>
      </c>
      <c r="AU657" s="143" t="s">
        <v>88</v>
      </c>
      <c r="AY657" s="135" t="s">
        <v>239</v>
      </c>
      <c r="BK657" s="144">
        <f>BK658</f>
        <v>0</v>
      </c>
    </row>
    <row r="658" spans="1:65" s="2" customFormat="1" ht="24.25" customHeight="1">
      <c r="A658" s="34"/>
      <c r="B658" s="147"/>
      <c r="C658" s="148" t="s">
        <v>554</v>
      </c>
      <c r="D658" s="148" t="s">
        <v>242</v>
      </c>
      <c r="E658" s="149" t="s">
        <v>1583</v>
      </c>
      <c r="F658" s="150" t="s">
        <v>1584</v>
      </c>
      <c r="G658" s="151" t="s">
        <v>461</v>
      </c>
      <c r="H658" s="152">
        <v>1.2999999999999999E-2</v>
      </c>
      <c r="I658" s="153"/>
      <c r="J658" s="152">
        <f>ROUND(I658*H658,3)</f>
        <v>0</v>
      </c>
      <c r="K658" s="154"/>
      <c r="L658" s="35"/>
      <c r="M658" s="155" t="s">
        <v>1</v>
      </c>
      <c r="N658" s="156" t="s">
        <v>46</v>
      </c>
      <c r="O658" s="60"/>
      <c r="P658" s="157">
        <f>O658*H658</f>
        <v>0</v>
      </c>
      <c r="Q658" s="157">
        <v>0</v>
      </c>
      <c r="R658" s="157">
        <f>Q658*H658</f>
        <v>0</v>
      </c>
      <c r="S658" s="157">
        <v>0</v>
      </c>
      <c r="T658" s="158">
        <f>S658*H658</f>
        <v>0</v>
      </c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R658" s="159" t="s">
        <v>246</v>
      </c>
      <c r="AT658" s="159" t="s">
        <v>242</v>
      </c>
      <c r="AU658" s="159" t="s">
        <v>140</v>
      </c>
      <c r="AY658" s="18" t="s">
        <v>239</v>
      </c>
      <c r="BE658" s="160">
        <f>IF(N658="základná",J658,0)</f>
        <v>0</v>
      </c>
      <c r="BF658" s="160">
        <f>IF(N658="znížená",J658,0)</f>
        <v>0</v>
      </c>
      <c r="BG658" s="160">
        <f>IF(N658="zákl. prenesená",J658,0)</f>
        <v>0</v>
      </c>
      <c r="BH658" s="160">
        <f>IF(N658="zníž. prenesená",J658,0)</f>
        <v>0</v>
      </c>
      <c r="BI658" s="160">
        <f>IF(N658="nulová",J658,0)</f>
        <v>0</v>
      </c>
      <c r="BJ658" s="18" t="s">
        <v>140</v>
      </c>
      <c r="BK658" s="161">
        <f>ROUND(I658*H658,3)</f>
        <v>0</v>
      </c>
      <c r="BL658" s="18" t="s">
        <v>246</v>
      </c>
      <c r="BM658" s="159" t="s">
        <v>1585</v>
      </c>
    </row>
    <row r="659" spans="1:65" s="12" customFormat="1" ht="25.85" customHeight="1">
      <c r="B659" s="134"/>
      <c r="D659" s="135" t="s">
        <v>79</v>
      </c>
      <c r="E659" s="136" t="s">
        <v>443</v>
      </c>
      <c r="F659" s="136" t="s">
        <v>1301</v>
      </c>
      <c r="I659" s="137"/>
      <c r="J659" s="138">
        <f>BK659</f>
        <v>0</v>
      </c>
      <c r="L659" s="134"/>
      <c r="M659" s="139"/>
      <c r="N659" s="140"/>
      <c r="O659" s="140"/>
      <c r="P659" s="141">
        <f>P660+P667</f>
        <v>0</v>
      </c>
      <c r="Q659" s="140"/>
      <c r="R659" s="141">
        <f>R660+R667</f>
        <v>4.2639999999999997E-2</v>
      </c>
      <c r="S659" s="140"/>
      <c r="T659" s="142">
        <f>T660+T667</f>
        <v>0</v>
      </c>
      <c r="AR659" s="135" t="s">
        <v>88</v>
      </c>
      <c r="AT659" s="143" t="s">
        <v>79</v>
      </c>
      <c r="AU659" s="143" t="s">
        <v>80</v>
      </c>
      <c r="AY659" s="135" t="s">
        <v>239</v>
      </c>
      <c r="BK659" s="144">
        <f>BK660+BK667</f>
        <v>0</v>
      </c>
    </row>
    <row r="660" spans="1:65" s="12" customFormat="1" ht="22.75" customHeight="1">
      <c r="B660" s="134"/>
      <c r="D660" s="135" t="s">
        <v>79</v>
      </c>
      <c r="E660" s="145" t="s">
        <v>1302</v>
      </c>
      <c r="F660" s="145" t="s">
        <v>1303</v>
      </c>
      <c r="I660" s="137"/>
      <c r="J660" s="146">
        <f>BK660</f>
        <v>0</v>
      </c>
      <c r="L660" s="134"/>
      <c r="M660" s="139"/>
      <c r="N660" s="140"/>
      <c r="O660" s="140"/>
      <c r="P660" s="141">
        <f>SUM(P661:P666)</f>
        <v>0</v>
      </c>
      <c r="Q660" s="140"/>
      <c r="R660" s="141">
        <f>SUM(R661:R666)</f>
        <v>4.2639999999999997E-2</v>
      </c>
      <c r="S660" s="140"/>
      <c r="T660" s="142">
        <f>SUM(T661:T666)</f>
        <v>0</v>
      </c>
      <c r="AR660" s="135" t="s">
        <v>88</v>
      </c>
      <c r="AT660" s="143" t="s">
        <v>79</v>
      </c>
      <c r="AU660" s="143" t="s">
        <v>88</v>
      </c>
      <c r="AY660" s="135" t="s">
        <v>239</v>
      </c>
      <c r="BK660" s="144">
        <f>SUM(BK661:BK666)</f>
        <v>0</v>
      </c>
    </row>
    <row r="661" spans="1:65" s="2" customFormat="1" ht="24.25" customHeight="1">
      <c r="A661" s="34"/>
      <c r="B661" s="147"/>
      <c r="C661" s="148" t="s">
        <v>844</v>
      </c>
      <c r="D661" s="148" t="s">
        <v>242</v>
      </c>
      <c r="E661" s="149" t="s">
        <v>1305</v>
      </c>
      <c r="F661" s="150" t="s">
        <v>1306</v>
      </c>
      <c r="G661" s="151" t="s">
        <v>388</v>
      </c>
      <c r="H661" s="152">
        <v>2</v>
      </c>
      <c r="I661" s="153"/>
      <c r="J661" s="152">
        <f>ROUND(I661*H661,3)</f>
        <v>0</v>
      </c>
      <c r="K661" s="154"/>
      <c r="L661" s="35"/>
      <c r="M661" s="155" t="s">
        <v>1</v>
      </c>
      <c r="N661" s="156" t="s">
        <v>46</v>
      </c>
      <c r="O661" s="60"/>
      <c r="P661" s="157">
        <f>O661*H661</f>
        <v>0</v>
      </c>
      <c r="Q661" s="157">
        <v>0</v>
      </c>
      <c r="R661" s="157">
        <f>Q661*H661</f>
        <v>0</v>
      </c>
      <c r="S661" s="157">
        <v>0</v>
      </c>
      <c r="T661" s="158">
        <f>S661*H661</f>
        <v>0</v>
      </c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R661" s="159" t="s">
        <v>246</v>
      </c>
      <c r="AT661" s="159" t="s">
        <v>242</v>
      </c>
      <c r="AU661" s="159" t="s">
        <v>140</v>
      </c>
      <c r="AY661" s="18" t="s">
        <v>239</v>
      </c>
      <c r="BE661" s="160">
        <f>IF(N661="základná",J661,0)</f>
        <v>0</v>
      </c>
      <c r="BF661" s="160">
        <f>IF(N661="znížená",J661,0)</f>
        <v>0</v>
      </c>
      <c r="BG661" s="160">
        <f>IF(N661="zákl. prenesená",J661,0)</f>
        <v>0</v>
      </c>
      <c r="BH661" s="160">
        <f>IF(N661="zníž. prenesená",J661,0)</f>
        <v>0</v>
      </c>
      <c r="BI661" s="160">
        <f>IF(N661="nulová",J661,0)</f>
        <v>0</v>
      </c>
      <c r="BJ661" s="18" t="s">
        <v>140</v>
      </c>
      <c r="BK661" s="161">
        <f>ROUND(I661*H661,3)</f>
        <v>0</v>
      </c>
      <c r="BL661" s="18" t="s">
        <v>246</v>
      </c>
      <c r="BM661" s="159" t="s">
        <v>1586</v>
      </c>
    </row>
    <row r="662" spans="1:65" s="2" customFormat="1" ht="14.4" customHeight="1">
      <c r="A662" s="34"/>
      <c r="B662" s="147"/>
      <c r="C662" s="190" t="s">
        <v>1071</v>
      </c>
      <c r="D662" s="190" t="s">
        <v>541</v>
      </c>
      <c r="E662" s="191" t="s">
        <v>1310</v>
      </c>
      <c r="F662" s="192" t="s">
        <v>1311</v>
      </c>
      <c r="G662" s="193" t="s">
        <v>388</v>
      </c>
      <c r="H662" s="194">
        <v>2</v>
      </c>
      <c r="I662" s="195"/>
      <c r="J662" s="194">
        <f>ROUND(I662*H662,3)</f>
        <v>0</v>
      </c>
      <c r="K662" s="196"/>
      <c r="L662" s="197"/>
      <c r="M662" s="198" t="s">
        <v>1</v>
      </c>
      <c r="N662" s="199" t="s">
        <v>46</v>
      </c>
      <c r="O662" s="60"/>
      <c r="P662" s="157">
        <f>O662*H662</f>
        <v>0</v>
      </c>
      <c r="Q662" s="157">
        <v>2.1319999999999999E-2</v>
      </c>
      <c r="R662" s="157">
        <f>Q662*H662</f>
        <v>4.2639999999999997E-2</v>
      </c>
      <c r="S662" s="157">
        <v>0</v>
      </c>
      <c r="T662" s="158">
        <f>S662*H662</f>
        <v>0</v>
      </c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R662" s="159" t="s">
        <v>291</v>
      </c>
      <c r="AT662" s="159" t="s">
        <v>541</v>
      </c>
      <c r="AU662" s="159" t="s">
        <v>140</v>
      </c>
      <c r="AY662" s="18" t="s">
        <v>239</v>
      </c>
      <c r="BE662" s="160">
        <f>IF(N662="základná",J662,0)</f>
        <v>0</v>
      </c>
      <c r="BF662" s="160">
        <f>IF(N662="znížená",J662,0)</f>
        <v>0</v>
      </c>
      <c r="BG662" s="160">
        <f>IF(N662="zákl. prenesená",J662,0)</f>
        <v>0</v>
      </c>
      <c r="BH662" s="160">
        <f>IF(N662="zníž. prenesená",J662,0)</f>
        <v>0</v>
      </c>
      <c r="BI662" s="160">
        <f>IF(N662="nulová",J662,0)</f>
        <v>0</v>
      </c>
      <c r="BJ662" s="18" t="s">
        <v>140</v>
      </c>
      <c r="BK662" s="161">
        <f>ROUND(I662*H662,3)</f>
        <v>0</v>
      </c>
      <c r="BL662" s="18" t="s">
        <v>246</v>
      </c>
      <c r="BM662" s="159" t="s">
        <v>1587</v>
      </c>
    </row>
    <row r="663" spans="1:65" s="2" customFormat="1" ht="29.45">
      <c r="A663" s="34"/>
      <c r="B663" s="35"/>
      <c r="C663" s="34"/>
      <c r="D663" s="163" t="s">
        <v>316</v>
      </c>
      <c r="E663" s="34"/>
      <c r="F663" s="186" t="s">
        <v>1313</v>
      </c>
      <c r="G663" s="34"/>
      <c r="H663" s="34"/>
      <c r="I663" s="187"/>
      <c r="J663" s="34"/>
      <c r="K663" s="34"/>
      <c r="L663" s="35"/>
      <c r="M663" s="188"/>
      <c r="N663" s="189"/>
      <c r="O663" s="60"/>
      <c r="P663" s="60"/>
      <c r="Q663" s="60"/>
      <c r="R663" s="60"/>
      <c r="S663" s="60"/>
      <c r="T663" s="61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T663" s="18" t="s">
        <v>316</v>
      </c>
      <c r="AU663" s="18" t="s">
        <v>140</v>
      </c>
    </row>
    <row r="664" spans="1:65" s="2" customFormat="1" ht="24.25" customHeight="1">
      <c r="A664" s="34"/>
      <c r="B664" s="147"/>
      <c r="C664" s="148" t="s">
        <v>988</v>
      </c>
      <c r="D664" s="148" t="s">
        <v>242</v>
      </c>
      <c r="E664" s="149" t="s">
        <v>1314</v>
      </c>
      <c r="F664" s="150" t="s">
        <v>1315</v>
      </c>
      <c r="G664" s="151" t="s">
        <v>388</v>
      </c>
      <c r="H664" s="152">
        <v>4</v>
      </c>
      <c r="I664" s="153"/>
      <c r="J664" s="152">
        <f>ROUND(I664*H664,3)</f>
        <v>0</v>
      </c>
      <c r="K664" s="154"/>
      <c r="L664" s="35"/>
      <c r="M664" s="155" t="s">
        <v>1</v>
      </c>
      <c r="N664" s="156" t="s">
        <v>46</v>
      </c>
      <c r="O664" s="60"/>
      <c r="P664" s="157">
        <f>O664*H664</f>
        <v>0</v>
      </c>
      <c r="Q664" s="157">
        <v>0</v>
      </c>
      <c r="R664" s="157">
        <f>Q664*H664</f>
        <v>0</v>
      </c>
      <c r="S664" s="157">
        <v>0</v>
      </c>
      <c r="T664" s="158">
        <f>S664*H664</f>
        <v>0</v>
      </c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R664" s="159" t="s">
        <v>307</v>
      </c>
      <c r="AT664" s="159" t="s">
        <v>242</v>
      </c>
      <c r="AU664" s="159" t="s">
        <v>140</v>
      </c>
      <c r="AY664" s="18" t="s">
        <v>239</v>
      </c>
      <c r="BE664" s="160">
        <f>IF(N664="základná",J664,0)</f>
        <v>0</v>
      </c>
      <c r="BF664" s="160">
        <f>IF(N664="znížená",J664,0)</f>
        <v>0</v>
      </c>
      <c r="BG664" s="160">
        <f>IF(N664="zákl. prenesená",J664,0)</f>
        <v>0</v>
      </c>
      <c r="BH664" s="160">
        <f>IF(N664="zníž. prenesená",J664,0)</f>
        <v>0</v>
      </c>
      <c r="BI664" s="160">
        <f>IF(N664="nulová",J664,0)</f>
        <v>0</v>
      </c>
      <c r="BJ664" s="18" t="s">
        <v>140</v>
      </c>
      <c r="BK664" s="161">
        <f>ROUND(I664*H664,3)</f>
        <v>0</v>
      </c>
      <c r="BL664" s="18" t="s">
        <v>307</v>
      </c>
      <c r="BM664" s="159" t="s">
        <v>630</v>
      </c>
    </row>
    <row r="665" spans="1:65" s="2" customFormat="1" ht="24.25" customHeight="1">
      <c r="A665" s="34"/>
      <c r="B665" s="147"/>
      <c r="C665" s="190" t="s">
        <v>455</v>
      </c>
      <c r="D665" s="190" t="s">
        <v>541</v>
      </c>
      <c r="E665" s="191" t="s">
        <v>1316</v>
      </c>
      <c r="F665" s="192" t="s">
        <v>1317</v>
      </c>
      <c r="G665" s="193" t="s">
        <v>388</v>
      </c>
      <c r="H665" s="194">
        <v>4</v>
      </c>
      <c r="I665" s="195"/>
      <c r="J665" s="194">
        <f>ROUND(I665*H665,3)</f>
        <v>0</v>
      </c>
      <c r="K665" s="196"/>
      <c r="L665" s="197"/>
      <c r="M665" s="198" t="s">
        <v>1</v>
      </c>
      <c r="N665" s="199" t="s">
        <v>46</v>
      </c>
      <c r="O665" s="60"/>
      <c r="P665" s="157">
        <f>O665*H665</f>
        <v>0</v>
      </c>
      <c r="Q665" s="157">
        <v>0</v>
      </c>
      <c r="R665" s="157">
        <f>Q665*H665</f>
        <v>0</v>
      </c>
      <c r="S665" s="157">
        <v>0</v>
      </c>
      <c r="T665" s="158">
        <f>S665*H665</f>
        <v>0</v>
      </c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R665" s="159" t="s">
        <v>323</v>
      </c>
      <c r="AT665" s="159" t="s">
        <v>541</v>
      </c>
      <c r="AU665" s="159" t="s">
        <v>140</v>
      </c>
      <c r="AY665" s="18" t="s">
        <v>239</v>
      </c>
      <c r="BE665" s="160">
        <f>IF(N665="základná",J665,0)</f>
        <v>0</v>
      </c>
      <c r="BF665" s="160">
        <f>IF(N665="znížená",J665,0)</f>
        <v>0</v>
      </c>
      <c r="BG665" s="160">
        <f>IF(N665="zákl. prenesená",J665,0)</f>
        <v>0</v>
      </c>
      <c r="BH665" s="160">
        <f>IF(N665="zníž. prenesená",J665,0)</f>
        <v>0</v>
      </c>
      <c r="BI665" s="160">
        <f>IF(N665="nulová",J665,0)</f>
        <v>0</v>
      </c>
      <c r="BJ665" s="18" t="s">
        <v>140</v>
      </c>
      <c r="BK665" s="161">
        <f>ROUND(I665*H665,3)</f>
        <v>0</v>
      </c>
      <c r="BL665" s="18" t="s">
        <v>307</v>
      </c>
      <c r="BM665" s="159" t="s">
        <v>663</v>
      </c>
    </row>
    <row r="666" spans="1:65" s="2" customFormat="1" ht="39.299999999999997">
      <c r="A666" s="34"/>
      <c r="B666" s="35"/>
      <c r="C666" s="34"/>
      <c r="D666" s="163" t="s">
        <v>316</v>
      </c>
      <c r="E666" s="34"/>
      <c r="F666" s="186" t="s">
        <v>1318</v>
      </c>
      <c r="G666" s="34"/>
      <c r="H666" s="34"/>
      <c r="I666" s="187"/>
      <c r="J666" s="34"/>
      <c r="K666" s="34"/>
      <c r="L666" s="35"/>
      <c r="M666" s="188"/>
      <c r="N666" s="189"/>
      <c r="O666" s="60"/>
      <c r="P666" s="60"/>
      <c r="Q666" s="60"/>
      <c r="R666" s="60"/>
      <c r="S666" s="60"/>
      <c r="T666" s="61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T666" s="18" t="s">
        <v>316</v>
      </c>
      <c r="AU666" s="18" t="s">
        <v>140</v>
      </c>
    </row>
    <row r="667" spans="1:65" s="12" customFormat="1" ht="22.75" customHeight="1">
      <c r="B667" s="134"/>
      <c r="D667" s="135" t="s">
        <v>79</v>
      </c>
      <c r="E667" s="145" t="s">
        <v>1319</v>
      </c>
      <c r="F667" s="145" t="s">
        <v>509</v>
      </c>
      <c r="I667" s="137"/>
      <c r="J667" s="146">
        <f>BK667</f>
        <v>0</v>
      </c>
      <c r="L667" s="134"/>
      <c r="M667" s="139"/>
      <c r="N667" s="140"/>
      <c r="O667" s="140"/>
      <c r="P667" s="141">
        <f>P668</f>
        <v>0</v>
      </c>
      <c r="Q667" s="140"/>
      <c r="R667" s="141">
        <f>R668</f>
        <v>0</v>
      </c>
      <c r="S667" s="140"/>
      <c r="T667" s="142">
        <f>T668</f>
        <v>0</v>
      </c>
      <c r="AR667" s="135" t="s">
        <v>88</v>
      </c>
      <c r="AT667" s="143" t="s">
        <v>79</v>
      </c>
      <c r="AU667" s="143" t="s">
        <v>88</v>
      </c>
      <c r="AY667" s="135" t="s">
        <v>239</v>
      </c>
      <c r="BK667" s="144">
        <f>BK668</f>
        <v>0</v>
      </c>
    </row>
    <row r="668" spans="1:65" s="2" customFormat="1" ht="24.25" customHeight="1">
      <c r="A668" s="34"/>
      <c r="B668" s="147"/>
      <c r="C668" s="148" t="s">
        <v>1588</v>
      </c>
      <c r="D668" s="148" t="s">
        <v>242</v>
      </c>
      <c r="E668" s="149" t="s">
        <v>1589</v>
      </c>
      <c r="F668" s="150" t="s">
        <v>1590</v>
      </c>
      <c r="G668" s="151" t="s">
        <v>461</v>
      </c>
      <c r="H668" s="152">
        <v>4.2999999999999997E-2</v>
      </c>
      <c r="I668" s="153"/>
      <c r="J668" s="152">
        <f>ROUND(I668*H668,3)</f>
        <v>0</v>
      </c>
      <c r="K668" s="154"/>
      <c r="L668" s="35"/>
      <c r="M668" s="155" t="s">
        <v>1</v>
      </c>
      <c r="N668" s="156" t="s">
        <v>46</v>
      </c>
      <c r="O668" s="60"/>
      <c r="P668" s="157">
        <f>O668*H668</f>
        <v>0</v>
      </c>
      <c r="Q668" s="157">
        <v>0</v>
      </c>
      <c r="R668" s="157">
        <f>Q668*H668</f>
        <v>0</v>
      </c>
      <c r="S668" s="157">
        <v>0</v>
      </c>
      <c r="T668" s="158">
        <f>S668*H668</f>
        <v>0</v>
      </c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R668" s="159" t="s">
        <v>246</v>
      </c>
      <c r="AT668" s="159" t="s">
        <v>242</v>
      </c>
      <c r="AU668" s="159" t="s">
        <v>140</v>
      </c>
      <c r="AY668" s="18" t="s">
        <v>239</v>
      </c>
      <c r="BE668" s="160">
        <f>IF(N668="základná",J668,0)</f>
        <v>0</v>
      </c>
      <c r="BF668" s="160">
        <f>IF(N668="znížená",J668,0)</f>
        <v>0</v>
      </c>
      <c r="BG668" s="160">
        <f>IF(N668="zákl. prenesená",J668,0)</f>
        <v>0</v>
      </c>
      <c r="BH668" s="160">
        <f>IF(N668="zníž. prenesená",J668,0)</f>
        <v>0</v>
      </c>
      <c r="BI668" s="160">
        <f>IF(N668="nulová",J668,0)</f>
        <v>0</v>
      </c>
      <c r="BJ668" s="18" t="s">
        <v>140</v>
      </c>
      <c r="BK668" s="161">
        <f>ROUND(I668*H668,3)</f>
        <v>0</v>
      </c>
      <c r="BL668" s="18" t="s">
        <v>246</v>
      </c>
      <c r="BM668" s="159" t="s">
        <v>1591</v>
      </c>
    </row>
    <row r="669" spans="1:65" s="12" customFormat="1" ht="25.85" customHeight="1">
      <c r="B669" s="134"/>
      <c r="D669" s="135" t="s">
        <v>79</v>
      </c>
      <c r="E669" s="136" t="s">
        <v>1324</v>
      </c>
      <c r="F669" s="136" t="s">
        <v>1325</v>
      </c>
      <c r="I669" s="137"/>
      <c r="J669" s="138">
        <f>BK669</f>
        <v>0</v>
      </c>
      <c r="L669" s="134"/>
      <c r="M669" s="139"/>
      <c r="N669" s="140"/>
      <c r="O669" s="140"/>
      <c r="P669" s="141">
        <f>SUM(P670:P674)</f>
        <v>0</v>
      </c>
      <c r="Q669" s="140"/>
      <c r="R669" s="141">
        <f>SUM(R670:R674)</f>
        <v>0</v>
      </c>
      <c r="S669" s="140"/>
      <c r="T669" s="142">
        <f>SUM(T670:T674)</f>
        <v>0</v>
      </c>
      <c r="AR669" s="135" t="s">
        <v>88</v>
      </c>
      <c r="AT669" s="143" t="s">
        <v>79</v>
      </c>
      <c r="AU669" s="143" t="s">
        <v>80</v>
      </c>
      <c r="AY669" s="135" t="s">
        <v>239</v>
      </c>
      <c r="BK669" s="144">
        <f>SUM(BK670:BK674)</f>
        <v>0</v>
      </c>
    </row>
    <row r="670" spans="1:65" s="2" customFormat="1" ht="38" customHeight="1">
      <c r="A670" s="34"/>
      <c r="B670" s="147"/>
      <c r="C670" s="148" t="s">
        <v>1153</v>
      </c>
      <c r="D670" s="148" t="s">
        <v>242</v>
      </c>
      <c r="E670" s="149" t="s">
        <v>1332</v>
      </c>
      <c r="F670" s="150" t="s">
        <v>1333</v>
      </c>
      <c r="G670" s="151" t="s">
        <v>1334</v>
      </c>
      <c r="H670" s="152">
        <v>16</v>
      </c>
      <c r="I670" s="153"/>
      <c r="J670" s="152">
        <f>ROUND(I670*H670,3)</f>
        <v>0</v>
      </c>
      <c r="K670" s="154"/>
      <c r="L670" s="35"/>
      <c r="M670" s="155" t="s">
        <v>1</v>
      </c>
      <c r="N670" s="156" t="s">
        <v>46</v>
      </c>
      <c r="O670" s="60"/>
      <c r="P670" s="157">
        <f>O670*H670</f>
        <v>0</v>
      </c>
      <c r="Q670" s="157">
        <v>0</v>
      </c>
      <c r="R670" s="157">
        <f>Q670*H670</f>
        <v>0</v>
      </c>
      <c r="S670" s="157">
        <v>0</v>
      </c>
      <c r="T670" s="158">
        <f>S670*H670</f>
        <v>0</v>
      </c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R670" s="159" t="s">
        <v>1335</v>
      </c>
      <c r="AT670" s="159" t="s">
        <v>242</v>
      </c>
      <c r="AU670" s="159" t="s">
        <v>88</v>
      </c>
      <c r="AY670" s="18" t="s">
        <v>239</v>
      </c>
      <c r="BE670" s="160">
        <f>IF(N670="základná",J670,0)</f>
        <v>0</v>
      </c>
      <c r="BF670" s="160">
        <f>IF(N670="znížená",J670,0)</f>
        <v>0</v>
      </c>
      <c r="BG670" s="160">
        <f>IF(N670="zákl. prenesená",J670,0)</f>
        <v>0</v>
      </c>
      <c r="BH670" s="160">
        <f>IF(N670="zníž. prenesená",J670,0)</f>
        <v>0</v>
      </c>
      <c r="BI670" s="160">
        <f>IF(N670="nulová",J670,0)</f>
        <v>0</v>
      </c>
      <c r="BJ670" s="18" t="s">
        <v>140</v>
      </c>
      <c r="BK670" s="161">
        <f>ROUND(I670*H670,3)</f>
        <v>0</v>
      </c>
      <c r="BL670" s="18" t="s">
        <v>1335</v>
      </c>
      <c r="BM670" s="159" t="s">
        <v>1592</v>
      </c>
    </row>
    <row r="671" spans="1:65" s="15" customFormat="1">
      <c r="B671" s="179"/>
      <c r="D671" s="163" t="s">
        <v>247</v>
      </c>
      <c r="E671" s="180" t="s">
        <v>1</v>
      </c>
      <c r="F671" s="181" t="s">
        <v>1337</v>
      </c>
      <c r="H671" s="180" t="s">
        <v>1</v>
      </c>
      <c r="I671" s="182"/>
      <c r="L671" s="179"/>
      <c r="M671" s="183"/>
      <c r="N671" s="184"/>
      <c r="O671" s="184"/>
      <c r="P671" s="184"/>
      <c r="Q671" s="184"/>
      <c r="R671" s="184"/>
      <c r="S671" s="184"/>
      <c r="T671" s="185"/>
      <c r="AT671" s="180" t="s">
        <v>247</v>
      </c>
      <c r="AU671" s="180" t="s">
        <v>88</v>
      </c>
      <c r="AV671" s="15" t="s">
        <v>88</v>
      </c>
      <c r="AW671" s="15" t="s">
        <v>3</v>
      </c>
      <c r="AX671" s="15" t="s">
        <v>80</v>
      </c>
      <c r="AY671" s="180" t="s">
        <v>239</v>
      </c>
    </row>
    <row r="672" spans="1:65" s="15" customFormat="1" ht="31.45">
      <c r="B672" s="179"/>
      <c r="D672" s="163" t="s">
        <v>247</v>
      </c>
      <c r="E672" s="180" t="s">
        <v>1</v>
      </c>
      <c r="F672" s="181" t="s">
        <v>1338</v>
      </c>
      <c r="H672" s="180" t="s">
        <v>1</v>
      </c>
      <c r="I672" s="182"/>
      <c r="L672" s="179"/>
      <c r="M672" s="183"/>
      <c r="N672" s="184"/>
      <c r="O672" s="184"/>
      <c r="P672" s="184"/>
      <c r="Q672" s="184"/>
      <c r="R672" s="184"/>
      <c r="S672" s="184"/>
      <c r="T672" s="185"/>
      <c r="AT672" s="180" t="s">
        <v>247</v>
      </c>
      <c r="AU672" s="180" t="s">
        <v>88</v>
      </c>
      <c r="AV672" s="15" t="s">
        <v>88</v>
      </c>
      <c r="AW672" s="15" t="s">
        <v>3</v>
      </c>
      <c r="AX672" s="15" t="s">
        <v>80</v>
      </c>
      <c r="AY672" s="180" t="s">
        <v>239</v>
      </c>
    </row>
    <row r="673" spans="1:51" s="13" customFormat="1">
      <c r="B673" s="162"/>
      <c r="D673" s="163" t="s">
        <v>247</v>
      </c>
      <c r="E673" s="164" t="s">
        <v>1</v>
      </c>
      <c r="F673" s="165" t="s">
        <v>307</v>
      </c>
      <c r="H673" s="166">
        <v>16</v>
      </c>
      <c r="I673" s="167"/>
      <c r="L673" s="162"/>
      <c r="M673" s="168"/>
      <c r="N673" s="169"/>
      <c r="O673" s="169"/>
      <c r="P673" s="169"/>
      <c r="Q673" s="169"/>
      <c r="R673" s="169"/>
      <c r="S673" s="169"/>
      <c r="T673" s="170"/>
      <c r="AT673" s="164" t="s">
        <v>247</v>
      </c>
      <c r="AU673" s="164" t="s">
        <v>88</v>
      </c>
      <c r="AV673" s="13" t="s">
        <v>140</v>
      </c>
      <c r="AW673" s="13" t="s">
        <v>3</v>
      </c>
      <c r="AX673" s="13" t="s">
        <v>80</v>
      </c>
      <c r="AY673" s="164" t="s">
        <v>239</v>
      </c>
    </row>
    <row r="674" spans="1:51" s="14" customFormat="1">
      <c r="B674" s="171"/>
      <c r="D674" s="163" t="s">
        <v>247</v>
      </c>
      <c r="E674" s="172" t="s">
        <v>1</v>
      </c>
      <c r="F674" s="173" t="s">
        <v>249</v>
      </c>
      <c r="H674" s="174">
        <v>16</v>
      </c>
      <c r="I674" s="175"/>
      <c r="L674" s="171"/>
      <c r="M674" s="208"/>
      <c r="N674" s="209"/>
      <c r="O674" s="209"/>
      <c r="P674" s="209"/>
      <c r="Q674" s="209"/>
      <c r="R674" s="209"/>
      <c r="S674" s="209"/>
      <c r="T674" s="210"/>
      <c r="AT674" s="172" t="s">
        <v>247</v>
      </c>
      <c r="AU674" s="172" t="s">
        <v>88</v>
      </c>
      <c r="AV674" s="14" t="s">
        <v>246</v>
      </c>
      <c r="AW674" s="14" t="s">
        <v>3</v>
      </c>
      <c r="AX674" s="14" t="s">
        <v>88</v>
      </c>
      <c r="AY674" s="172" t="s">
        <v>239</v>
      </c>
    </row>
    <row r="675" spans="1:51" s="2" customFormat="1" ht="6.9" customHeight="1">
      <c r="A675" s="34"/>
      <c r="B675" s="49"/>
      <c r="C675" s="50"/>
      <c r="D675" s="50"/>
      <c r="E675" s="50"/>
      <c r="F675" s="50"/>
      <c r="G675" s="50"/>
      <c r="H675" s="50"/>
      <c r="I675" s="50"/>
      <c r="J675" s="50"/>
      <c r="K675" s="50"/>
      <c r="L675" s="35"/>
      <c r="M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</row>
  </sheetData>
  <autoFilter ref="C185:K674" xr:uid="{00000000-0009-0000-0000-000002000000}"/>
  <mergeCells count="9">
    <mergeCell ref="E86:H86"/>
    <mergeCell ref="E176:H176"/>
    <mergeCell ref="E178:H178"/>
    <mergeCell ref="L2:V2"/>
    <mergeCell ref="E7:H7"/>
    <mergeCell ref="E9:H9"/>
    <mergeCell ref="E18:H18"/>
    <mergeCell ref="E27:H27"/>
    <mergeCell ref="E84:H84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891"/>
  <sheetViews>
    <sheetView showGridLines="0" topLeftCell="A173" zoomScale="80" zoomScaleNormal="80" workbookViewId="0">
      <selection activeCell="K189" sqref="K189"/>
    </sheetView>
  </sheetViews>
  <sheetFormatPr defaultRowHeight="10.5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1.42578125" style="1" customWidth="1"/>
    <col min="9" max="9" width="20.140625" style="1" customWidth="1"/>
    <col min="10" max="10" width="19" style="1" customWidth="1"/>
    <col min="11" max="11" width="23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56" s="1" customFormat="1" ht="37" customHeight="1">
      <c r="L2" s="278" t="s">
        <v>6</v>
      </c>
      <c r="M2" s="279"/>
      <c r="N2" s="279"/>
      <c r="O2" s="279"/>
      <c r="P2" s="279"/>
      <c r="Q2" s="279"/>
      <c r="R2" s="279"/>
      <c r="S2" s="279"/>
      <c r="T2" s="279"/>
      <c r="U2" s="279"/>
      <c r="V2" s="279"/>
      <c r="AT2" s="18" t="s">
        <v>96</v>
      </c>
      <c r="AZ2" s="95" t="s">
        <v>136</v>
      </c>
      <c r="BA2" s="95" t="s">
        <v>137</v>
      </c>
      <c r="BB2" s="95" t="s">
        <v>138</v>
      </c>
      <c r="BC2" s="95" t="s">
        <v>1593</v>
      </c>
      <c r="BD2" s="95" t="s">
        <v>140</v>
      </c>
    </row>
    <row r="3" spans="1:56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1:56" s="1" customFormat="1" ht="24.9" customHeight="1">
      <c r="B4" s="21"/>
      <c r="D4" s="22" t="s">
        <v>141</v>
      </c>
      <c r="L4" s="21"/>
      <c r="M4" s="96" t="s">
        <v>10</v>
      </c>
      <c r="AT4" s="18" t="s">
        <v>4</v>
      </c>
    </row>
    <row r="5" spans="1:56" s="1" customFormat="1" ht="6.9" customHeight="1">
      <c r="B5" s="21"/>
      <c r="L5" s="21"/>
    </row>
    <row r="6" spans="1:56" s="1" customFormat="1" ht="11.95" customHeight="1">
      <c r="B6" s="21"/>
      <c r="D6" s="28" t="s">
        <v>15</v>
      </c>
      <c r="L6" s="21"/>
    </row>
    <row r="7" spans="1:56" s="1" customFormat="1" ht="16.55" customHeight="1">
      <c r="B7" s="21"/>
      <c r="E7" s="304" t="str">
        <f>'Rekapitulácia stavby'!K6</f>
        <v>MŠ Spojná 6 - rekonštrukcia objektu</v>
      </c>
      <c r="F7" s="305"/>
      <c r="G7" s="305"/>
      <c r="H7" s="305"/>
      <c r="L7" s="21"/>
    </row>
    <row r="8" spans="1:56" s="2" customFormat="1" ht="11.95" customHeight="1">
      <c r="A8" s="34"/>
      <c r="B8" s="35"/>
      <c r="C8" s="34"/>
      <c r="D8" s="28" t="s">
        <v>142</v>
      </c>
      <c r="E8" s="34"/>
      <c r="F8" s="34"/>
      <c r="G8" s="34"/>
      <c r="H8" s="34"/>
      <c r="I8" s="34"/>
      <c r="J8" s="34"/>
      <c r="K8" s="34"/>
      <c r="L8" s="4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56" s="2" customFormat="1" ht="16.55" customHeight="1">
      <c r="A9" s="34"/>
      <c r="B9" s="35"/>
      <c r="C9" s="34"/>
      <c r="D9" s="34"/>
      <c r="E9" s="300" t="s">
        <v>1594</v>
      </c>
      <c r="F9" s="303"/>
      <c r="G9" s="303"/>
      <c r="H9" s="303"/>
      <c r="I9" s="34"/>
      <c r="J9" s="34"/>
      <c r="K9" s="34"/>
      <c r="L9" s="4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56" s="2" customFormat="1">
      <c r="A10" s="34"/>
      <c r="B10" s="35"/>
      <c r="C10" s="34"/>
      <c r="D10" s="34"/>
      <c r="E10" s="34"/>
      <c r="F10" s="34"/>
      <c r="G10" s="34"/>
      <c r="H10" s="34"/>
      <c r="I10" s="34"/>
      <c r="J10" s="34"/>
      <c r="K10" s="34"/>
      <c r="L10" s="4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56" s="2" customFormat="1" ht="11.95" customHeight="1">
      <c r="A11" s="34"/>
      <c r="B11" s="35"/>
      <c r="C11" s="34"/>
      <c r="D11" s="28" t="s">
        <v>17</v>
      </c>
      <c r="E11" s="34"/>
      <c r="F11" s="26" t="s">
        <v>90</v>
      </c>
      <c r="G11" s="34"/>
      <c r="H11" s="34"/>
      <c r="I11" s="28" t="s">
        <v>19</v>
      </c>
      <c r="J11" s="26" t="s">
        <v>20</v>
      </c>
      <c r="K11" s="34"/>
      <c r="L11" s="4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56" s="2" customFormat="1" ht="11.95" customHeight="1">
      <c r="A12" s="34"/>
      <c r="B12" s="35"/>
      <c r="C12" s="34"/>
      <c r="D12" s="28" t="s">
        <v>21</v>
      </c>
      <c r="E12" s="34"/>
      <c r="F12" s="26" t="s">
        <v>22</v>
      </c>
      <c r="G12" s="34"/>
      <c r="H12" s="34"/>
      <c r="I12" s="28" t="s">
        <v>23</v>
      </c>
      <c r="J12" s="57">
        <f>'Rekapitulácia stavby'!AN8</f>
        <v>44274</v>
      </c>
      <c r="K12" s="34"/>
      <c r="L12" s="4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56" s="2" customFormat="1" ht="21.8" customHeight="1">
      <c r="A13" s="34"/>
      <c r="B13" s="35"/>
      <c r="C13" s="34"/>
      <c r="D13" s="25" t="s">
        <v>24</v>
      </c>
      <c r="E13" s="34"/>
      <c r="F13" s="30" t="s">
        <v>25</v>
      </c>
      <c r="G13" s="34"/>
      <c r="H13" s="34"/>
      <c r="I13" s="25" t="s">
        <v>26</v>
      </c>
      <c r="J13" s="30" t="s">
        <v>144</v>
      </c>
      <c r="K13" s="34"/>
      <c r="L13" s="4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56" s="2" customFormat="1" ht="11.95" customHeight="1">
      <c r="A14" s="34"/>
      <c r="B14" s="35"/>
      <c r="C14" s="34"/>
      <c r="D14" s="28" t="s">
        <v>28</v>
      </c>
      <c r="E14" s="34"/>
      <c r="F14" s="34"/>
      <c r="G14" s="34"/>
      <c r="H14" s="34"/>
      <c r="I14" s="28" t="s">
        <v>29</v>
      </c>
      <c r="J14" s="26" t="str">
        <f>IF('Rekapitulácia stavby'!AN10="","",'Rekapitulácia stavby'!AN10)</f>
        <v/>
      </c>
      <c r="K14" s="34"/>
      <c r="L14" s="4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56" s="2" customFormat="1" ht="18" customHeight="1">
      <c r="A15" s="34"/>
      <c r="B15" s="35"/>
      <c r="C15" s="34"/>
      <c r="D15" s="34"/>
      <c r="E15" s="26" t="str">
        <f>IF('Rekapitulácia stavby'!E11="","",'Rekapitulácia stavby'!E11)</f>
        <v xml:space="preserve"> </v>
      </c>
      <c r="F15" s="34"/>
      <c r="G15" s="34"/>
      <c r="H15" s="34"/>
      <c r="I15" s="28" t="s">
        <v>31</v>
      </c>
      <c r="J15" s="26" t="str">
        <f>IF('Rekapitulácia stavby'!AN11="","",'Rekapitulácia stavby'!AN11)</f>
        <v/>
      </c>
      <c r="K15" s="34"/>
      <c r="L15" s="4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56" s="2" customFormat="1" ht="6.9" customHeight="1">
      <c r="A16" s="34"/>
      <c r="B16" s="35"/>
      <c r="C16" s="34"/>
      <c r="D16" s="34"/>
      <c r="E16" s="34"/>
      <c r="F16" s="34"/>
      <c r="G16" s="34"/>
      <c r="H16" s="34"/>
      <c r="I16" s="34"/>
      <c r="J16" s="34"/>
      <c r="K16" s="34"/>
      <c r="L16" s="4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1.95" customHeight="1">
      <c r="A17" s="34"/>
      <c r="B17" s="35"/>
      <c r="C17" s="34"/>
      <c r="D17" s="28" t="s">
        <v>32</v>
      </c>
      <c r="E17" s="34"/>
      <c r="F17" s="34"/>
      <c r="G17" s="34"/>
      <c r="H17" s="34"/>
      <c r="I17" s="28" t="s">
        <v>29</v>
      </c>
      <c r="J17" s="29" t="str">
        <f>'Rekapitulácia stavby'!AN13</f>
        <v>Vyplň údaj</v>
      </c>
      <c r="K17" s="34"/>
      <c r="L17" s="4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5"/>
      <c r="C18" s="34"/>
      <c r="D18" s="34"/>
      <c r="E18" s="306" t="str">
        <f>'Rekapitulácia stavby'!E14</f>
        <v>Vyplň údaj</v>
      </c>
      <c r="F18" s="292"/>
      <c r="G18" s="292"/>
      <c r="H18" s="292"/>
      <c r="I18" s="28" t="s">
        <v>31</v>
      </c>
      <c r="J18" s="29" t="str">
        <f>'Rekapitulácia stavby'!AN14</f>
        <v>Vyplň údaj</v>
      </c>
      <c r="K18" s="34"/>
      <c r="L18" s="4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" customHeight="1">
      <c r="A19" s="34"/>
      <c r="B19" s="35"/>
      <c r="C19" s="34"/>
      <c r="D19" s="34"/>
      <c r="E19" s="34"/>
      <c r="F19" s="34"/>
      <c r="G19" s="34"/>
      <c r="H19" s="34"/>
      <c r="I19" s="34"/>
      <c r="J19" s="34"/>
      <c r="K19" s="34"/>
      <c r="L19" s="4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1.95" customHeight="1">
      <c r="A20" s="34"/>
      <c r="B20" s="35"/>
      <c r="C20" s="34"/>
      <c r="D20" s="28" t="s">
        <v>34</v>
      </c>
      <c r="E20" s="34"/>
      <c r="F20" s="34"/>
      <c r="G20" s="34"/>
      <c r="H20" s="34"/>
      <c r="I20" s="28" t="s">
        <v>29</v>
      </c>
      <c r="J20" s="26" t="s">
        <v>1</v>
      </c>
      <c r="K20" s="34"/>
      <c r="L20" s="4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5"/>
      <c r="C21" s="34"/>
      <c r="D21" s="34"/>
      <c r="E21" s="26" t="s">
        <v>35</v>
      </c>
      <c r="F21" s="34"/>
      <c r="G21" s="34"/>
      <c r="H21" s="34"/>
      <c r="I21" s="28" t="s">
        <v>31</v>
      </c>
      <c r="J21" s="26" t="s">
        <v>1</v>
      </c>
      <c r="K21" s="34"/>
      <c r="L21" s="4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" customHeight="1">
      <c r="A22" s="34"/>
      <c r="B22" s="35"/>
      <c r="C22" s="34"/>
      <c r="D22" s="34"/>
      <c r="E22" s="34"/>
      <c r="F22" s="34"/>
      <c r="G22" s="34"/>
      <c r="H22" s="34"/>
      <c r="I22" s="34"/>
      <c r="J22" s="34"/>
      <c r="K22" s="34"/>
      <c r="L22" s="4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1.95" customHeight="1">
      <c r="A23" s="34"/>
      <c r="B23" s="35"/>
      <c r="C23" s="34"/>
      <c r="D23" s="28" t="s">
        <v>37</v>
      </c>
      <c r="E23" s="34"/>
      <c r="F23" s="34"/>
      <c r="G23" s="34"/>
      <c r="H23" s="34"/>
      <c r="I23" s="28" t="s">
        <v>29</v>
      </c>
      <c r="J23" s="26" t="s">
        <v>1</v>
      </c>
      <c r="K23" s="34"/>
      <c r="L23" s="4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5"/>
      <c r="C24" s="34"/>
      <c r="D24" s="34"/>
      <c r="E24" s="26" t="s">
        <v>145</v>
      </c>
      <c r="F24" s="34"/>
      <c r="G24" s="34"/>
      <c r="H24" s="34"/>
      <c r="I24" s="28" t="s">
        <v>31</v>
      </c>
      <c r="J24" s="26" t="s">
        <v>1</v>
      </c>
      <c r="K24" s="34"/>
      <c r="L24" s="4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" customHeight="1">
      <c r="A25" s="34"/>
      <c r="B25" s="35"/>
      <c r="C25" s="34"/>
      <c r="D25" s="34"/>
      <c r="E25" s="34"/>
      <c r="F25" s="34"/>
      <c r="G25" s="34"/>
      <c r="H25" s="34"/>
      <c r="I25" s="34"/>
      <c r="J25" s="34"/>
      <c r="K25" s="34"/>
      <c r="L25" s="4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1.95" customHeight="1">
      <c r="A26" s="34"/>
      <c r="B26" s="35"/>
      <c r="C26" s="34"/>
      <c r="D26" s="28" t="s">
        <v>39</v>
      </c>
      <c r="E26" s="34"/>
      <c r="F26" s="34"/>
      <c r="G26" s="34"/>
      <c r="H26" s="34"/>
      <c r="I26" s="34"/>
      <c r="J26" s="34"/>
      <c r="K26" s="34"/>
      <c r="L26" s="4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5" customHeight="1">
      <c r="A27" s="97"/>
      <c r="B27" s="98"/>
      <c r="C27" s="97"/>
      <c r="D27" s="97"/>
      <c r="E27" s="296" t="s">
        <v>1</v>
      </c>
      <c r="F27" s="296"/>
      <c r="G27" s="296"/>
      <c r="H27" s="29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" customHeight="1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4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" customHeight="1">
      <c r="A29" s="34"/>
      <c r="B29" s="35"/>
      <c r="C29" s="34"/>
      <c r="D29" s="68"/>
      <c r="E29" s="68"/>
      <c r="F29" s="68"/>
      <c r="G29" s="68"/>
      <c r="H29" s="68"/>
      <c r="I29" s="68"/>
      <c r="J29" s="68"/>
      <c r="K29" s="68"/>
      <c r="L29" s="4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4" customHeight="1">
      <c r="A30" s="34"/>
      <c r="B30" s="35"/>
      <c r="C30" s="34"/>
      <c r="D30" s="100" t="s">
        <v>40</v>
      </c>
      <c r="E30" s="34"/>
      <c r="F30" s="34"/>
      <c r="G30" s="34"/>
      <c r="H30" s="34"/>
      <c r="I30" s="34"/>
      <c r="J30" s="73">
        <f>ROUND(J190, 2)</f>
        <v>0</v>
      </c>
      <c r="K30" s="34"/>
      <c r="L30" s="4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" customHeight="1">
      <c r="A31" s="34"/>
      <c r="B31" s="35"/>
      <c r="C31" s="34"/>
      <c r="D31" s="68"/>
      <c r="E31" s="68"/>
      <c r="F31" s="68"/>
      <c r="G31" s="68"/>
      <c r="H31" s="68"/>
      <c r="I31" s="68"/>
      <c r="J31" s="68"/>
      <c r="K31" s="68"/>
      <c r="L31" s="4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" customHeight="1">
      <c r="A32" s="34"/>
      <c r="B32" s="35"/>
      <c r="C32" s="34"/>
      <c r="D32" s="34"/>
      <c r="E32" s="34"/>
      <c r="F32" s="38" t="s">
        <v>42</v>
      </c>
      <c r="G32" s="34"/>
      <c r="H32" s="34"/>
      <c r="I32" s="38" t="s">
        <v>41</v>
      </c>
      <c r="J32" s="38" t="s">
        <v>43</v>
      </c>
      <c r="K32" s="34"/>
      <c r="L32" s="4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" customHeight="1">
      <c r="A33" s="34"/>
      <c r="B33" s="35"/>
      <c r="C33" s="34"/>
      <c r="D33" s="101" t="s">
        <v>44</v>
      </c>
      <c r="E33" s="28" t="s">
        <v>45</v>
      </c>
      <c r="F33" s="102">
        <f>ROUND((SUM(BE190:BE890)),  2)</f>
        <v>0</v>
      </c>
      <c r="G33" s="34"/>
      <c r="H33" s="34"/>
      <c r="I33" s="103">
        <v>0.2</v>
      </c>
      <c r="J33" s="102">
        <f>ROUND(((SUM(BE190:BE890))*I33),  2)</f>
        <v>0</v>
      </c>
      <c r="K33" s="34"/>
      <c r="L33" s="4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" customHeight="1">
      <c r="A34" s="34"/>
      <c r="B34" s="35"/>
      <c r="C34" s="34"/>
      <c r="D34" s="34"/>
      <c r="E34" s="28" t="s">
        <v>46</v>
      </c>
      <c r="F34" s="102">
        <f>ROUND((SUM(BF190:BF890)),  2)</f>
        <v>0</v>
      </c>
      <c r="G34" s="34"/>
      <c r="H34" s="34"/>
      <c r="I34" s="103">
        <v>0.2</v>
      </c>
      <c r="J34" s="102">
        <f>ROUND(((SUM(BF190:BF890))*I34),  2)</f>
        <v>0</v>
      </c>
      <c r="K34" s="34"/>
      <c r="L34" s="4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" hidden="1" customHeight="1">
      <c r="A35" s="34"/>
      <c r="B35" s="35"/>
      <c r="C35" s="34"/>
      <c r="D35" s="34"/>
      <c r="E35" s="28" t="s">
        <v>47</v>
      </c>
      <c r="F35" s="102">
        <f>ROUND((SUM(BG190:BG890)),  2)</f>
        <v>0</v>
      </c>
      <c r="G35" s="34"/>
      <c r="H35" s="34"/>
      <c r="I35" s="103">
        <v>0.2</v>
      </c>
      <c r="J35" s="102">
        <f>0</f>
        <v>0</v>
      </c>
      <c r="K35" s="34"/>
      <c r="L35" s="4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" hidden="1" customHeight="1">
      <c r="A36" s="34"/>
      <c r="B36" s="35"/>
      <c r="C36" s="34"/>
      <c r="D36" s="34"/>
      <c r="E36" s="28" t="s">
        <v>48</v>
      </c>
      <c r="F36" s="102">
        <f>ROUND((SUM(BH190:BH890)),  2)</f>
        <v>0</v>
      </c>
      <c r="G36" s="34"/>
      <c r="H36" s="34"/>
      <c r="I36" s="103">
        <v>0.2</v>
      </c>
      <c r="J36" s="102">
        <f>0</f>
        <v>0</v>
      </c>
      <c r="K36" s="34"/>
      <c r="L36" s="4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" hidden="1" customHeight="1">
      <c r="A37" s="34"/>
      <c r="B37" s="35"/>
      <c r="C37" s="34"/>
      <c r="D37" s="34"/>
      <c r="E37" s="28" t="s">
        <v>49</v>
      </c>
      <c r="F37" s="102">
        <f>ROUND((SUM(BI190:BI890)),  2)</f>
        <v>0</v>
      </c>
      <c r="G37" s="34"/>
      <c r="H37" s="34"/>
      <c r="I37" s="103">
        <v>0</v>
      </c>
      <c r="J37" s="102">
        <f>0</f>
        <v>0</v>
      </c>
      <c r="K37" s="34"/>
      <c r="L37" s="4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" customHeight="1">
      <c r="A38" s="34"/>
      <c r="B38" s="35"/>
      <c r="C38" s="34"/>
      <c r="D38" s="34"/>
      <c r="E38" s="34"/>
      <c r="F38" s="34"/>
      <c r="G38" s="34"/>
      <c r="H38" s="34"/>
      <c r="I38" s="34"/>
      <c r="J38" s="34"/>
      <c r="K38" s="34"/>
      <c r="L38" s="4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4" customHeight="1">
      <c r="A39" s="34"/>
      <c r="B39" s="35"/>
      <c r="C39" s="104"/>
      <c r="D39" s="105" t="s">
        <v>50</v>
      </c>
      <c r="E39" s="62"/>
      <c r="F39" s="62"/>
      <c r="G39" s="106" t="s">
        <v>51</v>
      </c>
      <c r="H39" s="107" t="s">
        <v>52</v>
      </c>
      <c r="I39" s="62"/>
      <c r="J39" s="108">
        <f>SUM(J30:J37)</f>
        <v>0</v>
      </c>
      <c r="K39" s="109"/>
      <c r="L39" s="4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" customHeight="1">
      <c r="A40" s="34"/>
      <c r="B40" s="35"/>
      <c r="C40" s="34"/>
      <c r="D40" s="34"/>
      <c r="E40" s="34"/>
      <c r="F40" s="34"/>
      <c r="G40" s="34"/>
      <c r="H40" s="34"/>
      <c r="I40" s="34"/>
      <c r="J40" s="34"/>
      <c r="K40" s="34"/>
      <c r="L40" s="4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" customHeight="1">
      <c r="B41" s="21"/>
      <c r="L41" s="21"/>
    </row>
    <row r="42" spans="1:31" s="1" customFormat="1" ht="14.4" customHeight="1">
      <c r="B42" s="21"/>
      <c r="L42" s="21"/>
    </row>
    <row r="43" spans="1:31" s="1" customFormat="1" ht="14.4" customHeight="1">
      <c r="B43" s="21"/>
      <c r="L43" s="21"/>
    </row>
    <row r="44" spans="1:31" s="1" customFormat="1" ht="14.4" customHeight="1">
      <c r="B44" s="21"/>
      <c r="L44" s="21"/>
    </row>
    <row r="45" spans="1:31" s="1" customFormat="1" ht="14.4" customHeight="1">
      <c r="B45" s="21"/>
      <c r="L45" s="21"/>
    </row>
    <row r="46" spans="1:31" s="1" customFormat="1" ht="14.4" customHeight="1">
      <c r="B46" s="21"/>
      <c r="L46" s="21"/>
    </row>
    <row r="47" spans="1:31" s="1" customFormat="1" ht="14.4" customHeight="1">
      <c r="B47" s="21"/>
      <c r="L47" s="21"/>
    </row>
    <row r="48" spans="1:31" s="1" customFormat="1" ht="14.4" customHeight="1">
      <c r="B48" s="21"/>
      <c r="L48" s="21"/>
    </row>
    <row r="49" spans="1:31" s="2" customFormat="1" ht="14.4" customHeight="1">
      <c r="B49" s="44"/>
      <c r="D49" s="45" t="s">
        <v>53</v>
      </c>
      <c r="E49" s="46"/>
      <c r="F49" s="46"/>
      <c r="G49" s="45" t="s">
        <v>54</v>
      </c>
      <c r="H49" s="46"/>
      <c r="I49" s="46"/>
      <c r="J49" s="46"/>
      <c r="K49" s="46"/>
      <c r="L49" s="44"/>
    </row>
    <row r="50" spans="1:31">
      <c r="B50" s="21"/>
      <c r="L50" s="21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 s="2" customFormat="1" ht="12.45">
      <c r="A60" s="34"/>
      <c r="B60" s="35"/>
      <c r="C60" s="34"/>
      <c r="D60" s="47" t="s">
        <v>55</v>
      </c>
      <c r="E60" s="37"/>
      <c r="F60" s="110" t="s">
        <v>56</v>
      </c>
      <c r="G60" s="47" t="s">
        <v>55</v>
      </c>
      <c r="H60" s="37"/>
      <c r="I60" s="37"/>
      <c r="J60" s="111" t="s">
        <v>56</v>
      </c>
      <c r="K60" s="37"/>
      <c r="L60" s="4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</row>
    <row r="61" spans="1:31">
      <c r="B61" s="21"/>
      <c r="L61" s="21"/>
    </row>
    <row r="62" spans="1:31">
      <c r="B62" s="21"/>
      <c r="L62" s="21"/>
    </row>
    <row r="63" spans="1:31">
      <c r="B63" s="21"/>
      <c r="L63" s="21"/>
    </row>
    <row r="64" spans="1:31" s="2" customFormat="1" ht="13.1">
      <c r="A64" s="34"/>
      <c r="B64" s="35"/>
      <c r="C64" s="34"/>
      <c r="D64" s="45" t="s">
        <v>57</v>
      </c>
      <c r="E64" s="48"/>
      <c r="F64" s="48"/>
      <c r="G64" s="45" t="s">
        <v>58</v>
      </c>
      <c r="H64" s="48"/>
      <c r="I64" s="48"/>
      <c r="J64" s="48"/>
      <c r="K64" s="48"/>
      <c r="L64" s="4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</row>
    <row r="65" spans="1:31">
      <c r="B65" s="21"/>
      <c r="L65" s="21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 s="2" customFormat="1" ht="12.45">
      <c r="A75" s="34"/>
      <c r="B75" s="35"/>
      <c r="C75" s="34"/>
      <c r="D75" s="47" t="s">
        <v>55</v>
      </c>
      <c r="E75" s="37"/>
      <c r="F75" s="110" t="s">
        <v>56</v>
      </c>
      <c r="G75" s="47" t="s">
        <v>55</v>
      </c>
      <c r="H75" s="37"/>
      <c r="I75" s="37"/>
      <c r="J75" s="111" t="s">
        <v>56</v>
      </c>
      <c r="K75" s="37"/>
      <c r="L75" s="4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</row>
    <row r="76" spans="1:31" s="2" customFormat="1" ht="14.4" customHeight="1">
      <c r="A76" s="34"/>
      <c r="B76" s="49"/>
      <c r="C76" s="50"/>
      <c r="D76" s="50"/>
      <c r="E76" s="50"/>
      <c r="F76" s="50"/>
      <c r="G76" s="50"/>
      <c r="H76" s="50"/>
      <c r="I76" s="50"/>
      <c r="J76" s="50"/>
      <c r="K76" s="50"/>
      <c r="L76" s="4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80" spans="1:31" s="2" customFormat="1" ht="6.9" customHeight="1">
      <c r="A80" s="34"/>
      <c r="B80" s="51"/>
      <c r="C80" s="52"/>
      <c r="D80" s="52"/>
      <c r="E80" s="52"/>
      <c r="F80" s="52"/>
      <c r="G80" s="52"/>
      <c r="H80" s="52"/>
      <c r="I80" s="52"/>
      <c r="J80" s="52"/>
      <c r="K80" s="52"/>
      <c r="L80" s="4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</row>
    <row r="81" spans="1:47" s="2" customFormat="1" ht="24.9" customHeight="1">
      <c r="A81" s="34"/>
      <c r="B81" s="35"/>
      <c r="C81" s="22" t="s">
        <v>146</v>
      </c>
      <c r="D81" s="34"/>
      <c r="E81" s="34"/>
      <c r="F81" s="34"/>
      <c r="G81" s="34"/>
      <c r="H81" s="34"/>
      <c r="I81" s="34"/>
      <c r="J81" s="34"/>
      <c r="K81" s="34"/>
      <c r="L81" s="4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6.9" customHeight="1">
      <c r="A82" s="34"/>
      <c r="B82" s="35"/>
      <c r="C82" s="34"/>
      <c r="D82" s="34"/>
      <c r="E82" s="34"/>
      <c r="F82" s="34"/>
      <c r="G82" s="34"/>
      <c r="H82" s="34"/>
      <c r="I82" s="34"/>
      <c r="J82" s="34"/>
      <c r="K82" s="34"/>
      <c r="L82" s="4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11.95" customHeight="1">
      <c r="A83" s="34"/>
      <c r="B83" s="35"/>
      <c r="C83" s="28" t="s">
        <v>15</v>
      </c>
      <c r="D83" s="34"/>
      <c r="E83" s="34"/>
      <c r="F83" s="34"/>
      <c r="G83" s="34"/>
      <c r="H83" s="34"/>
      <c r="I83" s="34"/>
      <c r="J83" s="34"/>
      <c r="K83" s="34"/>
      <c r="L83" s="4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6.55" customHeight="1">
      <c r="A84" s="34"/>
      <c r="B84" s="35"/>
      <c r="C84" s="34"/>
      <c r="D84" s="34"/>
      <c r="E84" s="304" t="str">
        <f>E7</f>
        <v>MŠ Spojná 6 - rekonštrukcia objektu</v>
      </c>
      <c r="F84" s="305"/>
      <c r="G84" s="305"/>
      <c r="H84" s="305"/>
      <c r="I84" s="34"/>
      <c r="J84" s="34"/>
      <c r="K84" s="34"/>
      <c r="L84" s="4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1.95" customHeight="1">
      <c r="A85" s="34"/>
      <c r="B85" s="35"/>
      <c r="C85" s="28" t="s">
        <v>142</v>
      </c>
      <c r="D85" s="34"/>
      <c r="E85" s="34"/>
      <c r="F85" s="34"/>
      <c r="G85" s="34"/>
      <c r="H85" s="34"/>
      <c r="I85" s="34"/>
      <c r="J85" s="34"/>
      <c r="K85" s="34"/>
      <c r="L85" s="4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6.55" customHeight="1">
      <c r="A86" s="34"/>
      <c r="B86" s="35"/>
      <c r="C86" s="34"/>
      <c r="D86" s="34"/>
      <c r="E86" s="300" t="str">
        <f>E9</f>
        <v>P3 - Pavilón 3</v>
      </c>
      <c r="F86" s="303"/>
      <c r="G86" s="303"/>
      <c r="H86" s="303"/>
      <c r="I86" s="34"/>
      <c r="J86" s="34"/>
      <c r="K86" s="34"/>
      <c r="L86" s="4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6.9" customHeight="1">
      <c r="A87" s="34"/>
      <c r="B87" s="35"/>
      <c r="C87" s="34"/>
      <c r="D87" s="34"/>
      <c r="E87" s="34"/>
      <c r="F87" s="34"/>
      <c r="G87" s="34"/>
      <c r="H87" s="34"/>
      <c r="I87" s="34"/>
      <c r="J87" s="34"/>
      <c r="K87" s="34"/>
      <c r="L87" s="4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11.95" customHeight="1">
      <c r="A88" s="34"/>
      <c r="B88" s="35"/>
      <c r="C88" s="28" t="s">
        <v>21</v>
      </c>
      <c r="D88" s="34"/>
      <c r="E88" s="34"/>
      <c r="F88" s="26" t="str">
        <f>F12</f>
        <v>Spojná 6, 917 01 Trnava</v>
      </c>
      <c r="G88" s="34"/>
      <c r="H88" s="34"/>
      <c r="I88" s="28" t="s">
        <v>23</v>
      </c>
      <c r="J88" s="57">
        <f>IF(J12="","",J12)</f>
        <v>44274</v>
      </c>
      <c r="K88" s="34"/>
      <c r="L88" s="4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6.9" customHeight="1">
      <c r="A89" s="34"/>
      <c r="B89" s="35"/>
      <c r="C89" s="34"/>
      <c r="D89" s="34"/>
      <c r="E89" s="34"/>
      <c r="F89" s="34"/>
      <c r="G89" s="34"/>
      <c r="H89" s="34"/>
      <c r="I89" s="34"/>
      <c r="J89" s="34"/>
      <c r="K89" s="34"/>
      <c r="L89" s="4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15.25" customHeight="1">
      <c r="A90" s="34"/>
      <c r="B90" s="35"/>
      <c r="C90" s="28" t="s">
        <v>28</v>
      </c>
      <c r="D90" s="34"/>
      <c r="E90" s="34"/>
      <c r="F90" s="26" t="str">
        <f>E15</f>
        <v xml:space="preserve"> </v>
      </c>
      <c r="G90" s="34"/>
      <c r="H90" s="34"/>
      <c r="I90" s="28" t="s">
        <v>34</v>
      </c>
      <c r="J90" s="32" t="str">
        <f>E21</f>
        <v>RENAK, s.r.o.</v>
      </c>
      <c r="K90" s="34"/>
      <c r="L90" s="4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5" customHeight="1">
      <c r="A91" s="34"/>
      <c r="B91" s="35"/>
      <c r="C91" s="28" t="s">
        <v>32</v>
      </c>
      <c r="D91" s="34"/>
      <c r="E91" s="34"/>
      <c r="F91" s="26" t="str">
        <f>IF(E18="","",E18)</f>
        <v>Vyplň údaj</v>
      </c>
      <c r="G91" s="34"/>
      <c r="H91" s="34"/>
      <c r="I91" s="28" t="s">
        <v>37</v>
      </c>
      <c r="J91" s="32" t="str">
        <f>E24</f>
        <v>DOMaják, s.r.o.</v>
      </c>
      <c r="K91" s="34"/>
      <c r="L91" s="4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0.35" customHeight="1">
      <c r="A92" s="34"/>
      <c r="B92" s="35"/>
      <c r="C92" s="34"/>
      <c r="D92" s="34"/>
      <c r="E92" s="34"/>
      <c r="F92" s="34"/>
      <c r="G92" s="34"/>
      <c r="H92" s="34"/>
      <c r="I92" s="34"/>
      <c r="J92" s="34"/>
      <c r="K92" s="34"/>
      <c r="L92" s="4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29.3" customHeight="1">
      <c r="A93" s="34"/>
      <c r="B93" s="35"/>
      <c r="C93" s="112" t="s">
        <v>147</v>
      </c>
      <c r="D93" s="104"/>
      <c r="E93" s="104"/>
      <c r="F93" s="104"/>
      <c r="G93" s="104"/>
      <c r="H93" s="104"/>
      <c r="I93" s="104"/>
      <c r="J93" s="113" t="s">
        <v>148</v>
      </c>
      <c r="K93" s="104"/>
      <c r="L93" s="4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10.35" customHeight="1">
      <c r="A94" s="34"/>
      <c r="B94" s="35"/>
      <c r="C94" s="34"/>
      <c r="D94" s="34"/>
      <c r="E94" s="34"/>
      <c r="F94" s="34"/>
      <c r="G94" s="34"/>
      <c r="H94" s="34"/>
      <c r="I94" s="34"/>
      <c r="J94" s="34"/>
      <c r="K94" s="34"/>
      <c r="L94" s="4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22.75" customHeight="1">
      <c r="A95" s="34"/>
      <c r="B95" s="35"/>
      <c r="C95" s="114" t="s">
        <v>149</v>
      </c>
      <c r="D95" s="34"/>
      <c r="E95" s="34"/>
      <c r="F95" s="34"/>
      <c r="G95" s="34"/>
      <c r="H95" s="34"/>
      <c r="I95" s="34"/>
      <c r="J95" s="73">
        <f>J190</f>
        <v>0</v>
      </c>
      <c r="K95" s="34"/>
      <c r="L95" s="4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U95" s="18" t="s">
        <v>150</v>
      </c>
    </row>
    <row r="96" spans="1:47" s="9" customFormat="1" ht="24.9" customHeight="1">
      <c r="B96" s="115"/>
      <c r="D96" s="116" t="s">
        <v>151</v>
      </c>
      <c r="E96" s="117"/>
      <c r="F96" s="117"/>
      <c r="G96" s="117"/>
      <c r="H96" s="117"/>
      <c r="I96" s="117"/>
      <c r="J96" s="118">
        <f>J191</f>
        <v>0</v>
      </c>
      <c r="L96" s="115"/>
    </row>
    <row r="97" spans="2:12" s="10" customFormat="1" ht="20.149999999999999" customHeight="1">
      <c r="B97" s="119"/>
      <c r="D97" s="120" t="s">
        <v>152</v>
      </c>
      <c r="E97" s="121"/>
      <c r="F97" s="121"/>
      <c r="G97" s="121"/>
      <c r="H97" s="121"/>
      <c r="I97" s="121"/>
      <c r="J97" s="122">
        <f>J192</f>
        <v>0</v>
      </c>
      <c r="L97" s="119"/>
    </row>
    <row r="98" spans="2:12" s="10" customFormat="1" ht="20.149999999999999" customHeight="1">
      <c r="B98" s="119"/>
      <c r="D98" s="120" t="s">
        <v>153</v>
      </c>
      <c r="E98" s="121"/>
      <c r="F98" s="121"/>
      <c r="G98" s="121"/>
      <c r="H98" s="121"/>
      <c r="I98" s="121"/>
      <c r="J98" s="122">
        <f>J196</f>
        <v>0</v>
      </c>
      <c r="L98" s="119"/>
    </row>
    <row r="99" spans="2:12" s="9" customFormat="1" ht="24.9" customHeight="1">
      <c r="B99" s="115"/>
      <c r="D99" s="116" t="s">
        <v>154</v>
      </c>
      <c r="E99" s="117"/>
      <c r="F99" s="117"/>
      <c r="G99" s="117"/>
      <c r="H99" s="117"/>
      <c r="I99" s="117"/>
      <c r="J99" s="118">
        <f>J198</f>
        <v>0</v>
      </c>
      <c r="L99" s="115"/>
    </row>
    <row r="100" spans="2:12" s="10" customFormat="1" ht="20.149999999999999" customHeight="1">
      <c r="B100" s="119"/>
      <c r="D100" s="120" t="s">
        <v>155</v>
      </c>
      <c r="E100" s="121"/>
      <c r="F100" s="121"/>
      <c r="G100" s="121"/>
      <c r="H100" s="121"/>
      <c r="I100" s="121"/>
      <c r="J100" s="122">
        <f>J199</f>
        <v>0</v>
      </c>
      <c r="L100" s="119"/>
    </row>
    <row r="101" spans="2:12" s="10" customFormat="1" ht="20.149999999999999" customHeight="1">
      <c r="B101" s="119"/>
      <c r="D101" s="120" t="s">
        <v>156</v>
      </c>
      <c r="E101" s="121"/>
      <c r="F101" s="121"/>
      <c r="G101" s="121"/>
      <c r="H101" s="121"/>
      <c r="I101" s="121"/>
      <c r="J101" s="122">
        <f>J208</f>
        <v>0</v>
      </c>
      <c r="L101" s="119"/>
    </row>
    <row r="102" spans="2:12" s="9" customFormat="1" ht="24.9" customHeight="1">
      <c r="B102" s="115"/>
      <c r="D102" s="116" t="s">
        <v>157</v>
      </c>
      <c r="E102" s="117"/>
      <c r="F102" s="117"/>
      <c r="G102" s="117"/>
      <c r="H102" s="117"/>
      <c r="I102" s="117"/>
      <c r="J102" s="118">
        <f>J213</f>
        <v>0</v>
      </c>
      <c r="L102" s="115"/>
    </row>
    <row r="103" spans="2:12" s="10" customFormat="1" ht="20.149999999999999" customHeight="1">
      <c r="B103" s="119"/>
      <c r="D103" s="120" t="s">
        <v>158</v>
      </c>
      <c r="E103" s="121"/>
      <c r="F103" s="121"/>
      <c r="G103" s="121"/>
      <c r="H103" s="121"/>
      <c r="I103" s="121"/>
      <c r="J103" s="122">
        <f>J214</f>
        <v>0</v>
      </c>
      <c r="L103" s="119"/>
    </row>
    <row r="104" spans="2:12" s="10" customFormat="1" ht="20.149999999999999" customHeight="1">
      <c r="B104" s="119"/>
      <c r="D104" s="120" t="s">
        <v>159</v>
      </c>
      <c r="E104" s="121"/>
      <c r="F104" s="121"/>
      <c r="G104" s="121"/>
      <c r="H104" s="121"/>
      <c r="I104" s="121"/>
      <c r="J104" s="122">
        <f>J279</f>
        <v>0</v>
      </c>
      <c r="L104" s="119"/>
    </row>
    <row r="105" spans="2:12" s="10" customFormat="1" ht="20.149999999999999" customHeight="1">
      <c r="B105" s="119"/>
      <c r="D105" s="120" t="s">
        <v>160</v>
      </c>
      <c r="E105" s="121"/>
      <c r="F105" s="121"/>
      <c r="G105" s="121"/>
      <c r="H105" s="121"/>
      <c r="I105" s="121"/>
      <c r="J105" s="122">
        <f>J345</f>
        <v>0</v>
      </c>
      <c r="L105" s="119"/>
    </row>
    <row r="106" spans="2:12" s="9" customFormat="1" ht="24.9" customHeight="1">
      <c r="B106" s="115"/>
      <c r="D106" s="116" t="s">
        <v>161</v>
      </c>
      <c r="E106" s="117"/>
      <c r="F106" s="117"/>
      <c r="G106" s="117"/>
      <c r="H106" s="117"/>
      <c r="I106" s="117"/>
      <c r="J106" s="118">
        <f>J356</f>
        <v>0</v>
      </c>
      <c r="L106" s="115"/>
    </row>
    <row r="107" spans="2:12" s="10" customFormat="1" ht="20.149999999999999" customHeight="1">
      <c r="B107" s="119"/>
      <c r="D107" s="120" t="s">
        <v>162</v>
      </c>
      <c r="E107" s="121"/>
      <c r="F107" s="121"/>
      <c r="G107" s="121"/>
      <c r="H107" s="121"/>
      <c r="I107" s="121"/>
      <c r="J107" s="122">
        <f>J357</f>
        <v>0</v>
      </c>
      <c r="L107" s="119"/>
    </row>
    <row r="108" spans="2:12" s="10" customFormat="1" ht="20.149999999999999" customHeight="1">
      <c r="B108" s="119"/>
      <c r="D108" s="120" t="s">
        <v>163</v>
      </c>
      <c r="E108" s="121"/>
      <c r="F108" s="121"/>
      <c r="G108" s="121"/>
      <c r="H108" s="121"/>
      <c r="I108" s="121"/>
      <c r="J108" s="122">
        <f>J367</f>
        <v>0</v>
      </c>
      <c r="L108" s="119"/>
    </row>
    <row r="109" spans="2:12" s="10" customFormat="1" ht="20.149999999999999" customHeight="1">
      <c r="B109" s="119"/>
      <c r="D109" s="120" t="s">
        <v>164</v>
      </c>
      <c r="E109" s="121"/>
      <c r="F109" s="121"/>
      <c r="G109" s="121"/>
      <c r="H109" s="121"/>
      <c r="I109" s="121"/>
      <c r="J109" s="122">
        <f>J373</f>
        <v>0</v>
      </c>
      <c r="L109" s="119"/>
    </row>
    <row r="110" spans="2:12" s="9" customFormat="1" ht="24.9" customHeight="1">
      <c r="B110" s="115"/>
      <c r="D110" s="116" t="s">
        <v>165</v>
      </c>
      <c r="E110" s="117"/>
      <c r="F110" s="117"/>
      <c r="G110" s="117"/>
      <c r="H110" s="117"/>
      <c r="I110" s="117"/>
      <c r="J110" s="118">
        <f>J375</f>
        <v>0</v>
      </c>
      <c r="L110" s="115"/>
    </row>
    <row r="111" spans="2:12" s="10" customFormat="1" ht="20.149999999999999" customHeight="1">
      <c r="B111" s="119"/>
      <c r="D111" s="120" t="s">
        <v>166</v>
      </c>
      <c r="E111" s="121"/>
      <c r="F111" s="121"/>
      <c r="G111" s="121"/>
      <c r="H111" s="121"/>
      <c r="I111" s="121"/>
      <c r="J111" s="122">
        <f>J376</f>
        <v>0</v>
      </c>
      <c r="L111" s="119"/>
    </row>
    <row r="112" spans="2:12" s="10" customFormat="1" ht="20.149999999999999" customHeight="1">
      <c r="B112" s="119"/>
      <c r="D112" s="120" t="s">
        <v>167</v>
      </c>
      <c r="E112" s="121"/>
      <c r="F112" s="121"/>
      <c r="G112" s="121"/>
      <c r="H112" s="121"/>
      <c r="I112" s="121"/>
      <c r="J112" s="122">
        <f>J382</f>
        <v>0</v>
      </c>
      <c r="L112" s="119"/>
    </row>
    <row r="113" spans="2:12" s="10" customFormat="1" ht="20.149999999999999" customHeight="1">
      <c r="B113" s="119"/>
      <c r="D113" s="120" t="s">
        <v>168</v>
      </c>
      <c r="E113" s="121"/>
      <c r="F113" s="121"/>
      <c r="G113" s="121"/>
      <c r="H113" s="121"/>
      <c r="I113" s="121"/>
      <c r="J113" s="122">
        <f>J393</f>
        <v>0</v>
      </c>
      <c r="L113" s="119"/>
    </row>
    <row r="114" spans="2:12" s="10" customFormat="1" ht="20.149999999999999" customHeight="1">
      <c r="B114" s="119"/>
      <c r="D114" s="120" t="s">
        <v>169</v>
      </c>
      <c r="E114" s="121"/>
      <c r="F114" s="121"/>
      <c r="G114" s="121"/>
      <c r="H114" s="121"/>
      <c r="I114" s="121"/>
      <c r="J114" s="122">
        <f>J403</f>
        <v>0</v>
      </c>
      <c r="L114" s="119"/>
    </row>
    <row r="115" spans="2:12" s="10" customFormat="1" ht="20.149999999999999" customHeight="1">
      <c r="B115" s="119"/>
      <c r="D115" s="120" t="s">
        <v>170</v>
      </c>
      <c r="E115" s="121"/>
      <c r="F115" s="121"/>
      <c r="G115" s="121"/>
      <c r="H115" s="121"/>
      <c r="I115" s="121"/>
      <c r="J115" s="122">
        <f>J406</f>
        <v>0</v>
      </c>
      <c r="L115" s="119"/>
    </row>
    <row r="116" spans="2:12" s="9" customFormat="1" ht="24.9" customHeight="1">
      <c r="B116" s="115"/>
      <c r="D116" s="116" t="s">
        <v>171</v>
      </c>
      <c r="E116" s="117"/>
      <c r="F116" s="117"/>
      <c r="G116" s="117"/>
      <c r="H116" s="117"/>
      <c r="I116" s="117"/>
      <c r="J116" s="118">
        <f>J408</f>
        <v>0</v>
      </c>
      <c r="L116" s="115"/>
    </row>
    <row r="117" spans="2:12" s="10" customFormat="1" ht="20.149999999999999" customHeight="1">
      <c r="B117" s="119"/>
      <c r="D117" s="120" t="s">
        <v>172</v>
      </c>
      <c r="E117" s="121"/>
      <c r="F117" s="121"/>
      <c r="G117" s="121"/>
      <c r="H117" s="121"/>
      <c r="I117" s="121"/>
      <c r="J117" s="122">
        <f>J409</f>
        <v>0</v>
      </c>
      <c r="L117" s="119"/>
    </row>
    <row r="118" spans="2:12" s="10" customFormat="1" ht="20.149999999999999" customHeight="1">
      <c r="B118" s="119"/>
      <c r="D118" s="120" t="s">
        <v>173</v>
      </c>
      <c r="E118" s="121"/>
      <c r="F118" s="121"/>
      <c r="G118" s="121"/>
      <c r="H118" s="121"/>
      <c r="I118" s="121"/>
      <c r="J118" s="122">
        <f>J415</f>
        <v>0</v>
      </c>
      <c r="L118" s="119"/>
    </row>
    <row r="119" spans="2:12" s="10" customFormat="1" ht="20.149999999999999" customHeight="1">
      <c r="B119" s="119"/>
      <c r="D119" s="120" t="s">
        <v>174</v>
      </c>
      <c r="E119" s="121"/>
      <c r="F119" s="121"/>
      <c r="G119" s="121"/>
      <c r="H119" s="121"/>
      <c r="I119" s="121"/>
      <c r="J119" s="122">
        <f>J432</f>
        <v>0</v>
      </c>
      <c r="L119" s="119"/>
    </row>
    <row r="120" spans="2:12" s="10" customFormat="1" ht="20.149999999999999" customHeight="1">
      <c r="B120" s="119"/>
      <c r="D120" s="120" t="s">
        <v>175</v>
      </c>
      <c r="E120" s="121"/>
      <c r="F120" s="121"/>
      <c r="G120" s="121"/>
      <c r="H120" s="121"/>
      <c r="I120" s="121"/>
      <c r="J120" s="122">
        <f>J438</f>
        <v>0</v>
      </c>
      <c r="L120" s="119"/>
    </row>
    <row r="121" spans="2:12" s="9" customFormat="1" ht="24.9" customHeight="1">
      <c r="B121" s="115"/>
      <c r="D121" s="116" t="s">
        <v>176</v>
      </c>
      <c r="E121" s="117"/>
      <c r="F121" s="117"/>
      <c r="G121" s="117"/>
      <c r="H121" s="117"/>
      <c r="I121" s="117"/>
      <c r="J121" s="118">
        <f>J440</f>
        <v>0</v>
      </c>
      <c r="L121" s="115"/>
    </row>
    <row r="122" spans="2:12" s="10" customFormat="1" ht="20.149999999999999" customHeight="1">
      <c r="B122" s="119"/>
      <c r="D122" s="120" t="s">
        <v>177</v>
      </c>
      <c r="E122" s="121"/>
      <c r="F122" s="121"/>
      <c r="G122" s="121"/>
      <c r="H122" s="121"/>
      <c r="I122" s="121"/>
      <c r="J122" s="122">
        <f>J441</f>
        <v>0</v>
      </c>
      <c r="L122" s="119"/>
    </row>
    <row r="123" spans="2:12" s="10" customFormat="1" ht="20.149999999999999" customHeight="1">
      <c r="B123" s="119"/>
      <c r="D123" s="120" t="s">
        <v>178</v>
      </c>
      <c r="E123" s="121"/>
      <c r="F123" s="121"/>
      <c r="G123" s="121"/>
      <c r="H123" s="121"/>
      <c r="I123" s="121"/>
      <c r="J123" s="122">
        <f>J449</f>
        <v>0</v>
      </c>
      <c r="L123" s="119"/>
    </row>
    <row r="124" spans="2:12" s="10" customFormat="1" ht="20.149999999999999" customHeight="1">
      <c r="B124" s="119"/>
      <c r="D124" s="120" t="s">
        <v>179</v>
      </c>
      <c r="E124" s="121"/>
      <c r="F124" s="121"/>
      <c r="G124" s="121"/>
      <c r="H124" s="121"/>
      <c r="I124" s="121"/>
      <c r="J124" s="122">
        <f>J456</f>
        <v>0</v>
      </c>
      <c r="L124" s="119"/>
    </row>
    <row r="125" spans="2:12" s="9" customFormat="1" ht="24.9" customHeight="1">
      <c r="B125" s="115"/>
      <c r="D125" s="116" t="s">
        <v>180</v>
      </c>
      <c r="E125" s="117"/>
      <c r="F125" s="117"/>
      <c r="G125" s="117"/>
      <c r="H125" s="117"/>
      <c r="I125" s="117"/>
      <c r="J125" s="118">
        <f>J458</f>
        <v>0</v>
      </c>
      <c r="L125" s="115"/>
    </row>
    <row r="126" spans="2:12" s="10" customFormat="1" ht="20.149999999999999" customHeight="1">
      <c r="B126" s="119"/>
      <c r="D126" s="120" t="s">
        <v>181</v>
      </c>
      <c r="E126" s="121"/>
      <c r="F126" s="121"/>
      <c r="G126" s="121"/>
      <c r="H126" s="121"/>
      <c r="I126" s="121"/>
      <c r="J126" s="122">
        <f>J459</f>
        <v>0</v>
      </c>
      <c r="L126" s="119"/>
    </row>
    <row r="127" spans="2:12" s="10" customFormat="1" ht="20.149999999999999" customHeight="1">
      <c r="B127" s="119"/>
      <c r="D127" s="120" t="s">
        <v>182</v>
      </c>
      <c r="E127" s="121"/>
      <c r="F127" s="121"/>
      <c r="G127" s="121"/>
      <c r="H127" s="121"/>
      <c r="I127" s="121"/>
      <c r="J127" s="122">
        <f>J468</f>
        <v>0</v>
      </c>
      <c r="L127" s="119"/>
    </row>
    <row r="128" spans="2:12" s="10" customFormat="1" ht="20.149999999999999" customHeight="1">
      <c r="B128" s="119"/>
      <c r="D128" s="120" t="s">
        <v>183</v>
      </c>
      <c r="E128" s="121"/>
      <c r="F128" s="121"/>
      <c r="G128" s="121"/>
      <c r="H128" s="121"/>
      <c r="I128" s="121"/>
      <c r="J128" s="122">
        <f>J491</f>
        <v>0</v>
      </c>
      <c r="L128" s="119"/>
    </row>
    <row r="129" spans="2:12" s="10" customFormat="1" ht="20.149999999999999" customHeight="1">
      <c r="B129" s="119"/>
      <c r="D129" s="120" t="s">
        <v>184</v>
      </c>
      <c r="E129" s="121"/>
      <c r="F129" s="121"/>
      <c r="G129" s="121"/>
      <c r="H129" s="121"/>
      <c r="I129" s="121"/>
      <c r="J129" s="122">
        <f>J566</f>
        <v>0</v>
      </c>
      <c r="L129" s="119"/>
    </row>
    <row r="130" spans="2:12" s="9" customFormat="1" ht="24.9" customHeight="1">
      <c r="B130" s="115"/>
      <c r="D130" s="116" t="s">
        <v>185</v>
      </c>
      <c r="E130" s="117"/>
      <c r="F130" s="117"/>
      <c r="G130" s="117"/>
      <c r="H130" s="117"/>
      <c r="I130" s="117"/>
      <c r="J130" s="118">
        <f>J570</f>
        <v>0</v>
      </c>
      <c r="L130" s="115"/>
    </row>
    <row r="131" spans="2:12" s="10" customFormat="1" ht="20.149999999999999" customHeight="1">
      <c r="B131" s="119"/>
      <c r="D131" s="120" t="s">
        <v>186</v>
      </c>
      <c r="E131" s="121"/>
      <c r="F131" s="121"/>
      <c r="G131" s="121"/>
      <c r="H131" s="121"/>
      <c r="I131" s="121"/>
      <c r="J131" s="122">
        <f>J571</f>
        <v>0</v>
      </c>
      <c r="L131" s="119"/>
    </row>
    <row r="132" spans="2:12" s="10" customFormat="1" ht="20.149999999999999" customHeight="1">
      <c r="B132" s="119"/>
      <c r="D132" s="120" t="s">
        <v>187</v>
      </c>
      <c r="E132" s="121"/>
      <c r="F132" s="121"/>
      <c r="G132" s="121"/>
      <c r="H132" s="121"/>
      <c r="I132" s="121"/>
      <c r="J132" s="122">
        <f>J577</f>
        <v>0</v>
      </c>
      <c r="L132" s="119"/>
    </row>
    <row r="133" spans="2:12" s="9" customFormat="1" ht="24.9" customHeight="1">
      <c r="B133" s="115"/>
      <c r="D133" s="116" t="s">
        <v>188</v>
      </c>
      <c r="E133" s="117"/>
      <c r="F133" s="117"/>
      <c r="G133" s="117"/>
      <c r="H133" s="117"/>
      <c r="I133" s="117"/>
      <c r="J133" s="118">
        <f>J579</f>
        <v>0</v>
      </c>
      <c r="L133" s="115"/>
    </row>
    <row r="134" spans="2:12" s="10" customFormat="1" ht="20.149999999999999" customHeight="1">
      <c r="B134" s="119"/>
      <c r="D134" s="120" t="s">
        <v>189</v>
      </c>
      <c r="E134" s="121"/>
      <c r="F134" s="121"/>
      <c r="G134" s="121"/>
      <c r="H134" s="121"/>
      <c r="I134" s="121"/>
      <c r="J134" s="122">
        <f>J580</f>
        <v>0</v>
      </c>
      <c r="L134" s="119"/>
    </row>
    <row r="135" spans="2:12" s="10" customFormat="1" ht="20.149999999999999" customHeight="1">
      <c r="B135" s="119"/>
      <c r="D135" s="120" t="s">
        <v>190</v>
      </c>
      <c r="E135" s="121"/>
      <c r="F135" s="121"/>
      <c r="G135" s="121"/>
      <c r="H135" s="121"/>
      <c r="I135" s="121"/>
      <c r="J135" s="122">
        <f>J599</f>
        <v>0</v>
      </c>
      <c r="L135" s="119"/>
    </row>
    <row r="136" spans="2:12" s="10" customFormat="1" ht="20.149999999999999" customHeight="1">
      <c r="B136" s="119"/>
      <c r="D136" s="120" t="s">
        <v>191</v>
      </c>
      <c r="E136" s="121"/>
      <c r="F136" s="121"/>
      <c r="G136" s="121"/>
      <c r="H136" s="121"/>
      <c r="I136" s="121"/>
      <c r="J136" s="122">
        <f>J605</f>
        <v>0</v>
      </c>
      <c r="L136" s="119"/>
    </row>
    <row r="137" spans="2:12" s="10" customFormat="1" ht="20.149999999999999" customHeight="1">
      <c r="B137" s="119"/>
      <c r="D137" s="120" t="s">
        <v>192</v>
      </c>
      <c r="E137" s="121"/>
      <c r="F137" s="121"/>
      <c r="G137" s="121"/>
      <c r="H137" s="121"/>
      <c r="I137" s="121"/>
      <c r="J137" s="122">
        <f>J608</f>
        <v>0</v>
      </c>
      <c r="L137" s="119"/>
    </row>
    <row r="138" spans="2:12" s="9" customFormat="1" ht="24.9" customHeight="1">
      <c r="B138" s="115"/>
      <c r="D138" s="116" t="s">
        <v>193</v>
      </c>
      <c r="E138" s="117"/>
      <c r="F138" s="117"/>
      <c r="G138" s="117"/>
      <c r="H138" s="117"/>
      <c r="I138" s="117"/>
      <c r="J138" s="118">
        <f>J610</f>
        <v>0</v>
      </c>
      <c r="L138" s="115"/>
    </row>
    <row r="139" spans="2:12" s="10" customFormat="1" ht="20.149999999999999" customHeight="1">
      <c r="B139" s="119"/>
      <c r="D139" s="120" t="s">
        <v>194</v>
      </c>
      <c r="E139" s="121"/>
      <c r="F139" s="121"/>
      <c r="G139" s="121"/>
      <c r="H139" s="121"/>
      <c r="I139" s="121"/>
      <c r="J139" s="122">
        <f>J611</f>
        <v>0</v>
      </c>
      <c r="L139" s="119"/>
    </row>
    <row r="140" spans="2:12" s="10" customFormat="1" ht="20.149999999999999" customHeight="1">
      <c r="B140" s="119"/>
      <c r="D140" s="120" t="s">
        <v>195</v>
      </c>
      <c r="E140" s="121"/>
      <c r="F140" s="121"/>
      <c r="G140" s="121"/>
      <c r="H140" s="121"/>
      <c r="I140" s="121"/>
      <c r="J140" s="122">
        <f>J626</f>
        <v>0</v>
      </c>
      <c r="L140" s="119"/>
    </row>
    <row r="141" spans="2:12" s="10" customFormat="1" ht="20.149999999999999" customHeight="1">
      <c r="B141" s="119"/>
      <c r="D141" s="120" t="s">
        <v>196</v>
      </c>
      <c r="E141" s="121"/>
      <c r="F141" s="121"/>
      <c r="G141" s="121"/>
      <c r="H141" s="121"/>
      <c r="I141" s="121"/>
      <c r="J141" s="122">
        <f>J636</f>
        <v>0</v>
      </c>
      <c r="L141" s="119"/>
    </row>
    <row r="142" spans="2:12" s="10" customFormat="1" ht="20.149999999999999" customHeight="1">
      <c r="B142" s="119"/>
      <c r="D142" s="120" t="s">
        <v>197</v>
      </c>
      <c r="E142" s="121"/>
      <c r="F142" s="121"/>
      <c r="G142" s="121"/>
      <c r="H142" s="121"/>
      <c r="I142" s="121"/>
      <c r="J142" s="122">
        <f>J641</f>
        <v>0</v>
      </c>
      <c r="L142" s="119"/>
    </row>
    <row r="143" spans="2:12" s="10" customFormat="1" ht="20.149999999999999" customHeight="1">
      <c r="B143" s="119"/>
      <c r="D143" s="120" t="s">
        <v>198</v>
      </c>
      <c r="E143" s="121"/>
      <c r="F143" s="121"/>
      <c r="G143" s="121"/>
      <c r="H143" s="121"/>
      <c r="I143" s="121"/>
      <c r="J143" s="122">
        <f>J645</f>
        <v>0</v>
      </c>
      <c r="L143" s="119"/>
    </row>
    <row r="144" spans="2:12" s="9" customFormat="1" ht="24.9" customHeight="1">
      <c r="B144" s="115"/>
      <c r="D144" s="116" t="s">
        <v>199</v>
      </c>
      <c r="E144" s="117"/>
      <c r="F144" s="117"/>
      <c r="G144" s="117"/>
      <c r="H144" s="117"/>
      <c r="I144" s="117"/>
      <c r="J144" s="118">
        <f>J647</f>
        <v>0</v>
      </c>
      <c r="L144" s="115"/>
    </row>
    <row r="145" spans="2:12" s="10" customFormat="1" ht="20.149999999999999" customHeight="1">
      <c r="B145" s="119"/>
      <c r="D145" s="120" t="s">
        <v>200</v>
      </c>
      <c r="E145" s="121"/>
      <c r="F145" s="121"/>
      <c r="G145" s="121"/>
      <c r="H145" s="121"/>
      <c r="I145" s="121"/>
      <c r="J145" s="122">
        <f>J648</f>
        <v>0</v>
      </c>
      <c r="L145" s="119"/>
    </row>
    <row r="146" spans="2:12" s="10" customFormat="1" ht="20.149999999999999" customHeight="1">
      <c r="B146" s="119"/>
      <c r="D146" s="120" t="s">
        <v>201</v>
      </c>
      <c r="E146" s="121"/>
      <c r="F146" s="121"/>
      <c r="G146" s="121"/>
      <c r="H146" s="121"/>
      <c r="I146" s="121"/>
      <c r="J146" s="122">
        <f>J660</f>
        <v>0</v>
      </c>
      <c r="L146" s="119"/>
    </row>
    <row r="147" spans="2:12" s="10" customFormat="1" ht="20.149999999999999" customHeight="1">
      <c r="B147" s="119"/>
      <c r="D147" s="120" t="s">
        <v>202</v>
      </c>
      <c r="E147" s="121"/>
      <c r="F147" s="121"/>
      <c r="G147" s="121"/>
      <c r="H147" s="121"/>
      <c r="I147" s="121"/>
      <c r="J147" s="122">
        <f>J669</f>
        <v>0</v>
      </c>
      <c r="L147" s="119"/>
    </row>
    <row r="148" spans="2:12" s="10" customFormat="1" ht="20.149999999999999" customHeight="1">
      <c r="B148" s="119"/>
      <c r="D148" s="120" t="s">
        <v>203</v>
      </c>
      <c r="E148" s="121"/>
      <c r="F148" s="121"/>
      <c r="G148" s="121"/>
      <c r="H148" s="121"/>
      <c r="I148" s="121"/>
      <c r="J148" s="122">
        <f>J701</f>
        <v>0</v>
      </c>
      <c r="L148" s="119"/>
    </row>
    <row r="149" spans="2:12" s="9" customFormat="1" ht="24.9" customHeight="1">
      <c r="B149" s="115"/>
      <c r="D149" s="116" t="s">
        <v>204</v>
      </c>
      <c r="E149" s="117"/>
      <c r="F149" s="117"/>
      <c r="G149" s="117"/>
      <c r="H149" s="117"/>
      <c r="I149" s="117"/>
      <c r="J149" s="118">
        <f>J703</f>
        <v>0</v>
      </c>
      <c r="L149" s="115"/>
    </row>
    <row r="150" spans="2:12" s="10" customFormat="1" ht="20.149999999999999" customHeight="1">
      <c r="B150" s="119"/>
      <c r="D150" s="120" t="s">
        <v>205</v>
      </c>
      <c r="E150" s="121"/>
      <c r="F150" s="121"/>
      <c r="G150" s="121"/>
      <c r="H150" s="121"/>
      <c r="I150" s="121"/>
      <c r="J150" s="122">
        <f>J704</f>
        <v>0</v>
      </c>
      <c r="L150" s="119"/>
    </row>
    <row r="151" spans="2:12" s="10" customFormat="1" ht="20.149999999999999" customHeight="1">
      <c r="B151" s="119"/>
      <c r="D151" s="120" t="s">
        <v>206</v>
      </c>
      <c r="E151" s="121"/>
      <c r="F151" s="121"/>
      <c r="G151" s="121"/>
      <c r="H151" s="121"/>
      <c r="I151" s="121"/>
      <c r="J151" s="122">
        <f>J712</f>
        <v>0</v>
      </c>
      <c r="L151" s="119"/>
    </row>
    <row r="152" spans="2:12" s="9" customFormat="1" ht="24.9" customHeight="1">
      <c r="B152" s="115"/>
      <c r="D152" s="116" t="s">
        <v>207</v>
      </c>
      <c r="E152" s="117"/>
      <c r="F152" s="117"/>
      <c r="G152" s="117"/>
      <c r="H152" s="117"/>
      <c r="I152" s="117"/>
      <c r="J152" s="118">
        <f>J714</f>
        <v>0</v>
      </c>
      <c r="L152" s="115"/>
    </row>
    <row r="153" spans="2:12" s="10" customFormat="1" ht="20.149999999999999" customHeight="1">
      <c r="B153" s="119"/>
      <c r="D153" s="120" t="s">
        <v>208</v>
      </c>
      <c r="E153" s="121"/>
      <c r="F153" s="121"/>
      <c r="G153" s="121"/>
      <c r="H153" s="121"/>
      <c r="I153" s="121"/>
      <c r="J153" s="122">
        <f>J715</f>
        <v>0</v>
      </c>
      <c r="L153" s="119"/>
    </row>
    <row r="154" spans="2:12" s="10" customFormat="1" ht="20.149999999999999" customHeight="1">
      <c r="B154" s="119"/>
      <c r="D154" s="120" t="s">
        <v>209</v>
      </c>
      <c r="E154" s="121"/>
      <c r="F154" s="121"/>
      <c r="G154" s="121"/>
      <c r="H154" s="121"/>
      <c r="I154" s="121"/>
      <c r="J154" s="122">
        <f>J740</f>
        <v>0</v>
      </c>
      <c r="L154" s="119"/>
    </row>
    <row r="155" spans="2:12" s="10" customFormat="1" ht="20.149999999999999" customHeight="1">
      <c r="B155" s="119"/>
      <c r="D155" s="120" t="s">
        <v>210</v>
      </c>
      <c r="E155" s="121"/>
      <c r="F155" s="121"/>
      <c r="G155" s="121"/>
      <c r="H155" s="121"/>
      <c r="I155" s="121"/>
      <c r="J155" s="122">
        <f>J763</f>
        <v>0</v>
      </c>
      <c r="L155" s="119"/>
    </row>
    <row r="156" spans="2:12" s="9" customFormat="1" ht="24.9" customHeight="1">
      <c r="B156" s="115"/>
      <c r="D156" s="116" t="s">
        <v>211</v>
      </c>
      <c r="E156" s="117"/>
      <c r="F156" s="117"/>
      <c r="G156" s="117"/>
      <c r="H156" s="117"/>
      <c r="I156" s="117"/>
      <c r="J156" s="118">
        <f>J766</f>
        <v>0</v>
      </c>
      <c r="L156" s="115"/>
    </row>
    <row r="157" spans="2:12" s="10" customFormat="1" ht="20.149999999999999" customHeight="1">
      <c r="B157" s="119"/>
      <c r="D157" s="120" t="s">
        <v>212</v>
      </c>
      <c r="E157" s="121"/>
      <c r="F157" s="121"/>
      <c r="G157" s="121"/>
      <c r="H157" s="121"/>
      <c r="I157" s="121"/>
      <c r="J157" s="122">
        <f>J767</f>
        <v>0</v>
      </c>
      <c r="L157" s="119"/>
    </row>
    <row r="158" spans="2:12" s="10" customFormat="1" ht="20.149999999999999" customHeight="1">
      <c r="B158" s="119"/>
      <c r="D158" s="120" t="s">
        <v>213</v>
      </c>
      <c r="E158" s="121"/>
      <c r="F158" s="121"/>
      <c r="G158" s="121"/>
      <c r="H158" s="121"/>
      <c r="I158" s="121"/>
      <c r="J158" s="122">
        <f>J784</f>
        <v>0</v>
      </c>
      <c r="L158" s="119"/>
    </row>
    <row r="159" spans="2:12" s="9" customFormat="1" ht="24.9" customHeight="1">
      <c r="B159" s="115"/>
      <c r="D159" s="116" t="s">
        <v>214</v>
      </c>
      <c r="E159" s="117"/>
      <c r="F159" s="117"/>
      <c r="G159" s="117"/>
      <c r="H159" s="117"/>
      <c r="I159" s="117"/>
      <c r="J159" s="118">
        <f>J786</f>
        <v>0</v>
      </c>
      <c r="L159" s="115"/>
    </row>
    <row r="160" spans="2:12" s="10" customFormat="1" ht="20.149999999999999" customHeight="1">
      <c r="B160" s="119"/>
      <c r="D160" s="120" t="s">
        <v>215</v>
      </c>
      <c r="E160" s="121"/>
      <c r="F160" s="121"/>
      <c r="G160" s="121"/>
      <c r="H160" s="121"/>
      <c r="I160" s="121"/>
      <c r="J160" s="122">
        <f>J787</f>
        <v>0</v>
      </c>
      <c r="L160" s="119"/>
    </row>
    <row r="161" spans="1:31" s="10" customFormat="1" ht="20.149999999999999" customHeight="1">
      <c r="B161" s="119"/>
      <c r="D161" s="120" t="s">
        <v>216</v>
      </c>
      <c r="E161" s="121"/>
      <c r="F161" s="121"/>
      <c r="G161" s="121"/>
      <c r="H161" s="121"/>
      <c r="I161" s="121"/>
      <c r="J161" s="122">
        <f>J839</f>
        <v>0</v>
      </c>
      <c r="L161" s="119"/>
    </row>
    <row r="162" spans="1:31" s="10" customFormat="1" ht="20.149999999999999" customHeight="1">
      <c r="B162" s="119"/>
      <c r="D162" s="120" t="s">
        <v>217</v>
      </c>
      <c r="E162" s="121"/>
      <c r="F162" s="121"/>
      <c r="G162" s="121"/>
      <c r="H162" s="121"/>
      <c r="I162" s="121"/>
      <c r="J162" s="122">
        <f>J852</f>
        <v>0</v>
      </c>
      <c r="L162" s="119"/>
    </row>
    <row r="163" spans="1:31" s="9" customFormat="1" ht="24.9" customHeight="1">
      <c r="B163" s="115"/>
      <c r="D163" s="116" t="s">
        <v>218</v>
      </c>
      <c r="E163" s="117"/>
      <c r="F163" s="117"/>
      <c r="G163" s="117"/>
      <c r="H163" s="117"/>
      <c r="I163" s="117"/>
      <c r="J163" s="118">
        <f>J855</f>
        <v>0</v>
      </c>
      <c r="L163" s="115"/>
    </row>
    <row r="164" spans="1:31" s="10" customFormat="1" ht="20.149999999999999" customHeight="1">
      <c r="B164" s="119"/>
      <c r="D164" s="120" t="s">
        <v>219</v>
      </c>
      <c r="E164" s="121"/>
      <c r="F164" s="121"/>
      <c r="G164" s="121"/>
      <c r="H164" s="121"/>
      <c r="I164" s="121"/>
      <c r="J164" s="122">
        <f>J856</f>
        <v>0</v>
      </c>
      <c r="L164" s="119"/>
    </row>
    <row r="165" spans="1:31" s="10" customFormat="1" ht="20.149999999999999" customHeight="1">
      <c r="B165" s="119"/>
      <c r="D165" s="120" t="s">
        <v>220</v>
      </c>
      <c r="E165" s="121"/>
      <c r="F165" s="121"/>
      <c r="G165" s="121"/>
      <c r="H165" s="121"/>
      <c r="I165" s="121"/>
      <c r="J165" s="122">
        <f>J864</f>
        <v>0</v>
      </c>
      <c r="L165" s="119"/>
    </row>
    <row r="166" spans="1:31" s="10" customFormat="1" ht="20.149999999999999" customHeight="1">
      <c r="B166" s="119"/>
      <c r="D166" s="120" t="s">
        <v>221</v>
      </c>
      <c r="E166" s="121"/>
      <c r="F166" s="121"/>
      <c r="G166" s="121"/>
      <c r="H166" s="121"/>
      <c r="I166" s="121"/>
      <c r="J166" s="122">
        <f>J870</f>
        <v>0</v>
      </c>
      <c r="L166" s="119"/>
    </row>
    <row r="167" spans="1:31" s="9" customFormat="1" ht="24.9" customHeight="1">
      <c r="B167" s="115"/>
      <c r="D167" s="116" t="s">
        <v>222</v>
      </c>
      <c r="E167" s="117"/>
      <c r="F167" s="117"/>
      <c r="G167" s="117"/>
      <c r="H167" s="117"/>
      <c r="I167" s="117"/>
      <c r="J167" s="118">
        <f>J872</f>
        <v>0</v>
      </c>
      <c r="L167" s="115"/>
    </row>
    <row r="168" spans="1:31" s="10" customFormat="1" ht="20.149999999999999" customHeight="1">
      <c r="B168" s="119"/>
      <c r="D168" s="120" t="s">
        <v>223</v>
      </c>
      <c r="E168" s="121"/>
      <c r="F168" s="121"/>
      <c r="G168" s="121"/>
      <c r="H168" s="121"/>
      <c r="I168" s="121"/>
      <c r="J168" s="122">
        <f>J873</f>
        <v>0</v>
      </c>
      <c r="L168" s="119"/>
    </row>
    <row r="169" spans="1:31" s="10" customFormat="1" ht="20.149999999999999" customHeight="1">
      <c r="B169" s="119"/>
      <c r="D169" s="120" t="s">
        <v>224</v>
      </c>
      <c r="E169" s="121"/>
      <c r="F169" s="121"/>
      <c r="G169" s="121"/>
      <c r="H169" s="121"/>
      <c r="I169" s="121"/>
      <c r="J169" s="122">
        <f>J881</f>
        <v>0</v>
      </c>
      <c r="L169" s="119"/>
    </row>
    <row r="170" spans="1:31" s="9" customFormat="1" ht="24.9" customHeight="1">
      <c r="B170" s="115"/>
      <c r="D170" s="116" t="s">
        <v>225</v>
      </c>
      <c r="E170" s="117"/>
      <c r="F170" s="117"/>
      <c r="G170" s="117"/>
      <c r="H170" s="117"/>
      <c r="I170" s="117"/>
      <c r="J170" s="118">
        <f>J883</f>
        <v>0</v>
      </c>
      <c r="L170" s="115"/>
    </row>
    <row r="171" spans="1:31" s="2" customFormat="1" ht="21.8" customHeight="1">
      <c r="A171" s="34"/>
      <c r="B171" s="35"/>
      <c r="C171" s="34"/>
      <c r="D171" s="34"/>
      <c r="E171" s="34"/>
      <c r="F171" s="34"/>
      <c r="G171" s="34"/>
      <c r="H171" s="34"/>
      <c r="I171" s="34"/>
      <c r="J171" s="34"/>
      <c r="K171" s="34"/>
      <c r="L171" s="4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</row>
    <row r="172" spans="1:31" s="2" customFormat="1" ht="6.9" customHeight="1">
      <c r="A172" s="34"/>
      <c r="B172" s="49"/>
      <c r="C172" s="50"/>
      <c r="D172" s="50"/>
      <c r="E172" s="50"/>
      <c r="F172" s="50"/>
      <c r="G172" s="50"/>
      <c r="H172" s="50"/>
      <c r="I172" s="50"/>
      <c r="J172" s="50"/>
      <c r="K172" s="50"/>
      <c r="L172" s="4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</row>
    <row r="176" spans="1:31" s="2" customFormat="1" ht="6.9" customHeight="1">
      <c r="A176" s="34"/>
      <c r="B176" s="51"/>
      <c r="C176" s="52"/>
      <c r="D176" s="52"/>
      <c r="E176" s="52"/>
      <c r="F176" s="52"/>
      <c r="G176" s="52"/>
      <c r="H176" s="52"/>
      <c r="I176" s="52"/>
      <c r="J176" s="52"/>
      <c r="K176" s="52"/>
      <c r="L176" s="4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</row>
    <row r="177" spans="1:63" s="2" customFormat="1" ht="24.9" customHeight="1">
      <c r="A177" s="34"/>
      <c r="B177" s="35"/>
      <c r="C177" s="22" t="s">
        <v>226</v>
      </c>
      <c r="D177" s="34"/>
      <c r="E177" s="34"/>
      <c r="F177" s="34"/>
      <c r="G177" s="34"/>
      <c r="H177" s="34"/>
      <c r="I177" s="34"/>
      <c r="J177" s="34"/>
      <c r="K177" s="34"/>
      <c r="L177" s="4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</row>
    <row r="178" spans="1:63" s="2" customFormat="1" ht="6.9" customHeight="1">
      <c r="A178" s="34"/>
      <c r="B178" s="35"/>
      <c r="C178" s="34"/>
      <c r="D178" s="34"/>
      <c r="E178" s="34"/>
      <c r="F178" s="34"/>
      <c r="G178" s="34"/>
      <c r="H178" s="34"/>
      <c r="I178" s="34"/>
      <c r="J178" s="34"/>
      <c r="K178" s="34"/>
      <c r="L178" s="4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</row>
    <row r="179" spans="1:63" s="2" customFormat="1" ht="11.95" customHeight="1">
      <c r="A179" s="34"/>
      <c r="B179" s="35"/>
      <c r="C179" s="28" t="s">
        <v>15</v>
      </c>
      <c r="D179" s="34"/>
      <c r="E179" s="34"/>
      <c r="F179" s="34"/>
      <c r="G179" s="34"/>
      <c r="H179" s="34"/>
      <c r="I179" s="34"/>
      <c r="J179" s="34"/>
      <c r="K179" s="34"/>
      <c r="L179" s="4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</row>
    <row r="180" spans="1:63" s="2" customFormat="1" ht="16.55" customHeight="1">
      <c r="A180" s="34"/>
      <c r="B180" s="35"/>
      <c r="C180" s="34"/>
      <c r="D180" s="34"/>
      <c r="E180" s="304" t="str">
        <f>E7</f>
        <v>MŠ Spojná 6 - rekonštrukcia objektu</v>
      </c>
      <c r="F180" s="305"/>
      <c r="G180" s="305"/>
      <c r="H180" s="305"/>
      <c r="I180" s="34"/>
      <c r="J180" s="34"/>
      <c r="K180" s="34"/>
      <c r="L180" s="4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</row>
    <row r="181" spans="1:63" s="2" customFormat="1" ht="11.95" customHeight="1">
      <c r="A181" s="34"/>
      <c r="B181" s="35"/>
      <c r="C181" s="28" t="s">
        <v>142</v>
      </c>
      <c r="D181" s="34"/>
      <c r="E181" s="34"/>
      <c r="F181" s="34"/>
      <c r="G181" s="34"/>
      <c r="H181" s="34"/>
      <c r="I181" s="34"/>
      <c r="J181" s="34"/>
      <c r="K181" s="34"/>
      <c r="L181" s="4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</row>
    <row r="182" spans="1:63" s="2" customFormat="1" ht="16.55" customHeight="1">
      <c r="A182" s="34"/>
      <c r="B182" s="35"/>
      <c r="C182" s="34"/>
      <c r="D182" s="34"/>
      <c r="E182" s="300" t="str">
        <f>E9</f>
        <v>P3 - Pavilón 3</v>
      </c>
      <c r="F182" s="303"/>
      <c r="G182" s="303"/>
      <c r="H182" s="303"/>
      <c r="I182" s="34"/>
      <c r="J182" s="34"/>
      <c r="K182" s="34"/>
      <c r="L182" s="4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</row>
    <row r="183" spans="1:63" s="2" customFormat="1" ht="6.9" customHeight="1">
      <c r="A183" s="34"/>
      <c r="B183" s="35"/>
      <c r="C183" s="34"/>
      <c r="D183" s="34"/>
      <c r="E183" s="34"/>
      <c r="F183" s="34"/>
      <c r="G183" s="34"/>
      <c r="H183" s="34"/>
      <c r="I183" s="34"/>
      <c r="J183" s="34"/>
      <c r="K183" s="34"/>
      <c r="L183" s="4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</row>
    <row r="184" spans="1:63" s="2" customFormat="1" ht="11.95" customHeight="1">
      <c r="A184" s="34"/>
      <c r="B184" s="35"/>
      <c r="C184" s="28" t="s">
        <v>21</v>
      </c>
      <c r="D184" s="34"/>
      <c r="E184" s="34"/>
      <c r="F184" s="26" t="str">
        <f>F12</f>
        <v>Spojná 6, 917 01 Trnava</v>
      </c>
      <c r="G184" s="34"/>
      <c r="H184" s="34"/>
      <c r="I184" s="28" t="s">
        <v>23</v>
      </c>
      <c r="J184" s="57">
        <f>IF(J12="","",J12)</f>
        <v>44274</v>
      </c>
      <c r="K184" s="34"/>
      <c r="L184" s="4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</row>
    <row r="185" spans="1:63" s="2" customFormat="1" ht="6.9" customHeight="1">
      <c r="A185" s="34"/>
      <c r="B185" s="35"/>
      <c r="C185" s="34"/>
      <c r="D185" s="34"/>
      <c r="E185" s="34"/>
      <c r="F185" s="34"/>
      <c r="G185" s="34"/>
      <c r="H185" s="34"/>
      <c r="I185" s="34"/>
      <c r="J185" s="34"/>
      <c r="K185" s="34"/>
      <c r="L185" s="4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</row>
    <row r="186" spans="1:63" s="2" customFormat="1" ht="15.25" customHeight="1">
      <c r="A186" s="34"/>
      <c r="B186" s="35"/>
      <c r="C186" s="28" t="s">
        <v>28</v>
      </c>
      <c r="D186" s="34"/>
      <c r="E186" s="34"/>
      <c r="F186" s="26" t="str">
        <f>E15</f>
        <v xml:space="preserve"> </v>
      </c>
      <c r="G186" s="34"/>
      <c r="H186" s="34"/>
      <c r="I186" s="28" t="s">
        <v>34</v>
      </c>
      <c r="J186" s="32" t="str">
        <f>E21</f>
        <v>RENAK, s.r.o.</v>
      </c>
      <c r="K186" s="34"/>
      <c r="L186" s="4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</row>
    <row r="187" spans="1:63" s="2" customFormat="1" ht="15.25" customHeight="1">
      <c r="A187" s="34"/>
      <c r="B187" s="35"/>
      <c r="C187" s="28" t="s">
        <v>32</v>
      </c>
      <c r="D187" s="34"/>
      <c r="E187" s="34"/>
      <c r="F187" s="26" t="str">
        <f>IF(E18="","",E18)</f>
        <v>Vyplň údaj</v>
      </c>
      <c r="G187" s="34"/>
      <c r="H187" s="34"/>
      <c r="I187" s="28" t="s">
        <v>37</v>
      </c>
      <c r="J187" s="32" t="str">
        <f>E24</f>
        <v>DOMaják, s.r.o.</v>
      </c>
      <c r="K187" s="34"/>
      <c r="L187" s="4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</row>
    <row r="188" spans="1:63" s="2" customFormat="1" ht="10.35" customHeight="1">
      <c r="A188" s="34"/>
      <c r="B188" s="35"/>
      <c r="C188" s="34"/>
      <c r="D188" s="34"/>
      <c r="E188" s="34"/>
      <c r="F188" s="34"/>
      <c r="G188" s="34"/>
      <c r="H188" s="34"/>
      <c r="I188" s="34"/>
      <c r="J188" s="34"/>
      <c r="K188" s="34"/>
      <c r="L188" s="4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</row>
    <row r="189" spans="1:63" s="11" customFormat="1" ht="29.3" customHeight="1">
      <c r="A189" s="123"/>
      <c r="B189" s="124"/>
      <c r="C189" s="125" t="s">
        <v>227</v>
      </c>
      <c r="D189" s="126" t="s">
        <v>65</v>
      </c>
      <c r="E189" s="126" t="s">
        <v>61</v>
      </c>
      <c r="F189" s="126" t="s">
        <v>62</v>
      </c>
      <c r="G189" s="126" t="s">
        <v>228</v>
      </c>
      <c r="H189" s="126" t="s">
        <v>229</v>
      </c>
      <c r="I189" s="126" t="s">
        <v>230</v>
      </c>
      <c r="J189" s="127" t="s">
        <v>148</v>
      </c>
      <c r="K189" s="128" t="s">
        <v>5564</v>
      </c>
      <c r="L189" s="129"/>
      <c r="M189" s="64" t="s">
        <v>1</v>
      </c>
      <c r="N189" s="65" t="s">
        <v>44</v>
      </c>
      <c r="O189" s="65" t="s">
        <v>231</v>
      </c>
      <c r="P189" s="65" t="s">
        <v>232</v>
      </c>
      <c r="Q189" s="65" t="s">
        <v>233</v>
      </c>
      <c r="R189" s="65" t="s">
        <v>234</v>
      </c>
      <c r="S189" s="65" t="s">
        <v>235</v>
      </c>
      <c r="T189" s="66" t="s">
        <v>236</v>
      </c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</row>
    <row r="190" spans="1:63" s="2" customFormat="1" ht="22.75" customHeight="1">
      <c r="A190" s="34"/>
      <c r="B190" s="35"/>
      <c r="C190" s="71" t="s">
        <v>149</v>
      </c>
      <c r="D190" s="34"/>
      <c r="E190" s="34"/>
      <c r="F190" s="34"/>
      <c r="G190" s="34"/>
      <c r="H190" s="34"/>
      <c r="I190" s="34"/>
      <c r="J190" s="130">
        <f>BK190</f>
        <v>0</v>
      </c>
      <c r="K190" s="34"/>
      <c r="L190" s="35"/>
      <c r="M190" s="67"/>
      <c r="N190" s="58"/>
      <c r="O190" s="68"/>
      <c r="P190" s="131">
        <f>P191+P198+P213+P356+P375+P408+P440+P458+P570+P579+P610+P647+P703+P714+P766+P786+P855+P872+P883</f>
        <v>0</v>
      </c>
      <c r="Q190" s="68"/>
      <c r="R190" s="131">
        <f>R191+R198+R213+R356+R375+R408+R440+R458+R570+R579+R610+R647+R703+R714+R766+R786+R855+R872+R883</f>
        <v>105.66384105023997</v>
      </c>
      <c r="S190" s="68"/>
      <c r="T190" s="132">
        <f>T191+T198+T213+T356+T375+T408+T440+T458+T570+T579+T610+T647+T703+T714+T766+T786+T855+T872+T883</f>
        <v>77.649293379999989</v>
      </c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T190" s="18" t="s">
        <v>79</v>
      </c>
      <c r="AU190" s="18" t="s">
        <v>150</v>
      </c>
      <c r="BK190" s="133">
        <f>BK191+BK198+BK213+BK356+BK375+BK408+BK440+BK458+BK570+BK579+BK610+BK647+BK703+BK714+BK766+BK786+BK855+BK872+BK883</f>
        <v>0</v>
      </c>
    </row>
    <row r="191" spans="1:63" s="12" customFormat="1" ht="25.85" customHeight="1">
      <c r="B191" s="134"/>
      <c r="D191" s="135" t="s">
        <v>79</v>
      </c>
      <c r="E191" s="136" t="s">
        <v>237</v>
      </c>
      <c r="F191" s="136" t="s">
        <v>238</v>
      </c>
      <c r="I191" s="137"/>
      <c r="J191" s="138">
        <f>BK191</f>
        <v>0</v>
      </c>
      <c r="L191" s="134"/>
      <c r="M191" s="139"/>
      <c r="N191" s="140"/>
      <c r="O191" s="140"/>
      <c r="P191" s="141">
        <f>P192+P196</f>
        <v>0</v>
      </c>
      <c r="Q191" s="140"/>
      <c r="R191" s="141">
        <f>R192+R196</f>
        <v>0</v>
      </c>
      <c r="S191" s="140"/>
      <c r="T191" s="142">
        <f>T192+T196</f>
        <v>0</v>
      </c>
      <c r="AR191" s="135" t="s">
        <v>88</v>
      </c>
      <c r="AT191" s="143" t="s">
        <v>79</v>
      </c>
      <c r="AU191" s="143" t="s">
        <v>80</v>
      </c>
      <c r="AY191" s="135" t="s">
        <v>239</v>
      </c>
      <c r="BK191" s="144">
        <f>BK192+BK196</f>
        <v>0</v>
      </c>
    </row>
    <row r="192" spans="1:63" s="12" customFormat="1" ht="22.75" customHeight="1">
      <c r="B192" s="134"/>
      <c r="D192" s="135" t="s">
        <v>79</v>
      </c>
      <c r="E192" s="145" t="s">
        <v>240</v>
      </c>
      <c r="F192" s="145" t="s">
        <v>241</v>
      </c>
      <c r="I192" s="137"/>
      <c r="J192" s="146">
        <f>BK192</f>
        <v>0</v>
      </c>
      <c r="L192" s="134"/>
      <c r="M192" s="139"/>
      <c r="N192" s="140"/>
      <c r="O192" s="140"/>
      <c r="P192" s="141">
        <f>SUM(P193:P195)</f>
        <v>0</v>
      </c>
      <c r="Q192" s="140"/>
      <c r="R192" s="141">
        <f>SUM(R193:R195)</f>
        <v>0</v>
      </c>
      <c r="S192" s="140"/>
      <c r="T192" s="142">
        <f>SUM(T193:T195)</f>
        <v>0</v>
      </c>
      <c r="AR192" s="135" t="s">
        <v>88</v>
      </c>
      <c r="AT192" s="143" t="s">
        <v>79</v>
      </c>
      <c r="AU192" s="143" t="s">
        <v>88</v>
      </c>
      <c r="AY192" s="135" t="s">
        <v>239</v>
      </c>
      <c r="BK192" s="144">
        <f>SUM(BK193:BK195)</f>
        <v>0</v>
      </c>
    </row>
    <row r="193" spans="1:65" s="2" customFormat="1" ht="24.25" customHeight="1">
      <c r="A193" s="34"/>
      <c r="B193" s="147"/>
      <c r="C193" s="148" t="s">
        <v>140</v>
      </c>
      <c r="D193" s="148" t="s">
        <v>242</v>
      </c>
      <c r="E193" s="149" t="s">
        <v>243</v>
      </c>
      <c r="F193" s="150" t="s">
        <v>244</v>
      </c>
      <c r="G193" s="151" t="s">
        <v>245</v>
      </c>
      <c r="H193" s="152">
        <v>21</v>
      </c>
      <c r="I193" s="153"/>
      <c r="J193" s="152">
        <f>ROUND(I193*H193,3)</f>
        <v>0</v>
      </c>
      <c r="K193" s="154"/>
      <c r="L193" s="35"/>
      <c r="M193" s="155" t="s">
        <v>1</v>
      </c>
      <c r="N193" s="156" t="s">
        <v>46</v>
      </c>
      <c r="O193" s="60"/>
      <c r="P193" s="157">
        <f>O193*H193</f>
        <v>0</v>
      </c>
      <c r="Q193" s="157">
        <v>0</v>
      </c>
      <c r="R193" s="157">
        <f>Q193*H193</f>
        <v>0</v>
      </c>
      <c r="S193" s="157">
        <v>0</v>
      </c>
      <c r="T193" s="158">
        <f>S193*H193</f>
        <v>0</v>
      </c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R193" s="159" t="s">
        <v>246</v>
      </c>
      <c r="AT193" s="159" t="s">
        <v>242</v>
      </c>
      <c r="AU193" s="159" t="s">
        <v>140</v>
      </c>
      <c r="AY193" s="18" t="s">
        <v>239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8" t="s">
        <v>140</v>
      </c>
      <c r="BK193" s="161">
        <f>ROUND(I193*H193,3)</f>
        <v>0</v>
      </c>
      <c r="BL193" s="18" t="s">
        <v>246</v>
      </c>
      <c r="BM193" s="159" t="s">
        <v>88</v>
      </c>
    </row>
    <row r="194" spans="1:65" s="13" customFormat="1">
      <c r="B194" s="162"/>
      <c r="D194" s="163" t="s">
        <v>247</v>
      </c>
      <c r="E194" s="164" t="s">
        <v>1</v>
      </c>
      <c r="F194" s="165" t="s">
        <v>1595</v>
      </c>
      <c r="H194" s="166">
        <v>21</v>
      </c>
      <c r="I194" s="167"/>
      <c r="L194" s="162"/>
      <c r="M194" s="168"/>
      <c r="N194" s="169"/>
      <c r="O194" s="169"/>
      <c r="P194" s="169"/>
      <c r="Q194" s="169"/>
      <c r="R194" s="169"/>
      <c r="S194" s="169"/>
      <c r="T194" s="170"/>
      <c r="AT194" s="164" t="s">
        <v>247</v>
      </c>
      <c r="AU194" s="164" t="s">
        <v>140</v>
      </c>
      <c r="AV194" s="13" t="s">
        <v>140</v>
      </c>
      <c r="AW194" s="13" t="s">
        <v>3</v>
      </c>
      <c r="AX194" s="13" t="s">
        <v>80</v>
      </c>
      <c r="AY194" s="164" t="s">
        <v>239</v>
      </c>
    </row>
    <row r="195" spans="1:65" s="14" customFormat="1">
      <c r="B195" s="171"/>
      <c r="D195" s="163" t="s">
        <v>247</v>
      </c>
      <c r="E195" s="172" t="s">
        <v>1</v>
      </c>
      <c r="F195" s="173" t="s">
        <v>249</v>
      </c>
      <c r="H195" s="174">
        <v>21</v>
      </c>
      <c r="I195" s="175"/>
      <c r="L195" s="171"/>
      <c r="M195" s="176"/>
      <c r="N195" s="177"/>
      <c r="O195" s="177"/>
      <c r="P195" s="177"/>
      <c r="Q195" s="177"/>
      <c r="R195" s="177"/>
      <c r="S195" s="177"/>
      <c r="T195" s="178"/>
      <c r="AT195" s="172" t="s">
        <v>247</v>
      </c>
      <c r="AU195" s="172" t="s">
        <v>140</v>
      </c>
      <c r="AV195" s="14" t="s">
        <v>246</v>
      </c>
      <c r="AW195" s="14" t="s">
        <v>3</v>
      </c>
      <c r="AX195" s="14" t="s">
        <v>88</v>
      </c>
      <c r="AY195" s="172" t="s">
        <v>239</v>
      </c>
    </row>
    <row r="196" spans="1:65" s="12" customFormat="1" ht="22.75" customHeight="1">
      <c r="B196" s="134"/>
      <c r="D196" s="135" t="s">
        <v>79</v>
      </c>
      <c r="E196" s="145" t="s">
        <v>250</v>
      </c>
      <c r="F196" s="145" t="s">
        <v>251</v>
      </c>
      <c r="I196" s="137"/>
      <c r="J196" s="146">
        <f>BK196</f>
        <v>0</v>
      </c>
      <c r="L196" s="134"/>
      <c r="M196" s="139"/>
      <c r="N196" s="140"/>
      <c r="O196" s="140"/>
      <c r="P196" s="141">
        <f>P197</f>
        <v>0</v>
      </c>
      <c r="Q196" s="140"/>
      <c r="R196" s="141">
        <f>R197</f>
        <v>0</v>
      </c>
      <c r="S196" s="140"/>
      <c r="T196" s="142">
        <f>T197</f>
        <v>0</v>
      </c>
      <c r="AR196" s="135" t="s">
        <v>88</v>
      </c>
      <c r="AT196" s="143" t="s">
        <v>79</v>
      </c>
      <c r="AU196" s="143" t="s">
        <v>88</v>
      </c>
      <c r="AY196" s="135" t="s">
        <v>239</v>
      </c>
      <c r="BK196" s="144">
        <f>BK197</f>
        <v>0</v>
      </c>
    </row>
    <row r="197" spans="1:65" s="2" customFormat="1" ht="24.25" customHeight="1">
      <c r="A197" s="34"/>
      <c r="B197" s="147"/>
      <c r="C197" s="148" t="s">
        <v>252</v>
      </c>
      <c r="D197" s="148" t="s">
        <v>242</v>
      </c>
      <c r="E197" s="149" t="s">
        <v>253</v>
      </c>
      <c r="F197" s="150" t="s">
        <v>254</v>
      </c>
      <c r="G197" s="151" t="s">
        <v>245</v>
      </c>
      <c r="H197" s="152">
        <v>8</v>
      </c>
      <c r="I197" s="153"/>
      <c r="J197" s="152">
        <f>ROUND(I197*H197,3)</f>
        <v>0</v>
      </c>
      <c r="K197" s="154"/>
      <c r="L197" s="35"/>
      <c r="M197" s="155" t="s">
        <v>1</v>
      </c>
      <c r="N197" s="156" t="s">
        <v>46</v>
      </c>
      <c r="O197" s="60"/>
      <c r="P197" s="157">
        <f>O197*H197</f>
        <v>0</v>
      </c>
      <c r="Q197" s="157">
        <v>0</v>
      </c>
      <c r="R197" s="157">
        <f>Q197*H197</f>
        <v>0</v>
      </c>
      <c r="S197" s="157">
        <v>0</v>
      </c>
      <c r="T197" s="158">
        <f>S197*H197</f>
        <v>0</v>
      </c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R197" s="159" t="s">
        <v>246</v>
      </c>
      <c r="AT197" s="159" t="s">
        <v>242</v>
      </c>
      <c r="AU197" s="159" t="s">
        <v>140</v>
      </c>
      <c r="AY197" s="18" t="s">
        <v>239</v>
      </c>
      <c r="BE197" s="160">
        <f>IF(N197="základná",J197,0)</f>
        <v>0</v>
      </c>
      <c r="BF197" s="160">
        <f>IF(N197="znížená",J197,0)</f>
        <v>0</v>
      </c>
      <c r="BG197" s="160">
        <f>IF(N197="zákl. prenesená",J197,0)</f>
        <v>0</v>
      </c>
      <c r="BH197" s="160">
        <f>IF(N197="zníž. prenesená",J197,0)</f>
        <v>0</v>
      </c>
      <c r="BI197" s="160">
        <f>IF(N197="nulová",J197,0)</f>
        <v>0</v>
      </c>
      <c r="BJ197" s="18" t="s">
        <v>140</v>
      </c>
      <c r="BK197" s="161">
        <f>ROUND(I197*H197,3)</f>
        <v>0</v>
      </c>
      <c r="BL197" s="18" t="s">
        <v>246</v>
      </c>
      <c r="BM197" s="159" t="s">
        <v>140</v>
      </c>
    </row>
    <row r="198" spans="1:65" s="12" customFormat="1" ht="25.85" customHeight="1">
      <c r="B198" s="134"/>
      <c r="D198" s="135" t="s">
        <v>79</v>
      </c>
      <c r="E198" s="136" t="s">
        <v>255</v>
      </c>
      <c r="F198" s="136" t="s">
        <v>256</v>
      </c>
      <c r="I198" s="137"/>
      <c r="J198" s="138">
        <f>BK198</f>
        <v>0</v>
      </c>
      <c r="L198" s="134"/>
      <c r="M198" s="139"/>
      <c r="N198" s="140"/>
      <c r="O198" s="140"/>
      <c r="P198" s="141">
        <f>P199+P208</f>
        <v>0</v>
      </c>
      <c r="Q198" s="140"/>
      <c r="R198" s="141">
        <f>R199+R208</f>
        <v>0.5586489</v>
      </c>
      <c r="S198" s="140"/>
      <c r="T198" s="142">
        <f>T199+T208</f>
        <v>0</v>
      </c>
      <c r="AR198" s="135" t="s">
        <v>88</v>
      </c>
      <c r="AT198" s="143" t="s">
        <v>79</v>
      </c>
      <c r="AU198" s="143" t="s">
        <v>80</v>
      </c>
      <c r="AY198" s="135" t="s">
        <v>239</v>
      </c>
      <c r="BK198" s="144">
        <f>BK199+BK208</f>
        <v>0</v>
      </c>
    </row>
    <row r="199" spans="1:65" s="12" customFormat="1" ht="22.75" customHeight="1">
      <c r="B199" s="134"/>
      <c r="D199" s="135" t="s">
        <v>79</v>
      </c>
      <c r="E199" s="145" t="s">
        <v>257</v>
      </c>
      <c r="F199" s="145" t="s">
        <v>258</v>
      </c>
      <c r="I199" s="137"/>
      <c r="J199" s="146">
        <f>BK199</f>
        <v>0</v>
      </c>
      <c r="L199" s="134"/>
      <c r="M199" s="139"/>
      <c r="N199" s="140"/>
      <c r="O199" s="140"/>
      <c r="P199" s="141">
        <f>SUM(P200:P207)</f>
        <v>0</v>
      </c>
      <c r="Q199" s="140"/>
      <c r="R199" s="141">
        <f>SUM(R200:R207)</f>
        <v>0</v>
      </c>
      <c r="S199" s="140"/>
      <c r="T199" s="142">
        <f>SUM(T200:T207)</f>
        <v>0</v>
      </c>
      <c r="AR199" s="135" t="s">
        <v>88</v>
      </c>
      <c r="AT199" s="143" t="s">
        <v>79</v>
      </c>
      <c r="AU199" s="143" t="s">
        <v>88</v>
      </c>
      <c r="AY199" s="135" t="s">
        <v>239</v>
      </c>
      <c r="BK199" s="144">
        <f>SUM(BK200:BK207)</f>
        <v>0</v>
      </c>
    </row>
    <row r="200" spans="1:65" s="2" customFormat="1" ht="24.25" customHeight="1">
      <c r="A200" s="34"/>
      <c r="B200" s="147"/>
      <c r="C200" s="148" t="s">
        <v>246</v>
      </c>
      <c r="D200" s="148" t="s">
        <v>242</v>
      </c>
      <c r="E200" s="149" t="s">
        <v>259</v>
      </c>
      <c r="F200" s="150" t="s">
        <v>260</v>
      </c>
      <c r="G200" s="151" t="s">
        <v>261</v>
      </c>
      <c r="H200" s="152">
        <v>491.57</v>
      </c>
      <c r="I200" s="153"/>
      <c r="J200" s="152">
        <f>ROUND(I200*H200,3)</f>
        <v>0</v>
      </c>
      <c r="K200" s="154"/>
      <c r="L200" s="35"/>
      <c r="M200" s="155" t="s">
        <v>1</v>
      </c>
      <c r="N200" s="156" t="s">
        <v>46</v>
      </c>
      <c r="O200" s="60"/>
      <c r="P200" s="157">
        <f>O200*H200</f>
        <v>0</v>
      </c>
      <c r="Q200" s="157">
        <v>0</v>
      </c>
      <c r="R200" s="157">
        <f>Q200*H200</f>
        <v>0</v>
      </c>
      <c r="S200" s="157">
        <v>0</v>
      </c>
      <c r="T200" s="158">
        <f>S200*H200</f>
        <v>0</v>
      </c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R200" s="159" t="s">
        <v>246</v>
      </c>
      <c r="AT200" s="159" t="s">
        <v>242</v>
      </c>
      <c r="AU200" s="159" t="s">
        <v>140</v>
      </c>
      <c r="AY200" s="18" t="s">
        <v>239</v>
      </c>
      <c r="BE200" s="160">
        <f>IF(N200="základná",J200,0)</f>
        <v>0</v>
      </c>
      <c r="BF200" s="160">
        <f>IF(N200="znížená",J200,0)</f>
        <v>0</v>
      </c>
      <c r="BG200" s="160">
        <f>IF(N200="zákl. prenesená",J200,0)</f>
        <v>0</v>
      </c>
      <c r="BH200" s="160">
        <f>IF(N200="zníž. prenesená",J200,0)</f>
        <v>0</v>
      </c>
      <c r="BI200" s="160">
        <f>IF(N200="nulová",J200,0)</f>
        <v>0</v>
      </c>
      <c r="BJ200" s="18" t="s">
        <v>140</v>
      </c>
      <c r="BK200" s="161">
        <f>ROUND(I200*H200,3)</f>
        <v>0</v>
      </c>
      <c r="BL200" s="18" t="s">
        <v>246</v>
      </c>
      <c r="BM200" s="159" t="s">
        <v>289</v>
      </c>
    </row>
    <row r="201" spans="1:65" s="15" customFormat="1" ht="20.95">
      <c r="B201" s="179"/>
      <c r="D201" s="163" t="s">
        <v>247</v>
      </c>
      <c r="E201" s="180" t="s">
        <v>1</v>
      </c>
      <c r="F201" s="181" t="s">
        <v>263</v>
      </c>
      <c r="H201" s="180" t="s">
        <v>1</v>
      </c>
      <c r="I201" s="182"/>
      <c r="L201" s="179"/>
      <c r="M201" s="183"/>
      <c r="N201" s="184"/>
      <c r="O201" s="184"/>
      <c r="P201" s="184"/>
      <c r="Q201" s="184"/>
      <c r="R201" s="184"/>
      <c r="S201" s="184"/>
      <c r="T201" s="185"/>
      <c r="AT201" s="180" t="s">
        <v>247</v>
      </c>
      <c r="AU201" s="180" t="s">
        <v>140</v>
      </c>
      <c r="AV201" s="15" t="s">
        <v>88</v>
      </c>
      <c r="AW201" s="15" t="s">
        <v>3</v>
      </c>
      <c r="AX201" s="15" t="s">
        <v>80</v>
      </c>
      <c r="AY201" s="180" t="s">
        <v>239</v>
      </c>
    </row>
    <row r="202" spans="1:65" s="13" customFormat="1">
      <c r="B202" s="162"/>
      <c r="D202" s="163" t="s">
        <v>247</v>
      </c>
      <c r="E202" s="164" t="s">
        <v>1</v>
      </c>
      <c r="F202" s="165" t="s">
        <v>1596</v>
      </c>
      <c r="H202" s="166">
        <v>491.57</v>
      </c>
      <c r="I202" s="167"/>
      <c r="L202" s="162"/>
      <c r="M202" s="168"/>
      <c r="N202" s="169"/>
      <c r="O202" s="169"/>
      <c r="P202" s="169"/>
      <c r="Q202" s="169"/>
      <c r="R202" s="169"/>
      <c r="S202" s="169"/>
      <c r="T202" s="170"/>
      <c r="AT202" s="164" t="s">
        <v>247</v>
      </c>
      <c r="AU202" s="164" t="s">
        <v>140</v>
      </c>
      <c r="AV202" s="13" t="s">
        <v>140</v>
      </c>
      <c r="AW202" s="13" t="s">
        <v>3</v>
      </c>
      <c r="AX202" s="13" t="s">
        <v>80</v>
      </c>
      <c r="AY202" s="164" t="s">
        <v>239</v>
      </c>
    </row>
    <row r="203" spans="1:65" s="14" customFormat="1">
      <c r="B203" s="171"/>
      <c r="D203" s="163" t="s">
        <v>247</v>
      </c>
      <c r="E203" s="172" t="s">
        <v>1</v>
      </c>
      <c r="F203" s="173" t="s">
        <v>249</v>
      </c>
      <c r="H203" s="174">
        <v>491.57</v>
      </c>
      <c r="I203" s="175"/>
      <c r="L203" s="171"/>
      <c r="M203" s="176"/>
      <c r="N203" s="177"/>
      <c r="O203" s="177"/>
      <c r="P203" s="177"/>
      <c r="Q203" s="177"/>
      <c r="R203" s="177"/>
      <c r="S203" s="177"/>
      <c r="T203" s="178"/>
      <c r="AT203" s="172" t="s">
        <v>247</v>
      </c>
      <c r="AU203" s="172" t="s">
        <v>140</v>
      </c>
      <c r="AV203" s="14" t="s">
        <v>246</v>
      </c>
      <c r="AW203" s="14" t="s">
        <v>3</v>
      </c>
      <c r="AX203" s="14" t="s">
        <v>88</v>
      </c>
      <c r="AY203" s="172" t="s">
        <v>239</v>
      </c>
    </row>
    <row r="204" spans="1:65" s="2" customFormat="1" ht="38" customHeight="1">
      <c r="A204" s="34"/>
      <c r="B204" s="147"/>
      <c r="C204" s="148" t="s">
        <v>265</v>
      </c>
      <c r="D204" s="148" t="s">
        <v>242</v>
      </c>
      <c r="E204" s="149" t="s">
        <v>266</v>
      </c>
      <c r="F204" s="150" t="s">
        <v>267</v>
      </c>
      <c r="G204" s="151" t="s">
        <v>261</v>
      </c>
      <c r="H204" s="152">
        <v>983.14</v>
      </c>
      <c r="I204" s="153"/>
      <c r="J204" s="152">
        <f>ROUND(I204*H204,3)</f>
        <v>0</v>
      </c>
      <c r="K204" s="154"/>
      <c r="L204" s="35"/>
      <c r="M204" s="155" t="s">
        <v>1</v>
      </c>
      <c r="N204" s="156" t="s">
        <v>46</v>
      </c>
      <c r="O204" s="60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R204" s="159" t="s">
        <v>246</v>
      </c>
      <c r="AT204" s="159" t="s">
        <v>242</v>
      </c>
      <c r="AU204" s="159" t="s">
        <v>140</v>
      </c>
      <c r="AY204" s="18" t="s">
        <v>239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8" t="s">
        <v>140</v>
      </c>
      <c r="BK204" s="161">
        <f>ROUND(I204*H204,3)</f>
        <v>0</v>
      </c>
      <c r="BL204" s="18" t="s">
        <v>246</v>
      </c>
      <c r="BM204" s="159" t="s">
        <v>294</v>
      </c>
    </row>
    <row r="205" spans="1:65" s="13" customFormat="1">
      <c r="B205" s="162"/>
      <c r="D205" s="163" t="s">
        <v>247</v>
      </c>
      <c r="E205" s="164" t="s">
        <v>1</v>
      </c>
      <c r="F205" s="165" t="s">
        <v>1597</v>
      </c>
      <c r="H205" s="166">
        <v>983.14</v>
      </c>
      <c r="I205" s="167"/>
      <c r="L205" s="162"/>
      <c r="M205" s="168"/>
      <c r="N205" s="169"/>
      <c r="O205" s="169"/>
      <c r="P205" s="169"/>
      <c r="Q205" s="169"/>
      <c r="R205" s="169"/>
      <c r="S205" s="169"/>
      <c r="T205" s="170"/>
      <c r="AT205" s="164" t="s">
        <v>247</v>
      </c>
      <c r="AU205" s="164" t="s">
        <v>140</v>
      </c>
      <c r="AV205" s="13" t="s">
        <v>140</v>
      </c>
      <c r="AW205" s="13" t="s">
        <v>3</v>
      </c>
      <c r="AX205" s="13" t="s">
        <v>80</v>
      </c>
      <c r="AY205" s="164" t="s">
        <v>239</v>
      </c>
    </row>
    <row r="206" spans="1:65" s="14" customFormat="1">
      <c r="B206" s="171"/>
      <c r="D206" s="163" t="s">
        <v>247</v>
      </c>
      <c r="E206" s="172" t="s">
        <v>1</v>
      </c>
      <c r="F206" s="173" t="s">
        <v>249</v>
      </c>
      <c r="H206" s="174">
        <v>983.14</v>
      </c>
      <c r="I206" s="175"/>
      <c r="L206" s="171"/>
      <c r="M206" s="176"/>
      <c r="N206" s="177"/>
      <c r="O206" s="177"/>
      <c r="P206" s="177"/>
      <c r="Q206" s="177"/>
      <c r="R206" s="177"/>
      <c r="S206" s="177"/>
      <c r="T206" s="178"/>
      <c r="AT206" s="172" t="s">
        <v>247</v>
      </c>
      <c r="AU206" s="172" t="s">
        <v>140</v>
      </c>
      <c r="AV206" s="14" t="s">
        <v>246</v>
      </c>
      <c r="AW206" s="14" t="s">
        <v>3</v>
      </c>
      <c r="AX206" s="14" t="s">
        <v>88</v>
      </c>
      <c r="AY206" s="172" t="s">
        <v>239</v>
      </c>
    </row>
    <row r="207" spans="1:65" s="2" customFormat="1" ht="24.25" customHeight="1">
      <c r="A207" s="34"/>
      <c r="B207" s="147"/>
      <c r="C207" s="148" t="s">
        <v>270</v>
      </c>
      <c r="D207" s="148" t="s">
        <v>242</v>
      </c>
      <c r="E207" s="149" t="s">
        <v>271</v>
      </c>
      <c r="F207" s="150" t="s">
        <v>272</v>
      </c>
      <c r="G207" s="151" t="s">
        <v>261</v>
      </c>
      <c r="H207" s="152">
        <v>491.57</v>
      </c>
      <c r="I207" s="153"/>
      <c r="J207" s="152">
        <f>ROUND(I207*H207,3)</f>
        <v>0</v>
      </c>
      <c r="K207" s="154"/>
      <c r="L207" s="35"/>
      <c r="M207" s="155" t="s">
        <v>1</v>
      </c>
      <c r="N207" s="156" t="s">
        <v>46</v>
      </c>
      <c r="O207" s="60"/>
      <c r="P207" s="157">
        <f>O207*H207</f>
        <v>0</v>
      </c>
      <c r="Q207" s="157">
        <v>0</v>
      </c>
      <c r="R207" s="157">
        <f>Q207*H207</f>
        <v>0</v>
      </c>
      <c r="S207" s="157">
        <v>0</v>
      </c>
      <c r="T207" s="158">
        <f>S207*H207</f>
        <v>0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159" t="s">
        <v>246</v>
      </c>
      <c r="AT207" s="159" t="s">
        <v>242</v>
      </c>
      <c r="AU207" s="159" t="s">
        <v>140</v>
      </c>
      <c r="AY207" s="18" t="s">
        <v>239</v>
      </c>
      <c r="BE207" s="160">
        <f>IF(N207="základná",J207,0)</f>
        <v>0</v>
      </c>
      <c r="BF207" s="160">
        <f>IF(N207="znížená",J207,0)</f>
        <v>0</v>
      </c>
      <c r="BG207" s="160">
        <f>IF(N207="zákl. prenesená",J207,0)</f>
        <v>0</v>
      </c>
      <c r="BH207" s="160">
        <f>IF(N207="zníž. prenesená",J207,0)</f>
        <v>0</v>
      </c>
      <c r="BI207" s="160">
        <f>IF(N207="nulová",J207,0)</f>
        <v>0</v>
      </c>
      <c r="BJ207" s="18" t="s">
        <v>140</v>
      </c>
      <c r="BK207" s="161">
        <f>ROUND(I207*H207,3)</f>
        <v>0</v>
      </c>
      <c r="BL207" s="18" t="s">
        <v>246</v>
      </c>
      <c r="BM207" s="159" t="s">
        <v>323</v>
      </c>
    </row>
    <row r="208" spans="1:65" s="12" customFormat="1" ht="22.75" customHeight="1">
      <c r="B208" s="134"/>
      <c r="D208" s="135" t="s">
        <v>79</v>
      </c>
      <c r="E208" s="145" t="s">
        <v>274</v>
      </c>
      <c r="F208" s="145" t="s">
        <v>275</v>
      </c>
      <c r="I208" s="137"/>
      <c r="J208" s="146">
        <f>BK208</f>
        <v>0</v>
      </c>
      <c r="L208" s="134"/>
      <c r="M208" s="139"/>
      <c r="N208" s="140"/>
      <c r="O208" s="140"/>
      <c r="P208" s="141">
        <f>SUM(P209:P212)</f>
        <v>0</v>
      </c>
      <c r="Q208" s="140"/>
      <c r="R208" s="141">
        <f>SUM(R209:R212)</f>
        <v>0.5586489</v>
      </c>
      <c r="S208" s="140"/>
      <c r="T208" s="142">
        <f>SUM(T209:T212)</f>
        <v>0</v>
      </c>
      <c r="AR208" s="135" t="s">
        <v>88</v>
      </c>
      <c r="AT208" s="143" t="s">
        <v>79</v>
      </c>
      <c r="AU208" s="143" t="s">
        <v>88</v>
      </c>
      <c r="AY208" s="135" t="s">
        <v>239</v>
      </c>
      <c r="BK208" s="144">
        <f>SUM(BK209:BK212)</f>
        <v>0</v>
      </c>
    </row>
    <row r="209" spans="1:65" s="2" customFormat="1" ht="24.25" customHeight="1">
      <c r="A209" s="34"/>
      <c r="B209" s="147"/>
      <c r="C209" s="148" t="s">
        <v>1588</v>
      </c>
      <c r="D209" s="148" t="s">
        <v>242</v>
      </c>
      <c r="E209" s="149" t="s">
        <v>277</v>
      </c>
      <c r="F209" s="150" t="s">
        <v>278</v>
      </c>
      <c r="G209" s="151" t="s">
        <v>261</v>
      </c>
      <c r="H209" s="152">
        <v>365.13</v>
      </c>
      <c r="I209" s="153"/>
      <c r="J209" s="152">
        <f>ROUND(I209*H209,3)</f>
        <v>0</v>
      </c>
      <c r="K209" s="154"/>
      <c r="L209" s="35"/>
      <c r="M209" s="155" t="s">
        <v>1</v>
      </c>
      <c r="N209" s="156" t="s">
        <v>46</v>
      </c>
      <c r="O209" s="60"/>
      <c r="P209" s="157">
        <f>O209*H209</f>
        <v>0</v>
      </c>
      <c r="Q209" s="157">
        <v>1.5299999999999999E-3</v>
      </c>
      <c r="R209" s="157">
        <f>Q209*H209</f>
        <v>0.5586489</v>
      </c>
      <c r="S209" s="157">
        <v>0</v>
      </c>
      <c r="T209" s="158">
        <f>S209*H209</f>
        <v>0</v>
      </c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R209" s="159" t="s">
        <v>246</v>
      </c>
      <c r="AT209" s="159" t="s">
        <v>242</v>
      </c>
      <c r="AU209" s="159" t="s">
        <v>140</v>
      </c>
      <c r="AY209" s="18" t="s">
        <v>239</v>
      </c>
      <c r="BE209" s="160">
        <f>IF(N209="základná",J209,0)</f>
        <v>0</v>
      </c>
      <c r="BF209" s="160">
        <f>IF(N209="znížená",J209,0)</f>
        <v>0</v>
      </c>
      <c r="BG209" s="160">
        <f>IF(N209="zákl. prenesená",J209,0)</f>
        <v>0</v>
      </c>
      <c r="BH209" s="160">
        <f>IF(N209="zníž. prenesená",J209,0)</f>
        <v>0</v>
      </c>
      <c r="BI209" s="160">
        <f>IF(N209="nulová",J209,0)</f>
        <v>0</v>
      </c>
      <c r="BJ209" s="18" t="s">
        <v>140</v>
      </c>
      <c r="BK209" s="161">
        <f>ROUND(I209*H209,3)</f>
        <v>0</v>
      </c>
      <c r="BL209" s="18" t="s">
        <v>246</v>
      </c>
      <c r="BM209" s="159" t="s">
        <v>1598</v>
      </c>
    </row>
    <row r="210" spans="1:65" s="13" customFormat="1">
      <c r="B210" s="162"/>
      <c r="D210" s="163" t="s">
        <v>247</v>
      </c>
      <c r="E210" s="164" t="s">
        <v>1</v>
      </c>
      <c r="F210" s="165" t="s">
        <v>1599</v>
      </c>
      <c r="H210" s="166">
        <v>202.84</v>
      </c>
      <c r="I210" s="167"/>
      <c r="L210" s="162"/>
      <c r="M210" s="168"/>
      <c r="N210" s="169"/>
      <c r="O210" s="169"/>
      <c r="P210" s="169"/>
      <c r="Q210" s="169"/>
      <c r="R210" s="169"/>
      <c r="S210" s="169"/>
      <c r="T210" s="170"/>
      <c r="AT210" s="164" t="s">
        <v>247</v>
      </c>
      <c r="AU210" s="164" t="s">
        <v>140</v>
      </c>
      <c r="AV210" s="13" t="s">
        <v>140</v>
      </c>
      <c r="AW210" s="13" t="s">
        <v>3</v>
      </c>
      <c r="AX210" s="13" t="s">
        <v>80</v>
      </c>
      <c r="AY210" s="164" t="s">
        <v>239</v>
      </c>
    </row>
    <row r="211" spans="1:65" s="13" customFormat="1">
      <c r="B211" s="162"/>
      <c r="D211" s="163" t="s">
        <v>247</v>
      </c>
      <c r="E211" s="164" t="s">
        <v>1</v>
      </c>
      <c r="F211" s="165" t="s">
        <v>1600</v>
      </c>
      <c r="H211" s="166">
        <v>162.29</v>
      </c>
      <c r="I211" s="167"/>
      <c r="L211" s="162"/>
      <c r="M211" s="168"/>
      <c r="N211" s="169"/>
      <c r="O211" s="169"/>
      <c r="P211" s="169"/>
      <c r="Q211" s="169"/>
      <c r="R211" s="169"/>
      <c r="S211" s="169"/>
      <c r="T211" s="170"/>
      <c r="AT211" s="164" t="s">
        <v>247</v>
      </c>
      <c r="AU211" s="164" t="s">
        <v>140</v>
      </c>
      <c r="AV211" s="13" t="s">
        <v>140</v>
      </c>
      <c r="AW211" s="13" t="s">
        <v>3</v>
      </c>
      <c r="AX211" s="13" t="s">
        <v>80</v>
      </c>
      <c r="AY211" s="164" t="s">
        <v>239</v>
      </c>
    </row>
    <row r="212" spans="1:65" s="14" customFormat="1">
      <c r="B212" s="171"/>
      <c r="D212" s="163" t="s">
        <v>247</v>
      </c>
      <c r="E212" s="172" t="s">
        <v>1</v>
      </c>
      <c r="F212" s="173" t="s">
        <v>249</v>
      </c>
      <c r="H212" s="174">
        <v>365.13</v>
      </c>
      <c r="I212" s="175"/>
      <c r="L212" s="171"/>
      <c r="M212" s="176"/>
      <c r="N212" s="177"/>
      <c r="O212" s="177"/>
      <c r="P212" s="177"/>
      <c r="Q212" s="177"/>
      <c r="R212" s="177"/>
      <c r="S212" s="177"/>
      <c r="T212" s="178"/>
      <c r="AT212" s="172" t="s">
        <v>247</v>
      </c>
      <c r="AU212" s="172" t="s">
        <v>140</v>
      </c>
      <c r="AV212" s="14" t="s">
        <v>246</v>
      </c>
      <c r="AW212" s="14" t="s">
        <v>3</v>
      </c>
      <c r="AX212" s="14" t="s">
        <v>88</v>
      </c>
      <c r="AY212" s="172" t="s">
        <v>239</v>
      </c>
    </row>
    <row r="213" spans="1:65" s="12" customFormat="1" ht="25.85" customHeight="1">
      <c r="B213" s="134"/>
      <c r="D213" s="135" t="s">
        <v>79</v>
      </c>
      <c r="E213" s="136" t="s">
        <v>282</v>
      </c>
      <c r="F213" s="136" t="s">
        <v>283</v>
      </c>
      <c r="I213" s="137"/>
      <c r="J213" s="138">
        <f>BK213</f>
        <v>0</v>
      </c>
      <c r="L213" s="134"/>
      <c r="M213" s="139"/>
      <c r="N213" s="140"/>
      <c r="O213" s="140"/>
      <c r="P213" s="141">
        <f>P214+P279+P345</f>
        <v>0</v>
      </c>
      <c r="Q213" s="140"/>
      <c r="R213" s="141">
        <f>R214+R279+R345</f>
        <v>0</v>
      </c>
      <c r="S213" s="140"/>
      <c r="T213" s="142">
        <f>T214+T279+T345</f>
        <v>76.593293379999992</v>
      </c>
      <c r="AR213" s="135" t="s">
        <v>88</v>
      </c>
      <c r="AT213" s="143" t="s">
        <v>79</v>
      </c>
      <c r="AU213" s="143" t="s">
        <v>80</v>
      </c>
      <c r="AY213" s="135" t="s">
        <v>239</v>
      </c>
      <c r="BK213" s="144">
        <f>BK214+BK279+BK345</f>
        <v>0</v>
      </c>
    </row>
    <row r="214" spans="1:65" s="12" customFormat="1" ht="22.75" customHeight="1">
      <c r="B214" s="134"/>
      <c r="D214" s="135" t="s">
        <v>79</v>
      </c>
      <c r="E214" s="145" t="s">
        <v>284</v>
      </c>
      <c r="F214" s="145" t="s">
        <v>285</v>
      </c>
      <c r="I214" s="137"/>
      <c r="J214" s="146">
        <f>BK214</f>
        <v>0</v>
      </c>
      <c r="L214" s="134"/>
      <c r="M214" s="139"/>
      <c r="N214" s="140"/>
      <c r="O214" s="140"/>
      <c r="P214" s="141">
        <f>SUM(P215:P278)</f>
        <v>0</v>
      </c>
      <c r="Q214" s="140"/>
      <c r="R214" s="141">
        <f>SUM(R215:R278)</f>
        <v>0</v>
      </c>
      <c r="S214" s="140"/>
      <c r="T214" s="142">
        <f>SUM(T215:T278)</f>
        <v>71.631770279999998</v>
      </c>
      <c r="AR214" s="135" t="s">
        <v>88</v>
      </c>
      <c r="AT214" s="143" t="s">
        <v>79</v>
      </c>
      <c r="AU214" s="143" t="s">
        <v>88</v>
      </c>
      <c r="AY214" s="135" t="s">
        <v>239</v>
      </c>
      <c r="BK214" s="144">
        <f>SUM(BK215:BK278)</f>
        <v>0</v>
      </c>
    </row>
    <row r="215" spans="1:65" s="2" customFormat="1" ht="38" customHeight="1">
      <c r="A215" s="34"/>
      <c r="B215" s="147"/>
      <c r="C215" s="148" t="s">
        <v>286</v>
      </c>
      <c r="D215" s="148" t="s">
        <v>242</v>
      </c>
      <c r="E215" s="149" t="s">
        <v>287</v>
      </c>
      <c r="F215" s="150" t="s">
        <v>288</v>
      </c>
      <c r="G215" s="151" t="s">
        <v>245</v>
      </c>
      <c r="H215" s="152">
        <v>15</v>
      </c>
      <c r="I215" s="153"/>
      <c r="J215" s="152">
        <f>ROUND(I215*H215,3)</f>
        <v>0</v>
      </c>
      <c r="K215" s="154"/>
      <c r="L215" s="35"/>
      <c r="M215" s="155" t="s">
        <v>1</v>
      </c>
      <c r="N215" s="156" t="s">
        <v>46</v>
      </c>
      <c r="O215" s="60"/>
      <c r="P215" s="157">
        <f>O215*H215</f>
        <v>0</v>
      </c>
      <c r="Q215" s="157">
        <v>0</v>
      </c>
      <c r="R215" s="157">
        <f>Q215*H215</f>
        <v>0</v>
      </c>
      <c r="S215" s="157">
        <v>2.2000000000000002</v>
      </c>
      <c r="T215" s="158">
        <f>S215*H215</f>
        <v>33</v>
      </c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159" t="s">
        <v>246</v>
      </c>
      <c r="AT215" s="159" t="s">
        <v>242</v>
      </c>
      <c r="AU215" s="159" t="s">
        <v>140</v>
      </c>
      <c r="AY215" s="18" t="s">
        <v>239</v>
      </c>
      <c r="BE215" s="160">
        <f>IF(N215="základná",J215,0)</f>
        <v>0</v>
      </c>
      <c r="BF215" s="160">
        <f>IF(N215="znížená",J215,0)</f>
        <v>0</v>
      </c>
      <c r="BG215" s="160">
        <f>IF(N215="zákl. prenesená",J215,0)</f>
        <v>0</v>
      </c>
      <c r="BH215" s="160">
        <f>IF(N215="zníž. prenesená",J215,0)</f>
        <v>0</v>
      </c>
      <c r="BI215" s="160">
        <f>IF(N215="nulová",J215,0)</f>
        <v>0</v>
      </c>
      <c r="BJ215" s="18" t="s">
        <v>140</v>
      </c>
      <c r="BK215" s="161">
        <f>ROUND(I215*H215,3)</f>
        <v>0</v>
      </c>
      <c r="BL215" s="18" t="s">
        <v>246</v>
      </c>
      <c r="BM215" s="159" t="s">
        <v>383</v>
      </c>
    </row>
    <row r="216" spans="1:65" s="13" customFormat="1">
      <c r="B216" s="162"/>
      <c r="D216" s="163" t="s">
        <v>247</v>
      </c>
      <c r="E216" s="164" t="s">
        <v>1</v>
      </c>
      <c r="F216" s="165" t="s">
        <v>1601</v>
      </c>
      <c r="H216" s="166">
        <v>15</v>
      </c>
      <c r="I216" s="167"/>
      <c r="L216" s="162"/>
      <c r="M216" s="168"/>
      <c r="N216" s="169"/>
      <c r="O216" s="169"/>
      <c r="P216" s="169"/>
      <c r="Q216" s="169"/>
      <c r="R216" s="169"/>
      <c r="S216" s="169"/>
      <c r="T216" s="170"/>
      <c r="AT216" s="164" t="s">
        <v>247</v>
      </c>
      <c r="AU216" s="164" t="s">
        <v>140</v>
      </c>
      <c r="AV216" s="13" t="s">
        <v>140</v>
      </c>
      <c r="AW216" s="13" t="s">
        <v>3</v>
      </c>
      <c r="AX216" s="13" t="s">
        <v>80</v>
      </c>
      <c r="AY216" s="164" t="s">
        <v>239</v>
      </c>
    </row>
    <row r="217" spans="1:65" s="14" customFormat="1">
      <c r="B217" s="171"/>
      <c r="D217" s="163" t="s">
        <v>247</v>
      </c>
      <c r="E217" s="172" t="s">
        <v>1</v>
      </c>
      <c r="F217" s="173" t="s">
        <v>249</v>
      </c>
      <c r="H217" s="174">
        <v>15</v>
      </c>
      <c r="I217" s="175"/>
      <c r="L217" s="171"/>
      <c r="M217" s="176"/>
      <c r="N217" s="177"/>
      <c r="O217" s="177"/>
      <c r="P217" s="177"/>
      <c r="Q217" s="177"/>
      <c r="R217" s="177"/>
      <c r="S217" s="177"/>
      <c r="T217" s="178"/>
      <c r="AT217" s="172" t="s">
        <v>247</v>
      </c>
      <c r="AU217" s="172" t="s">
        <v>140</v>
      </c>
      <c r="AV217" s="14" t="s">
        <v>246</v>
      </c>
      <c r="AW217" s="14" t="s">
        <v>3</v>
      </c>
      <c r="AX217" s="14" t="s">
        <v>88</v>
      </c>
      <c r="AY217" s="172" t="s">
        <v>239</v>
      </c>
    </row>
    <row r="218" spans="1:65" s="2" customFormat="1" ht="38" customHeight="1">
      <c r="A218" s="34"/>
      <c r="B218" s="147"/>
      <c r="C218" s="148" t="s">
        <v>291</v>
      </c>
      <c r="D218" s="148" t="s">
        <v>242</v>
      </c>
      <c r="E218" s="149" t="s">
        <v>292</v>
      </c>
      <c r="F218" s="150" t="s">
        <v>293</v>
      </c>
      <c r="G218" s="151" t="s">
        <v>261</v>
      </c>
      <c r="H218" s="152">
        <v>11.731999999999999</v>
      </c>
      <c r="I218" s="153"/>
      <c r="J218" s="152">
        <f>ROUND(I218*H218,3)</f>
        <v>0</v>
      </c>
      <c r="K218" s="154"/>
      <c r="L218" s="35"/>
      <c r="M218" s="155" t="s">
        <v>1</v>
      </c>
      <c r="N218" s="156" t="s">
        <v>46</v>
      </c>
      <c r="O218" s="60"/>
      <c r="P218" s="157">
        <f>O218*H218</f>
        <v>0</v>
      </c>
      <c r="Q218" s="157">
        <v>0</v>
      </c>
      <c r="R218" s="157">
        <f>Q218*H218</f>
        <v>0</v>
      </c>
      <c r="S218" s="157">
        <v>0.19600000000000001</v>
      </c>
      <c r="T218" s="158">
        <f>S218*H218</f>
        <v>2.2994719999999997</v>
      </c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R218" s="159" t="s">
        <v>246</v>
      </c>
      <c r="AT218" s="159" t="s">
        <v>242</v>
      </c>
      <c r="AU218" s="159" t="s">
        <v>140</v>
      </c>
      <c r="AY218" s="18" t="s">
        <v>239</v>
      </c>
      <c r="BE218" s="160">
        <f>IF(N218="základná",J218,0)</f>
        <v>0</v>
      </c>
      <c r="BF218" s="160">
        <f>IF(N218="znížená",J218,0)</f>
        <v>0</v>
      </c>
      <c r="BG218" s="160">
        <f>IF(N218="zákl. prenesená",J218,0)</f>
        <v>0</v>
      </c>
      <c r="BH218" s="160">
        <f>IF(N218="zníž. prenesená",J218,0)</f>
        <v>0</v>
      </c>
      <c r="BI218" s="160">
        <f>IF(N218="nulová",J218,0)</f>
        <v>0</v>
      </c>
      <c r="BJ218" s="18" t="s">
        <v>140</v>
      </c>
      <c r="BK218" s="161">
        <f>ROUND(I218*H218,3)</f>
        <v>0</v>
      </c>
      <c r="BL218" s="18" t="s">
        <v>246</v>
      </c>
      <c r="BM218" s="159" t="s">
        <v>389</v>
      </c>
    </row>
    <row r="219" spans="1:65" s="2" customFormat="1" ht="19.649999999999999">
      <c r="A219" s="34"/>
      <c r="B219" s="35"/>
      <c r="C219" s="34"/>
      <c r="D219" s="163" t="s">
        <v>316</v>
      </c>
      <c r="E219" s="34"/>
      <c r="F219" s="186" t="s">
        <v>1602</v>
      </c>
      <c r="G219" s="34"/>
      <c r="H219" s="34"/>
      <c r="I219" s="187"/>
      <c r="J219" s="34"/>
      <c r="K219" s="34"/>
      <c r="L219" s="35"/>
      <c r="M219" s="188"/>
      <c r="N219" s="189"/>
      <c r="O219" s="60"/>
      <c r="P219" s="60"/>
      <c r="Q219" s="60"/>
      <c r="R219" s="60"/>
      <c r="S219" s="60"/>
      <c r="T219" s="61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T219" s="18" t="s">
        <v>316</v>
      </c>
      <c r="AU219" s="18" t="s">
        <v>140</v>
      </c>
    </row>
    <row r="220" spans="1:65" s="15" customFormat="1">
      <c r="B220" s="179"/>
      <c r="D220" s="163" t="s">
        <v>247</v>
      </c>
      <c r="E220" s="180" t="s">
        <v>1</v>
      </c>
      <c r="F220" s="181" t="s">
        <v>295</v>
      </c>
      <c r="H220" s="180" t="s">
        <v>1</v>
      </c>
      <c r="I220" s="182"/>
      <c r="L220" s="179"/>
      <c r="M220" s="183"/>
      <c r="N220" s="184"/>
      <c r="O220" s="184"/>
      <c r="P220" s="184"/>
      <c r="Q220" s="184"/>
      <c r="R220" s="184"/>
      <c r="S220" s="184"/>
      <c r="T220" s="185"/>
      <c r="AT220" s="180" t="s">
        <v>247</v>
      </c>
      <c r="AU220" s="180" t="s">
        <v>140</v>
      </c>
      <c r="AV220" s="15" t="s">
        <v>88</v>
      </c>
      <c r="AW220" s="15" t="s">
        <v>3</v>
      </c>
      <c r="AX220" s="15" t="s">
        <v>80</v>
      </c>
      <c r="AY220" s="180" t="s">
        <v>239</v>
      </c>
    </row>
    <row r="221" spans="1:65" s="15" customFormat="1">
      <c r="B221" s="179"/>
      <c r="D221" s="163" t="s">
        <v>247</v>
      </c>
      <c r="E221" s="180" t="s">
        <v>1</v>
      </c>
      <c r="F221" s="181" t="s">
        <v>296</v>
      </c>
      <c r="H221" s="180" t="s">
        <v>1</v>
      </c>
      <c r="I221" s="182"/>
      <c r="L221" s="179"/>
      <c r="M221" s="183"/>
      <c r="N221" s="184"/>
      <c r="O221" s="184"/>
      <c r="P221" s="184"/>
      <c r="Q221" s="184"/>
      <c r="R221" s="184"/>
      <c r="S221" s="184"/>
      <c r="T221" s="185"/>
      <c r="AT221" s="180" t="s">
        <v>247</v>
      </c>
      <c r="AU221" s="180" t="s">
        <v>140</v>
      </c>
      <c r="AV221" s="15" t="s">
        <v>88</v>
      </c>
      <c r="AW221" s="15" t="s">
        <v>3</v>
      </c>
      <c r="AX221" s="15" t="s">
        <v>80</v>
      </c>
      <c r="AY221" s="180" t="s">
        <v>239</v>
      </c>
    </row>
    <row r="222" spans="1:65" s="13" customFormat="1" ht="20.95">
      <c r="B222" s="162"/>
      <c r="D222" s="163" t="s">
        <v>247</v>
      </c>
      <c r="E222" s="164" t="s">
        <v>1</v>
      </c>
      <c r="F222" s="165" t="s">
        <v>1603</v>
      </c>
      <c r="H222" s="166">
        <v>3.3620000000000001</v>
      </c>
      <c r="I222" s="167"/>
      <c r="L222" s="162"/>
      <c r="M222" s="168"/>
      <c r="N222" s="169"/>
      <c r="O222" s="169"/>
      <c r="P222" s="169"/>
      <c r="Q222" s="169"/>
      <c r="R222" s="169"/>
      <c r="S222" s="169"/>
      <c r="T222" s="170"/>
      <c r="AT222" s="164" t="s">
        <v>247</v>
      </c>
      <c r="AU222" s="164" t="s">
        <v>140</v>
      </c>
      <c r="AV222" s="13" t="s">
        <v>140</v>
      </c>
      <c r="AW222" s="13" t="s">
        <v>3</v>
      </c>
      <c r="AX222" s="13" t="s">
        <v>80</v>
      </c>
      <c r="AY222" s="164" t="s">
        <v>239</v>
      </c>
    </row>
    <row r="223" spans="1:65" s="13" customFormat="1" ht="20.95">
      <c r="B223" s="162"/>
      <c r="D223" s="163" t="s">
        <v>247</v>
      </c>
      <c r="E223" s="164" t="s">
        <v>1</v>
      </c>
      <c r="F223" s="165" t="s">
        <v>1604</v>
      </c>
      <c r="H223" s="166">
        <v>2.7570000000000001</v>
      </c>
      <c r="I223" s="167"/>
      <c r="L223" s="162"/>
      <c r="M223" s="168"/>
      <c r="N223" s="169"/>
      <c r="O223" s="169"/>
      <c r="P223" s="169"/>
      <c r="Q223" s="169"/>
      <c r="R223" s="169"/>
      <c r="S223" s="169"/>
      <c r="T223" s="170"/>
      <c r="AT223" s="164" t="s">
        <v>247</v>
      </c>
      <c r="AU223" s="164" t="s">
        <v>140</v>
      </c>
      <c r="AV223" s="13" t="s">
        <v>140</v>
      </c>
      <c r="AW223" s="13" t="s">
        <v>3</v>
      </c>
      <c r="AX223" s="13" t="s">
        <v>80</v>
      </c>
      <c r="AY223" s="164" t="s">
        <v>239</v>
      </c>
    </row>
    <row r="224" spans="1:65" s="15" customFormat="1">
      <c r="B224" s="179"/>
      <c r="D224" s="163" t="s">
        <v>247</v>
      </c>
      <c r="E224" s="180" t="s">
        <v>1</v>
      </c>
      <c r="F224" s="181" t="s">
        <v>300</v>
      </c>
      <c r="H224" s="180" t="s">
        <v>1</v>
      </c>
      <c r="I224" s="182"/>
      <c r="L224" s="179"/>
      <c r="M224" s="183"/>
      <c r="N224" s="184"/>
      <c r="O224" s="184"/>
      <c r="P224" s="184"/>
      <c r="Q224" s="184"/>
      <c r="R224" s="184"/>
      <c r="S224" s="184"/>
      <c r="T224" s="185"/>
      <c r="AT224" s="180" t="s">
        <v>247</v>
      </c>
      <c r="AU224" s="180" t="s">
        <v>140</v>
      </c>
      <c r="AV224" s="15" t="s">
        <v>88</v>
      </c>
      <c r="AW224" s="15" t="s">
        <v>3</v>
      </c>
      <c r="AX224" s="15" t="s">
        <v>80</v>
      </c>
      <c r="AY224" s="180" t="s">
        <v>239</v>
      </c>
    </row>
    <row r="225" spans="1:65" s="13" customFormat="1">
      <c r="B225" s="162"/>
      <c r="D225" s="163" t="s">
        <v>247</v>
      </c>
      <c r="E225" s="164" t="s">
        <v>1</v>
      </c>
      <c r="F225" s="165" t="s">
        <v>1605</v>
      </c>
      <c r="H225" s="166">
        <v>0.38</v>
      </c>
      <c r="I225" s="167"/>
      <c r="L225" s="162"/>
      <c r="M225" s="168"/>
      <c r="N225" s="169"/>
      <c r="O225" s="169"/>
      <c r="P225" s="169"/>
      <c r="Q225" s="169"/>
      <c r="R225" s="169"/>
      <c r="S225" s="169"/>
      <c r="T225" s="170"/>
      <c r="AT225" s="164" t="s">
        <v>247</v>
      </c>
      <c r="AU225" s="164" t="s">
        <v>140</v>
      </c>
      <c r="AV225" s="13" t="s">
        <v>140</v>
      </c>
      <c r="AW225" s="13" t="s">
        <v>3</v>
      </c>
      <c r="AX225" s="13" t="s">
        <v>80</v>
      </c>
      <c r="AY225" s="164" t="s">
        <v>239</v>
      </c>
    </row>
    <row r="226" spans="1:65" s="13" customFormat="1" ht="31.45">
      <c r="B226" s="162"/>
      <c r="D226" s="163" t="s">
        <v>247</v>
      </c>
      <c r="E226" s="164" t="s">
        <v>1</v>
      </c>
      <c r="F226" s="165" t="s">
        <v>1606</v>
      </c>
      <c r="H226" s="166">
        <v>4.7679999999999998</v>
      </c>
      <c r="I226" s="167"/>
      <c r="L226" s="162"/>
      <c r="M226" s="168"/>
      <c r="N226" s="169"/>
      <c r="O226" s="169"/>
      <c r="P226" s="169"/>
      <c r="Q226" s="169"/>
      <c r="R226" s="169"/>
      <c r="S226" s="169"/>
      <c r="T226" s="170"/>
      <c r="AT226" s="164" t="s">
        <v>247</v>
      </c>
      <c r="AU226" s="164" t="s">
        <v>140</v>
      </c>
      <c r="AV226" s="13" t="s">
        <v>140</v>
      </c>
      <c r="AW226" s="13" t="s">
        <v>3</v>
      </c>
      <c r="AX226" s="13" t="s">
        <v>80</v>
      </c>
      <c r="AY226" s="164" t="s">
        <v>239</v>
      </c>
    </row>
    <row r="227" spans="1:65" s="13" customFormat="1">
      <c r="B227" s="162"/>
      <c r="D227" s="163" t="s">
        <v>247</v>
      </c>
      <c r="E227" s="164" t="s">
        <v>1</v>
      </c>
      <c r="F227" s="165" t="s">
        <v>1607</v>
      </c>
      <c r="H227" s="166">
        <v>0.46500000000000002</v>
      </c>
      <c r="I227" s="167"/>
      <c r="L227" s="162"/>
      <c r="M227" s="168"/>
      <c r="N227" s="169"/>
      <c r="O227" s="169"/>
      <c r="P227" s="169"/>
      <c r="Q227" s="169"/>
      <c r="R227" s="169"/>
      <c r="S227" s="169"/>
      <c r="T227" s="170"/>
      <c r="AT227" s="164" t="s">
        <v>247</v>
      </c>
      <c r="AU227" s="164" t="s">
        <v>140</v>
      </c>
      <c r="AV227" s="13" t="s">
        <v>140</v>
      </c>
      <c r="AW227" s="13" t="s">
        <v>3</v>
      </c>
      <c r="AX227" s="13" t="s">
        <v>80</v>
      </c>
      <c r="AY227" s="164" t="s">
        <v>239</v>
      </c>
    </row>
    <row r="228" spans="1:65" s="14" customFormat="1">
      <c r="B228" s="171"/>
      <c r="D228" s="163" t="s">
        <v>247</v>
      </c>
      <c r="E228" s="172" t="s">
        <v>1</v>
      </c>
      <c r="F228" s="173" t="s">
        <v>249</v>
      </c>
      <c r="H228" s="174">
        <v>11.731999999999999</v>
      </c>
      <c r="I228" s="175"/>
      <c r="L228" s="171"/>
      <c r="M228" s="176"/>
      <c r="N228" s="177"/>
      <c r="O228" s="177"/>
      <c r="P228" s="177"/>
      <c r="Q228" s="177"/>
      <c r="R228" s="177"/>
      <c r="S228" s="177"/>
      <c r="T228" s="178"/>
      <c r="AT228" s="172" t="s">
        <v>247</v>
      </c>
      <c r="AU228" s="172" t="s">
        <v>140</v>
      </c>
      <c r="AV228" s="14" t="s">
        <v>246</v>
      </c>
      <c r="AW228" s="14" t="s">
        <v>3</v>
      </c>
      <c r="AX228" s="14" t="s">
        <v>88</v>
      </c>
      <c r="AY228" s="172" t="s">
        <v>239</v>
      </c>
    </row>
    <row r="229" spans="1:65" s="2" customFormat="1" ht="38" customHeight="1">
      <c r="A229" s="34"/>
      <c r="B229" s="147"/>
      <c r="C229" s="148" t="s">
        <v>304</v>
      </c>
      <c r="D229" s="148" t="s">
        <v>242</v>
      </c>
      <c r="E229" s="149" t="s">
        <v>1608</v>
      </c>
      <c r="F229" s="150" t="s">
        <v>1609</v>
      </c>
      <c r="G229" s="151" t="s">
        <v>245</v>
      </c>
      <c r="H229" s="152">
        <v>3.238</v>
      </c>
      <c r="I229" s="153"/>
      <c r="J229" s="152">
        <f>ROUND(I229*H229,3)</f>
        <v>0</v>
      </c>
      <c r="K229" s="154"/>
      <c r="L229" s="35"/>
      <c r="M229" s="155" t="s">
        <v>1</v>
      </c>
      <c r="N229" s="156" t="s">
        <v>46</v>
      </c>
      <c r="O229" s="60"/>
      <c r="P229" s="157">
        <f>O229*H229</f>
        <v>0</v>
      </c>
      <c r="Q229" s="157">
        <v>0</v>
      </c>
      <c r="R229" s="157">
        <f>Q229*H229</f>
        <v>0</v>
      </c>
      <c r="S229" s="157">
        <v>1.905</v>
      </c>
      <c r="T229" s="158">
        <f>S229*H229</f>
        <v>6.1683900000000005</v>
      </c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159" t="s">
        <v>246</v>
      </c>
      <c r="AT229" s="159" t="s">
        <v>242</v>
      </c>
      <c r="AU229" s="159" t="s">
        <v>140</v>
      </c>
      <c r="AY229" s="18" t="s">
        <v>239</v>
      </c>
      <c r="BE229" s="160">
        <f>IF(N229="základná",J229,0)</f>
        <v>0</v>
      </c>
      <c r="BF229" s="160">
        <f>IF(N229="znížená",J229,0)</f>
        <v>0</v>
      </c>
      <c r="BG229" s="160">
        <f>IF(N229="zákl. prenesená",J229,0)</f>
        <v>0</v>
      </c>
      <c r="BH229" s="160">
        <f>IF(N229="zníž. prenesená",J229,0)</f>
        <v>0</v>
      </c>
      <c r="BI229" s="160">
        <f>IF(N229="nulová",J229,0)</f>
        <v>0</v>
      </c>
      <c r="BJ229" s="18" t="s">
        <v>140</v>
      </c>
      <c r="BK229" s="161">
        <f>ROUND(I229*H229,3)</f>
        <v>0</v>
      </c>
      <c r="BL229" s="18" t="s">
        <v>246</v>
      </c>
      <c r="BM229" s="159" t="s">
        <v>409</v>
      </c>
    </row>
    <row r="230" spans="1:65" s="15" customFormat="1">
      <c r="B230" s="179"/>
      <c r="D230" s="163" t="s">
        <v>247</v>
      </c>
      <c r="E230" s="180" t="s">
        <v>1</v>
      </c>
      <c r="F230" s="181" t="s">
        <v>295</v>
      </c>
      <c r="H230" s="180" t="s">
        <v>1</v>
      </c>
      <c r="I230" s="182"/>
      <c r="L230" s="179"/>
      <c r="M230" s="183"/>
      <c r="N230" s="184"/>
      <c r="O230" s="184"/>
      <c r="P230" s="184"/>
      <c r="Q230" s="184"/>
      <c r="R230" s="184"/>
      <c r="S230" s="184"/>
      <c r="T230" s="185"/>
      <c r="AT230" s="180" t="s">
        <v>247</v>
      </c>
      <c r="AU230" s="180" t="s">
        <v>140</v>
      </c>
      <c r="AV230" s="15" t="s">
        <v>88</v>
      </c>
      <c r="AW230" s="15" t="s">
        <v>3</v>
      </c>
      <c r="AX230" s="15" t="s">
        <v>80</v>
      </c>
      <c r="AY230" s="180" t="s">
        <v>239</v>
      </c>
    </row>
    <row r="231" spans="1:65" s="13" customFormat="1">
      <c r="B231" s="162"/>
      <c r="D231" s="163" t="s">
        <v>247</v>
      </c>
      <c r="E231" s="164" t="s">
        <v>1</v>
      </c>
      <c r="F231" s="165" t="s">
        <v>1610</v>
      </c>
      <c r="H231" s="166">
        <v>2.863</v>
      </c>
      <c r="I231" s="167"/>
      <c r="L231" s="162"/>
      <c r="M231" s="168"/>
      <c r="N231" s="169"/>
      <c r="O231" s="169"/>
      <c r="P231" s="169"/>
      <c r="Q231" s="169"/>
      <c r="R231" s="169"/>
      <c r="S231" s="169"/>
      <c r="T231" s="170"/>
      <c r="AT231" s="164" t="s">
        <v>247</v>
      </c>
      <c r="AU231" s="164" t="s">
        <v>140</v>
      </c>
      <c r="AV231" s="13" t="s">
        <v>140</v>
      </c>
      <c r="AW231" s="13" t="s">
        <v>3</v>
      </c>
      <c r="AX231" s="13" t="s">
        <v>80</v>
      </c>
      <c r="AY231" s="164" t="s">
        <v>239</v>
      </c>
    </row>
    <row r="232" spans="1:65" s="13" customFormat="1">
      <c r="B232" s="162"/>
      <c r="D232" s="163" t="s">
        <v>247</v>
      </c>
      <c r="E232" s="164" t="s">
        <v>1</v>
      </c>
      <c r="F232" s="165" t="s">
        <v>1611</v>
      </c>
      <c r="H232" s="166">
        <v>0.375</v>
      </c>
      <c r="I232" s="167"/>
      <c r="L232" s="162"/>
      <c r="M232" s="168"/>
      <c r="N232" s="169"/>
      <c r="O232" s="169"/>
      <c r="P232" s="169"/>
      <c r="Q232" s="169"/>
      <c r="R232" s="169"/>
      <c r="S232" s="169"/>
      <c r="T232" s="170"/>
      <c r="AT232" s="164" t="s">
        <v>247</v>
      </c>
      <c r="AU232" s="164" t="s">
        <v>140</v>
      </c>
      <c r="AV232" s="13" t="s">
        <v>140</v>
      </c>
      <c r="AW232" s="13" t="s">
        <v>3</v>
      </c>
      <c r="AX232" s="13" t="s">
        <v>80</v>
      </c>
      <c r="AY232" s="164" t="s">
        <v>239</v>
      </c>
    </row>
    <row r="233" spans="1:65" s="14" customFormat="1">
      <c r="B233" s="171"/>
      <c r="D233" s="163" t="s">
        <v>247</v>
      </c>
      <c r="E233" s="172" t="s">
        <v>1</v>
      </c>
      <c r="F233" s="173" t="s">
        <v>249</v>
      </c>
      <c r="H233" s="174">
        <v>3.238</v>
      </c>
      <c r="I233" s="175"/>
      <c r="L233" s="171"/>
      <c r="M233" s="176"/>
      <c r="N233" s="177"/>
      <c r="O233" s="177"/>
      <c r="P233" s="177"/>
      <c r="Q233" s="177"/>
      <c r="R233" s="177"/>
      <c r="S233" s="177"/>
      <c r="T233" s="178"/>
      <c r="AT233" s="172" t="s">
        <v>247</v>
      </c>
      <c r="AU233" s="172" t="s">
        <v>140</v>
      </c>
      <c r="AV233" s="14" t="s">
        <v>246</v>
      </c>
      <c r="AW233" s="14" t="s">
        <v>3</v>
      </c>
      <c r="AX233" s="14" t="s">
        <v>88</v>
      </c>
      <c r="AY233" s="172" t="s">
        <v>239</v>
      </c>
    </row>
    <row r="234" spans="1:65" s="2" customFormat="1" ht="38" customHeight="1">
      <c r="A234" s="34"/>
      <c r="B234" s="147"/>
      <c r="C234" s="148" t="s">
        <v>312</v>
      </c>
      <c r="D234" s="148" t="s">
        <v>242</v>
      </c>
      <c r="E234" s="149" t="s">
        <v>305</v>
      </c>
      <c r="F234" s="150" t="s">
        <v>306</v>
      </c>
      <c r="G234" s="151" t="s">
        <v>261</v>
      </c>
      <c r="H234" s="152">
        <v>113.77800000000001</v>
      </c>
      <c r="I234" s="153"/>
      <c r="J234" s="152">
        <f>ROUND(I234*H234,3)</f>
        <v>0</v>
      </c>
      <c r="K234" s="154"/>
      <c r="L234" s="35"/>
      <c r="M234" s="155" t="s">
        <v>1</v>
      </c>
      <c r="N234" s="156" t="s">
        <v>46</v>
      </c>
      <c r="O234" s="60"/>
      <c r="P234" s="157">
        <f>O234*H234</f>
        <v>0</v>
      </c>
      <c r="Q234" s="157">
        <v>0</v>
      </c>
      <c r="R234" s="157">
        <f>Q234*H234</f>
        <v>0</v>
      </c>
      <c r="S234" s="157">
        <v>5.3760000000000002E-2</v>
      </c>
      <c r="T234" s="158">
        <f>S234*H234</f>
        <v>6.1167052800000006</v>
      </c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R234" s="159" t="s">
        <v>307</v>
      </c>
      <c r="AT234" s="159" t="s">
        <v>242</v>
      </c>
      <c r="AU234" s="159" t="s">
        <v>140</v>
      </c>
      <c r="AY234" s="18" t="s">
        <v>239</v>
      </c>
      <c r="BE234" s="160">
        <f>IF(N234="základná",J234,0)</f>
        <v>0</v>
      </c>
      <c r="BF234" s="160">
        <f>IF(N234="znížená",J234,0)</f>
        <v>0</v>
      </c>
      <c r="BG234" s="160">
        <f>IF(N234="zákl. prenesená",J234,0)</f>
        <v>0</v>
      </c>
      <c r="BH234" s="160">
        <f>IF(N234="zníž. prenesená",J234,0)</f>
        <v>0</v>
      </c>
      <c r="BI234" s="160">
        <f>IF(N234="nulová",J234,0)</f>
        <v>0</v>
      </c>
      <c r="BJ234" s="18" t="s">
        <v>140</v>
      </c>
      <c r="BK234" s="161">
        <f>ROUND(I234*H234,3)</f>
        <v>0</v>
      </c>
      <c r="BL234" s="18" t="s">
        <v>307</v>
      </c>
      <c r="BM234" s="159" t="s">
        <v>378</v>
      </c>
    </row>
    <row r="235" spans="1:65" s="15" customFormat="1">
      <c r="B235" s="179"/>
      <c r="D235" s="163" t="s">
        <v>247</v>
      </c>
      <c r="E235" s="180" t="s">
        <v>1</v>
      </c>
      <c r="F235" s="181" t="s">
        <v>309</v>
      </c>
      <c r="H235" s="180" t="s">
        <v>1</v>
      </c>
      <c r="I235" s="182"/>
      <c r="L235" s="179"/>
      <c r="M235" s="183"/>
      <c r="N235" s="184"/>
      <c r="O235" s="184"/>
      <c r="P235" s="184"/>
      <c r="Q235" s="184"/>
      <c r="R235" s="184"/>
      <c r="S235" s="184"/>
      <c r="T235" s="185"/>
      <c r="AT235" s="180" t="s">
        <v>247</v>
      </c>
      <c r="AU235" s="180" t="s">
        <v>140</v>
      </c>
      <c r="AV235" s="15" t="s">
        <v>88</v>
      </c>
      <c r="AW235" s="15" t="s">
        <v>3</v>
      </c>
      <c r="AX235" s="15" t="s">
        <v>80</v>
      </c>
      <c r="AY235" s="180" t="s">
        <v>239</v>
      </c>
    </row>
    <row r="236" spans="1:65" s="13" customFormat="1">
      <c r="B236" s="162"/>
      <c r="D236" s="163" t="s">
        <v>247</v>
      </c>
      <c r="E236" s="164" t="s">
        <v>1</v>
      </c>
      <c r="F236" s="165" t="s">
        <v>1612</v>
      </c>
      <c r="H236" s="166">
        <v>57.186</v>
      </c>
      <c r="I236" s="167"/>
      <c r="L236" s="162"/>
      <c r="M236" s="168"/>
      <c r="N236" s="169"/>
      <c r="O236" s="169"/>
      <c r="P236" s="169"/>
      <c r="Q236" s="169"/>
      <c r="R236" s="169"/>
      <c r="S236" s="169"/>
      <c r="T236" s="170"/>
      <c r="AT236" s="164" t="s">
        <v>247</v>
      </c>
      <c r="AU236" s="164" t="s">
        <v>140</v>
      </c>
      <c r="AV236" s="13" t="s">
        <v>140</v>
      </c>
      <c r="AW236" s="13" t="s">
        <v>3</v>
      </c>
      <c r="AX236" s="13" t="s">
        <v>80</v>
      </c>
      <c r="AY236" s="164" t="s">
        <v>239</v>
      </c>
    </row>
    <row r="237" spans="1:65" s="13" customFormat="1">
      <c r="B237" s="162"/>
      <c r="D237" s="163" t="s">
        <v>247</v>
      </c>
      <c r="E237" s="164" t="s">
        <v>1</v>
      </c>
      <c r="F237" s="165" t="s">
        <v>1613</v>
      </c>
      <c r="H237" s="166">
        <v>56.591999999999999</v>
      </c>
      <c r="I237" s="167"/>
      <c r="L237" s="162"/>
      <c r="M237" s="168"/>
      <c r="N237" s="169"/>
      <c r="O237" s="169"/>
      <c r="P237" s="169"/>
      <c r="Q237" s="169"/>
      <c r="R237" s="169"/>
      <c r="S237" s="169"/>
      <c r="T237" s="170"/>
      <c r="AT237" s="164" t="s">
        <v>247</v>
      </c>
      <c r="AU237" s="164" t="s">
        <v>140</v>
      </c>
      <c r="AV237" s="13" t="s">
        <v>140</v>
      </c>
      <c r="AW237" s="13" t="s">
        <v>3</v>
      </c>
      <c r="AX237" s="13" t="s">
        <v>80</v>
      </c>
      <c r="AY237" s="164" t="s">
        <v>239</v>
      </c>
    </row>
    <row r="238" spans="1:65" s="14" customFormat="1">
      <c r="B238" s="171"/>
      <c r="D238" s="163" t="s">
        <v>247</v>
      </c>
      <c r="E238" s="172" t="s">
        <v>1</v>
      </c>
      <c r="F238" s="173" t="s">
        <v>249</v>
      </c>
      <c r="H238" s="174">
        <v>113.77800000000001</v>
      </c>
      <c r="I238" s="175"/>
      <c r="L238" s="171"/>
      <c r="M238" s="176"/>
      <c r="N238" s="177"/>
      <c r="O238" s="177"/>
      <c r="P238" s="177"/>
      <c r="Q238" s="177"/>
      <c r="R238" s="177"/>
      <c r="S238" s="177"/>
      <c r="T238" s="178"/>
      <c r="AT238" s="172" t="s">
        <v>247</v>
      </c>
      <c r="AU238" s="172" t="s">
        <v>140</v>
      </c>
      <c r="AV238" s="14" t="s">
        <v>246</v>
      </c>
      <c r="AW238" s="14" t="s">
        <v>3</v>
      </c>
      <c r="AX238" s="14" t="s">
        <v>88</v>
      </c>
      <c r="AY238" s="172" t="s">
        <v>239</v>
      </c>
    </row>
    <row r="239" spans="1:65" s="2" customFormat="1" ht="24.25" customHeight="1">
      <c r="A239" s="34"/>
      <c r="B239" s="147"/>
      <c r="C239" s="148" t="s">
        <v>320</v>
      </c>
      <c r="D239" s="148" t="s">
        <v>242</v>
      </c>
      <c r="E239" s="149" t="s">
        <v>1614</v>
      </c>
      <c r="F239" s="150" t="s">
        <v>1615</v>
      </c>
      <c r="G239" s="151" t="s">
        <v>138</v>
      </c>
      <c r="H239" s="152">
        <v>28</v>
      </c>
      <c r="I239" s="153"/>
      <c r="J239" s="152">
        <f>ROUND(I239*H239,3)</f>
        <v>0</v>
      </c>
      <c r="K239" s="154"/>
      <c r="L239" s="35"/>
      <c r="M239" s="155" t="s">
        <v>1</v>
      </c>
      <c r="N239" s="156" t="s">
        <v>46</v>
      </c>
      <c r="O239" s="60"/>
      <c r="P239" s="157">
        <f>O239*H239</f>
        <v>0</v>
      </c>
      <c r="Q239" s="157">
        <v>0</v>
      </c>
      <c r="R239" s="157">
        <f>Q239*H239</f>
        <v>0</v>
      </c>
      <c r="S239" s="157">
        <v>1.4E-2</v>
      </c>
      <c r="T239" s="158">
        <f>S239*H239</f>
        <v>0.39200000000000002</v>
      </c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R239" s="159" t="s">
        <v>307</v>
      </c>
      <c r="AT239" s="159" t="s">
        <v>242</v>
      </c>
      <c r="AU239" s="159" t="s">
        <v>140</v>
      </c>
      <c r="AY239" s="18" t="s">
        <v>239</v>
      </c>
      <c r="BE239" s="160">
        <f>IF(N239="základná",J239,0)</f>
        <v>0</v>
      </c>
      <c r="BF239" s="160">
        <f>IF(N239="znížená",J239,0)</f>
        <v>0</v>
      </c>
      <c r="BG239" s="160">
        <f>IF(N239="zákl. prenesená",J239,0)</f>
        <v>0</v>
      </c>
      <c r="BH239" s="160">
        <f>IF(N239="zníž. prenesená",J239,0)</f>
        <v>0</v>
      </c>
      <c r="BI239" s="160">
        <f>IF(N239="nulová",J239,0)</f>
        <v>0</v>
      </c>
      <c r="BJ239" s="18" t="s">
        <v>140</v>
      </c>
      <c r="BK239" s="161">
        <f>ROUND(I239*H239,3)</f>
        <v>0</v>
      </c>
      <c r="BL239" s="18" t="s">
        <v>307</v>
      </c>
      <c r="BM239" s="159" t="s">
        <v>371</v>
      </c>
    </row>
    <row r="240" spans="1:65" s="13" customFormat="1">
      <c r="B240" s="162"/>
      <c r="D240" s="163" t="s">
        <v>247</v>
      </c>
      <c r="E240" s="164" t="s">
        <v>1</v>
      </c>
      <c r="F240" s="165" t="s">
        <v>1616</v>
      </c>
      <c r="H240" s="166">
        <v>28</v>
      </c>
      <c r="I240" s="167"/>
      <c r="L240" s="162"/>
      <c r="M240" s="168"/>
      <c r="N240" s="169"/>
      <c r="O240" s="169"/>
      <c r="P240" s="169"/>
      <c r="Q240" s="169"/>
      <c r="R240" s="169"/>
      <c r="S240" s="169"/>
      <c r="T240" s="170"/>
      <c r="AT240" s="164" t="s">
        <v>247</v>
      </c>
      <c r="AU240" s="164" t="s">
        <v>140</v>
      </c>
      <c r="AV240" s="13" t="s">
        <v>140</v>
      </c>
      <c r="AW240" s="13" t="s">
        <v>3</v>
      </c>
      <c r="AX240" s="13" t="s">
        <v>80</v>
      </c>
      <c r="AY240" s="164" t="s">
        <v>239</v>
      </c>
    </row>
    <row r="241" spans="1:65" s="14" customFormat="1">
      <c r="B241" s="171"/>
      <c r="D241" s="163" t="s">
        <v>247</v>
      </c>
      <c r="E241" s="172" t="s">
        <v>1</v>
      </c>
      <c r="F241" s="173" t="s">
        <v>249</v>
      </c>
      <c r="H241" s="174">
        <v>28</v>
      </c>
      <c r="I241" s="175"/>
      <c r="L241" s="171"/>
      <c r="M241" s="176"/>
      <c r="N241" s="177"/>
      <c r="O241" s="177"/>
      <c r="P241" s="177"/>
      <c r="Q241" s="177"/>
      <c r="R241" s="177"/>
      <c r="S241" s="177"/>
      <c r="T241" s="178"/>
      <c r="AT241" s="172" t="s">
        <v>247</v>
      </c>
      <c r="AU241" s="172" t="s">
        <v>140</v>
      </c>
      <c r="AV241" s="14" t="s">
        <v>246</v>
      </c>
      <c r="AW241" s="14" t="s">
        <v>3</v>
      </c>
      <c r="AX241" s="14" t="s">
        <v>88</v>
      </c>
      <c r="AY241" s="172" t="s">
        <v>239</v>
      </c>
    </row>
    <row r="242" spans="1:65" s="2" customFormat="1" ht="24.25" customHeight="1">
      <c r="A242" s="34"/>
      <c r="B242" s="147"/>
      <c r="C242" s="148" t="s">
        <v>327</v>
      </c>
      <c r="D242" s="148" t="s">
        <v>242</v>
      </c>
      <c r="E242" s="149" t="s">
        <v>321</v>
      </c>
      <c r="F242" s="150" t="s">
        <v>322</v>
      </c>
      <c r="G242" s="151" t="s">
        <v>261</v>
      </c>
      <c r="H242" s="152">
        <v>146.5</v>
      </c>
      <c r="I242" s="153"/>
      <c r="J242" s="152">
        <f>ROUND(I242*H242,3)</f>
        <v>0</v>
      </c>
      <c r="K242" s="154"/>
      <c r="L242" s="35"/>
      <c r="M242" s="155" t="s">
        <v>1</v>
      </c>
      <c r="N242" s="156" t="s">
        <v>46</v>
      </c>
      <c r="O242" s="60"/>
      <c r="P242" s="157">
        <f>O242*H242</f>
        <v>0</v>
      </c>
      <c r="Q242" s="157">
        <v>0</v>
      </c>
      <c r="R242" s="157">
        <f>Q242*H242</f>
        <v>0</v>
      </c>
      <c r="S242" s="157">
        <v>0.02</v>
      </c>
      <c r="T242" s="158">
        <f>S242*H242</f>
        <v>2.93</v>
      </c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R242" s="159" t="s">
        <v>246</v>
      </c>
      <c r="AT242" s="159" t="s">
        <v>242</v>
      </c>
      <c r="AU242" s="159" t="s">
        <v>140</v>
      </c>
      <c r="AY242" s="18" t="s">
        <v>239</v>
      </c>
      <c r="BE242" s="160">
        <f>IF(N242="základná",J242,0)</f>
        <v>0</v>
      </c>
      <c r="BF242" s="160">
        <f>IF(N242="znížená",J242,0)</f>
        <v>0</v>
      </c>
      <c r="BG242" s="160">
        <f>IF(N242="zákl. prenesená",J242,0)</f>
        <v>0</v>
      </c>
      <c r="BH242" s="160">
        <f>IF(N242="zníž. prenesená",J242,0)</f>
        <v>0</v>
      </c>
      <c r="BI242" s="160">
        <f>IF(N242="nulová",J242,0)</f>
        <v>0</v>
      </c>
      <c r="BJ242" s="18" t="s">
        <v>140</v>
      </c>
      <c r="BK242" s="161">
        <f>ROUND(I242*H242,3)</f>
        <v>0</v>
      </c>
      <c r="BL242" s="18" t="s">
        <v>246</v>
      </c>
      <c r="BM242" s="159" t="s">
        <v>451</v>
      </c>
    </row>
    <row r="243" spans="1:65" s="15" customFormat="1">
      <c r="B243" s="179"/>
      <c r="D243" s="163" t="s">
        <v>247</v>
      </c>
      <c r="E243" s="180" t="s">
        <v>1</v>
      </c>
      <c r="F243" s="181" t="s">
        <v>324</v>
      </c>
      <c r="H243" s="180" t="s">
        <v>1</v>
      </c>
      <c r="I243" s="182"/>
      <c r="L243" s="179"/>
      <c r="M243" s="183"/>
      <c r="N243" s="184"/>
      <c r="O243" s="184"/>
      <c r="P243" s="184"/>
      <c r="Q243" s="184"/>
      <c r="R243" s="184"/>
      <c r="S243" s="184"/>
      <c r="T243" s="185"/>
      <c r="AT243" s="180" t="s">
        <v>247</v>
      </c>
      <c r="AU243" s="180" t="s">
        <v>140</v>
      </c>
      <c r="AV243" s="15" t="s">
        <v>88</v>
      </c>
      <c r="AW243" s="15" t="s">
        <v>3</v>
      </c>
      <c r="AX243" s="15" t="s">
        <v>80</v>
      </c>
      <c r="AY243" s="180" t="s">
        <v>239</v>
      </c>
    </row>
    <row r="244" spans="1:65" s="13" customFormat="1" ht="20.95">
      <c r="B244" s="162"/>
      <c r="D244" s="163" t="s">
        <v>247</v>
      </c>
      <c r="E244" s="164" t="s">
        <v>1</v>
      </c>
      <c r="F244" s="165" t="s">
        <v>1617</v>
      </c>
      <c r="H244" s="166">
        <v>79.814999999999998</v>
      </c>
      <c r="I244" s="167"/>
      <c r="L244" s="162"/>
      <c r="M244" s="168"/>
      <c r="N244" s="169"/>
      <c r="O244" s="169"/>
      <c r="P244" s="169"/>
      <c r="Q244" s="169"/>
      <c r="R244" s="169"/>
      <c r="S244" s="169"/>
      <c r="T244" s="170"/>
      <c r="AT244" s="164" t="s">
        <v>247</v>
      </c>
      <c r="AU244" s="164" t="s">
        <v>140</v>
      </c>
      <c r="AV244" s="13" t="s">
        <v>140</v>
      </c>
      <c r="AW244" s="13" t="s">
        <v>3</v>
      </c>
      <c r="AX244" s="13" t="s">
        <v>80</v>
      </c>
      <c r="AY244" s="164" t="s">
        <v>239</v>
      </c>
    </row>
    <row r="245" spans="1:65" s="13" customFormat="1">
      <c r="B245" s="162"/>
      <c r="D245" s="163" t="s">
        <v>247</v>
      </c>
      <c r="E245" s="164" t="s">
        <v>1</v>
      </c>
      <c r="F245" s="165" t="s">
        <v>1618</v>
      </c>
      <c r="H245" s="166">
        <v>66.685000000000002</v>
      </c>
      <c r="I245" s="167"/>
      <c r="L245" s="162"/>
      <c r="M245" s="168"/>
      <c r="N245" s="169"/>
      <c r="O245" s="169"/>
      <c r="P245" s="169"/>
      <c r="Q245" s="169"/>
      <c r="R245" s="169"/>
      <c r="S245" s="169"/>
      <c r="T245" s="170"/>
      <c r="AT245" s="164" t="s">
        <v>247</v>
      </c>
      <c r="AU245" s="164" t="s">
        <v>140</v>
      </c>
      <c r="AV245" s="13" t="s">
        <v>140</v>
      </c>
      <c r="AW245" s="13" t="s">
        <v>3</v>
      </c>
      <c r="AX245" s="13" t="s">
        <v>80</v>
      </c>
      <c r="AY245" s="164" t="s">
        <v>239</v>
      </c>
    </row>
    <row r="246" spans="1:65" s="14" customFormat="1">
      <c r="B246" s="171"/>
      <c r="D246" s="163" t="s">
        <v>247</v>
      </c>
      <c r="E246" s="172" t="s">
        <v>1</v>
      </c>
      <c r="F246" s="173" t="s">
        <v>249</v>
      </c>
      <c r="H246" s="174">
        <v>146.5</v>
      </c>
      <c r="I246" s="175"/>
      <c r="L246" s="171"/>
      <c r="M246" s="176"/>
      <c r="N246" s="177"/>
      <c r="O246" s="177"/>
      <c r="P246" s="177"/>
      <c r="Q246" s="177"/>
      <c r="R246" s="177"/>
      <c r="S246" s="177"/>
      <c r="T246" s="178"/>
      <c r="AT246" s="172" t="s">
        <v>247</v>
      </c>
      <c r="AU246" s="172" t="s">
        <v>140</v>
      </c>
      <c r="AV246" s="14" t="s">
        <v>246</v>
      </c>
      <c r="AW246" s="14" t="s">
        <v>3</v>
      </c>
      <c r="AX246" s="14" t="s">
        <v>88</v>
      </c>
      <c r="AY246" s="172" t="s">
        <v>239</v>
      </c>
    </row>
    <row r="247" spans="1:65" s="2" customFormat="1" ht="24.25" customHeight="1">
      <c r="A247" s="34"/>
      <c r="B247" s="147"/>
      <c r="C247" s="148" t="s">
        <v>334</v>
      </c>
      <c r="D247" s="148" t="s">
        <v>242</v>
      </c>
      <c r="E247" s="149" t="s">
        <v>328</v>
      </c>
      <c r="F247" s="150" t="s">
        <v>329</v>
      </c>
      <c r="G247" s="151" t="s">
        <v>261</v>
      </c>
      <c r="H247" s="152">
        <v>297.14999999999998</v>
      </c>
      <c r="I247" s="153"/>
      <c r="J247" s="152">
        <f>ROUND(I247*H247,3)</f>
        <v>0</v>
      </c>
      <c r="K247" s="154"/>
      <c r="L247" s="35"/>
      <c r="M247" s="155" t="s">
        <v>1</v>
      </c>
      <c r="N247" s="156" t="s">
        <v>46</v>
      </c>
      <c r="O247" s="60"/>
      <c r="P247" s="157">
        <f>O247*H247</f>
        <v>0</v>
      </c>
      <c r="Q247" s="157">
        <v>0</v>
      </c>
      <c r="R247" s="157">
        <f>Q247*H247</f>
        <v>0</v>
      </c>
      <c r="S247" s="157">
        <v>1E-3</v>
      </c>
      <c r="T247" s="158">
        <f>S247*H247</f>
        <v>0.29714999999999997</v>
      </c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R247" s="159" t="s">
        <v>307</v>
      </c>
      <c r="AT247" s="159" t="s">
        <v>242</v>
      </c>
      <c r="AU247" s="159" t="s">
        <v>140</v>
      </c>
      <c r="AY247" s="18" t="s">
        <v>239</v>
      </c>
      <c r="BE247" s="160">
        <f>IF(N247="základná",J247,0)</f>
        <v>0</v>
      </c>
      <c r="BF247" s="160">
        <f>IF(N247="znížená",J247,0)</f>
        <v>0</v>
      </c>
      <c r="BG247" s="160">
        <f>IF(N247="zákl. prenesená",J247,0)</f>
        <v>0</v>
      </c>
      <c r="BH247" s="160">
        <f>IF(N247="zníž. prenesená",J247,0)</f>
        <v>0</v>
      </c>
      <c r="BI247" s="160">
        <f>IF(N247="nulová",J247,0)</f>
        <v>0</v>
      </c>
      <c r="BJ247" s="18" t="s">
        <v>140</v>
      </c>
      <c r="BK247" s="161">
        <f>ROUND(I247*H247,3)</f>
        <v>0</v>
      </c>
      <c r="BL247" s="18" t="s">
        <v>307</v>
      </c>
      <c r="BM247" s="159" t="s">
        <v>1203</v>
      </c>
    </row>
    <row r="248" spans="1:65" s="15" customFormat="1">
      <c r="B248" s="179"/>
      <c r="D248" s="163" t="s">
        <v>247</v>
      </c>
      <c r="E248" s="180" t="s">
        <v>1</v>
      </c>
      <c r="F248" s="181" t="s">
        <v>331</v>
      </c>
      <c r="H248" s="180" t="s">
        <v>1</v>
      </c>
      <c r="I248" s="182"/>
      <c r="L248" s="179"/>
      <c r="M248" s="183"/>
      <c r="N248" s="184"/>
      <c r="O248" s="184"/>
      <c r="P248" s="184"/>
      <c r="Q248" s="184"/>
      <c r="R248" s="184"/>
      <c r="S248" s="184"/>
      <c r="T248" s="185"/>
      <c r="AT248" s="180" t="s">
        <v>247</v>
      </c>
      <c r="AU248" s="180" t="s">
        <v>140</v>
      </c>
      <c r="AV248" s="15" t="s">
        <v>88</v>
      </c>
      <c r="AW248" s="15" t="s">
        <v>3</v>
      </c>
      <c r="AX248" s="15" t="s">
        <v>80</v>
      </c>
      <c r="AY248" s="180" t="s">
        <v>239</v>
      </c>
    </row>
    <row r="249" spans="1:65" s="13" customFormat="1" ht="31.45">
      <c r="B249" s="162"/>
      <c r="D249" s="163" t="s">
        <v>247</v>
      </c>
      <c r="E249" s="164" t="s">
        <v>1</v>
      </c>
      <c r="F249" s="165" t="s">
        <v>1619</v>
      </c>
      <c r="H249" s="166">
        <v>193.48</v>
      </c>
      <c r="I249" s="167"/>
      <c r="L249" s="162"/>
      <c r="M249" s="168"/>
      <c r="N249" s="169"/>
      <c r="O249" s="169"/>
      <c r="P249" s="169"/>
      <c r="Q249" s="169"/>
      <c r="R249" s="169"/>
      <c r="S249" s="169"/>
      <c r="T249" s="170"/>
      <c r="AT249" s="164" t="s">
        <v>247</v>
      </c>
      <c r="AU249" s="164" t="s">
        <v>140</v>
      </c>
      <c r="AV249" s="13" t="s">
        <v>140</v>
      </c>
      <c r="AW249" s="13" t="s">
        <v>3</v>
      </c>
      <c r="AX249" s="13" t="s">
        <v>80</v>
      </c>
      <c r="AY249" s="164" t="s">
        <v>239</v>
      </c>
    </row>
    <row r="250" spans="1:65" s="13" customFormat="1">
      <c r="B250" s="162"/>
      <c r="D250" s="163" t="s">
        <v>247</v>
      </c>
      <c r="E250" s="164" t="s">
        <v>1</v>
      </c>
      <c r="F250" s="165" t="s">
        <v>1620</v>
      </c>
      <c r="H250" s="166">
        <v>103.67</v>
      </c>
      <c r="I250" s="167"/>
      <c r="L250" s="162"/>
      <c r="M250" s="168"/>
      <c r="N250" s="169"/>
      <c r="O250" s="169"/>
      <c r="P250" s="169"/>
      <c r="Q250" s="169"/>
      <c r="R250" s="169"/>
      <c r="S250" s="169"/>
      <c r="T250" s="170"/>
      <c r="AT250" s="164" t="s">
        <v>247</v>
      </c>
      <c r="AU250" s="164" t="s">
        <v>140</v>
      </c>
      <c r="AV250" s="13" t="s">
        <v>140</v>
      </c>
      <c r="AW250" s="13" t="s">
        <v>3</v>
      </c>
      <c r="AX250" s="13" t="s">
        <v>80</v>
      </c>
      <c r="AY250" s="164" t="s">
        <v>239</v>
      </c>
    </row>
    <row r="251" spans="1:65" s="14" customFormat="1">
      <c r="B251" s="171"/>
      <c r="D251" s="163" t="s">
        <v>247</v>
      </c>
      <c r="E251" s="172" t="s">
        <v>1</v>
      </c>
      <c r="F251" s="173" t="s">
        <v>249</v>
      </c>
      <c r="H251" s="174">
        <v>297.14999999999998</v>
      </c>
      <c r="I251" s="175"/>
      <c r="L251" s="171"/>
      <c r="M251" s="176"/>
      <c r="N251" s="177"/>
      <c r="O251" s="177"/>
      <c r="P251" s="177"/>
      <c r="Q251" s="177"/>
      <c r="R251" s="177"/>
      <c r="S251" s="177"/>
      <c r="T251" s="178"/>
      <c r="AT251" s="172" t="s">
        <v>247</v>
      </c>
      <c r="AU251" s="172" t="s">
        <v>140</v>
      </c>
      <c r="AV251" s="14" t="s">
        <v>246</v>
      </c>
      <c r="AW251" s="14" t="s">
        <v>3</v>
      </c>
      <c r="AX251" s="14" t="s">
        <v>88</v>
      </c>
      <c r="AY251" s="172" t="s">
        <v>239</v>
      </c>
    </row>
    <row r="252" spans="1:65" s="2" customFormat="1" ht="24.25" customHeight="1">
      <c r="A252" s="34"/>
      <c r="B252" s="147"/>
      <c r="C252" s="148" t="s">
        <v>339</v>
      </c>
      <c r="D252" s="148" t="s">
        <v>242</v>
      </c>
      <c r="E252" s="149" t="s">
        <v>335</v>
      </c>
      <c r="F252" s="150" t="s">
        <v>336</v>
      </c>
      <c r="G252" s="151" t="s">
        <v>261</v>
      </c>
      <c r="H252" s="152">
        <v>44.04</v>
      </c>
      <c r="I252" s="153"/>
      <c r="J252" s="152">
        <f>ROUND(I252*H252,3)</f>
        <v>0</v>
      </c>
      <c r="K252" s="154"/>
      <c r="L252" s="35"/>
      <c r="M252" s="155" t="s">
        <v>1</v>
      </c>
      <c r="N252" s="156" t="s">
        <v>46</v>
      </c>
      <c r="O252" s="60"/>
      <c r="P252" s="157">
        <f>O252*H252</f>
        <v>0</v>
      </c>
      <c r="Q252" s="157">
        <v>0</v>
      </c>
      <c r="R252" s="157">
        <f>Q252*H252</f>
        <v>0</v>
      </c>
      <c r="S252" s="157">
        <v>0.05</v>
      </c>
      <c r="T252" s="158">
        <f>S252*H252</f>
        <v>2.202</v>
      </c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R252" s="159" t="s">
        <v>246</v>
      </c>
      <c r="AT252" s="159" t="s">
        <v>242</v>
      </c>
      <c r="AU252" s="159" t="s">
        <v>140</v>
      </c>
      <c r="AY252" s="18" t="s">
        <v>239</v>
      </c>
      <c r="BE252" s="160">
        <f>IF(N252="základná",J252,0)</f>
        <v>0</v>
      </c>
      <c r="BF252" s="160">
        <f>IF(N252="znížená",J252,0)</f>
        <v>0</v>
      </c>
      <c r="BG252" s="160">
        <f>IF(N252="zákl. prenesená",J252,0)</f>
        <v>0</v>
      </c>
      <c r="BH252" s="160">
        <f>IF(N252="zníž. prenesená",J252,0)</f>
        <v>0</v>
      </c>
      <c r="BI252" s="160">
        <f>IF(N252="nulová",J252,0)</f>
        <v>0</v>
      </c>
      <c r="BJ252" s="18" t="s">
        <v>140</v>
      </c>
      <c r="BK252" s="161">
        <f>ROUND(I252*H252,3)</f>
        <v>0</v>
      </c>
      <c r="BL252" s="18" t="s">
        <v>246</v>
      </c>
      <c r="BM252" s="159" t="s">
        <v>351</v>
      </c>
    </row>
    <row r="253" spans="1:65" s="15" customFormat="1">
      <c r="B253" s="179"/>
      <c r="D253" s="163" t="s">
        <v>247</v>
      </c>
      <c r="E253" s="180" t="s">
        <v>1</v>
      </c>
      <c r="F253" s="181" t="s">
        <v>1621</v>
      </c>
      <c r="H253" s="180" t="s">
        <v>1</v>
      </c>
      <c r="I253" s="182"/>
      <c r="L253" s="179"/>
      <c r="M253" s="183"/>
      <c r="N253" s="184"/>
      <c r="O253" s="184"/>
      <c r="P253" s="184"/>
      <c r="Q253" s="184"/>
      <c r="R253" s="184"/>
      <c r="S253" s="184"/>
      <c r="T253" s="185"/>
      <c r="AT253" s="180" t="s">
        <v>247</v>
      </c>
      <c r="AU253" s="180" t="s">
        <v>140</v>
      </c>
      <c r="AV253" s="15" t="s">
        <v>88</v>
      </c>
      <c r="AW253" s="15" t="s">
        <v>3</v>
      </c>
      <c r="AX253" s="15" t="s">
        <v>80</v>
      </c>
      <c r="AY253" s="180" t="s">
        <v>239</v>
      </c>
    </row>
    <row r="254" spans="1:65" s="13" customFormat="1">
      <c r="B254" s="162"/>
      <c r="D254" s="163" t="s">
        <v>247</v>
      </c>
      <c r="E254" s="164" t="s">
        <v>1</v>
      </c>
      <c r="F254" s="165" t="s">
        <v>1622</v>
      </c>
      <c r="H254" s="166">
        <v>26.08</v>
      </c>
      <c r="I254" s="167"/>
      <c r="L254" s="162"/>
      <c r="M254" s="168"/>
      <c r="N254" s="169"/>
      <c r="O254" s="169"/>
      <c r="P254" s="169"/>
      <c r="Q254" s="169"/>
      <c r="R254" s="169"/>
      <c r="S254" s="169"/>
      <c r="T254" s="170"/>
      <c r="AT254" s="164" t="s">
        <v>247</v>
      </c>
      <c r="AU254" s="164" t="s">
        <v>140</v>
      </c>
      <c r="AV254" s="13" t="s">
        <v>140</v>
      </c>
      <c r="AW254" s="13" t="s">
        <v>3</v>
      </c>
      <c r="AX254" s="13" t="s">
        <v>80</v>
      </c>
      <c r="AY254" s="164" t="s">
        <v>239</v>
      </c>
    </row>
    <row r="255" spans="1:65" s="13" customFormat="1">
      <c r="B255" s="162"/>
      <c r="D255" s="163" t="s">
        <v>247</v>
      </c>
      <c r="E255" s="164" t="s">
        <v>1</v>
      </c>
      <c r="F255" s="165" t="s">
        <v>1623</v>
      </c>
      <c r="H255" s="166">
        <v>17.96</v>
      </c>
      <c r="I255" s="167"/>
      <c r="L255" s="162"/>
      <c r="M255" s="168"/>
      <c r="N255" s="169"/>
      <c r="O255" s="169"/>
      <c r="P255" s="169"/>
      <c r="Q255" s="169"/>
      <c r="R255" s="169"/>
      <c r="S255" s="169"/>
      <c r="T255" s="170"/>
      <c r="AT255" s="164" t="s">
        <v>247</v>
      </c>
      <c r="AU255" s="164" t="s">
        <v>140</v>
      </c>
      <c r="AV255" s="13" t="s">
        <v>140</v>
      </c>
      <c r="AW255" s="13" t="s">
        <v>3</v>
      </c>
      <c r="AX255" s="13" t="s">
        <v>80</v>
      </c>
      <c r="AY255" s="164" t="s">
        <v>239</v>
      </c>
    </row>
    <row r="256" spans="1:65" s="14" customFormat="1">
      <c r="B256" s="171"/>
      <c r="D256" s="163" t="s">
        <v>247</v>
      </c>
      <c r="E256" s="172" t="s">
        <v>1</v>
      </c>
      <c r="F256" s="173" t="s">
        <v>249</v>
      </c>
      <c r="H256" s="174">
        <v>44.04</v>
      </c>
      <c r="I256" s="175"/>
      <c r="L256" s="171"/>
      <c r="M256" s="176"/>
      <c r="N256" s="177"/>
      <c r="O256" s="177"/>
      <c r="P256" s="177"/>
      <c r="Q256" s="177"/>
      <c r="R256" s="177"/>
      <c r="S256" s="177"/>
      <c r="T256" s="178"/>
      <c r="AT256" s="172" t="s">
        <v>247</v>
      </c>
      <c r="AU256" s="172" t="s">
        <v>140</v>
      </c>
      <c r="AV256" s="14" t="s">
        <v>246</v>
      </c>
      <c r="AW256" s="14" t="s">
        <v>3</v>
      </c>
      <c r="AX256" s="14" t="s">
        <v>88</v>
      </c>
      <c r="AY256" s="172" t="s">
        <v>239</v>
      </c>
    </row>
    <row r="257" spans="1:65" s="2" customFormat="1" ht="24.25" customHeight="1">
      <c r="A257" s="34"/>
      <c r="B257" s="147"/>
      <c r="C257" s="148" t="s">
        <v>344</v>
      </c>
      <c r="D257" s="148" t="s">
        <v>242</v>
      </c>
      <c r="E257" s="149" t="s">
        <v>340</v>
      </c>
      <c r="F257" s="150" t="s">
        <v>341</v>
      </c>
      <c r="G257" s="151" t="s">
        <v>261</v>
      </c>
      <c r="H257" s="152">
        <v>71.25</v>
      </c>
      <c r="I257" s="153"/>
      <c r="J257" s="152">
        <f>ROUND(I257*H257,3)</f>
        <v>0</v>
      </c>
      <c r="K257" s="154"/>
      <c r="L257" s="35"/>
      <c r="M257" s="155" t="s">
        <v>1</v>
      </c>
      <c r="N257" s="156" t="s">
        <v>46</v>
      </c>
      <c r="O257" s="60"/>
      <c r="P257" s="157">
        <f>O257*H257</f>
        <v>0</v>
      </c>
      <c r="Q257" s="157">
        <v>0</v>
      </c>
      <c r="R257" s="157">
        <f>Q257*H257</f>
        <v>0</v>
      </c>
      <c r="S257" s="157">
        <v>4.0000000000000001E-3</v>
      </c>
      <c r="T257" s="158">
        <f>S257*H257</f>
        <v>0.28500000000000003</v>
      </c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R257" s="159" t="s">
        <v>246</v>
      </c>
      <c r="AT257" s="159" t="s">
        <v>242</v>
      </c>
      <c r="AU257" s="159" t="s">
        <v>140</v>
      </c>
      <c r="AY257" s="18" t="s">
        <v>239</v>
      </c>
      <c r="BE257" s="160">
        <f>IF(N257="základná",J257,0)</f>
        <v>0</v>
      </c>
      <c r="BF257" s="160">
        <f>IF(N257="znížená",J257,0)</f>
        <v>0</v>
      </c>
      <c r="BG257" s="160">
        <f>IF(N257="zákl. prenesená",J257,0)</f>
        <v>0</v>
      </c>
      <c r="BH257" s="160">
        <f>IF(N257="zníž. prenesená",J257,0)</f>
        <v>0</v>
      </c>
      <c r="BI257" s="160">
        <f>IF(N257="nulová",J257,0)</f>
        <v>0</v>
      </c>
      <c r="BJ257" s="18" t="s">
        <v>140</v>
      </c>
      <c r="BK257" s="161">
        <f>ROUND(I257*H257,3)</f>
        <v>0</v>
      </c>
      <c r="BL257" s="18" t="s">
        <v>246</v>
      </c>
      <c r="BM257" s="159" t="s">
        <v>358</v>
      </c>
    </row>
    <row r="258" spans="1:65" s="15" customFormat="1">
      <c r="B258" s="179"/>
      <c r="D258" s="163" t="s">
        <v>247</v>
      </c>
      <c r="E258" s="180" t="s">
        <v>1</v>
      </c>
      <c r="F258" s="181" t="s">
        <v>1624</v>
      </c>
      <c r="H258" s="180" t="s">
        <v>1</v>
      </c>
      <c r="I258" s="182"/>
      <c r="L258" s="179"/>
      <c r="M258" s="183"/>
      <c r="N258" s="184"/>
      <c r="O258" s="184"/>
      <c r="P258" s="184"/>
      <c r="Q258" s="184"/>
      <c r="R258" s="184"/>
      <c r="S258" s="184"/>
      <c r="T258" s="185"/>
      <c r="AT258" s="180" t="s">
        <v>247</v>
      </c>
      <c r="AU258" s="180" t="s">
        <v>140</v>
      </c>
      <c r="AV258" s="15" t="s">
        <v>88</v>
      </c>
      <c r="AW258" s="15" t="s">
        <v>3</v>
      </c>
      <c r="AX258" s="15" t="s">
        <v>80</v>
      </c>
      <c r="AY258" s="180" t="s">
        <v>239</v>
      </c>
    </row>
    <row r="259" spans="1:65" s="13" customFormat="1" ht="20.95">
      <c r="B259" s="162"/>
      <c r="D259" s="163" t="s">
        <v>247</v>
      </c>
      <c r="E259" s="164" t="s">
        <v>1</v>
      </c>
      <c r="F259" s="165" t="s">
        <v>1625</v>
      </c>
      <c r="H259" s="166">
        <v>69.015000000000001</v>
      </c>
      <c r="I259" s="167"/>
      <c r="L259" s="162"/>
      <c r="M259" s="168"/>
      <c r="N259" s="169"/>
      <c r="O259" s="169"/>
      <c r="P259" s="169"/>
      <c r="Q259" s="169"/>
      <c r="R259" s="169"/>
      <c r="S259" s="169"/>
      <c r="T259" s="170"/>
      <c r="AT259" s="164" t="s">
        <v>247</v>
      </c>
      <c r="AU259" s="164" t="s">
        <v>140</v>
      </c>
      <c r="AV259" s="13" t="s">
        <v>140</v>
      </c>
      <c r="AW259" s="13" t="s">
        <v>3</v>
      </c>
      <c r="AX259" s="13" t="s">
        <v>80</v>
      </c>
      <c r="AY259" s="164" t="s">
        <v>239</v>
      </c>
    </row>
    <row r="260" spans="1:65" s="13" customFormat="1">
      <c r="B260" s="162"/>
      <c r="D260" s="163" t="s">
        <v>247</v>
      </c>
      <c r="E260" s="164" t="s">
        <v>1</v>
      </c>
      <c r="F260" s="165" t="s">
        <v>1626</v>
      </c>
      <c r="H260" s="166">
        <v>2.2349999999999999</v>
      </c>
      <c r="I260" s="167"/>
      <c r="L260" s="162"/>
      <c r="M260" s="168"/>
      <c r="N260" s="169"/>
      <c r="O260" s="169"/>
      <c r="P260" s="169"/>
      <c r="Q260" s="169"/>
      <c r="R260" s="169"/>
      <c r="S260" s="169"/>
      <c r="T260" s="170"/>
      <c r="AT260" s="164" t="s">
        <v>247</v>
      </c>
      <c r="AU260" s="164" t="s">
        <v>140</v>
      </c>
      <c r="AV260" s="13" t="s">
        <v>140</v>
      </c>
      <c r="AW260" s="13" t="s">
        <v>3</v>
      </c>
      <c r="AX260" s="13" t="s">
        <v>80</v>
      </c>
      <c r="AY260" s="164" t="s">
        <v>239</v>
      </c>
    </row>
    <row r="261" spans="1:65" s="14" customFormat="1">
      <c r="B261" s="171"/>
      <c r="D261" s="163" t="s">
        <v>247</v>
      </c>
      <c r="E261" s="172" t="s">
        <v>1</v>
      </c>
      <c r="F261" s="173" t="s">
        <v>249</v>
      </c>
      <c r="H261" s="174">
        <v>71.25</v>
      </c>
      <c r="I261" s="175"/>
      <c r="L261" s="171"/>
      <c r="M261" s="176"/>
      <c r="N261" s="177"/>
      <c r="O261" s="177"/>
      <c r="P261" s="177"/>
      <c r="Q261" s="177"/>
      <c r="R261" s="177"/>
      <c r="S261" s="177"/>
      <c r="T261" s="178"/>
      <c r="AT261" s="172" t="s">
        <v>247</v>
      </c>
      <c r="AU261" s="172" t="s">
        <v>140</v>
      </c>
      <c r="AV261" s="14" t="s">
        <v>246</v>
      </c>
      <c r="AW261" s="14" t="s">
        <v>3</v>
      </c>
      <c r="AX261" s="14" t="s">
        <v>88</v>
      </c>
      <c r="AY261" s="172" t="s">
        <v>239</v>
      </c>
    </row>
    <row r="262" spans="1:65" s="2" customFormat="1" ht="24.25" customHeight="1">
      <c r="A262" s="34"/>
      <c r="B262" s="147"/>
      <c r="C262" s="148" t="s">
        <v>307</v>
      </c>
      <c r="D262" s="148" t="s">
        <v>242</v>
      </c>
      <c r="E262" s="149" t="s">
        <v>345</v>
      </c>
      <c r="F262" s="150" t="s">
        <v>346</v>
      </c>
      <c r="G262" s="151" t="s">
        <v>261</v>
      </c>
      <c r="H262" s="152">
        <v>183.48099999999999</v>
      </c>
      <c r="I262" s="153"/>
      <c r="J262" s="152">
        <f>ROUND(I262*H262,3)</f>
        <v>0</v>
      </c>
      <c r="K262" s="154"/>
      <c r="L262" s="35"/>
      <c r="M262" s="155" t="s">
        <v>1</v>
      </c>
      <c r="N262" s="156" t="s">
        <v>46</v>
      </c>
      <c r="O262" s="60"/>
      <c r="P262" s="157">
        <f>O262*H262</f>
        <v>0</v>
      </c>
      <c r="Q262" s="157">
        <v>0</v>
      </c>
      <c r="R262" s="157">
        <f>Q262*H262</f>
        <v>0</v>
      </c>
      <c r="S262" s="157">
        <v>0.01</v>
      </c>
      <c r="T262" s="158">
        <f>S262*H262</f>
        <v>1.8348100000000001</v>
      </c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R262" s="159" t="s">
        <v>246</v>
      </c>
      <c r="AT262" s="159" t="s">
        <v>242</v>
      </c>
      <c r="AU262" s="159" t="s">
        <v>140</v>
      </c>
      <c r="AY262" s="18" t="s">
        <v>239</v>
      </c>
      <c r="BE262" s="160">
        <f>IF(N262="základná",J262,0)</f>
        <v>0</v>
      </c>
      <c r="BF262" s="160">
        <f>IF(N262="znížená",J262,0)</f>
        <v>0</v>
      </c>
      <c r="BG262" s="160">
        <f>IF(N262="zákl. prenesená",J262,0)</f>
        <v>0</v>
      </c>
      <c r="BH262" s="160">
        <f>IF(N262="zníž. prenesená",J262,0)</f>
        <v>0</v>
      </c>
      <c r="BI262" s="160">
        <f>IF(N262="nulová",J262,0)</f>
        <v>0</v>
      </c>
      <c r="BJ262" s="18" t="s">
        <v>140</v>
      </c>
      <c r="BK262" s="161">
        <f>ROUND(I262*H262,3)</f>
        <v>0</v>
      </c>
      <c r="BL262" s="18" t="s">
        <v>246</v>
      </c>
      <c r="BM262" s="159" t="s">
        <v>462</v>
      </c>
    </row>
    <row r="263" spans="1:65" s="13" customFormat="1" ht="31.45">
      <c r="B263" s="162"/>
      <c r="D263" s="163" t="s">
        <v>247</v>
      </c>
      <c r="E263" s="164" t="s">
        <v>1</v>
      </c>
      <c r="F263" s="165" t="s">
        <v>1627</v>
      </c>
      <c r="H263" s="166">
        <v>183.48099999999999</v>
      </c>
      <c r="I263" s="167"/>
      <c r="L263" s="162"/>
      <c r="M263" s="168"/>
      <c r="N263" s="169"/>
      <c r="O263" s="169"/>
      <c r="P263" s="169"/>
      <c r="Q263" s="169"/>
      <c r="R263" s="169"/>
      <c r="S263" s="169"/>
      <c r="T263" s="170"/>
      <c r="AT263" s="164" t="s">
        <v>247</v>
      </c>
      <c r="AU263" s="164" t="s">
        <v>140</v>
      </c>
      <c r="AV263" s="13" t="s">
        <v>140</v>
      </c>
      <c r="AW263" s="13" t="s">
        <v>3</v>
      </c>
      <c r="AX263" s="13" t="s">
        <v>80</v>
      </c>
      <c r="AY263" s="164" t="s">
        <v>239</v>
      </c>
    </row>
    <row r="264" spans="1:65" s="14" customFormat="1">
      <c r="B264" s="171"/>
      <c r="D264" s="163" t="s">
        <v>247</v>
      </c>
      <c r="E264" s="172" t="s">
        <v>1</v>
      </c>
      <c r="F264" s="173" t="s">
        <v>249</v>
      </c>
      <c r="H264" s="174">
        <v>183.48099999999999</v>
      </c>
      <c r="I264" s="175"/>
      <c r="L264" s="171"/>
      <c r="M264" s="176"/>
      <c r="N264" s="177"/>
      <c r="O264" s="177"/>
      <c r="P264" s="177"/>
      <c r="Q264" s="177"/>
      <c r="R264" s="177"/>
      <c r="S264" s="177"/>
      <c r="T264" s="178"/>
      <c r="AT264" s="172" t="s">
        <v>247</v>
      </c>
      <c r="AU264" s="172" t="s">
        <v>140</v>
      </c>
      <c r="AV264" s="14" t="s">
        <v>246</v>
      </c>
      <c r="AW264" s="14" t="s">
        <v>3</v>
      </c>
      <c r="AX264" s="14" t="s">
        <v>88</v>
      </c>
      <c r="AY264" s="172" t="s">
        <v>239</v>
      </c>
    </row>
    <row r="265" spans="1:65" s="2" customFormat="1" ht="24.25" customHeight="1">
      <c r="A265" s="34"/>
      <c r="B265" s="147"/>
      <c r="C265" s="148" t="s">
        <v>355</v>
      </c>
      <c r="D265" s="148" t="s">
        <v>242</v>
      </c>
      <c r="E265" s="149" t="s">
        <v>1351</v>
      </c>
      <c r="F265" s="150" t="s">
        <v>1352</v>
      </c>
      <c r="G265" s="151" t="s">
        <v>261</v>
      </c>
      <c r="H265" s="152">
        <v>43.481999999999999</v>
      </c>
      <c r="I265" s="153"/>
      <c r="J265" s="152">
        <f>ROUND(I265*H265,3)</f>
        <v>0</v>
      </c>
      <c r="K265" s="154"/>
      <c r="L265" s="35"/>
      <c r="M265" s="155" t="s">
        <v>1</v>
      </c>
      <c r="N265" s="156" t="s">
        <v>46</v>
      </c>
      <c r="O265" s="60"/>
      <c r="P265" s="157">
        <f>O265*H265</f>
        <v>0</v>
      </c>
      <c r="Q265" s="157">
        <v>0</v>
      </c>
      <c r="R265" s="157">
        <f>Q265*H265</f>
        <v>0</v>
      </c>
      <c r="S265" s="157">
        <v>4.5999999999999999E-2</v>
      </c>
      <c r="T265" s="158">
        <f>S265*H265</f>
        <v>2.0001720000000001</v>
      </c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R265" s="159" t="s">
        <v>246</v>
      </c>
      <c r="AT265" s="159" t="s">
        <v>242</v>
      </c>
      <c r="AU265" s="159" t="s">
        <v>140</v>
      </c>
      <c r="AY265" s="18" t="s">
        <v>239</v>
      </c>
      <c r="BE265" s="160">
        <f>IF(N265="základná",J265,0)</f>
        <v>0</v>
      </c>
      <c r="BF265" s="160">
        <f>IF(N265="znížená",J265,0)</f>
        <v>0</v>
      </c>
      <c r="BG265" s="160">
        <f>IF(N265="zákl. prenesená",J265,0)</f>
        <v>0</v>
      </c>
      <c r="BH265" s="160">
        <f>IF(N265="zníž. prenesená",J265,0)</f>
        <v>0</v>
      </c>
      <c r="BI265" s="160">
        <f>IF(N265="nulová",J265,0)</f>
        <v>0</v>
      </c>
      <c r="BJ265" s="18" t="s">
        <v>140</v>
      </c>
      <c r="BK265" s="161">
        <f>ROUND(I265*H265,3)</f>
        <v>0</v>
      </c>
      <c r="BL265" s="18" t="s">
        <v>246</v>
      </c>
      <c r="BM265" s="159" t="s">
        <v>465</v>
      </c>
    </row>
    <row r="266" spans="1:65" s="15" customFormat="1">
      <c r="B266" s="179"/>
      <c r="D266" s="163" t="s">
        <v>247</v>
      </c>
      <c r="E266" s="180" t="s">
        <v>1</v>
      </c>
      <c r="F266" s="181" t="s">
        <v>1624</v>
      </c>
      <c r="H266" s="180" t="s">
        <v>1</v>
      </c>
      <c r="I266" s="182"/>
      <c r="L266" s="179"/>
      <c r="M266" s="183"/>
      <c r="N266" s="184"/>
      <c r="O266" s="184"/>
      <c r="P266" s="184"/>
      <c r="Q266" s="184"/>
      <c r="R266" s="184"/>
      <c r="S266" s="184"/>
      <c r="T266" s="185"/>
      <c r="AT266" s="180" t="s">
        <v>247</v>
      </c>
      <c r="AU266" s="180" t="s">
        <v>140</v>
      </c>
      <c r="AV266" s="15" t="s">
        <v>88</v>
      </c>
      <c r="AW266" s="15" t="s">
        <v>3</v>
      </c>
      <c r="AX266" s="15" t="s">
        <v>80</v>
      </c>
      <c r="AY266" s="180" t="s">
        <v>239</v>
      </c>
    </row>
    <row r="267" spans="1:65" s="13" customFormat="1">
      <c r="B267" s="162"/>
      <c r="D267" s="163" t="s">
        <v>247</v>
      </c>
      <c r="E267" s="164" t="s">
        <v>1</v>
      </c>
      <c r="F267" s="165" t="s">
        <v>1628</v>
      </c>
      <c r="H267" s="166">
        <v>29.225999999999999</v>
      </c>
      <c r="I267" s="167"/>
      <c r="L267" s="162"/>
      <c r="M267" s="168"/>
      <c r="N267" s="169"/>
      <c r="O267" s="169"/>
      <c r="P267" s="169"/>
      <c r="Q267" s="169"/>
      <c r="R267" s="169"/>
      <c r="S267" s="169"/>
      <c r="T267" s="170"/>
      <c r="AT267" s="164" t="s">
        <v>247</v>
      </c>
      <c r="AU267" s="164" t="s">
        <v>140</v>
      </c>
      <c r="AV267" s="13" t="s">
        <v>140</v>
      </c>
      <c r="AW267" s="13" t="s">
        <v>3</v>
      </c>
      <c r="AX267" s="13" t="s">
        <v>80</v>
      </c>
      <c r="AY267" s="164" t="s">
        <v>239</v>
      </c>
    </row>
    <row r="268" spans="1:65" s="15" customFormat="1">
      <c r="B268" s="179"/>
      <c r="D268" s="163" t="s">
        <v>247</v>
      </c>
      <c r="E268" s="180" t="s">
        <v>1</v>
      </c>
      <c r="F268" s="181" t="s">
        <v>1629</v>
      </c>
      <c r="H268" s="180" t="s">
        <v>1</v>
      </c>
      <c r="I268" s="182"/>
      <c r="L268" s="179"/>
      <c r="M268" s="183"/>
      <c r="N268" s="184"/>
      <c r="O268" s="184"/>
      <c r="P268" s="184"/>
      <c r="Q268" s="184"/>
      <c r="R268" s="184"/>
      <c r="S268" s="184"/>
      <c r="T268" s="185"/>
      <c r="AT268" s="180" t="s">
        <v>247</v>
      </c>
      <c r="AU268" s="180" t="s">
        <v>140</v>
      </c>
      <c r="AV268" s="15" t="s">
        <v>88</v>
      </c>
      <c r="AW268" s="15" t="s">
        <v>3</v>
      </c>
      <c r="AX268" s="15" t="s">
        <v>80</v>
      </c>
      <c r="AY268" s="180" t="s">
        <v>239</v>
      </c>
    </row>
    <row r="269" spans="1:65" s="13" customFormat="1">
      <c r="B269" s="162"/>
      <c r="D269" s="163" t="s">
        <v>247</v>
      </c>
      <c r="E269" s="164" t="s">
        <v>1</v>
      </c>
      <c r="F269" s="165" t="s">
        <v>1630</v>
      </c>
      <c r="H269" s="166">
        <v>7.2480000000000002</v>
      </c>
      <c r="I269" s="167"/>
      <c r="L269" s="162"/>
      <c r="M269" s="168"/>
      <c r="N269" s="169"/>
      <c r="O269" s="169"/>
      <c r="P269" s="169"/>
      <c r="Q269" s="169"/>
      <c r="R269" s="169"/>
      <c r="S269" s="169"/>
      <c r="T269" s="170"/>
      <c r="AT269" s="164" t="s">
        <v>247</v>
      </c>
      <c r="AU269" s="164" t="s">
        <v>140</v>
      </c>
      <c r="AV269" s="13" t="s">
        <v>140</v>
      </c>
      <c r="AW269" s="13" t="s">
        <v>3</v>
      </c>
      <c r="AX269" s="13" t="s">
        <v>80</v>
      </c>
      <c r="AY269" s="164" t="s">
        <v>239</v>
      </c>
    </row>
    <row r="270" spans="1:65" s="13" customFormat="1">
      <c r="B270" s="162"/>
      <c r="D270" s="163" t="s">
        <v>247</v>
      </c>
      <c r="E270" s="164" t="s">
        <v>1</v>
      </c>
      <c r="F270" s="165" t="s">
        <v>1631</v>
      </c>
      <c r="H270" s="166">
        <v>7.008</v>
      </c>
      <c r="I270" s="167"/>
      <c r="L270" s="162"/>
      <c r="M270" s="168"/>
      <c r="N270" s="169"/>
      <c r="O270" s="169"/>
      <c r="P270" s="169"/>
      <c r="Q270" s="169"/>
      <c r="R270" s="169"/>
      <c r="S270" s="169"/>
      <c r="T270" s="170"/>
      <c r="AT270" s="164" t="s">
        <v>247</v>
      </c>
      <c r="AU270" s="164" t="s">
        <v>140</v>
      </c>
      <c r="AV270" s="13" t="s">
        <v>140</v>
      </c>
      <c r="AW270" s="13" t="s">
        <v>3</v>
      </c>
      <c r="AX270" s="13" t="s">
        <v>80</v>
      </c>
      <c r="AY270" s="164" t="s">
        <v>239</v>
      </c>
    </row>
    <row r="271" spans="1:65" s="14" customFormat="1">
      <c r="B271" s="171"/>
      <c r="D271" s="163" t="s">
        <v>247</v>
      </c>
      <c r="E271" s="172" t="s">
        <v>1</v>
      </c>
      <c r="F271" s="173" t="s">
        <v>249</v>
      </c>
      <c r="H271" s="174">
        <v>43.481999999999999</v>
      </c>
      <c r="I271" s="175"/>
      <c r="L271" s="171"/>
      <c r="M271" s="176"/>
      <c r="N271" s="177"/>
      <c r="O271" s="177"/>
      <c r="P271" s="177"/>
      <c r="Q271" s="177"/>
      <c r="R271" s="177"/>
      <c r="S271" s="177"/>
      <c r="T271" s="178"/>
      <c r="AT271" s="172" t="s">
        <v>247</v>
      </c>
      <c r="AU271" s="172" t="s">
        <v>140</v>
      </c>
      <c r="AV271" s="14" t="s">
        <v>246</v>
      </c>
      <c r="AW271" s="14" t="s">
        <v>3</v>
      </c>
      <c r="AX271" s="14" t="s">
        <v>88</v>
      </c>
      <c r="AY271" s="172" t="s">
        <v>239</v>
      </c>
    </row>
    <row r="272" spans="1:65" s="2" customFormat="1" ht="24.25" customHeight="1">
      <c r="A272" s="34"/>
      <c r="B272" s="147"/>
      <c r="C272" s="148" t="s">
        <v>761</v>
      </c>
      <c r="D272" s="148" t="s">
        <v>242</v>
      </c>
      <c r="E272" s="149" t="s">
        <v>1632</v>
      </c>
      <c r="F272" s="150" t="s">
        <v>1633</v>
      </c>
      <c r="G272" s="151" t="s">
        <v>261</v>
      </c>
      <c r="H272" s="152">
        <v>4.2</v>
      </c>
      <c r="I272" s="153"/>
      <c r="J272" s="152">
        <f>ROUND(I272*H272,3)</f>
        <v>0</v>
      </c>
      <c r="K272" s="154"/>
      <c r="L272" s="35"/>
      <c r="M272" s="155" t="s">
        <v>1</v>
      </c>
      <c r="N272" s="156" t="s">
        <v>46</v>
      </c>
      <c r="O272" s="60"/>
      <c r="P272" s="157">
        <f>O272*H272</f>
        <v>0</v>
      </c>
      <c r="Q272" s="157">
        <v>0</v>
      </c>
      <c r="R272" s="157">
        <f>Q272*H272</f>
        <v>0</v>
      </c>
      <c r="S272" s="157">
        <v>0.05</v>
      </c>
      <c r="T272" s="158">
        <f>S272*H272</f>
        <v>0.21000000000000002</v>
      </c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R272" s="159" t="s">
        <v>246</v>
      </c>
      <c r="AT272" s="159" t="s">
        <v>242</v>
      </c>
      <c r="AU272" s="159" t="s">
        <v>140</v>
      </c>
      <c r="AY272" s="18" t="s">
        <v>239</v>
      </c>
      <c r="BE272" s="160">
        <f>IF(N272="základná",J272,0)</f>
        <v>0</v>
      </c>
      <c r="BF272" s="160">
        <f>IF(N272="znížená",J272,0)</f>
        <v>0</v>
      </c>
      <c r="BG272" s="160">
        <f>IF(N272="zákl. prenesená",J272,0)</f>
        <v>0</v>
      </c>
      <c r="BH272" s="160">
        <f>IF(N272="zníž. prenesená",J272,0)</f>
        <v>0</v>
      </c>
      <c r="BI272" s="160">
        <f>IF(N272="nulová",J272,0)</f>
        <v>0</v>
      </c>
      <c r="BJ272" s="18" t="s">
        <v>140</v>
      </c>
      <c r="BK272" s="161">
        <f>ROUND(I272*H272,3)</f>
        <v>0</v>
      </c>
      <c r="BL272" s="18" t="s">
        <v>246</v>
      </c>
      <c r="BM272" s="159" t="s">
        <v>469</v>
      </c>
    </row>
    <row r="273" spans="1:65" s="13" customFormat="1">
      <c r="B273" s="162"/>
      <c r="D273" s="163" t="s">
        <v>247</v>
      </c>
      <c r="E273" s="164" t="s">
        <v>1</v>
      </c>
      <c r="F273" s="165" t="s">
        <v>1634</v>
      </c>
      <c r="H273" s="166">
        <v>4.2</v>
      </c>
      <c r="I273" s="167"/>
      <c r="L273" s="162"/>
      <c r="M273" s="168"/>
      <c r="N273" s="169"/>
      <c r="O273" s="169"/>
      <c r="P273" s="169"/>
      <c r="Q273" s="169"/>
      <c r="R273" s="169"/>
      <c r="S273" s="169"/>
      <c r="T273" s="170"/>
      <c r="AT273" s="164" t="s">
        <v>247</v>
      </c>
      <c r="AU273" s="164" t="s">
        <v>140</v>
      </c>
      <c r="AV273" s="13" t="s">
        <v>140</v>
      </c>
      <c r="AW273" s="13" t="s">
        <v>3</v>
      </c>
      <c r="AX273" s="13" t="s">
        <v>80</v>
      </c>
      <c r="AY273" s="164" t="s">
        <v>239</v>
      </c>
    </row>
    <row r="274" spans="1:65" s="14" customFormat="1">
      <c r="B274" s="171"/>
      <c r="D274" s="163" t="s">
        <v>247</v>
      </c>
      <c r="E274" s="172" t="s">
        <v>1</v>
      </c>
      <c r="F274" s="173" t="s">
        <v>249</v>
      </c>
      <c r="H274" s="174">
        <v>4.2</v>
      </c>
      <c r="I274" s="175"/>
      <c r="L274" s="171"/>
      <c r="M274" s="176"/>
      <c r="N274" s="177"/>
      <c r="O274" s="177"/>
      <c r="P274" s="177"/>
      <c r="Q274" s="177"/>
      <c r="R274" s="177"/>
      <c r="S274" s="177"/>
      <c r="T274" s="178"/>
      <c r="AT274" s="172" t="s">
        <v>247</v>
      </c>
      <c r="AU274" s="172" t="s">
        <v>140</v>
      </c>
      <c r="AV274" s="14" t="s">
        <v>246</v>
      </c>
      <c r="AW274" s="14" t="s">
        <v>3</v>
      </c>
      <c r="AX274" s="14" t="s">
        <v>88</v>
      </c>
      <c r="AY274" s="172" t="s">
        <v>239</v>
      </c>
    </row>
    <row r="275" spans="1:65" s="2" customFormat="1" ht="38" customHeight="1">
      <c r="A275" s="34"/>
      <c r="B275" s="147"/>
      <c r="C275" s="148" t="s">
        <v>362</v>
      </c>
      <c r="D275" s="148" t="s">
        <v>242</v>
      </c>
      <c r="E275" s="149" t="s">
        <v>349</v>
      </c>
      <c r="F275" s="150" t="s">
        <v>350</v>
      </c>
      <c r="G275" s="151" t="s">
        <v>261</v>
      </c>
      <c r="H275" s="152">
        <v>176.69200000000001</v>
      </c>
      <c r="I275" s="153"/>
      <c r="J275" s="152">
        <f>ROUND(I275*H275,3)</f>
        <v>0</v>
      </c>
      <c r="K275" s="154"/>
      <c r="L275" s="35"/>
      <c r="M275" s="155" t="s">
        <v>1</v>
      </c>
      <c r="N275" s="156" t="s">
        <v>46</v>
      </c>
      <c r="O275" s="60"/>
      <c r="P275" s="157">
        <f>O275*H275</f>
        <v>0</v>
      </c>
      <c r="Q275" s="157">
        <v>0</v>
      </c>
      <c r="R275" s="157">
        <f>Q275*H275</f>
        <v>0</v>
      </c>
      <c r="S275" s="157">
        <v>6.8000000000000005E-2</v>
      </c>
      <c r="T275" s="158">
        <f>S275*H275</f>
        <v>12.015056000000001</v>
      </c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R275" s="159" t="s">
        <v>246</v>
      </c>
      <c r="AT275" s="159" t="s">
        <v>242</v>
      </c>
      <c r="AU275" s="159" t="s">
        <v>140</v>
      </c>
      <c r="AY275" s="18" t="s">
        <v>239</v>
      </c>
      <c r="BE275" s="160">
        <f>IF(N275="základná",J275,0)</f>
        <v>0</v>
      </c>
      <c r="BF275" s="160">
        <f>IF(N275="znížená",J275,0)</f>
        <v>0</v>
      </c>
      <c r="BG275" s="160">
        <f>IF(N275="zákl. prenesená",J275,0)</f>
        <v>0</v>
      </c>
      <c r="BH275" s="160">
        <f>IF(N275="zníž. prenesená",J275,0)</f>
        <v>0</v>
      </c>
      <c r="BI275" s="160">
        <f>IF(N275="nulová",J275,0)</f>
        <v>0</v>
      </c>
      <c r="BJ275" s="18" t="s">
        <v>140</v>
      </c>
      <c r="BK275" s="161">
        <f>ROUND(I275*H275,3)</f>
        <v>0</v>
      </c>
      <c r="BL275" s="18" t="s">
        <v>246</v>
      </c>
      <c r="BM275" s="159" t="s">
        <v>472</v>
      </c>
    </row>
    <row r="276" spans="1:65" s="2" customFormat="1" ht="38" customHeight="1">
      <c r="A276" s="34"/>
      <c r="B276" s="147"/>
      <c r="C276" s="148" t="s">
        <v>8</v>
      </c>
      <c r="D276" s="148" t="s">
        <v>242</v>
      </c>
      <c r="E276" s="149" t="s">
        <v>356</v>
      </c>
      <c r="F276" s="150" t="s">
        <v>357</v>
      </c>
      <c r="G276" s="151" t="s">
        <v>261</v>
      </c>
      <c r="H276" s="152">
        <v>21.135000000000002</v>
      </c>
      <c r="I276" s="153"/>
      <c r="J276" s="152">
        <f>ROUND(I276*H276,3)</f>
        <v>0</v>
      </c>
      <c r="K276" s="154"/>
      <c r="L276" s="35"/>
      <c r="M276" s="155" t="s">
        <v>1</v>
      </c>
      <c r="N276" s="156" t="s">
        <v>46</v>
      </c>
      <c r="O276" s="60"/>
      <c r="P276" s="157">
        <f>O276*H276</f>
        <v>0</v>
      </c>
      <c r="Q276" s="157">
        <v>0</v>
      </c>
      <c r="R276" s="157">
        <f>Q276*H276</f>
        <v>0</v>
      </c>
      <c r="S276" s="157">
        <v>8.8999999999999996E-2</v>
      </c>
      <c r="T276" s="158">
        <f>S276*H276</f>
        <v>1.8810150000000001</v>
      </c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R276" s="159" t="s">
        <v>246</v>
      </c>
      <c r="AT276" s="159" t="s">
        <v>242</v>
      </c>
      <c r="AU276" s="159" t="s">
        <v>140</v>
      </c>
      <c r="AY276" s="18" t="s">
        <v>239</v>
      </c>
      <c r="BE276" s="160">
        <f>IF(N276="základná",J276,0)</f>
        <v>0</v>
      </c>
      <c r="BF276" s="160">
        <f>IF(N276="znížená",J276,0)</f>
        <v>0</v>
      </c>
      <c r="BG276" s="160">
        <f>IF(N276="zákl. prenesená",J276,0)</f>
        <v>0</v>
      </c>
      <c r="BH276" s="160">
        <f>IF(N276="zníž. prenesená",J276,0)</f>
        <v>0</v>
      </c>
      <c r="BI276" s="160">
        <f>IF(N276="nulová",J276,0)</f>
        <v>0</v>
      </c>
      <c r="BJ276" s="18" t="s">
        <v>140</v>
      </c>
      <c r="BK276" s="161">
        <f>ROUND(I276*H276,3)</f>
        <v>0</v>
      </c>
      <c r="BL276" s="18" t="s">
        <v>246</v>
      </c>
      <c r="BM276" s="159" t="s">
        <v>476</v>
      </c>
    </row>
    <row r="277" spans="1:65" s="13" customFormat="1">
      <c r="B277" s="162"/>
      <c r="D277" s="163" t="s">
        <v>247</v>
      </c>
      <c r="E277" s="164" t="s">
        <v>1</v>
      </c>
      <c r="F277" s="165" t="s">
        <v>1635</v>
      </c>
      <c r="H277" s="166">
        <v>21.135000000000002</v>
      </c>
      <c r="I277" s="167"/>
      <c r="L277" s="162"/>
      <c r="M277" s="168"/>
      <c r="N277" s="169"/>
      <c r="O277" s="169"/>
      <c r="P277" s="169"/>
      <c r="Q277" s="169"/>
      <c r="R277" s="169"/>
      <c r="S277" s="169"/>
      <c r="T277" s="170"/>
      <c r="AT277" s="164" t="s">
        <v>247</v>
      </c>
      <c r="AU277" s="164" t="s">
        <v>140</v>
      </c>
      <c r="AV277" s="13" t="s">
        <v>140</v>
      </c>
      <c r="AW277" s="13" t="s">
        <v>3</v>
      </c>
      <c r="AX277" s="13" t="s">
        <v>80</v>
      </c>
      <c r="AY277" s="164" t="s">
        <v>239</v>
      </c>
    </row>
    <row r="278" spans="1:65" s="14" customFormat="1">
      <c r="B278" s="171"/>
      <c r="D278" s="163" t="s">
        <v>247</v>
      </c>
      <c r="E278" s="172" t="s">
        <v>1</v>
      </c>
      <c r="F278" s="173" t="s">
        <v>249</v>
      </c>
      <c r="H278" s="174">
        <v>21.135000000000002</v>
      </c>
      <c r="I278" s="175"/>
      <c r="L278" s="171"/>
      <c r="M278" s="176"/>
      <c r="N278" s="177"/>
      <c r="O278" s="177"/>
      <c r="P278" s="177"/>
      <c r="Q278" s="177"/>
      <c r="R278" s="177"/>
      <c r="S278" s="177"/>
      <c r="T278" s="178"/>
      <c r="AT278" s="172" t="s">
        <v>247</v>
      </c>
      <c r="AU278" s="172" t="s">
        <v>140</v>
      </c>
      <c r="AV278" s="14" t="s">
        <v>246</v>
      </c>
      <c r="AW278" s="14" t="s">
        <v>3</v>
      </c>
      <c r="AX278" s="14" t="s">
        <v>88</v>
      </c>
      <c r="AY278" s="172" t="s">
        <v>239</v>
      </c>
    </row>
    <row r="279" spans="1:65" s="12" customFormat="1" ht="22.75" customHeight="1">
      <c r="B279" s="134"/>
      <c r="D279" s="135" t="s">
        <v>79</v>
      </c>
      <c r="E279" s="145" t="s">
        <v>360</v>
      </c>
      <c r="F279" s="145" t="s">
        <v>361</v>
      </c>
      <c r="I279" s="137"/>
      <c r="J279" s="146">
        <f>BK279</f>
        <v>0</v>
      </c>
      <c r="L279" s="134"/>
      <c r="M279" s="139"/>
      <c r="N279" s="140"/>
      <c r="O279" s="140"/>
      <c r="P279" s="141">
        <f>SUM(P280:P344)</f>
        <v>0</v>
      </c>
      <c r="Q279" s="140"/>
      <c r="R279" s="141">
        <f>SUM(R280:R344)</f>
        <v>0</v>
      </c>
      <c r="S279" s="140"/>
      <c r="T279" s="142">
        <f>SUM(T280:T344)</f>
        <v>4.9615231</v>
      </c>
      <c r="AR279" s="135" t="s">
        <v>88</v>
      </c>
      <c r="AT279" s="143" t="s">
        <v>79</v>
      </c>
      <c r="AU279" s="143" t="s">
        <v>88</v>
      </c>
      <c r="AY279" s="135" t="s">
        <v>239</v>
      </c>
      <c r="BK279" s="144">
        <f>SUM(BK280:BK344)</f>
        <v>0</v>
      </c>
    </row>
    <row r="280" spans="1:65" s="2" customFormat="1" ht="24.25" customHeight="1">
      <c r="A280" s="34"/>
      <c r="B280" s="147"/>
      <c r="C280" s="148" t="s">
        <v>380</v>
      </c>
      <c r="D280" s="148" t="s">
        <v>242</v>
      </c>
      <c r="E280" s="149" t="s">
        <v>363</v>
      </c>
      <c r="F280" s="150" t="s">
        <v>364</v>
      </c>
      <c r="G280" s="151" t="s">
        <v>138</v>
      </c>
      <c r="H280" s="152">
        <v>67.010000000000005</v>
      </c>
      <c r="I280" s="153"/>
      <c r="J280" s="152">
        <f>ROUND(I280*H280,3)</f>
        <v>0</v>
      </c>
      <c r="K280" s="154"/>
      <c r="L280" s="35"/>
      <c r="M280" s="155" t="s">
        <v>1</v>
      </c>
      <c r="N280" s="156" t="s">
        <v>46</v>
      </c>
      <c r="O280" s="60"/>
      <c r="P280" s="157">
        <f>O280*H280</f>
        <v>0</v>
      </c>
      <c r="Q280" s="157">
        <v>0</v>
      </c>
      <c r="R280" s="157">
        <f>Q280*H280</f>
        <v>0</v>
      </c>
      <c r="S280" s="157">
        <v>1.3500000000000001E-3</v>
      </c>
      <c r="T280" s="158">
        <f>S280*H280</f>
        <v>9.0463500000000016E-2</v>
      </c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R280" s="159" t="s">
        <v>307</v>
      </c>
      <c r="AT280" s="159" t="s">
        <v>242</v>
      </c>
      <c r="AU280" s="159" t="s">
        <v>140</v>
      </c>
      <c r="AY280" s="18" t="s">
        <v>239</v>
      </c>
      <c r="BE280" s="160">
        <f>IF(N280="základná",J280,0)</f>
        <v>0</v>
      </c>
      <c r="BF280" s="160">
        <f>IF(N280="znížená",J280,0)</f>
        <v>0</v>
      </c>
      <c r="BG280" s="160">
        <f>IF(N280="zákl. prenesená",J280,0)</f>
        <v>0</v>
      </c>
      <c r="BH280" s="160">
        <f>IF(N280="zníž. prenesená",J280,0)</f>
        <v>0</v>
      </c>
      <c r="BI280" s="160">
        <f>IF(N280="nulová",J280,0)</f>
        <v>0</v>
      </c>
      <c r="BJ280" s="18" t="s">
        <v>140</v>
      </c>
      <c r="BK280" s="161">
        <f>ROUND(I280*H280,3)</f>
        <v>0</v>
      </c>
      <c r="BL280" s="18" t="s">
        <v>307</v>
      </c>
      <c r="BM280" s="159" t="s">
        <v>909</v>
      </c>
    </row>
    <row r="281" spans="1:65" s="15" customFormat="1">
      <c r="B281" s="179"/>
      <c r="D281" s="163" t="s">
        <v>247</v>
      </c>
      <c r="E281" s="180" t="s">
        <v>1</v>
      </c>
      <c r="F281" s="181" t="s">
        <v>366</v>
      </c>
      <c r="H281" s="180" t="s">
        <v>1</v>
      </c>
      <c r="I281" s="182"/>
      <c r="L281" s="179"/>
      <c r="M281" s="183"/>
      <c r="N281" s="184"/>
      <c r="O281" s="184"/>
      <c r="P281" s="184"/>
      <c r="Q281" s="184"/>
      <c r="R281" s="184"/>
      <c r="S281" s="184"/>
      <c r="T281" s="185"/>
      <c r="AT281" s="180" t="s">
        <v>247</v>
      </c>
      <c r="AU281" s="180" t="s">
        <v>140</v>
      </c>
      <c r="AV281" s="15" t="s">
        <v>88</v>
      </c>
      <c r="AW281" s="15" t="s">
        <v>3</v>
      </c>
      <c r="AX281" s="15" t="s">
        <v>80</v>
      </c>
      <c r="AY281" s="180" t="s">
        <v>239</v>
      </c>
    </row>
    <row r="282" spans="1:65" s="13" customFormat="1">
      <c r="B282" s="162"/>
      <c r="D282" s="163" t="s">
        <v>247</v>
      </c>
      <c r="E282" s="164" t="s">
        <v>1</v>
      </c>
      <c r="F282" s="165" t="s">
        <v>1636</v>
      </c>
      <c r="H282" s="166">
        <v>34.950000000000003</v>
      </c>
      <c r="I282" s="167"/>
      <c r="L282" s="162"/>
      <c r="M282" s="168"/>
      <c r="N282" s="169"/>
      <c r="O282" s="169"/>
      <c r="P282" s="169"/>
      <c r="Q282" s="169"/>
      <c r="R282" s="169"/>
      <c r="S282" s="169"/>
      <c r="T282" s="170"/>
      <c r="AT282" s="164" t="s">
        <v>247</v>
      </c>
      <c r="AU282" s="164" t="s">
        <v>140</v>
      </c>
      <c r="AV282" s="13" t="s">
        <v>140</v>
      </c>
      <c r="AW282" s="13" t="s">
        <v>3</v>
      </c>
      <c r="AX282" s="13" t="s">
        <v>80</v>
      </c>
      <c r="AY282" s="164" t="s">
        <v>239</v>
      </c>
    </row>
    <row r="283" spans="1:65" s="13" customFormat="1">
      <c r="B283" s="162"/>
      <c r="D283" s="163" t="s">
        <v>247</v>
      </c>
      <c r="E283" s="164" t="s">
        <v>1</v>
      </c>
      <c r="F283" s="165" t="s">
        <v>1637</v>
      </c>
      <c r="H283" s="166">
        <v>32.06</v>
      </c>
      <c r="I283" s="167"/>
      <c r="L283" s="162"/>
      <c r="M283" s="168"/>
      <c r="N283" s="169"/>
      <c r="O283" s="169"/>
      <c r="P283" s="169"/>
      <c r="Q283" s="169"/>
      <c r="R283" s="169"/>
      <c r="S283" s="169"/>
      <c r="T283" s="170"/>
      <c r="AT283" s="164" t="s">
        <v>247</v>
      </c>
      <c r="AU283" s="164" t="s">
        <v>140</v>
      </c>
      <c r="AV283" s="13" t="s">
        <v>140</v>
      </c>
      <c r="AW283" s="13" t="s">
        <v>3</v>
      </c>
      <c r="AX283" s="13" t="s">
        <v>80</v>
      </c>
      <c r="AY283" s="164" t="s">
        <v>239</v>
      </c>
    </row>
    <row r="284" spans="1:65" s="14" customFormat="1">
      <c r="B284" s="171"/>
      <c r="D284" s="163" t="s">
        <v>247</v>
      </c>
      <c r="E284" s="172" t="s">
        <v>1</v>
      </c>
      <c r="F284" s="173" t="s">
        <v>249</v>
      </c>
      <c r="H284" s="174">
        <v>67.010000000000005</v>
      </c>
      <c r="I284" s="175"/>
      <c r="L284" s="171"/>
      <c r="M284" s="176"/>
      <c r="N284" s="177"/>
      <c r="O284" s="177"/>
      <c r="P284" s="177"/>
      <c r="Q284" s="177"/>
      <c r="R284" s="177"/>
      <c r="S284" s="177"/>
      <c r="T284" s="178"/>
      <c r="AT284" s="172" t="s">
        <v>247</v>
      </c>
      <c r="AU284" s="172" t="s">
        <v>140</v>
      </c>
      <c r="AV284" s="14" t="s">
        <v>246</v>
      </c>
      <c r="AW284" s="14" t="s">
        <v>3</v>
      </c>
      <c r="AX284" s="14" t="s">
        <v>88</v>
      </c>
      <c r="AY284" s="172" t="s">
        <v>239</v>
      </c>
    </row>
    <row r="285" spans="1:65" s="2" customFormat="1" ht="24.25" customHeight="1">
      <c r="A285" s="34"/>
      <c r="B285" s="147"/>
      <c r="C285" s="148" t="s">
        <v>385</v>
      </c>
      <c r="D285" s="148" t="s">
        <v>242</v>
      </c>
      <c r="E285" s="149" t="s">
        <v>369</v>
      </c>
      <c r="F285" s="150" t="s">
        <v>370</v>
      </c>
      <c r="G285" s="151" t="s">
        <v>138</v>
      </c>
      <c r="H285" s="152">
        <v>26.2</v>
      </c>
      <c r="I285" s="153"/>
      <c r="J285" s="152">
        <f>ROUND(I285*H285,3)</f>
        <v>0</v>
      </c>
      <c r="K285" s="154"/>
      <c r="L285" s="35"/>
      <c r="M285" s="155" t="s">
        <v>1</v>
      </c>
      <c r="N285" s="156" t="s">
        <v>46</v>
      </c>
      <c r="O285" s="60"/>
      <c r="P285" s="157">
        <f>O285*H285</f>
        <v>0</v>
      </c>
      <c r="Q285" s="157">
        <v>0</v>
      </c>
      <c r="R285" s="157">
        <f>Q285*H285</f>
        <v>0</v>
      </c>
      <c r="S285" s="157">
        <v>9.0000000000000006E-5</v>
      </c>
      <c r="T285" s="158">
        <f>S285*H285</f>
        <v>2.3580000000000003E-3</v>
      </c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R285" s="159" t="s">
        <v>307</v>
      </c>
      <c r="AT285" s="159" t="s">
        <v>242</v>
      </c>
      <c r="AU285" s="159" t="s">
        <v>140</v>
      </c>
      <c r="AY285" s="18" t="s">
        <v>239</v>
      </c>
      <c r="BE285" s="160">
        <f>IF(N285="základná",J285,0)</f>
        <v>0</v>
      </c>
      <c r="BF285" s="160">
        <f>IF(N285="znížená",J285,0)</f>
        <v>0</v>
      </c>
      <c r="BG285" s="160">
        <f>IF(N285="zákl. prenesená",J285,0)</f>
        <v>0</v>
      </c>
      <c r="BH285" s="160">
        <f>IF(N285="zníž. prenesená",J285,0)</f>
        <v>0</v>
      </c>
      <c r="BI285" s="160">
        <f>IF(N285="nulová",J285,0)</f>
        <v>0</v>
      </c>
      <c r="BJ285" s="18" t="s">
        <v>140</v>
      </c>
      <c r="BK285" s="161">
        <f>ROUND(I285*H285,3)</f>
        <v>0</v>
      </c>
      <c r="BL285" s="18" t="s">
        <v>307</v>
      </c>
      <c r="BM285" s="159" t="s">
        <v>913</v>
      </c>
    </row>
    <row r="286" spans="1:65" s="15" customFormat="1">
      <c r="B286" s="179"/>
      <c r="D286" s="163" t="s">
        <v>247</v>
      </c>
      <c r="E286" s="180" t="s">
        <v>1</v>
      </c>
      <c r="F286" s="181" t="s">
        <v>372</v>
      </c>
      <c r="H286" s="180" t="s">
        <v>1</v>
      </c>
      <c r="I286" s="182"/>
      <c r="L286" s="179"/>
      <c r="M286" s="183"/>
      <c r="N286" s="184"/>
      <c r="O286" s="184"/>
      <c r="P286" s="184"/>
      <c r="Q286" s="184"/>
      <c r="R286" s="184"/>
      <c r="S286" s="184"/>
      <c r="T286" s="185"/>
      <c r="AT286" s="180" t="s">
        <v>247</v>
      </c>
      <c r="AU286" s="180" t="s">
        <v>140</v>
      </c>
      <c r="AV286" s="15" t="s">
        <v>88</v>
      </c>
      <c r="AW286" s="15" t="s">
        <v>3</v>
      </c>
      <c r="AX286" s="15" t="s">
        <v>80</v>
      </c>
      <c r="AY286" s="180" t="s">
        <v>239</v>
      </c>
    </row>
    <row r="287" spans="1:65" s="13" customFormat="1">
      <c r="B287" s="162"/>
      <c r="D287" s="163" t="s">
        <v>247</v>
      </c>
      <c r="E287" s="164" t="s">
        <v>1</v>
      </c>
      <c r="F287" s="165" t="s">
        <v>373</v>
      </c>
      <c r="H287" s="166">
        <v>13.15</v>
      </c>
      <c r="I287" s="167"/>
      <c r="L287" s="162"/>
      <c r="M287" s="168"/>
      <c r="N287" s="169"/>
      <c r="O287" s="169"/>
      <c r="P287" s="169"/>
      <c r="Q287" s="169"/>
      <c r="R287" s="169"/>
      <c r="S287" s="169"/>
      <c r="T287" s="170"/>
      <c r="AT287" s="164" t="s">
        <v>247</v>
      </c>
      <c r="AU287" s="164" t="s">
        <v>140</v>
      </c>
      <c r="AV287" s="13" t="s">
        <v>140</v>
      </c>
      <c r="AW287" s="13" t="s">
        <v>3</v>
      </c>
      <c r="AX287" s="13" t="s">
        <v>80</v>
      </c>
      <c r="AY287" s="164" t="s">
        <v>239</v>
      </c>
    </row>
    <row r="288" spans="1:65" s="13" customFormat="1">
      <c r="B288" s="162"/>
      <c r="D288" s="163" t="s">
        <v>247</v>
      </c>
      <c r="E288" s="164" t="s">
        <v>1</v>
      </c>
      <c r="F288" s="165" t="s">
        <v>374</v>
      </c>
      <c r="H288" s="166">
        <v>13.05</v>
      </c>
      <c r="I288" s="167"/>
      <c r="L288" s="162"/>
      <c r="M288" s="168"/>
      <c r="N288" s="169"/>
      <c r="O288" s="169"/>
      <c r="P288" s="169"/>
      <c r="Q288" s="169"/>
      <c r="R288" s="169"/>
      <c r="S288" s="169"/>
      <c r="T288" s="170"/>
      <c r="AT288" s="164" t="s">
        <v>247</v>
      </c>
      <c r="AU288" s="164" t="s">
        <v>140</v>
      </c>
      <c r="AV288" s="13" t="s">
        <v>140</v>
      </c>
      <c r="AW288" s="13" t="s">
        <v>3</v>
      </c>
      <c r="AX288" s="13" t="s">
        <v>80</v>
      </c>
      <c r="AY288" s="164" t="s">
        <v>239</v>
      </c>
    </row>
    <row r="289" spans="1:65" s="14" customFormat="1">
      <c r="B289" s="171"/>
      <c r="D289" s="163" t="s">
        <v>247</v>
      </c>
      <c r="E289" s="172" t="s">
        <v>1</v>
      </c>
      <c r="F289" s="173" t="s">
        <v>249</v>
      </c>
      <c r="H289" s="174">
        <v>26.2</v>
      </c>
      <c r="I289" s="175"/>
      <c r="L289" s="171"/>
      <c r="M289" s="176"/>
      <c r="N289" s="177"/>
      <c r="O289" s="177"/>
      <c r="P289" s="177"/>
      <c r="Q289" s="177"/>
      <c r="R289" s="177"/>
      <c r="S289" s="177"/>
      <c r="T289" s="178"/>
      <c r="AT289" s="172" t="s">
        <v>247</v>
      </c>
      <c r="AU289" s="172" t="s">
        <v>140</v>
      </c>
      <c r="AV289" s="14" t="s">
        <v>246</v>
      </c>
      <c r="AW289" s="14" t="s">
        <v>3</v>
      </c>
      <c r="AX289" s="14" t="s">
        <v>88</v>
      </c>
      <c r="AY289" s="172" t="s">
        <v>239</v>
      </c>
    </row>
    <row r="290" spans="1:65" s="2" customFormat="1" ht="24.25" customHeight="1">
      <c r="A290" s="34"/>
      <c r="B290" s="147"/>
      <c r="C290" s="148" t="s">
        <v>393</v>
      </c>
      <c r="D290" s="148" t="s">
        <v>242</v>
      </c>
      <c r="E290" s="149" t="s">
        <v>376</v>
      </c>
      <c r="F290" s="150" t="s">
        <v>377</v>
      </c>
      <c r="G290" s="151" t="s">
        <v>138</v>
      </c>
      <c r="H290" s="152">
        <v>96.88</v>
      </c>
      <c r="I290" s="153"/>
      <c r="J290" s="152">
        <f>ROUND(I290*H290,3)</f>
        <v>0</v>
      </c>
      <c r="K290" s="154"/>
      <c r="L290" s="35"/>
      <c r="M290" s="155" t="s">
        <v>1</v>
      </c>
      <c r="N290" s="156" t="s">
        <v>46</v>
      </c>
      <c r="O290" s="60"/>
      <c r="P290" s="157">
        <f>O290*H290</f>
        <v>0</v>
      </c>
      <c r="Q290" s="157">
        <v>0</v>
      </c>
      <c r="R290" s="157">
        <f>Q290*H290</f>
        <v>0</v>
      </c>
      <c r="S290" s="157">
        <v>2.3E-3</v>
      </c>
      <c r="T290" s="158">
        <f>S290*H290</f>
        <v>0.22282399999999999</v>
      </c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R290" s="159" t="s">
        <v>307</v>
      </c>
      <c r="AT290" s="159" t="s">
        <v>242</v>
      </c>
      <c r="AU290" s="159" t="s">
        <v>140</v>
      </c>
      <c r="AY290" s="18" t="s">
        <v>239</v>
      </c>
      <c r="BE290" s="160">
        <f>IF(N290="základná",J290,0)</f>
        <v>0</v>
      </c>
      <c r="BF290" s="160">
        <f>IF(N290="znížená",J290,0)</f>
        <v>0</v>
      </c>
      <c r="BG290" s="160">
        <f>IF(N290="zákl. prenesená",J290,0)</f>
        <v>0</v>
      </c>
      <c r="BH290" s="160">
        <f>IF(N290="zníž. prenesená",J290,0)</f>
        <v>0</v>
      </c>
      <c r="BI290" s="160">
        <f>IF(N290="nulová",J290,0)</f>
        <v>0</v>
      </c>
      <c r="BJ290" s="18" t="s">
        <v>140</v>
      </c>
      <c r="BK290" s="161">
        <f>ROUND(I290*H290,3)</f>
        <v>0</v>
      </c>
      <c r="BL290" s="18" t="s">
        <v>307</v>
      </c>
      <c r="BM290" s="159" t="s">
        <v>916</v>
      </c>
    </row>
    <row r="291" spans="1:65" s="13" customFormat="1">
      <c r="B291" s="162"/>
      <c r="D291" s="163" t="s">
        <v>247</v>
      </c>
      <c r="E291" s="164" t="s">
        <v>1</v>
      </c>
      <c r="F291" s="165" t="s">
        <v>1638</v>
      </c>
      <c r="H291" s="166">
        <v>96.88</v>
      </c>
      <c r="I291" s="167"/>
      <c r="L291" s="162"/>
      <c r="M291" s="168"/>
      <c r="N291" s="169"/>
      <c r="O291" s="169"/>
      <c r="P291" s="169"/>
      <c r="Q291" s="169"/>
      <c r="R291" s="169"/>
      <c r="S291" s="169"/>
      <c r="T291" s="170"/>
      <c r="AT291" s="164" t="s">
        <v>247</v>
      </c>
      <c r="AU291" s="164" t="s">
        <v>140</v>
      </c>
      <c r="AV291" s="13" t="s">
        <v>140</v>
      </c>
      <c r="AW291" s="13" t="s">
        <v>3</v>
      </c>
      <c r="AX291" s="13" t="s">
        <v>80</v>
      </c>
      <c r="AY291" s="164" t="s">
        <v>239</v>
      </c>
    </row>
    <row r="292" spans="1:65" s="14" customFormat="1">
      <c r="B292" s="171"/>
      <c r="D292" s="163" t="s">
        <v>247</v>
      </c>
      <c r="E292" s="172" t="s">
        <v>1</v>
      </c>
      <c r="F292" s="173" t="s">
        <v>249</v>
      </c>
      <c r="H292" s="174">
        <v>96.88</v>
      </c>
      <c r="I292" s="175"/>
      <c r="L292" s="171"/>
      <c r="M292" s="176"/>
      <c r="N292" s="177"/>
      <c r="O292" s="177"/>
      <c r="P292" s="177"/>
      <c r="Q292" s="177"/>
      <c r="R292" s="177"/>
      <c r="S292" s="177"/>
      <c r="T292" s="178"/>
      <c r="AT292" s="172" t="s">
        <v>247</v>
      </c>
      <c r="AU292" s="172" t="s">
        <v>140</v>
      </c>
      <c r="AV292" s="14" t="s">
        <v>246</v>
      </c>
      <c r="AW292" s="14" t="s">
        <v>3</v>
      </c>
      <c r="AX292" s="14" t="s">
        <v>88</v>
      </c>
      <c r="AY292" s="172" t="s">
        <v>239</v>
      </c>
    </row>
    <row r="293" spans="1:65" s="2" customFormat="1" ht="24.25" customHeight="1">
      <c r="A293" s="34"/>
      <c r="B293" s="147"/>
      <c r="C293" s="148" t="s">
        <v>400</v>
      </c>
      <c r="D293" s="148" t="s">
        <v>242</v>
      </c>
      <c r="E293" s="149" t="s">
        <v>1639</v>
      </c>
      <c r="F293" s="150" t="s">
        <v>1640</v>
      </c>
      <c r="G293" s="151" t="s">
        <v>138</v>
      </c>
      <c r="H293" s="152">
        <v>3.02</v>
      </c>
      <c r="I293" s="153"/>
      <c r="J293" s="152">
        <f>ROUND(I293*H293,3)</f>
        <v>0</v>
      </c>
      <c r="K293" s="154"/>
      <c r="L293" s="35"/>
      <c r="M293" s="155" t="s">
        <v>1</v>
      </c>
      <c r="N293" s="156" t="s">
        <v>46</v>
      </c>
      <c r="O293" s="60"/>
      <c r="P293" s="157">
        <f>O293*H293</f>
        <v>0</v>
      </c>
      <c r="Q293" s="157">
        <v>0</v>
      </c>
      <c r="R293" s="157">
        <f>Q293*H293</f>
        <v>0</v>
      </c>
      <c r="S293" s="157">
        <v>4.1799999999999997E-3</v>
      </c>
      <c r="T293" s="158">
        <f>S293*H293</f>
        <v>1.2623599999999999E-2</v>
      </c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R293" s="159" t="s">
        <v>307</v>
      </c>
      <c r="AT293" s="159" t="s">
        <v>242</v>
      </c>
      <c r="AU293" s="159" t="s">
        <v>140</v>
      </c>
      <c r="AY293" s="18" t="s">
        <v>239</v>
      </c>
      <c r="BE293" s="160">
        <f>IF(N293="základná",J293,0)</f>
        <v>0</v>
      </c>
      <c r="BF293" s="160">
        <f>IF(N293="znížená",J293,0)</f>
        <v>0</v>
      </c>
      <c r="BG293" s="160">
        <f>IF(N293="zákl. prenesená",J293,0)</f>
        <v>0</v>
      </c>
      <c r="BH293" s="160">
        <f>IF(N293="zníž. prenesená",J293,0)</f>
        <v>0</v>
      </c>
      <c r="BI293" s="160">
        <f>IF(N293="nulová",J293,0)</f>
        <v>0</v>
      </c>
      <c r="BJ293" s="18" t="s">
        <v>140</v>
      </c>
      <c r="BK293" s="161">
        <f>ROUND(I293*H293,3)</f>
        <v>0</v>
      </c>
      <c r="BL293" s="18" t="s">
        <v>307</v>
      </c>
      <c r="BM293" s="159" t="s">
        <v>921</v>
      </c>
    </row>
    <row r="294" spans="1:65" s="15" customFormat="1">
      <c r="B294" s="179"/>
      <c r="D294" s="163" t="s">
        <v>247</v>
      </c>
      <c r="E294" s="180" t="s">
        <v>1</v>
      </c>
      <c r="F294" s="181" t="s">
        <v>1641</v>
      </c>
      <c r="H294" s="180" t="s">
        <v>1</v>
      </c>
      <c r="I294" s="182"/>
      <c r="L294" s="179"/>
      <c r="M294" s="183"/>
      <c r="N294" s="184"/>
      <c r="O294" s="184"/>
      <c r="P294" s="184"/>
      <c r="Q294" s="184"/>
      <c r="R294" s="184"/>
      <c r="S294" s="184"/>
      <c r="T294" s="185"/>
      <c r="AT294" s="180" t="s">
        <v>247</v>
      </c>
      <c r="AU294" s="180" t="s">
        <v>140</v>
      </c>
      <c r="AV294" s="15" t="s">
        <v>88</v>
      </c>
      <c r="AW294" s="15" t="s">
        <v>3</v>
      </c>
      <c r="AX294" s="15" t="s">
        <v>80</v>
      </c>
      <c r="AY294" s="180" t="s">
        <v>239</v>
      </c>
    </row>
    <row r="295" spans="1:65" s="13" customFormat="1">
      <c r="B295" s="162"/>
      <c r="D295" s="163" t="s">
        <v>247</v>
      </c>
      <c r="E295" s="164" t="s">
        <v>1</v>
      </c>
      <c r="F295" s="165" t="s">
        <v>1642</v>
      </c>
      <c r="H295" s="166">
        <v>3.02</v>
      </c>
      <c r="I295" s="167"/>
      <c r="L295" s="162"/>
      <c r="M295" s="168"/>
      <c r="N295" s="169"/>
      <c r="O295" s="169"/>
      <c r="P295" s="169"/>
      <c r="Q295" s="169"/>
      <c r="R295" s="169"/>
      <c r="S295" s="169"/>
      <c r="T295" s="170"/>
      <c r="AT295" s="164" t="s">
        <v>247</v>
      </c>
      <c r="AU295" s="164" t="s">
        <v>140</v>
      </c>
      <c r="AV295" s="13" t="s">
        <v>140</v>
      </c>
      <c r="AW295" s="13" t="s">
        <v>3</v>
      </c>
      <c r="AX295" s="13" t="s">
        <v>80</v>
      </c>
      <c r="AY295" s="164" t="s">
        <v>239</v>
      </c>
    </row>
    <row r="296" spans="1:65" s="14" customFormat="1">
      <c r="B296" s="171"/>
      <c r="D296" s="163" t="s">
        <v>247</v>
      </c>
      <c r="E296" s="172" t="s">
        <v>1</v>
      </c>
      <c r="F296" s="173" t="s">
        <v>249</v>
      </c>
      <c r="H296" s="174">
        <v>3.02</v>
      </c>
      <c r="I296" s="175"/>
      <c r="L296" s="171"/>
      <c r="M296" s="176"/>
      <c r="N296" s="177"/>
      <c r="O296" s="177"/>
      <c r="P296" s="177"/>
      <c r="Q296" s="177"/>
      <c r="R296" s="177"/>
      <c r="S296" s="177"/>
      <c r="T296" s="178"/>
      <c r="AT296" s="172" t="s">
        <v>247</v>
      </c>
      <c r="AU296" s="172" t="s">
        <v>140</v>
      </c>
      <c r="AV296" s="14" t="s">
        <v>246</v>
      </c>
      <c r="AW296" s="14" t="s">
        <v>3</v>
      </c>
      <c r="AX296" s="14" t="s">
        <v>88</v>
      </c>
      <c r="AY296" s="172" t="s">
        <v>239</v>
      </c>
    </row>
    <row r="297" spans="1:65" s="2" customFormat="1" ht="24.25" customHeight="1">
      <c r="A297" s="34"/>
      <c r="B297" s="147"/>
      <c r="C297" s="148" t="s">
        <v>406</v>
      </c>
      <c r="D297" s="148" t="s">
        <v>242</v>
      </c>
      <c r="E297" s="149" t="s">
        <v>1643</v>
      </c>
      <c r="F297" s="150" t="s">
        <v>1644</v>
      </c>
      <c r="G297" s="151" t="s">
        <v>261</v>
      </c>
      <c r="H297" s="152">
        <v>11.4</v>
      </c>
      <c r="I297" s="153"/>
      <c r="J297" s="152">
        <f>ROUND(I297*H297,3)</f>
        <v>0</v>
      </c>
      <c r="K297" s="154"/>
      <c r="L297" s="35"/>
      <c r="M297" s="155" t="s">
        <v>1</v>
      </c>
      <c r="N297" s="156" t="s">
        <v>46</v>
      </c>
      <c r="O297" s="60"/>
      <c r="P297" s="157">
        <f>O297*H297</f>
        <v>0</v>
      </c>
      <c r="Q297" s="157">
        <v>0</v>
      </c>
      <c r="R297" s="157">
        <f>Q297*H297</f>
        <v>0</v>
      </c>
      <c r="S297" s="157">
        <v>1.2E-2</v>
      </c>
      <c r="T297" s="158">
        <f>S297*H297</f>
        <v>0.1368</v>
      </c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R297" s="159" t="s">
        <v>307</v>
      </c>
      <c r="AT297" s="159" t="s">
        <v>242</v>
      </c>
      <c r="AU297" s="159" t="s">
        <v>140</v>
      </c>
      <c r="AY297" s="18" t="s">
        <v>239</v>
      </c>
      <c r="BE297" s="160">
        <f>IF(N297="základná",J297,0)</f>
        <v>0</v>
      </c>
      <c r="BF297" s="160">
        <f>IF(N297="znížená",J297,0)</f>
        <v>0</v>
      </c>
      <c r="BG297" s="160">
        <f>IF(N297="zákl. prenesená",J297,0)</f>
        <v>0</v>
      </c>
      <c r="BH297" s="160">
        <f>IF(N297="zníž. prenesená",J297,0)</f>
        <v>0</v>
      </c>
      <c r="BI297" s="160">
        <f>IF(N297="nulová",J297,0)</f>
        <v>0</v>
      </c>
      <c r="BJ297" s="18" t="s">
        <v>140</v>
      </c>
      <c r="BK297" s="161">
        <f>ROUND(I297*H297,3)</f>
        <v>0</v>
      </c>
      <c r="BL297" s="18" t="s">
        <v>307</v>
      </c>
      <c r="BM297" s="159" t="s">
        <v>924</v>
      </c>
    </row>
    <row r="298" spans="1:65" s="13" customFormat="1">
      <c r="B298" s="162"/>
      <c r="D298" s="163" t="s">
        <v>247</v>
      </c>
      <c r="E298" s="164" t="s">
        <v>1</v>
      </c>
      <c r="F298" s="165" t="s">
        <v>1645</v>
      </c>
      <c r="H298" s="166">
        <v>11.4</v>
      </c>
      <c r="I298" s="167"/>
      <c r="L298" s="162"/>
      <c r="M298" s="168"/>
      <c r="N298" s="169"/>
      <c r="O298" s="169"/>
      <c r="P298" s="169"/>
      <c r="Q298" s="169"/>
      <c r="R298" s="169"/>
      <c r="S298" s="169"/>
      <c r="T298" s="170"/>
      <c r="AT298" s="164" t="s">
        <v>247</v>
      </c>
      <c r="AU298" s="164" t="s">
        <v>140</v>
      </c>
      <c r="AV298" s="13" t="s">
        <v>140</v>
      </c>
      <c r="AW298" s="13" t="s">
        <v>3</v>
      </c>
      <c r="AX298" s="13" t="s">
        <v>80</v>
      </c>
      <c r="AY298" s="164" t="s">
        <v>239</v>
      </c>
    </row>
    <row r="299" spans="1:65" s="14" customFormat="1">
      <c r="B299" s="171"/>
      <c r="D299" s="163" t="s">
        <v>247</v>
      </c>
      <c r="E299" s="172" t="s">
        <v>1</v>
      </c>
      <c r="F299" s="173" t="s">
        <v>249</v>
      </c>
      <c r="H299" s="174">
        <v>11.4</v>
      </c>
      <c r="I299" s="175"/>
      <c r="L299" s="171"/>
      <c r="M299" s="176"/>
      <c r="N299" s="177"/>
      <c r="O299" s="177"/>
      <c r="P299" s="177"/>
      <c r="Q299" s="177"/>
      <c r="R299" s="177"/>
      <c r="S299" s="177"/>
      <c r="T299" s="178"/>
      <c r="AT299" s="172" t="s">
        <v>247</v>
      </c>
      <c r="AU299" s="172" t="s">
        <v>140</v>
      </c>
      <c r="AV299" s="14" t="s">
        <v>246</v>
      </c>
      <c r="AW299" s="14" t="s">
        <v>3</v>
      </c>
      <c r="AX299" s="14" t="s">
        <v>88</v>
      </c>
      <c r="AY299" s="172" t="s">
        <v>239</v>
      </c>
    </row>
    <row r="300" spans="1:65" s="2" customFormat="1" ht="24.25" customHeight="1">
      <c r="A300" s="34"/>
      <c r="B300" s="147"/>
      <c r="C300" s="148" t="s">
        <v>262</v>
      </c>
      <c r="D300" s="148" t="s">
        <v>242</v>
      </c>
      <c r="E300" s="149" t="s">
        <v>381</v>
      </c>
      <c r="F300" s="150" t="s">
        <v>382</v>
      </c>
      <c r="G300" s="151" t="s">
        <v>138</v>
      </c>
      <c r="H300" s="152">
        <v>23.4</v>
      </c>
      <c r="I300" s="153"/>
      <c r="J300" s="152">
        <f>ROUND(I300*H300,3)</f>
        <v>0</v>
      </c>
      <c r="K300" s="154"/>
      <c r="L300" s="35"/>
      <c r="M300" s="155" t="s">
        <v>1</v>
      </c>
      <c r="N300" s="156" t="s">
        <v>46</v>
      </c>
      <c r="O300" s="60"/>
      <c r="P300" s="157">
        <f>O300*H300</f>
        <v>0</v>
      </c>
      <c r="Q300" s="157">
        <v>0</v>
      </c>
      <c r="R300" s="157">
        <f>Q300*H300</f>
        <v>0</v>
      </c>
      <c r="S300" s="157">
        <v>8.0000000000000002E-3</v>
      </c>
      <c r="T300" s="158">
        <f>S300*H300</f>
        <v>0.18720000000000001</v>
      </c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R300" s="159" t="s">
        <v>246</v>
      </c>
      <c r="AT300" s="159" t="s">
        <v>242</v>
      </c>
      <c r="AU300" s="159" t="s">
        <v>140</v>
      </c>
      <c r="AY300" s="18" t="s">
        <v>239</v>
      </c>
      <c r="BE300" s="160">
        <f>IF(N300="základná",J300,0)</f>
        <v>0</v>
      </c>
      <c r="BF300" s="160">
        <f>IF(N300="znížená",J300,0)</f>
        <v>0</v>
      </c>
      <c r="BG300" s="160">
        <f>IF(N300="zákl. prenesená",J300,0)</f>
        <v>0</v>
      </c>
      <c r="BH300" s="160">
        <f>IF(N300="zníž. prenesená",J300,0)</f>
        <v>0</v>
      </c>
      <c r="BI300" s="160">
        <f>IF(N300="nulová",J300,0)</f>
        <v>0</v>
      </c>
      <c r="BJ300" s="18" t="s">
        <v>140</v>
      </c>
      <c r="BK300" s="161">
        <f>ROUND(I300*H300,3)</f>
        <v>0</v>
      </c>
      <c r="BL300" s="18" t="s">
        <v>246</v>
      </c>
      <c r="BM300" s="159" t="s">
        <v>428</v>
      </c>
    </row>
    <row r="301" spans="1:65" s="15" customFormat="1">
      <c r="B301" s="179"/>
      <c r="D301" s="163" t="s">
        <v>247</v>
      </c>
      <c r="E301" s="180" t="s">
        <v>1</v>
      </c>
      <c r="F301" s="181" t="s">
        <v>1646</v>
      </c>
      <c r="H301" s="180" t="s">
        <v>1</v>
      </c>
      <c r="I301" s="182"/>
      <c r="L301" s="179"/>
      <c r="M301" s="183"/>
      <c r="N301" s="184"/>
      <c r="O301" s="184"/>
      <c r="P301" s="184"/>
      <c r="Q301" s="184"/>
      <c r="R301" s="184"/>
      <c r="S301" s="184"/>
      <c r="T301" s="185"/>
      <c r="AT301" s="180" t="s">
        <v>247</v>
      </c>
      <c r="AU301" s="180" t="s">
        <v>140</v>
      </c>
      <c r="AV301" s="15" t="s">
        <v>88</v>
      </c>
      <c r="AW301" s="15" t="s">
        <v>3</v>
      </c>
      <c r="AX301" s="15" t="s">
        <v>80</v>
      </c>
      <c r="AY301" s="180" t="s">
        <v>239</v>
      </c>
    </row>
    <row r="302" spans="1:65" s="13" customFormat="1">
      <c r="B302" s="162"/>
      <c r="D302" s="163" t="s">
        <v>247</v>
      </c>
      <c r="E302" s="164" t="s">
        <v>1</v>
      </c>
      <c r="F302" s="165" t="s">
        <v>1647</v>
      </c>
      <c r="H302" s="166">
        <v>23.4</v>
      </c>
      <c r="I302" s="167"/>
      <c r="L302" s="162"/>
      <c r="M302" s="168"/>
      <c r="N302" s="169"/>
      <c r="O302" s="169"/>
      <c r="P302" s="169"/>
      <c r="Q302" s="169"/>
      <c r="R302" s="169"/>
      <c r="S302" s="169"/>
      <c r="T302" s="170"/>
      <c r="AT302" s="164" t="s">
        <v>247</v>
      </c>
      <c r="AU302" s="164" t="s">
        <v>140</v>
      </c>
      <c r="AV302" s="13" t="s">
        <v>140</v>
      </c>
      <c r="AW302" s="13" t="s">
        <v>3</v>
      </c>
      <c r="AX302" s="13" t="s">
        <v>80</v>
      </c>
      <c r="AY302" s="164" t="s">
        <v>239</v>
      </c>
    </row>
    <row r="303" spans="1:65" s="14" customFormat="1">
      <c r="B303" s="171"/>
      <c r="D303" s="163" t="s">
        <v>247</v>
      </c>
      <c r="E303" s="172" t="s">
        <v>1</v>
      </c>
      <c r="F303" s="173" t="s">
        <v>249</v>
      </c>
      <c r="H303" s="174">
        <v>23.4</v>
      </c>
      <c r="I303" s="175"/>
      <c r="L303" s="171"/>
      <c r="M303" s="176"/>
      <c r="N303" s="177"/>
      <c r="O303" s="177"/>
      <c r="P303" s="177"/>
      <c r="Q303" s="177"/>
      <c r="R303" s="177"/>
      <c r="S303" s="177"/>
      <c r="T303" s="178"/>
      <c r="AT303" s="172" t="s">
        <v>247</v>
      </c>
      <c r="AU303" s="172" t="s">
        <v>140</v>
      </c>
      <c r="AV303" s="14" t="s">
        <v>246</v>
      </c>
      <c r="AW303" s="14" t="s">
        <v>3</v>
      </c>
      <c r="AX303" s="14" t="s">
        <v>88</v>
      </c>
      <c r="AY303" s="172" t="s">
        <v>239</v>
      </c>
    </row>
    <row r="304" spans="1:65" s="2" customFormat="1" ht="24.25" customHeight="1">
      <c r="A304" s="34"/>
      <c r="B304" s="147"/>
      <c r="C304" s="148" t="s">
        <v>1648</v>
      </c>
      <c r="D304" s="148" t="s">
        <v>242</v>
      </c>
      <c r="E304" s="149" t="s">
        <v>1649</v>
      </c>
      <c r="F304" s="150" t="s">
        <v>1650</v>
      </c>
      <c r="G304" s="151" t="s">
        <v>138</v>
      </c>
      <c r="H304" s="152">
        <v>23.8</v>
      </c>
      <c r="I304" s="153"/>
      <c r="J304" s="152">
        <f>ROUND(I304*H304,3)</f>
        <v>0</v>
      </c>
      <c r="K304" s="154"/>
      <c r="L304" s="35"/>
      <c r="M304" s="155" t="s">
        <v>1</v>
      </c>
      <c r="N304" s="156" t="s">
        <v>46</v>
      </c>
      <c r="O304" s="60"/>
      <c r="P304" s="157">
        <f>O304*H304</f>
        <v>0</v>
      </c>
      <c r="Q304" s="157">
        <v>0</v>
      </c>
      <c r="R304" s="157">
        <f>Q304*H304</f>
        <v>0</v>
      </c>
      <c r="S304" s="157">
        <v>1.2E-2</v>
      </c>
      <c r="T304" s="158">
        <f>S304*H304</f>
        <v>0.28560000000000002</v>
      </c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R304" s="159" t="s">
        <v>246</v>
      </c>
      <c r="AT304" s="159" t="s">
        <v>242</v>
      </c>
      <c r="AU304" s="159" t="s">
        <v>140</v>
      </c>
      <c r="AY304" s="18" t="s">
        <v>239</v>
      </c>
      <c r="BE304" s="160">
        <f>IF(N304="základná",J304,0)</f>
        <v>0</v>
      </c>
      <c r="BF304" s="160">
        <f>IF(N304="znížená",J304,0)</f>
        <v>0</v>
      </c>
      <c r="BG304" s="160">
        <f>IF(N304="zákl. prenesená",J304,0)</f>
        <v>0</v>
      </c>
      <c r="BH304" s="160">
        <f>IF(N304="zníž. prenesená",J304,0)</f>
        <v>0</v>
      </c>
      <c r="BI304" s="160">
        <f>IF(N304="nulová",J304,0)</f>
        <v>0</v>
      </c>
      <c r="BJ304" s="18" t="s">
        <v>140</v>
      </c>
      <c r="BK304" s="161">
        <f>ROUND(I304*H304,3)</f>
        <v>0</v>
      </c>
      <c r="BL304" s="18" t="s">
        <v>246</v>
      </c>
      <c r="BM304" s="159" t="s">
        <v>1651</v>
      </c>
    </row>
    <row r="305" spans="1:65" s="13" customFormat="1">
      <c r="B305" s="162"/>
      <c r="D305" s="163" t="s">
        <v>247</v>
      </c>
      <c r="E305" s="164" t="s">
        <v>1</v>
      </c>
      <c r="F305" s="165" t="s">
        <v>1652</v>
      </c>
      <c r="H305" s="166">
        <v>23.8</v>
      </c>
      <c r="I305" s="167"/>
      <c r="L305" s="162"/>
      <c r="M305" s="168"/>
      <c r="N305" s="169"/>
      <c r="O305" s="169"/>
      <c r="P305" s="169"/>
      <c r="Q305" s="169"/>
      <c r="R305" s="169"/>
      <c r="S305" s="169"/>
      <c r="T305" s="170"/>
      <c r="AT305" s="164" t="s">
        <v>247</v>
      </c>
      <c r="AU305" s="164" t="s">
        <v>140</v>
      </c>
      <c r="AV305" s="13" t="s">
        <v>140</v>
      </c>
      <c r="AW305" s="13" t="s">
        <v>3</v>
      </c>
      <c r="AX305" s="13" t="s">
        <v>88</v>
      </c>
      <c r="AY305" s="164" t="s">
        <v>239</v>
      </c>
    </row>
    <row r="306" spans="1:65" s="2" customFormat="1" ht="24.25" customHeight="1">
      <c r="A306" s="34"/>
      <c r="B306" s="147"/>
      <c r="C306" s="148" t="s">
        <v>268</v>
      </c>
      <c r="D306" s="148" t="s">
        <v>242</v>
      </c>
      <c r="E306" s="149" t="s">
        <v>386</v>
      </c>
      <c r="F306" s="150" t="s">
        <v>387</v>
      </c>
      <c r="G306" s="151" t="s">
        <v>388</v>
      </c>
      <c r="H306" s="152">
        <v>26</v>
      </c>
      <c r="I306" s="153"/>
      <c r="J306" s="152">
        <f>ROUND(I306*H306,3)</f>
        <v>0</v>
      </c>
      <c r="K306" s="154"/>
      <c r="L306" s="35"/>
      <c r="M306" s="155" t="s">
        <v>1</v>
      </c>
      <c r="N306" s="156" t="s">
        <v>46</v>
      </c>
      <c r="O306" s="60"/>
      <c r="P306" s="157">
        <f>O306*H306</f>
        <v>0</v>
      </c>
      <c r="Q306" s="157">
        <v>0</v>
      </c>
      <c r="R306" s="157">
        <f>Q306*H306</f>
        <v>0</v>
      </c>
      <c r="S306" s="157">
        <v>2.4E-2</v>
      </c>
      <c r="T306" s="158">
        <f>S306*H306</f>
        <v>0.624</v>
      </c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R306" s="159" t="s">
        <v>246</v>
      </c>
      <c r="AT306" s="159" t="s">
        <v>242</v>
      </c>
      <c r="AU306" s="159" t="s">
        <v>140</v>
      </c>
      <c r="AY306" s="18" t="s">
        <v>239</v>
      </c>
      <c r="BE306" s="160">
        <f>IF(N306="základná",J306,0)</f>
        <v>0</v>
      </c>
      <c r="BF306" s="160">
        <f>IF(N306="znížená",J306,0)</f>
        <v>0</v>
      </c>
      <c r="BG306" s="160">
        <f>IF(N306="zákl. prenesená",J306,0)</f>
        <v>0</v>
      </c>
      <c r="BH306" s="160">
        <f>IF(N306="zníž. prenesená",J306,0)</f>
        <v>0</v>
      </c>
      <c r="BI306" s="160">
        <f>IF(N306="nulová",J306,0)</f>
        <v>0</v>
      </c>
      <c r="BJ306" s="18" t="s">
        <v>140</v>
      </c>
      <c r="BK306" s="161">
        <f>ROUND(I306*H306,3)</f>
        <v>0</v>
      </c>
      <c r="BL306" s="18" t="s">
        <v>246</v>
      </c>
      <c r="BM306" s="159" t="s">
        <v>447</v>
      </c>
    </row>
    <row r="307" spans="1:65" s="15" customFormat="1">
      <c r="B307" s="179"/>
      <c r="D307" s="163" t="s">
        <v>247</v>
      </c>
      <c r="E307" s="180" t="s">
        <v>1</v>
      </c>
      <c r="F307" s="181" t="s">
        <v>390</v>
      </c>
      <c r="H307" s="180" t="s">
        <v>1</v>
      </c>
      <c r="I307" s="182"/>
      <c r="L307" s="179"/>
      <c r="M307" s="183"/>
      <c r="N307" s="184"/>
      <c r="O307" s="184"/>
      <c r="P307" s="184"/>
      <c r="Q307" s="184"/>
      <c r="R307" s="184"/>
      <c r="S307" s="184"/>
      <c r="T307" s="185"/>
      <c r="AT307" s="180" t="s">
        <v>247</v>
      </c>
      <c r="AU307" s="180" t="s">
        <v>140</v>
      </c>
      <c r="AV307" s="15" t="s">
        <v>88</v>
      </c>
      <c r="AW307" s="15" t="s">
        <v>3</v>
      </c>
      <c r="AX307" s="15" t="s">
        <v>80</v>
      </c>
      <c r="AY307" s="180" t="s">
        <v>239</v>
      </c>
    </row>
    <row r="308" spans="1:65" s="13" customFormat="1">
      <c r="B308" s="162"/>
      <c r="D308" s="163" t="s">
        <v>247</v>
      </c>
      <c r="E308" s="164" t="s">
        <v>1</v>
      </c>
      <c r="F308" s="165" t="s">
        <v>1653</v>
      </c>
      <c r="H308" s="166">
        <v>16</v>
      </c>
      <c r="I308" s="167"/>
      <c r="L308" s="162"/>
      <c r="M308" s="168"/>
      <c r="N308" s="169"/>
      <c r="O308" s="169"/>
      <c r="P308" s="169"/>
      <c r="Q308" s="169"/>
      <c r="R308" s="169"/>
      <c r="S308" s="169"/>
      <c r="T308" s="170"/>
      <c r="AT308" s="164" t="s">
        <v>247</v>
      </c>
      <c r="AU308" s="164" t="s">
        <v>140</v>
      </c>
      <c r="AV308" s="13" t="s">
        <v>140</v>
      </c>
      <c r="AW308" s="13" t="s">
        <v>3</v>
      </c>
      <c r="AX308" s="13" t="s">
        <v>80</v>
      </c>
      <c r="AY308" s="164" t="s">
        <v>239</v>
      </c>
    </row>
    <row r="309" spans="1:65" s="13" customFormat="1">
      <c r="B309" s="162"/>
      <c r="D309" s="163" t="s">
        <v>247</v>
      </c>
      <c r="E309" s="164" t="s">
        <v>1</v>
      </c>
      <c r="F309" s="165" t="s">
        <v>1654</v>
      </c>
      <c r="H309" s="166">
        <v>10</v>
      </c>
      <c r="I309" s="167"/>
      <c r="L309" s="162"/>
      <c r="M309" s="168"/>
      <c r="N309" s="169"/>
      <c r="O309" s="169"/>
      <c r="P309" s="169"/>
      <c r="Q309" s="169"/>
      <c r="R309" s="169"/>
      <c r="S309" s="169"/>
      <c r="T309" s="170"/>
      <c r="AT309" s="164" t="s">
        <v>247</v>
      </c>
      <c r="AU309" s="164" t="s">
        <v>140</v>
      </c>
      <c r="AV309" s="13" t="s">
        <v>140</v>
      </c>
      <c r="AW309" s="13" t="s">
        <v>3</v>
      </c>
      <c r="AX309" s="13" t="s">
        <v>80</v>
      </c>
      <c r="AY309" s="164" t="s">
        <v>239</v>
      </c>
    </row>
    <row r="310" spans="1:65" s="14" customFormat="1">
      <c r="B310" s="171"/>
      <c r="D310" s="163" t="s">
        <v>247</v>
      </c>
      <c r="E310" s="172" t="s">
        <v>1</v>
      </c>
      <c r="F310" s="173" t="s">
        <v>249</v>
      </c>
      <c r="H310" s="174">
        <v>26</v>
      </c>
      <c r="I310" s="175"/>
      <c r="L310" s="171"/>
      <c r="M310" s="176"/>
      <c r="N310" s="177"/>
      <c r="O310" s="177"/>
      <c r="P310" s="177"/>
      <c r="Q310" s="177"/>
      <c r="R310" s="177"/>
      <c r="S310" s="177"/>
      <c r="T310" s="178"/>
      <c r="AT310" s="172" t="s">
        <v>247</v>
      </c>
      <c r="AU310" s="172" t="s">
        <v>140</v>
      </c>
      <c r="AV310" s="14" t="s">
        <v>246</v>
      </c>
      <c r="AW310" s="14" t="s">
        <v>3</v>
      </c>
      <c r="AX310" s="14" t="s">
        <v>88</v>
      </c>
      <c r="AY310" s="172" t="s">
        <v>239</v>
      </c>
    </row>
    <row r="311" spans="1:65" s="2" customFormat="1" ht="24.25" customHeight="1">
      <c r="A311" s="34"/>
      <c r="B311" s="147"/>
      <c r="C311" s="148" t="s">
        <v>273</v>
      </c>
      <c r="D311" s="148" t="s">
        <v>242</v>
      </c>
      <c r="E311" s="149" t="s">
        <v>401</v>
      </c>
      <c r="F311" s="150" t="s">
        <v>402</v>
      </c>
      <c r="G311" s="151" t="s">
        <v>388</v>
      </c>
      <c r="H311" s="152">
        <v>10</v>
      </c>
      <c r="I311" s="153"/>
      <c r="J311" s="152">
        <f>ROUND(I311*H311,3)</f>
        <v>0</v>
      </c>
      <c r="K311" s="154"/>
      <c r="L311" s="35"/>
      <c r="M311" s="155" t="s">
        <v>1</v>
      </c>
      <c r="N311" s="156" t="s">
        <v>46</v>
      </c>
      <c r="O311" s="60"/>
      <c r="P311" s="157">
        <f>O311*H311</f>
        <v>0</v>
      </c>
      <c r="Q311" s="157">
        <v>0</v>
      </c>
      <c r="R311" s="157">
        <f>Q311*H311</f>
        <v>0</v>
      </c>
      <c r="S311" s="157">
        <v>2E-3</v>
      </c>
      <c r="T311" s="158">
        <f>S311*H311</f>
        <v>0.02</v>
      </c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R311" s="159" t="s">
        <v>307</v>
      </c>
      <c r="AT311" s="159" t="s">
        <v>242</v>
      </c>
      <c r="AU311" s="159" t="s">
        <v>140</v>
      </c>
      <c r="AY311" s="18" t="s">
        <v>239</v>
      </c>
      <c r="BE311" s="160">
        <f>IF(N311="základná",J311,0)</f>
        <v>0</v>
      </c>
      <c r="BF311" s="160">
        <f>IF(N311="znížená",J311,0)</f>
        <v>0</v>
      </c>
      <c r="BG311" s="160">
        <f>IF(N311="zákl. prenesená",J311,0)</f>
        <v>0</v>
      </c>
      <c r="BH311" s="160">
        <f>IF(N311="zníž. prenesená",J311,0)</f>
        <v>0</v>
      </c>
      <c r="BI311" s="160">
        <f>IF(N311="nulová",J311,0)</f>
        <v>0</v>
      </c>
      <c r="BJ311" s="18" t="s">
        <v>140</v>
      </c>
      <c r="BK311" s="161">
        <f>ROUND(I311*H311,3)</f>
        <v>0</v>
      </c>
      <c r="BL311" s="18" t="s">
        <v>307</v>
      </c>
      <c r="BM311" s="159" t="s">
        <v>1329</v>
      </c>
    </row>
    <row r="312" spans="1:65" s="15" customFormat="1">
      <c r="B312" s="179"/>
      <c r="D312" s="163" t="s">
        <v>247</v>
      </c>
      <c r="E312" s="180" t="s">
        <v>1</v>
      </c>
      <c r="F312" s="181" t="s">
        <v>404</v>
      </c>
      <c r="H312" s="180" t="s">
        <v>1</v>
      </c>
      <c r="I312" s="182"/>
      <c r="L312" s="179"/>
      <c r="M312" s="183"/>
      <c r="N312" s="184"/>
      <c r="O312" s="184"/>
      <c r="P312" s="184"/>
      <c r="Q312" s="184"/>
      <c r="R312" s="184"/>
      <c r="S312" s="184"/>
      <c r="T312" s="185"/>
      <c r="AT312" s="180" t="s">
        <v>247</v>
      </c>
      <c r="AU312" s="180" t="s">
        <v>140</v>
      </c>
      <c r="AV312" s="15" t="s">
        <v>88</v>
      </c>
      <c r="AW312" s="15" t="s">
        <v>3</v>
      </c>
      <c r="AX312" s="15" t="s">
        <v>80</v>
      </c>
      <c r="AY312" s="180" t="s">
        <v>239</v>
      </c>
    </row>
    <row r="313" spans="1:65" s="13" customFormat="1">
      <c r="B313" s="162"/>
      <c r="D313" s="163" t="s">
        <v>247</v>
      </c>
      <c r="E313" s="164" t="s">
        <v>1</v>
      </c>
      <c r="F313" s="165" t="s">
        <v>1655</v>
      </c>
      <c r="H313" s="166">
        <v>10</v>
      </c>
      <c r="I313" s="167"/>
      <c r="L313" s="162"/>
      <c r="M313" s="168"/>
      <c r="N313" s="169"/>
      <c r="O313" s="169"/>
      <c r="P313" s="169"/>
      <c r="Q313" s="169"/>
      <c r="R313" s="169"/>
      <c r="S313" s="169"/>
      <c r="T313" s="170"/>
      <c r="AT313" s="164" t="s">
        <v>247</v>
      </c>
      <c r="AU313" s="164" t="s">
        <v>140</v>
      </c>
      <c r="AV313" s="13" t="s">
        <v>140</v>
      </c>
      <c r="AW313" s="13" t="s">
        <v>3</v>
      </c>
      <c r="AX313" s="13" t="s">
        <v>80</v>
      </c>
      <c r="AY313" s="164" t="s">
        <v>239</v>
      </c>
    </row>
    <row r="314" spans="1:65" s="14" customFormat="1">
      <c r="B314" s="171"/>
      <c r="D314" s="163" t="s">
        <v>247</v>
      </c>
      <c r="E314" s="172" t="s">
        <v>1</v>
      </c>
      <c r="F314" s="173" t="s">
        <v>249</v>
      </c>
      <c r="H314" s="174">
        <v>10</v>
      </c>
      <c r="I314" s="175"/>
      <c r="L314" s="171"/>
      <c r="M314" s="176"/>
      <c r="N314" s="177"/>
      <c r="O314" s="177"/>
      <c r="P314" s="177"/>
      <c r="Q314" s="177"/>
      <c r="R314" s="177"/>
      <c r="S314" s="177"/>
      <c r="T314" s="178"/>
      <c r="AT314" s="172" t="s">
        <v>247</v>
      </c>
      <c r="AU314" s="172" t="s">
        <v>140</v>
      </c>
      <c r="AV314" s="14" t="s">
        <v>246</v>
      </c>
      <c r="AW314" s="14" t="s">
        <v>3</v>
      </c>
      <c r="AX314" s="14" t="s">
        <v>88</v>
      </c>
      <c r="AY314" s="172" t="s">
        <v>239</v>
      </c>
    </row>
    <row r="315" spans="1:65" s="2" customFormat="1" ht="24.25" customHeight="1">
      <c r="A315" s="34"/>
      <c r="B315" s="147"/>
      <c r="C315" s="148" t="s">
        <v>289</v>
      </c>
      <c r="D315" s="148" t="s">
        <v>242</v>
      </c>
      <c r="E315" s="149" t="s">
        <v>394</v>
      </c>
      <c r="F315" s="150" t="s">
        <v>395</v>
      </c>
      <c r="G315" s="151" t="s">
        <v>261</v>
      </c>
      <c r="H315" s="152">
        <v>11.175000000000001</v>
      </c>
      <c r="I315" s="153"/>
      <c r="J315" s="152">
        <f>ROUND(I315*H315,3)</f>
        <v>0</v>
      </c>
      <c r="K315" s="154"/>
      <c r="L315" s="35"/>
      <c r="M315" s="155" t="s">
        <v>1</v>
      </c>
      <c r="N315" s="156" t="s">
        <v>46</v>
      </c>
      <c r="O315" s="60"/>
      <c r="P315" s="157">
        <f>O315*H315</f>
        <v>0</v>
      </c>
      <c r="Q315" s="157">
        <v>0</v>
      </c>
      <c r="R315" s="157">
        <f>Q315*H315</f>
        <v>0</v>
      </c>
      <c r="S315" s="157">
        <v>2E-3</v>
      </c>
      <c r="T315" s="158">
        <f>S315*H315</f>
        <v>2.2350000000000002E-2</v>
      </c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R315" s="159" t="s">
        <v>246</v>
      </c>
      <c r="AT315" s="159" t="s">
        <v>242</v>
      </c>
      <c r="AU315" s="159" t="s">
        <v>140</v>
      </c>
      <c r="AY315" s="18" t="s">
        <v>239</v>
      </c>
      <c r="BE315" s="160">
        <f>IF(N315="základná",J315,0)</f>
        <v>0</v>
      </c>
      <c r="BF315" s="160">
        <f>IF(N315="znížená",J315,0)</f>
        <v>0</v>
      </c>
      <c r="BG315" s="160">
        <f>IF(N315="zákl. prenesená",J315,0)</f>
        <v>0</v>
      </c>
      <c r="BH315" s="160">
        <f>IF(N315="zníž. prenesená",J315,0)</f>
        <v>0</v>
      </c>
      <c r="BI315" s="160">
        <f>IF(N315="nulová",J315,0)</f>
        <v>0</v>
      </c>
      <c r="BJ315" s="18" t="s">
        <v>140</v>
      </c>
      <c r="BK315" s="161">
        <f>ROUND(I315*H315,3)</f>
        <v>0</v>
      </c>
      <c r="BL315" s="18" t="s">
        <v>246</v>
      </c>
      <c r="BM315" s="159" t="s">
        <v>342</v>
      </c>
    </row>
    <row r="316" spans="1:65" s="15" customFormat="1">
      <c r="B316" s="179"/>
      <c r="D316" s="163" t="s">
        <v>247</v>
      </c>
      <c r="E316" s="180" t="s">
        <v>1</v>
      </c>
      <c r="F316" s="181" t="s">
        <v>397</v>
      </c>
      <c r="H316" s="180" t="s">
        <v>1</v>
      </c>
      <c r="I316" s="182"/>
      <c r="L316" s="179"/>
      <c r="M316" s="183"/>
      <c r="N316" s="184"/>
      <c r="O316" s="184"/>
      <c r="P316" s="184"/>
      <c r="Q316" s="184"/>
      <c r="R316" s="184"/>
      <c r="S316" s="184"/>
      <c r="T316" s="185"/>
      <c r="AT316" s="180" t="s">
        <v>247</v>
      </c>
      <c r="AU316" s="180" t="s">
        <v>140</v>
      </c>
      <c r="AV316" s="15" t="s">
        <v>88</v>
      </c>
      <c r="AW316" s="15" t="s">
        <v>3</v>
      </c>
      <c r="AX316" s="15" t="s">
        <v>80</v>
      </c>
      <c r="AY316" s="180" t="s">
        <v>239</v>
      </c>
    </row>
    <row r="317" spans="1:65" s="13" customFormat="1">
      <c r="B317" s="162"/>
      <c r="D317" s="163" t="s">
        <v>247</v>
      </c>
      <c r="E317" s="164" t="s">
        <v>1</v>
      </c>
      <c r="F317" s="165" t="s">
        <v>1656</v>
      </c>
      <c r="H317" s="166">
        <v>8.9250000000000007</v>
      </c>
      <c r="I317" s="167"/>
      <c r="L317" s="162"/>
      <c r="M317" s="168"/>
      <c r="N317" s="169"/>
      <c r="O317" s="169"/>
      <c r="P317" s="169"/>
      <c r="Q317" s="169"/>
      <c r="R317" s="169"/>
      <c r="S317" s="169"/>
      <c r="T317" s="170"/>
      <c r="AT317" s="164" t="s">
        <v>247</v>
      </c>
      <c r="AU317" s="164" t="s">
        <v>140</v>
      </c>
      <c r="AV317" s="13" t="s">
        <v>140</v>
      </c>
      <c r="AW317" s="13" t="s">
        <v>3</v>
      </c>
      <c r="AX317" s="13" t="s">
        <v>80</v>
      </c>
      <c r="AY317" s="164" t="s">
        <v>239</v>
      </c>
    </row>
    <row r="318" spans="1:65" s="13" customFormat="1">
      <c r="B318" s="162"/>
      <c r="D318" s="163" t="s">
        <v>247</v>
      </c>
      <c r="E318" s="164" t="s">
        <v>1</v>
      </c>
      <c r="F318" s="165" t="s">
        <v>1657</v>
      </c>
      <c r="H318" s="166">
        <v>2.25</v>
      </c>
      <c r="I318" s="167"/>
      <c r="L318" s="162"/>
      <c r="M318" s="168"/>
      <c r="N318" s="169"/>
      <c r="O318" s="169"/>
      <c r="P318" s="169"/>
      <c r="Q318" s="169"/>
      <c r="R318" s="169"/>
      <c r="S318" s="169"/>
      <c r="T318" s="170"/>
      <c r="AT318" s="164" t="s">
        <v>247</v>
      </c>
      <c r="AU318" s="164" t="s">
        <v>140</v>
      </c>
      <c r="AV318" s="13" t="s">
        <v>140</v>
      </c>
      <c r="AW318" s="13" t="s">
        <v>3</v>
      </c>
      <c r="AX318" s="13" t="s">
        <v>80</v>
      </c>
      <c r="AY318" s="164" t="s">
        <v>239</v>
      </c>
    </row>
    <row r="319" spans="1:65" s="14" customFormat="1">
      <c r="B319" s="171"/>
      <c r="D319" s="163" t="s">
        <v>247</v>
      </c>
      <c r="E319" s="172" t="s">
        <v>1</v>
      </c>
      <c r="F319" s="173" t="s">
        <v>249</v>
      </c>
      <c r="H319" s="174">
        <v>11.175000000000001</v>
      </c>
      <c r="I319" s="175"/>
      <c r="L319" s="171"/>
      <c r="M319" s="176"/>
      <c r="N319" s="177"/>
      <c r="O319" s="177"/>
      <c r="P319" s="177"/>
      <c r="Q319" s="177"/>
      <c r="R319" s="177"/>
      <c r="S319" s="177"/>
      <c r="T319" s="178"/>
      <c r="AT319" s="172" t="s">
        <v>247</v>
      </c>
      <c r="AU319" s="172" t="s">
        <v>140</v>
      </c>
      <c r="AV319" s="14" t="s">
        <v>246</v>
      </c>
      <c r="AW319" s="14" t="s">
        <v>3</v>
      </c>
      <c r="AX319" s="14" t="s">
        <v>88</v>
      </c>
      <c r="AY319" s="172" t="s">
        <v>239</v>
      </c>
    </row>
    <row r="320" spans="1:65" s="2" customFormat="1" ht="24.25" customHeight="1">
      <c r="A320" s="34"/>
      <c r="B320" s="147"/>
      <c r="C320" s="148" t="s">
        <v>294</v>
      </c>
      <c r="D320" s="148" t="s">
        <v>242</v>
      </c>
      <c r="E320" s="149" t="s">
        <v>407</v>
      </c>
      <c r="F320" s="150" t="s">
        <v>408</v>
      </c>
      <c r="G320" s="151" t="s">
        <v>261</v>
      </c>
      <c r="H320" s="152">
        <v>26.004000000000001</v>
      </c>
      <c r="I320" s="153"/>
      <c r="J320" s="152">
        <f>ROUND(I320*H320,3)</f>
        <v>0</v>
      </c>
      <c r="K320" s="154"/>
      <c r="L320" s="35"/>
      <c r="M320" s="155" t="s">
        <v>1</v>
      </c>
      <c r="N320" s="156" t="s">
        <v>46</v>
      </c>
      <c r="O320" s="60"/>
      <c r="P320" s="157">
        <f>O320*H320</f>
        <v>0</v>
      </c>
      <c r="Q320" s="157">
        <v>0</v>
      </c>
      <c r="R320" s="157">
        <f>Q320*H320</f>
        <v>0</v>
      </c>
      <c r="S320" s="157">
        <v>7.5999999999999998E-2</v>
      </c>
      <c r="T320" s="158">
        <f>S320*H320</f>
        <v>1.9763040000000001</v>
      </c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R320" s="159" t="s">
        <v>246</v>
      </c>
      <c r="AT320" s="159" t="s">
        <v>242</v>
      </c>
      <c r="AU320" s="159" t="s">
        <v>140</v>
      </c>
      <c r="AY320" s="18" t="s">
        <v>239</v>
      </c>
      <c r="BE320" s="160">
        <f>IF(N320="základná",J320,0)</f>
        <v>0</v>
      </c>
      <c r="BF320" s="160">
        <f>IF(N320="znížená",J320,0)</f>
        <v>0</v>
      </c>
      <c r="BG320" s="160">
        <f>IF(N320="zákl. prenesená",J320,0)</f>
        <v>0</v>
      </c>
      <c r="BH320" s="160">
        <f>IF(N320="zníž. prenesená",J320,0)</f>
        <v>0</v>
      </c>
      <c r="BI320" s="160">
        <f>IF(N320="nulová",J320,0)</f>
        <v>0</v>
      </c>
      <c r="BJ320" s="18" t="s">
        <v>140</v>
      </c>
      <c r="BK320" s="161">
        <f>ROUND(I320*H320,3)</f>
        <v>0</v>
      </c>
      <c r="BL320" s="18" t="s">
        <v>246</v>
      </c>
      <c r="BM320" s="159" t="s">
        <v>337</v>
      </c>
    </row>
    <row r="321" spans="1:65" s="15" customFormat="1">
      <c r="B321" s="179"/>
      <c r="D321" s="163" t="s">
        <v>247</v>
      </c>
      <c r="E321" s="180" t="s">
        <v>1</v>
      </c>
      <c r="F321" s="181" t="s">
        <v>410</v>
      </c>
      <c r="H321" s="180" t="s">
        <v>1</v>
      </c>
      <c r="I321" s="182"/>
      <c r="L321" s="179"/>
      <c r="M321" s="183"/>
      <c r="N321" s="184"/>
      <c r="O321" s="184"/>
      <c r="P321" s="184"/>
      <c r="Q321" s="184"/>
      <c r="R321" s="184"/>
      <c r="S321" s="184"/>
      <c r="T321" s="185"/>
      <c r="AT321" s="180" t="s">
        <v>247</v>
      </c>
      <c r="AU321" s="180" t="s">
        <v>140</v>
      </c>
      <c r="AV321" s="15" t="s">
        <v>88</v>
      </c>
      <c r="AW321" s="15" t="s">
        <v>3</v>
      </c>
      <c r="AX321" s="15" t="s">
        <v>80</v>
      </c>
      <c r="AY321" s="180" t="s">
        <v>239</v>
      </c>
    </row>
    <row r="322" spans="1:65" s="13" customFormat="1">
      <c r="B322" s="162"/>
      <c r="D322" s="163" t="s">
        <v>247</v>
      </c>
      <c r="E322" s="164" t="s">
        <v>1</v>
      </c>
      <c r="F322" s="165" t="s">
        <v>1658</v>
      </c>
      <c r="H322" s="166">
        <v>13.002000000000001</v>
      </c>
      <c r="I322" s="167"/>
      <c r="L322" s="162"/>
      <c r="M322" s="168"/>
      <c r="N322" s="169"/>
      <c r="O322" s="169"/>
      <c r="P322" s="169"/>
      <c r="Q322" s="169"/>
      <c r="R322" s="169"/>
      <c r="S322" s="169"/>
      <c r="T322" s="170"/>
      <c r="AT322" s="164" t="s">
        <v>247</v>
      </c>
      <c r="AU322" s="164" t="s">
        <v>140</v>
      </c>
      <c r="AV322" s="13" t="s">
        <v>140</v>
      </c>
      <c r="AW322" s="13" t="s">
        <v>3</v>
      </c>
      <c r="AX322" s="13" t="s">
        <v>80</v>
      </c>
      <c r="AY322" s="164" t="s">
        <v>239</v>
      </c>
    </row>
    <row r="323" spans="1:65" s="13" customFormat="1">
      <c r="B323" s="162"/>
      <c r="D323" s="163" t="s">
        <v>247</v>
      </c>
      <c r="E323" s="164" t="s">
        <v>1</v>
      </c>
      <c r="F323" s="165" t="s">
        <v>1659</v>
      </c>
      <c r="H323" s="166">
        <v>13.002000000000001</v>
      </c>
      <c r="I323" s="167"/>
      <c r="L323" s="162"/>
      <c r="M323" s="168"/>
      <c r="N323" s="169"/>
      <c r="O323" s="169"/>
      <c r="P323" s="169"/>
      <c r="Q323" s="169"/>
      <c r="R323" s="169"/>
      <c r="S323" s="169"/>
      <c r="T323" s="170"/>
      <c r="AT323" s="164" t="s">
        <v>247</v>
      </c>
      <c r="AU323" s="164" t="s">
        <v>140</v>
      </c>
      <c r="AV323" s="13" t="s">
        <v>140</v>
      </c>
      <c r="AW323" s="13" t="s">
        <v>3</v>
      </c>
      <c r="AX323" s="13" t="s">
        <v>80</v>
      </c>
      <c r="AY323" s="164" t="s">
        <v>239</v>
      </c>
    </row>
    <row r="324" spans="1:65" s="14" customFormat="1">
      <c r="B324" s="171"/>
      <c r="D324" s="163" t="s">
        <v>247</v>
      </c>
      <c r="E324" s="172" t="s">
        <v>1</v>
      </c>
      <c r="F324" s="173" t="s">
        <v>249</v>
      </c>
      <c r="H324" s="174">
        <v>26.004000000000001</v>
      </c>
      <c r="I324" s="175"/>
      <c r="L324" s="171"/>
      <c r="M324" s="176"/>
      <c r="N324" s="177"/>
      <c r="O324" s="177"/>
      <c r="P324" s="177"/>
      <c r="Q324" s="177"/>
      <c r="R324" s="177"/>
      <c r="S324" s="177"/>
      <c r="T324" s="178"/>
      <c r="AT324" s="172" t="s">
        <v>247</v>
      </c>
      <c r="AU324" s="172" t="s">
        <v>140</v>
      </c>
      <c r="AV324" s="14" t="s">
        <v>246</v>
      </c>
      <c r="AW324" s="14" t="s">
        <v>3</v>
      </c>
      <c r="AX324" s="14" t="s">
        <v>88</v>
      </c>
      <c r="AY324" s="172" t="s">
        <v>239</v>
      </c>
    </row>
    <row r="325" spans="1:65" s="2" customFormat="1" ht="38" customHeight="1">
      <c r="A325" s="34"/>
      <c r="B325" s="147"/>
      <c r="C325" s="148" t="s">
        <v>323</v>
      </c>
      <c r="D325" s="148" t="s">
        <v>242</v>
      </c>
      <c r="E325" s="149" t="s">
        <v>413</v>
      </c>
      <c r="F325" s="150" t="s">
        <v>414</v>
      </c>
      <c r="G325" s="151" t="s">
        <v>261</v>
      </c>
      <c r="H325" s="152">
        <v>8.1</v>
      </c>
      <c r="I325" s="153"/>
      <c r="J325" s="152">
        <f>ROUND(I325*H325,3)</f>
        <v>0</v>
      </c>
      <c r="K325" s="154"/>
      <c r="L325" s="35"/>
      <c r="M325" s="155" t="s">
        <v>1</v>
      </c>
      <c r="N325" s="156" t="s">
        <v>46</v>
      </c>
      <c r="O325" s="60"/>
      <c r="P325" s="157">
        <f>O325*H325</f>
        <v>0</v>
      </c>
      <c r="Q325" s="157">
        <v>0</v>
      </c>
      <c r="R325" s="157">
        <f>Q325*H325</f>
        <v>0</v>
      </c>
      <c r="S325" s="157">
        <v>2.1999999999999999E-2</v>
      </c>
      <c r="T325" s="158">
        <f>S325*H325</f>
        <v>0.17819999999999997</v>
      </c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R325" s="159" t="s">
        <v>307</v>
      </c>
      <c r="AT325" s="159" t="s">
        <v>242</v>
      </c>
      <c r="AU325" s="159" t="s">
        <v>140</v>
      </c>
      <c r="AY325" s="18" t="s">
        <v>239</v>
      </c>
      <c r="BE325" s="160">
        <f>IF(N325="základná",J325,0)</f>
        <v>0</v>
      </c>
      <c r="BF325" s="160">
        <f>IF(N325="znížená",J325,0)</f>
        <v>0</v>
      </c>
      <c r="BG325" s="160">
        <f>IF(N325="zákl. prenesená",J325,0)</f>
        <v>0</v>
      </c>
      <c r="BH325" s="160">
        <f>IF(N325="zníž. prenesená",J325,0)</f>
        <v>0</v>
      </c>
      <c r="BI325" s="160">
        <f>IF(N325="nulová",J325,0)</f>
        <v>0</v>
      </c>
      <c r="BJ325" s="18" t="s">
        <v>140</v>
      </c>
      <c r="BK325" s="161">
        <f>ROUND(I325*H325,3)</f>
        <v>0</v>
      </c>
      <c r="BL325" s="18" t="s">
        <v>307</v>
      </c>
      <c r="BM325" s="159" t="s">
        <v>1336</v>
      </c>
    </row>
    <row r="326" spans="1:65" s="15" customFormat="1">
      <c r="B326" s="179"/>
      <c r="D326" s="163" t="s">
        <v>247</v>
      </c>
      <c r="E326" s="180" t="s">
        <v>1</v>
      </c>
      <c r="F326" s="181" t="s">
        <v>416</v>
      </c>
      <c r="H326" s="180" t="s">
        <v>1</v>
      </c>
      <c r="I326" s="182"/>
      <c r="L326" s="179"/>
      <c r="M326" s="183"/>
      <c r="N326" s="184"/>
      <c r="O326" s="184"/>
      <c r="P326" s="184"/>
      <c r="Q326" s="184"/>
      <c r="R326" s="184"/>
      <c r="S326" s="184"/>
      <c r="T326" s="185"/>
      <c r="AT326" s="180" t="s">
        <v>247</v>
      </c>
      <c r="AU326" s="180" t="s">
        <v>140</v>
      </c>
      <c r="AV326" s="15" t="s">
        <v>88</v>
      </c>
      <c r="AW326" s="15" t="s">
        <v>3</v>
      </c>
      <c r="AX326" s="15" t="s">
        <v>80</v>
      </c>
      <c r="AY326" s="180" t="s">
        <v>239</v>
      </c>
    </row>
    <row r="327" spans="1:65" s="13" customFormat="1">
      <c r="B327" s="162"/>
      <c r="D327" s="163" t="s">
        <v>247</v>
      </c>
      <c r="E327" s="164" t="s">
        <v>1</v>
      </c>
      <c r="F327" s="165" t="s">
        <v>1660</v>
      </c>
      <c r="H327" s="166">
        <v>8.1</v>
      </c>
      <c r="I327" s="167"/>
      <c r="L327" s="162"/>
      <c r="M327" s="168"/>
      <c r="N327" s="169"/>
      <c r="O327" s="169"/>
      <c r="P327" s="169"/>
      <c r="Q327" s="169"/>
      <c r="R327" s="169"/>
      <c r="S327" s="169"/>
      <c r="T327" s="170"/>
      <c r="AT327" s="164" t="s">
        <v>247</v>
      </c>
      <c r="AU327" s="164" t="s">
        <v>140</v>
      </c>
      <c r="AV327" s="13" t="s">
        <v>140</v>
      </c>
      <c r="AW327" s="13" t="s">
        <v>3</v>
      </c>
      <c r="AX327" s="13" t="s">
        <v>80</v>
      </c>
      <c r="AY327" s="164" t="s">
        <v>239</v>
      </c>
    </row>
    <row r="328" spans="1:65" s="14" customFormat="1">
      <c r="B328" s="171"/>
      <c r="D328" s="163" t="s">
        <v>247</v>
      </c>
      <c r="E328" s="172" t="s">
        <v>1</v>
      </c>
      <c r="F328" s="173" t="s">
        <v>249</v>
      </c>
      <c r="H328" s="174">
        <v>8.1</v>
      </c>
      <c r="I328" s="175"/>
      <c r="L328" s="171"/>
      <c r="M328" s="176"/>
      <c r="N328" s="177"/>
      <c r="O328" s="177"/>
      <c r="P328" s="177"/>
      <c r="Q328" s="177"/>
      <c r="R328" s="177"/>
      <c r="S328" s="177"/>
      <c r="T328" s="178"/>
      <c r="AT328" s="172" t="s">
        <v>247</v>
      </c>
      <c r="AU328" s="172" t="s">
        <v>140</v>
      </c>
      <c r="AV328" s="14" t="s">
        <v>246</v>
      </c>
      <c r="AW328" s="14" t="s">
        <v>3</v>
      </c>
      <c r="AX328" s="14" t="s">
        <v>88</v>
      </c>
      <c r="AY328" s="172" t="s">
        <v>239</v>
      </c>
    </row>
    <row r="329" spans="1:65" s="2" customFormat="1" ht="24.25" customHeight="1">
      <c r="A329" s="34"/>
      <c r="B329" s="147"/>
      <c r="C329" s="148" t="s">
        <v>383</v>
      </c>
      <c r="D329" s="148" t="s">
        <v>242</v>
      </c>
      <c r="E329" s="149" t="s">
        <v>418</v>
      </c>
      <c r="F329" s="150" t="s">
        <v>419</v>
      </c>
      <c r="G329" s="151" t="s">
        <v>261</v>
      </c>
      <c r="H329" s="152">
        <v>0.86</v>
      </c>
      <c r="I329" s="153"/>
      <c r="J329" s="152">
        <f>ROUND(I329*H329,3)</f>
        <v>0</v>
      </c>
      <c r="K329" s="154"/>
      <c r="L329" s="35"/>
      <c r="M329" s="155" t="s">
        <v>1</v>
      </c>
      <c r="N329" s="156" t="s">
        <v>46</v>
      </c>
      <c r="O329" s="60"/>
      <c r="P329" s="157">
        <f>O329*H329</f>
        <v>0</v>
      </c>
      <c r="Q329" s="157">
        <v>0</v>
      </c>
      <c r="R329" s="157">
        <f>Q329*H329</f>
        <v>0</v>
      </c>
      <c r="S329" s="157">
        <v>0.01</v>
      </c>
      <c r="T329" s="158">
        <f>S329*H329</f>
        <v>8.6E-3</v>
      </c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R329" s="159" t="s">
        <v>307</v>
      </c>
      <c r="AT329" s="159" t="s">
        <v>242</v>
      </c>
      <c r="AU329" s="159" t="s">
        <v>140</v>
      </c>
      <c r="AY329" s="18" t="s">
        <v>239</v>
      </c>
      <c r="BE329" s="160">
        <f>IF(N329="základná",J329,0)</f>
        <v>0</v>
      </c>
      <c r="BF329" s="160">
        <f>IF(N329="znížená",J329,0)</f>
        <v>0</v>
      </c>
      <c r="BG329" s="160">
        <f>IF(N329="zákl. prenesená",J329,0)</f>
        <v>0</v>
      </c>
      <c r="BH329" s="160">
        <f>IF(N329="zníž. prenesená",J329,0)</f>
        <v>0</v>
      </c>
      <c r="BI329" s="160">
        <f>IF(N329="nulová",J329,0)</f>
        <v>0</v>
      </c>
      <c r="BJ329" s="18" t="s">
        <v>140</v>
      </c>
      <c r="BK329" s="161">
        <f>ROUND(I329*H329,3)</f>
        <v>0</v>
      </c>
      <c r="BL329" s="18" t="s">
        <v>307</v>
      </c>
      <c r="BM329" s="159" t="s">
        <v>1331</v>
      </c>
    </row>
    <row r="330" spans="1:65" s="13" customFormat="1">
      <c r="B330" s="162"/>
      <c r="D330" s="163" t="s">
        <v>247</v>
      </c>
      <c r="E330" s="164" t="s">
        <v>1</v>
      </c>
      <c r="F330" s="165" t="s">
        <v>422</v>
      </c>
      <c r="H330" s="166">
        <v>0.86</v>
      </c>
      <c r="I330" s="167"/>
      <c r="L330" s="162"/>
      <c r="M330" s="168"/>
      <c r="N330" s="169"/>
      <c r="O330" s="169"/>
      <c r="P330" s="169"/>
      <c r="Q330" s="169"/>
      <c r="R330" s="169"/>
      <c r="S330" s="169"/>
      <c r="T330" s="170"/>
      <c r="AT330" s="164" t="s">
        <v>247</v>
      </c>
      <c r="AU330" s="164" t="s">
        <v>140</v>
      </c>
      <c r="AV330" s="13" t="s">
        <v>140</v>
      </c>
      <c r="AW330" s="13" t="s">
        <v>3</v>
      </c>
      <c r="AX330" s="13" t="s">
        <v>80</v>
      </c>
      <c r="AY330" s="164" t="s">
        <v>239</v>
      </c>
    </row>
    <row r="331" spans="1:65" s="14" customFormat="1">
      <c r="B331" s="171"/>
      <c r="D331" s="163" t="s">
        <v>247</v>
      </c>
      <c r="E331" s="172" t="s">
        <v>1</v>
      </c>
      <c r="F331" s="173" t="s">
        <v>249</v>
      </c>
      <c r="H331" s="174">
        <v>0.86</v>
      </c>
      <c r="I331" s="175"/>
      <c r="L331" s="171"/>
      <c r="M331" s="176"/>
      <c r="N331" s="177"/>
      <c r="O331" s="177"/>
      <c r="P331" s="177"/>
      <c r="Q331" s="177"/>
      <c r="R331" s="177"/>
      <c r="S331" s="177"/>
      <c r="T331" s="178"/>
      <c r="AT331" s="172" t="s">
        <v>247</v>
      </c>
      <c r="AU331" s="172" t="s">
        <v>140</v>
      </c>
      <c r="AV331" s="14" t="s">
        <v>246</v>
      </c>
      <c r="AW331" s="14" t="s">
        <v>3</v>
      </c>
      <c r="AX331" s="14" t="s">
        <v>88</v>
      </c>
      <c r="AY331" s="172" t="s">
        <v>239</v>
      </c>
    </row>
    <row r="332" spans="1:65" s="2" customFormat="1" ht="24.25" customHeight="1">
      <c r="A332" s="34"/>
      <c r="B332" s="147"/>
      <c r="C332" s="148" t="s">
        <v>389</v>
      </c>
      <c r="D332" s="148" t="s">
        <v>242</v>
      </c>
      <c r="E332" s="149" t="s">
        <v>423</v>
      </c>
      <c r="F332" s="150" t="s">
        <v>424</v>
      </c>
      <c r="G332" s="151" t="s">
        <v>261</v>
      </c>
      <c r="H332" s="152">
        <v>0.86</v>
      </c>
      <c r="I332" s="153"/>
      <c r="J332" s="152">
        <f>ROUND(I332*H332,3)</f>
        <v>0</v>
      </c>
      <c r="K332" s="154"/>
      <c r="L332" s="35"/>
      <c r="M332" s="155" t="s">
        <v>1</v>
      </c>
      <c r="N332" s="156" t="s">
        <v>46</v>
      </c>
      <c r="O332" s="60"/>
      <c r="P332" s="157">
        <f>O332*H332</f>
        <v>0</v>
      </c>
      <c r="Q332" s="157">
        <v>0</v>
      </c>
      <c r="R332" s="157">
        <f>Q332*H332</f>
        <v>0</v>
      </c>
      <c r="S332" s="157">
        <v>0</v>
      </c>
      <c r="T332" s="158">
        <f>S332*H332</f>
        <v>0</v>
      </c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R332" s="159" t="s">
        <v>307</v>
      </c>
      <c r="AT332" s="159" t="s">
        <v>242</v>
      </c>
      <c r="AU332" s="159" t="s">
        <v>140</v>
      </c>
      <c r="AY332" s="18" t="s">
        <v>239</v>
      </c>
      <c r="BE332" s="160">
        <f>IF(N332="základná",J332,0)</f>
        <v>0</v>
      </c>
      <c r="BF332" s="160">
        <f>IF(N332="znížená",J332,0)</f>
        <v>0</v>
      </c>
      <c r="BG332" s="160">
        <f>IF(N332="zákl. prenesená",J332,0)</f>
        <v>0</v>
      </c>
      <c r="BH332" s="160">
        <f>IF(N332="zníž. prenesená",J332,0)</f>
        <v>0</v>
      </c>
      <c r="BI332" s="160">
        <f>IF(N332="nulová",J332,0)</f>
        <v>0</v>
      </c>
      <c r="BJ332" s="18" t="s">
        <v>140</v>
      </c>
      <c r="BK332" s="161">
        <f>ROUND(I332*H332,3)</f>
        <v>0</v>
      </c>
      <c r="BL332" s="18" t="s">
        <v>307</v>
      </c>
      <c r="BM332" s="159" t="s">
        <v>825</v>
      </c>
    </row>
    <row r="333" spans="1:65" s="2" customFormat="1" ht="24.25" customHeight="1">
      <c r="A333" s="34"/>
      <c r="B333" s="147"/>
      <c r="C333" s="148" t="s">
        <v>409</v>
      </c>
      <c r="D333" s="148" t="s">
        <v>242</v>
      </c>
      <c r="E333" s="149" t="s">
        <v>426</v>
      </c>
      <c r="F333" s="150" t="s">
        <v>427</v>
      </c>
      <c r="G333" s="151" t="s">
        <v>138</v>
      </c>
      <c r="H333" s="152">
        <v>18.7</v>
      </c>
      <c r="I333" s="153"/>
      <c r="J333" s="152">
        <f>ROUND(I333*H333,3)</f>
        <v>0</v>
      </c>
      <c r="K333" s="154"/>
      <c r="L333" s="35"/>
      <c r="M333" s="155" t="s">
        <v>1</v>
      </c>
      <c r="N333" s="156" t="s">
        <v>46</v>
      </c>
      <c r="O333" s="60"/>
      <c r="P333" s="157">
        <f>O333*H333</f>
        <v>0</v>
      </c>
      <c r="Q333" s="157">
        <v>0</v>
      </c>
      <c r="R333" s="157">
        <f>Q333*H333</f>
        <v>0</v>
      </c>
      <c r="S333" s="157">
        <v>1.6E-2</v>
      </c>
      <c r="T333" s="158">
        <f>S333*H333</f>
        <v>0.29920000000000002</v>
      </c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R333" s="159" t="s">
        <v>246</v>
      </c>
      <c r="AT333" s="159" t="s">
        <v>242</v>
      </c>
      <c r="AU333" s="159" t="s">
        <v>140</v>
      </c>
      <c r="AY333" s="18" t="s">
        <v>239</v>
      </c>
      <c r="BE333" s="160">
        <f>IF(N333="základná",J333,0)</f>
        <v>0</v>
      </c>
      <c r="BF333" s="160">
        <f>IF(N333="znížená",J333,0)</f>
        <v>0</v>
      </c>
      <c r="BG333" s="160">
        <f>IF(N333="zákl. prenesená",J333,0)</f>
        <v>0</v>
      </c>
      <c r="BH333" s="160">
        <f>IF(N333="zníž. prenesená",J333,0)</f>
        <v>0</v>
      </c>
      <c r="BI333" s="160">
        <f>IF(N333="nulová",J333,0)</f>
        <v>0</v>
      </c>
      <c r="BJ333" s="18" t="s">
        <v>140</v>
      </c>
      <c r="BK333" s="161">
        <f>ROUND(I333*H333,3)</f>
        <v>0</v>
      </c>
      <c r="BL333" s="18" t="s">
        <v>246</v>
      </c>
      <c r="BM333" s="159" t="s">
        <v>347</v>
      </c>
    </row>
    <row r="334" spans="1:65" s="15" customFormat="1">
      <c r="B334" s="179"/>
      <c r="D334" s="163" t="s">
        <v>247</v>
      </c>
      <c r="E334" s="180" t="s">
        <v>1</v>
      </c>
      <c r="F334" s="181" t="s">
        <v>429</v>
      </c>
      <c r="H334" s="180" t="s">
        <v>1</v>
      </c>
      <c r="I334" s="182"/>
      <c r="L334" s="179"/>
      <c r="M334" s="183"/>
      <c r="N334" s="184"/>
      <c r="O334" s="184"/>
      <c r="P334" s="184"/>
      <c r="Q334" s="184"/>
      <c r="R334" s="184"/>
      <c r="S334" s="184"/>
      <c r="T334" s="185"/>
      <c r="AT334" s="180" t="s">
        <v>247</v>
      </c>
      <c r="AU334" s="180" t="s">
        <v>140</v>
      </c>
      <c r="AV334" s="15" t="s">
        <v>88</v>
      </c>
      <c r="AW334" s="15" t="s">
        <v>3</v>
      </c>
      <c r="AX334" s="15" t="s">
        <v>80</v>
      </c>
      <c r="AY334" s="180" t="s">
        <v>239</v>
      </c>
    </row>
    <row r="335" spans="1:65" s="13" customFormat="1">
      <c r="B335" s="162"/>
      <c r="D335" s="163" t="s">
        <v>247</v>
      </c>
      <c r="E335" s="164" t="s">
        <v>1</v>
      </c>
      <c r="F335" s="165" t="s">
        <v>430</v>
      </c>
      <c r="H335" s="166">
        <v>18.7</v>
      </c>
      <c r="I335" s="167"/>
      <c r="L335" s="162"/>
      <c r="M335" s="168"/>
      <c r="N335" s="169"/>
      <c r="O335" s="169"/>
      <c r="P335" s="169"/>
      <c r="Q335" s="169"/>
      <c r="R335" s="169"/>
      <c r="S335" s="169"/>
      <c r="T335" s="170"/>
      <c r="AT335" s="164" t="s">
        <v>247</v>
      </c>
      <c r="AU335" s="164" t="s">
        <v>140</v>
      </c>
      <c r="AV335" s="13" t="s">
        <v>140</v>
      </c>
      <c r="AW335" s="13" t="s">
        <v>3</v>
      </c>
      <c r="AX335" s="13" t="s">
        <v>80</v>
      </c>
      <c r="AY335" s="164" t="s">
        <v>239</v>
      </c>
    </row>
    <row r="336" spans="1:65" s="14" customFormat="1">
      <c r="B336" s="171"/>
      <c r="D336" s="163" t="s">
        <v>247</v>
      </c>
      <c r="E336" s="172" t="s">
        <v>1</v>
      </c>
      <c r="F336" s="173" t="s">
        <v>249</v>
      </c>
      <c r="H336" s="174">
        <v>18.7</v>
      </c>
      <c r="I336" s="175"/>
      <c r="L336" s="171"/>
      <c r="M336" s="176"/>
      <c r="N336" s="177"/>
      <c r="O336" s="177"/>
      <c r="P336" s="177"/>
      <c r="Q336" s="177"/>
      <c r="R336" s="177"/>
      <c r="S336" s="177"/>
      <c r="T336" s="178"/>
      <c r="AT336" s="172" t="s">
        <v>247</v>
      </c>
      <c r="AU336" s="172" t="s">
        <v>140</v>
      </c>
      <c r="AV336" s="14" t="s">
        <v>246</v>
      </c>
      <c r="AW336" s="14" t="s">
        <v>3</v>
      </c>
      <c r="AX336" s="14" t="s">
        <v>88</v>
      </c>
      <c r="AY336" s="172" t="s">
        <v>239</v>
      </c>
    </row>
    <row r="337" spans="1:65" s="2" customFormat="1" ht="38" customHeight="1">
      <c r="A337" s="34"/>
      <c r="B337" s="147"/>
      <c r="C337" s="148" t="s">
        <v>451</v>
      </c>
      <c r="D337" s="148" t="s">
        <v>242</v>
      </c>
      <c r="E337" s="149" t="s">
        <v>431</v>
      </c>
      <c r="F337" s="150" t="s">
        <v>1661</v>
      </c>
      <c r="G337" s="151" t="s">
        <v>433</v>
      </c>
      <c r="H337" s="152">
        <v>52</v>
      </c>
      <c r="I337" s="153"/>
      <c r="J337" s="152">
        <f>ROUND(I337*H337,3)</f>
        <v>0</v>
      </c>
      <c r="K337" s="154"/>
      <c r="L337" s="35"/>
      <c r="M337" s="155" t="s">
        <v>1</v>
      </c>
      <c r="N337" s="156" t="s">
        <v>46</v>
      </c>
      <c r="O337" s="60"/>
      <c r="P337" s="157">
        <f>O337*H337</f>
        <v>0</v>
      </c>
      <c r="Q337" s="157">
        <v>0</v>
      </c>
      <c r="R337" s="157">
        <f>Q337*H337</f>
        <v>0</v>
      </c>
      <c r="S337" s="157">
        <v>1.6E-2</v>
      </c>
      <c r="T337" s="158">
        <f>S337*H337</f>
        <v>0.83200000000000007</v>
      </c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R337" s="159" t="s">
        <v>307</v>
      </c>
      <c r="AT337" s="159" t="s">
        <v>242</v>
      </c>
      <c r="AU337" s="159" t="s">
        <v>140</v>
      </c>
      <c r="AY337" s="18" t="s">
        <v>239</v>
      </c>
      <c r="BE337" s="160">
        <f>IF(N337="základná",J337,0)</f>
        <v>0</v>
      </c>
      <c r="BF337" s="160">
        <f>IF(N337="znížená",J337,0)</f>
        <v>0</v>
      </c>
      <c r="BG337" s="160">
        <f>IF(N337="zákl. prenesená",J337,0)</f>
        <v>0</v>
      </c>
      <c r="BH337" s="160">
        <f>IF(N337="zníž. prenesená",J337,0)</f>
        <v>0</v>
      </c>
      <c r="BI337" s="160">
        <f>IF(N337="nulová",J337,0)</f>
        <v>0</v>
      </c>
      <c r="BJ337" s="18" t="s">
        <v>140</v>
      </c>
      <c r="BK337" s="161">
        <f>ROUND(I337*H337,3)</f>
        <v>0</v>
      </c>
      <c r="BL337" s="18" t="s">
        <v>307</v>
      </c>
      <c r="BM337" s="159" t="s">
        <v>439</v>
      </c>
    </row>
    <row r="338" spans="1:65" s="13" customFormat="1">
      <c r="B338" s="162"/>
      <c r="D338" s="163" t="s">
        <v>247</v>
      </c>
      <c r="E338" s="164" t="s">
        <v>1</v>
      </c>
      <c r="F338" s="165" t="s">
        <v>1662</v>
      </c>
      <c r="H338" s="166">
        <v>11</v>
      </c>
      <c r="I338" s="167"/>
      <c r="L338" s="162"/>
      <c r="M338" s="168"/>
      <c r="N338" s="169"/>
      <c r="O338" s="169"/>
      <c r="P338" s="169"/>
      <c r="Q338" s="169"/>
      <c r="R338" s="169"/>
      <c r="S338" s="169"/>
      <c r="T338" s="170"/>
      <c r="AT338" s="164" t="s">
        <v>247</v>
      </c>
      <c r="AU338" s="164" t="s">
        <v>140</v>
      </c>
      <c r="AV338" s="13" t="s">
        <v>140</v>
      </c>
      <c r="AW338" s="13" t="s">
        <v>3</v>
      </c>
      <c r="AX338" s="13" t="s">
        <v>80</v>
      </c>
      <c r="AY338" s="164" t="s">
        <v>239</v>
      </c>
    </row>
    <row r="339" spans="1:65" s="13" customFormat="1">
      <c r="B339" s="162"/>
      <c r="D339" s="163" t="s">
        <v>247</v>
      </c>
      <c r="E339" s="164" t="s">
        <v>1</v>
      </c>
      <c r="F339" s="165" t="s">
        <v>435</v>
      </c>
      <c r="H339" s="166">
        <v>2</v>
      </c>
      <c r="I339" s="167"/>
      <c r="L339" s="162"/>
      <c r="M339" s="168"/>
      <c r="N339" s="169"/>
      <c r="O339" s="169"/>
      <c r="P339" s="169"/>
      <c r="Q339" s="169"/>
      <c r="R339" s="169"/>
      <c r="S339" s="169"/>
      <c r="T339" s="170"/>
      <c r="AT339" s="164" t="s">
        <v>247</v>
      </c>
      <c r="AU339" s="164" t="s">
        <v>140</v>
      </c>
      <c r="AV339" s="13" t="s">
        <v>140</v>
      </c>
      <c r="AW339" s="13" t="s">
        <v>3</v>
      </c>
      <c r="AX339" s="13" t="s">
        <v>80</v>
      </c>
      <c r="AY339" s="164" t="s">
        <v>239</v>
      </c>
    </row>
    <row r="340" spans="1:65" s="13" customFormat="1">
      <c r="B340" s="162"/>
      <c r="D340" s="163" t="s">
        <v>247</v>
      </c>
      <c r="E340" s="164" t="s">
        <v>1</v>
      </c>
      <c r="F340" s="165" t="s">
        <v>1663</v>
      </c>
      <c r="H340" s="166">
        <v>39</v>
      </c>
      <c r="I340" s="167"/>
      <c r="L340" s="162"/>
      <c r="M340" s="168"/>
      <c r="N340" s="169"/>
      <c r="O340" s="169"/>
      <c r="P340" s="169"/>
      <c r="Q340" s="169"/>
      <c r="R340" s="169"/>
      <c r="S340" s="169"/>
      <c r="T340" s="170"/>
      <c r="AT340" s="164" t="s">
        <v>247</v>
      </c>
      <c r="AU340" s="164" t="s">
        <v>140</v>
      </c>
      <c r="AV340" s="13" t="s">
        <v>140</v>
      </c>
      <c r="AW340" s="13" t="s">
        <v>3</v>
      </c>
      <c r="AX340" s="13" t="s">
        <v>80</v>
      </c>
      <c r="AY340" s="164" t="s">
        <v>239</v>
      </c>
    </row>
    <row r="341" spans="1:65" s="14" customFormat="1">
      <c r="B341" s="171"/>
      <c r="D341" s="163" t="s">
        <v>247</v>
      </c>
      <c r="E341" s="172" t="s">
        <v>1</v>
      </c>
      <c r="F341" s="173" t="s">
        <v>249</v>
      </c>
      <c r="H341" s="174">
        <v>52</v>
      </c>
      <c r="I341" s="175"/>
      <c r="L341" s="171"/>
      <c r="M341" s="176"/>
      <c r="N341" s="177"/>
      <c r="O341" s="177"/>
      <c r="P341" s="177"/>
      <c r="Q341" s="177"/>
      <c r="R341" s="177"/>
      <c r="S341" s="177"/>
      <c r="T341" s="178"/>
      <c r="AT341" s="172" t="s">
        <v>247</v>
      </c>
      <c r="AU341" s="172" t="s">
        <v>140</v>
      </c>
      <c r="AV341" s="14" t="s">
        <v>246</v>
      </c>
      <c r="AW341" s="14" t="s">
        <v>3</v>
      </c>
      <c r="AX341" s="14" t="s">
        <v>88</v>
      </c>
      <c r="AY341" s="172" t="s">
        <v>239</v>
      </c>
    </row>
    <row r="342" spans="1:65" s="2" customFormat="1" ht="24.25" customHeight="1">
      <c r="A342" s="34"/>
      <c r="B342" s="147"/>
      <c r="C342" s="148" t="s">
        <v>428</v>
      </c>
      <c r="D342" s="148" t="s">
        <v>242</v>
      </c>
      <c r="E342" s="149" t="s">
        <v>448</v>
      </c>
      <c r="F342" s="150" t="s">
        <v>449</v>
      </c>
      <c r="G342" s="151" t="s">
        <v>388</v>
      </c>
      <c r="H342" s="152">
        <v>1</v>
      </c>
      <c r="I342" s="153"/>
      <c r="J342" s="152">
        <f>ROUND(I342*H342,3)</f>
        <v>0</v>
      </c>
      <c r="K342" s="154"/>
      <c r="L342" s="35"/>
      <c r="M342" s="155" t="s">
        <v>1</v>
      </c>
      <c r="N342" s="156" t="s">
        <v>46</v>
      </c>
      <c r="O342" s="60"/>
      <c r="P342" s="157">
        <f>O342*H342</f>
        <v>0</v>
      </c>
      <c r="Q342" s="157">
        <v>0</v>
      </c>
      <c r="R342" s="157">
        <f>Q342*H342</f>
        <v>0</v>
      </c>
      <c r="S342" s="157">
        <v>5.2999999999999999E-2</v>
      </c>
      <c r="T342" s="158">
        <f>S342*H342</f>
        <v>5.2999999999999999E-2</v>
      </c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R342" s="159" t="s">
        <v>307</v>
      </c>
      <c r="AT342" s="159" t="s">
        <v>242</v>
      </c>
      <c r="AU342" s="159" t="s">
        <v>140</v>
      </c>
      <c r="AY342" s="18" t="s">
        <v>239</v>
      </c>
      <c r="BE342" s="160">
        <f>IF(N342="základná",J342,0)</f>
        <v>0</v>
      </c>
      <c r="BF342" s="160">
        <f>IF(N342="znížená",J342,0)</f>
        <v>0</v>
      </c>
      <c r="BG342" s="160">
        <f>IF(N342="zákl. prenesená",J342,0)</f>
        <v>0</v>
      </c>
      <c r="BH342" s="160">
        <f>IF(N342="zníž. prenesená",J342,0)</f>
        <v>0</v>
      </c>
      <c r="BI342" s="160">
        <f>IF(N342="nulová",J342,0)</f>
        <v>0</v>
      </c>
      <c r="BJ342" s="18" t="s">
        <v>140</v>
      </c>
      <c r="BK342" s="161">
        <f>ROUND(I342*H342,3)</f>
        <v>0</v>
      </c>
      <c r="BL342" s="18" t="s">
        <v>307</v>
      </c>
      <c r="BM342" s="159" t="s">
        <v>1021</v>
      </c>
    </row>
    <row r="343" spans="1:65" s="2" customFormat="1" ht="24.25" customHeight="1">
      <c r="A343" s="34"/>
      <c r="B343" s="147"/>
      <c r="C343" s="148" t="s">
        <v>447</v>
      </c>
      <c r="D343" s="148" t="s">
        <v>242</v>
      </c>
      <c r="E343" s="149" t="s">
        <v>452</v>
      </c>
      <c r="F343" s="150" t="s">
        <v>453</v>
      </c>
      <c r="G343" s="151" t="s">
        <v>454</v>
      </c>
      <c r="H343" s="152">
        <v>10</v>
      </c>
      <c r="I343" s="153"/>
      <c r="J343" s="152">
        <f>ROUND(I343*H343,3)</f>
        <v>0</v>
      </c>
      <c r="K343" s="154"/>
      <c r="L343" s="35"/>
      <c r="M343" s="155" t="s">
        <v>1</v>
      </c>
      <c r="N343" s="156" t="s">
        <v>46</v>
      </c>
      <c r="O343" s="60"/>
      <c r="P343" s="157">
        <f>O343*H343</f>
        <v>0</v>
      </c>
      <c r="Q343" s="157">
        <v>0</v>
      </c>
      <c r="R343" s="157">
        <f>Q343*H343</f>
        <v>0</v>
      </c>
      <c r="S343" s="157">
        <v>1E-3</v>
      </c>
      <c r="T343" s="158">
        <f>S343*H343</f>
        <v>0.01</v>
      </c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R343" s="159" t="s">
        <v>307</v>
      </c>
      <c r="AT343" s="159" t="s">
        <v>242</v>
      </c>
      <c r="AU343" s="159" t="s">
        <v>140</v>
      </c>
      <c r="AY343" s="18" t="s">
        <v>239</v>
      </c>
      <c r="BE343" s="160">
        <f>IF(N343="základná",J343,0)</f>
        <v>0</v>
      </c>
      <c r="BF343" s="160">
        <f>IF(N343="znížená",J343,0)</f>
        <v>0</v>
      </c>
      <c r="BG343" s="160">
        <f>IF(N343="zákl. prenesená",J343,0)</f>
        <v>0</v>
      </c>
      <c r="BH343" s="160">
        <f>IF(N343="zníž. prenesená",J343,0)</f>
        <v>0</v>
      </c>
      <c r="BI343" s="160">
        <f>IF(N343="nulová",J343,0)</f>
        <v>0</v>
      </c>
      <c r="BJ343" s="18" t="s">
        <v>140</v>
      </c>
      <c r="BK343" s="161">
        <f>ROUND(I343*H343,3)</f>
        <v>0</v>
      </c>
      <c r="BL343" s="18" t="s">
        <v>307</v>
      </c>
      <c r="BM343" s="159" t="s">
        <v>330</v>
      </c>
    </row>
    <row r="344" spans="1:65" s="2" customFormat="1" ht="29.45">
      <c r="A344" s="34"/>
      <c r="B344" s="35"/>
      <c r="C344" s="34"/>
      <c r="D344" s="163" t="s">
        <v>316</v>
      </c>
      <c r="E344" s="34"/>
      <c r="F344" s="186" t="s">
        <v>456</v>
      </c>
      <c r="G344" s="34"/>
      <c r="H344" s="34"/>
      <c r="I344" s="187"/>
      <c r="J344" s="34"/>
      <c r="K344" s="34"/>
      <c r="L344" s="35"/>
      <c r="M344" s="188"/>
      <c r="N344" s="189"/>
      <c r="O344" s="60"/>
      <c r="P344" s="60"/>
      <c r="Q344" s="60"/>
      <c r="R344" s="60"/>
      <c r="S344" s="60"/>
      <c r="T344" s="61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T344" s="18" t="s">
        <v>316</v>
      </c>
      <c r="AU344" s="18" t="s">
        <v>140</v>
      </c>
    </row>
    <row r="345" spans="1:65" s="12" customFormat="1" ht="22.75" customHeight="1">
      <c r="B345" s="134"/>
      <c r="D345" s="135" t="s">
        <v>79</v>
      </c>
      <c r="E345" s="145" t="s">
        <v>457</v>
      </c>
      <c r="F345" s="145" t="s">
        <v>458</v>
      </c>
      <c r="I345" s="137"/>
      <c r="J345" s="146">
        <f>BK345</f>
        <v>0</v>
      </c>
      <c r="L345" s="134"/>
      <c r="M345" s="139"/>
      <c r="N345" s="140"/>
      <c r="O345" s="140"/>
      <c r="P345" s="141">
        <f>SUM(P346:P355)</f>
        <v>0</v>
      </c>
      <c r="Q345" s="140"/>
      <c r="R345" s="141">
        <f>SUM(R346:R355)</f>
        <v>0</v>
      </c>
      <c r="S345" s="140"/>
      <c r="T345" s="142">
        <f>SUM(T346:T355)</f>
        <v>0</v>
      </c>
      <c r="AR345" s="135" t="s">
        <v>88</v>
      </c>
      <c r="AT345" s="143" t="s">
        <v>79</v>
      </c>
      <c r="AU345" s="143" t="s">
        <v>88</v>
      </c>
      <c r="AY345" s="135" t="s">
        <v>239</v>
      </c>
      <c r="BK345" s="144">
        <f>SUM(BK346:BK355)</f>
        <v>0</v>
      </c>
    </row>
    <row r="346" spans="1:65" s="2" customFormat="1" ht="24.25" customHeight="1">
      <c r="A346" s="34"/>
      <c r="B346" s="147"/>
      <c r="C346" s="148" t="s">
        <v>887</v>
      </c>
      <c r="D346" s="148" t="s">
        <v>242</v>
      </c>
      <c r="E346" s="149" t="s">
        <v>459</v>
      </c>
      <c r="F346" s="150" t="s">
        <v>460</v>
      </c>
      <c r="G346" s="151" t="s">
        <v>461</v>
      </c>
      <c r="H346" s="152">
        <v>76.593000000000004</v>
      </c>
      <c r="I346" s="153"/>
      <c r="J346" s="152">
        <f>ROUND(I346*H346,3)</f>
        <v>0</v>
      </c>
      <c r="K346" s="154"/>
      <c r="L346" s="35"/>
      <c r="M346" s="155" t="s">
        <v>1</v>
      </c>
      <c r="N346" s="156" t="s">
        <v>46</v>
      </c>
      <c r="O346" s="60"/>
      <c r="P346" s="157">
        <f>O346*H346</f>
        <v>0</v>
      </c>
      <c r="Q346" s="157">
        <v>0</v>
      </c>
      <c r="R346" s="157">
        <f>Q346*H346</f>
        <v>0</v>
      </c>
      <c r="S346" s="157">
        <v>0</v>
      </c>
      <c r="T346" s="158">
        <f>S346*H346</f>
        <v>0</v>
      </c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R346" s="159" t="s">
        <v>246</v>
      </c>
      <c r="AT346" s="159" t="s">
        <v>242</v>
      </c>
      <c r="AU346" s="159" t="s">
        <v>140</v>
      </c>
      <c r="AY346" s="18" t="s">
        <v>239</v>
      </c>
      <c r="BE346" s="160">
        <f>IF(N346="základná",J346,0)</f>
        <v>0</v>
      </c>
      <c r="BF346" s="160">
        <f>IF(N346="znížená",J346,0)</f>
        <v>0</v>
      </c>
      <c r="BG346" s="160">
        <f>IF(N346="zákl. prenesená",J346,0)</f>
        <v>0</v>
      </c>
      <c r="BH346" s="160">
        <f>IF(N346="zníž. prenesená",J346,0)</f>
        <v>0</v>
      </c>
      <c r="BI346" s="160">
        <f>IF(N346="nulová",J346,0)</f>
        <v>0</v>
      </c>
      <c r="BJ346" s="18" t="s">
        <v>140</v>
      </c>
      <c r="BK346" s="161">
        <f>ROUND(I346*H346,3)</f>
        <v>0</v>
      </c>
      <c r="BL346" s="18" t="s">
        <v>246</v>
      </c>
      <c r="BM346" s="159" t="s">
        <v>1664</v>
      </c>
    </row>
    <row r="347" spans="1:65" s="2" customFormat="1" ht="24.25" customHeight="1">
      <c r="A347" s="34"/>
      <c r="B347" s="147"/>
      <c r="C347" s="148" t="s">
        <v>722</v>
      </c>
      <c r="D347" s="148" t="s">
        <v>242</v>
      </c>
      <c r="E347" s="149" t="s">
        <v>463</v>
      </c>
      <c r="F347" s="150" t="s">
        <v>464</v>
      </c>
      <c r="G347" s="151" t="s">
        <v>461</v>
      </c>
      <c r="H347" s="152">
        <v>75.766000000000005</v>
      </c>
      <c r="I347" s="153"/>
      <c r="J347" s="152">
        <f>ROUND(I347*H347,3)</f>
        <v>0</v>
      </c>
      <c r="K347" s="154"/>
      <c r="L347" s="35"/>
      <c r="M347" s="155" t="s">
        <v>1</v>
      </c>
      <c r="N347" s="156" t="s">
        <v>46</v>
      </c>
      <c r="O347" s="60"/>
      <c r="P347" s="157">
        <f>O347*H347</f>
        <v>0</v>
      </c>
      <c r="Q347" s="157">
        <v>0</v>
      </c>
      <c r="R347" s="157">
        <f>Q347*H347</f>
        <v>0</v>
      </c>
      <c r="S347" s="157">
        <v>0</v>
      </c>
      <c r="T347" s="158">
        <f>S347*H347</f>
        <v>0</v>
      </c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R347" s="159" t="s">
        <v>246</v>
      </c>
      <c r="AT347" s="159" t="s">
        <v>242</v>
      </c>
      <c r="AU347" s="159" t="s">
        <v>140</v>
      </c>
      <c r="AY347" s="18" t="s">
        <v>239</v>
      </c>
      <c r="BE347" s="160">
        <f>IF(N347="základná",J347,0)</f>
        <v>0</v>
      </c>
      <c r="BF347" s="160">
        <f>IF(N347="znížená",J347,0)</f>
        <v>0</v>
      </c>
      <c r="BG347" s="160">
        <f>IF(N347="zákl. prenesená",J347,0)</f>
        <v>0</v>
      </c>
      <c r="BH347" s="160">
        <f>IF(N347="zníž. prenesená",J347,0)</f>
        <v>0</v>
      </c>
      <c r="BI347" s="160">
        <f>IF(N347="nulová",J347,0)</f>
        <v>0</v>
      </c>
      <c r="BJ347" s="18" t="s">
        <v>140</v>
      </c>
      <c r="BK347" s="161">
        <f>ROUND(I347*H347,3)</f>
        <v>0</v>
      </c>
      <c r="BL347" s="18" t="s">
        <v>246</v>
      </c>
      <c r="BM347" s="159" t="s">
        <v>1665</v>
      </c>
    </row>
    <row r="348" spans="1:65" s="2" customFormat="1" ht="19.649999999999999">
      <c r="A348" s="34"/>
      <c r="B348" s="35"/>
      <c r="C348" s="34"/>
      <c r="D348" s="163" t="s">
        <v>316</v>
      </c>
      <c r="E348" s="34"/>
      <c r="F348" s="186" t="s">
        <v>466</v>
      </c>
      <c r="G348" s="34"/>
      <c r="H348" s="34"/>
      <c r="I348" s="187"/>
      <c r="J348" s="34"/>
      <c r="K348" s="34"/>
      <c r="L348" s="35"/>
      <c r="M348" s="188"/>
      <c r="N348" s="189"/>
      <c r="O348" s="60"/>
      <c r="P348" s="60"/>
      <c r="Q348" s="60"/>
      <c r="R348" s="60"/>
      <c r="S348" s="60"/>
      <c r="T348" s="61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T348" s="18" t="s">
        <v>316</v>
      </c>
      <c r="AU348" s="18" t="s">
        <v>140</v>
      </c>
    </row>
    <row r="349" spans="1:65" s="2" customFormat="1" ht="24.25" customHeight="1">
      <c r="A349" s="34"/>
      <c r="B349" s="147"/>
      <c r="C349" s="148" t="s">
        <v>729</v>
      </c>
      <c r="D349" s="148" t="s">
        <v>242</v>
      </c>
      <c r="E349" s="149" t="s">
        <v>467</v>
      </c>
      <c r="F349" s="150" t="s">
        <v>468</v>
      </c>
      <c r="G349" s="151" t="s">
        <v>461</v>
      </c>
      <c r="H349" s="152">
        <v>75.766000000000005</v>
      </c>
      <c r="I349" s="153"/>
      <c r="J349" s="152">
        <f>ROUND(I349*H349,3)</f>
        <v>0</v>
      </c>
      <c r="K349" s="154"/>
      <c r="L349" s="35"/>
      <c r="M349" s="155" t="s">
        <v>1</v>
      </c>
      <c r="N349" s="156" t="s">
        <v>46</v>
      </c>
      <c r="O349" s="60"/>
      <c r="P349" s="157">
        <f>O349*H349</f>
        <v>0</v>
      </c>
      <c r="Q349" s="157">
        <v>0</v>
      </c>
      <c r="R349" s="157">
        <f>Q349*H349</f>
        <v>0</v>
      </c>
      <c r="S349" s="157">
        <v>0</v>
      </c>
      <c r="T349" s="158">
        <f>S349*H349</f>
        <v>0</v>
      </c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R349" s="159" t="s">
        <v>246</v>
      </c>
      <c r="AT349" s="159" t="s">
        <v>242</v>
      </c>
      <c r="AU349" s="159" t="s">
        <v>140</v>
      </c>
      <c r="AY349" s="18" t="s">
        <v>239</v>
      </c>
      <c r="BE349" s="160">
        <f>IF(N349="základná",J349,0)</f>
        <v>0</v>
      </c>
      <c r="BF349" s="160">
        <f>IF(N349="znížená",J349,0)</f>
        <v>0</v>
      </c>
      <c r="BG349" s="160">
        <f>IF(N349="zákl. prenesená",J349,0)</f>
        <v>0</v>
      </c>
      <c r="BH349" s="160">
        <f>IF(N349="zníž. prenesená",J349,0)</f>
        <v>0</v>
      </c>
      <c r="BI349" s="160">
        <f>IF(N349="nulová",J349,0)</f>
        <v>0</v>
      </c>
      <c r="BJ349" s="18" t="s">
        <v>140</v>
      </c>
      <c r="BK349" s="161">
        <f>ROUND(I349*H349,3)</f>
        <v>0</v>
      </c>
      <c r="BL349" s="18" t="s">
        <v>246</v>
      </c>
      <c r="BM349" s="159" t="s">
        <v>1666</v>
      </c>
    </row>
    <row r="350" spans="1:65" s="2" customFormat="1" ht="24.25" customHeight="1">
      <c r="A350" s="34"/>
      <c r="B350" s="147"/>
      <c r="C350" s="148" t="s">
        <v>736</v>
      </c>
      <c r="D350" s="148" t="s">
        <v>242</v>
      </c>
      <c r="E350" s="149" t="s">
        <v>470</v>
      </c>
      <c r="F350" s="150" t="s">
        <v>471</v>
      </c>
      <c r="G350" s="151" t="s">
        <v>461</v>
      </c>
      <c r="H350" s="152">
        <v>75.766000000000005</v>
      </c>
      <c r="I350" s="153"/>
      <c r="J350" s="152">
        <f>ROUND(I350*H350,3)</f>
        <v>0</v>
      </c>
      <c r="K350" s="154"/>
      <c r="L350" s="35"/>
      <c r="M350" s="155" t="s">
        <v>1</v>
      </c>
      <c r="N350" s="156" t="s">
        <v>46</v>
      </c>
      <c r="O350" s="60"/>
      <c r="P350" s="157">
        <f>O350*H350</f>
        <v>0</v>
      </c>
      <c r="Q350" s="157">
        <v>0</v>
      </c>
      <c r="R350" s="157">
        <f>Q350*H350</f>
        <v>0</v>
      </c>
      <c r="S350" s="157">
        <v>0</v>
      </c>
      <c r="T350" s="158">
        <f>S350*H350</f>
        <v>0</v>
      </c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R350" s="159" t="s">
        <v>246</v>
      </c>
      <c r="AT350" s="159" t="s">
        <v>242</v>
      </c>
      <c r="AU350" s="159" t="s">
        <v>140</v>
      </c>
      <c r="AY350" s="18" t="s">
        <v>239</v>
      </c>
      <c r="BE350" s="160">
        <f>IF(N350="základná",J350,0)</f>
        <v>0</v>
      </c>
      <c r="BF350" s="160">
        <f>IF(N350="znížená",J350,0)</f>
        <v>0</v>
      </c>
      <c r="BG350" s="160">
        <f>IF(N350="zákl. prenesená",J350,0)</f>
        <v>0</v>
      </c>
      <c r="BH350" s="160">
        <f>IF(N350="zníž. prenesená",J350,0)</f>
        <v>0</v>
      </c>
      <c r="BI350" s="160">
        <f>IF(N350="nulová",J350,0)</f>
        <v>0</v>
      </c>
      <c r="BJ350" s="18" t="s">
        <v>140</v>
      </c>
      <c r="BK350" s="161">
        <f>ROUND(I350*H350,3)</f>
        <v>0</v>
      </c>
      <c r="BL350" s="18" t="s">
        <v>246</v>
      </c>
      <c r="BM350" s="159" t="s">
        <v>1667</v>
      </c>
    </row>
    <row r="351" spans="1:65" s="2" customFormat="1" ht="19.649999999999999">
      <c r="A351" s="34"/>
      <c r="B351" s="35"/>
      <c r="C351" s="34"/>
      <c r="D351" s="163" t="s">
        <v>316</v>
      </c>
      <c r="E351" s="34"/>
      <c r="F351" s="186" t="s">
        <v>473</v>
      </c>
      <c r="G351" s="34"/>
      <c r="H351" s="34"/>
      <c r="I351" s="187"/>
      <c r="J351" s="34"/>
      <c r="K351" s="34"/>
      <c r="L351" s="35"/>
      <c r="M351" s="188"/>
      <c r="N351" s="189"/>
      <c r="O351" s="60"/>
      <c r="P351" s="60"/>
      <c r="Q351" s="60"/>
      <c r="R351" s="60"/>
      <c r="S351" s="60"/>
      <c r="T351" s="61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T351" s="18" t="s">
        <v>316</v>
      </c>
      <c r="AU351" s="18" t="s">
        <v>140</v>
      </c>
    </row>
    <row r="352" spans="1:65" s="2" customFormat="1" ht="24.25" customHeight="1">
      <c r="A352" s="34"/>
      <c r="B352" s="147"/>
      <c r="C352" s="148" t="s">
        <v>744</v>
      </c>
      <c r="D352" s="148" t="s">
        <v>242</v>
      </c>
      <c r="E352" s="149" t="s">
        <v>474</v>
      </c>
      <c r="F352" s="150" t="s">
        <v>475</v>
      </c>
      <c r="G352" s="151" t="s">
        <v>461</v>
      </c>
      <c r="H352" s="152">
        <v>65.218000000000004</v>
      </c>
      <c r="I352" s="153"/>
      <c r="J352" s="152">
        <f>ROUND(I352*H352,3)</f>
        <v>0</v>
      </c>
      <c r="K352" s="154"/>
      <c r="L352" s="35"/>
      <c r="M352" s="155" t="s">
        <v>1</v>
      </c>
      <c r="N352" s="156" t="s">
        <v>46</v>
      </c>
      <c r="O352" s="60"/>
      <c r="P352" s="157">
        <f>O352*H352</f>
        <v>0</v>
      </c>
      <c r="Q352" s="157">
        <v>0</v>
      </c>
      <c r="R352" s="157">
        <f>Q352*H352</f>
        <v>0</v>
      </c>
      <c r="S352" s="157">
        <v>0</v>
      </c>
      <c r="T352" s="158">
        <f>S352*H352</f>
        <v>0</v>
      </c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R352" s="159" t="s">
        <v>246</v>
      </c>
      <c r="AT352" s="159" t="s">
        <v>242</v>
      </c>
      <c r="AU352" s="159" t="s">
        <v>140</v>
      </c>
      <c r="AY352" s="18" t="s">
        <v>239</v>
      </c>
      <c r="BE352" s="160">
        <f>IF(N352="základná",J352,0)</f>
        <v>0</v>
      </c>
      <c r="BF352" s="160">
        <f>IF(N352="znížená",J352,0)</f>
        <v>0</v>
      </c>
      <c r="BG352" s="160">
        <f>IF(N352="zákl. prenesená",J352,0)</f>
        <v>0</v>
      </c>
      <c r="BH352" s="160">
        <f>IF(N352="zníž. prenesená",J352,0)</f>
        <v>0</v>
      </c>
      <c r="BI352" s="160">
        <f>IF(N352="nulová",J352,0)</f>
        <v>0</v>
      </c>
      <c r="BJ352" s="18" t="s">
        <v>140</v>
      </c>
      <c r="BK352" s="161">
        <f>ROUND(I352*H352,3)</f>
        <v>0</v>
      </c>
      <c r="BL352" s="18" t="s">
        <v>246</v>
      </c>
      <c r="BM352" s="159" t="s">
        <v>1668</v>
      </c>
    </row>
    <row r="353" spans="1:65" s="2" customFormat="1" ht="24.25" customHeight="1">
      <c r="A353" s="34"/>
      <c r="B353" s="147"/>
      <c r="C353" s="148" t="s">
        <v>691</v>
      </c>
      <c r="D353" s="148" t="s">
        <v>242</v>
      </c>
      <c r="E353" s="149" t="s">
        <v>478</v>
      </c>
      <c r="F353" s="150" t="s">
        <v>479</v>
      </c>
      <c r="G353" s="151" t="s">
        <v>461</v>
      </c>
      <c r="H353" s="152">
        <v>2.754</v>
      </c>
      <c r="I353" s="153"/>
      <c r="J353" s="152">
        <f>ROUND(I353*H353,3)</f>
        <v>0</v>
      </c>
      <c r="K353" s="154"/>
      <c r="L353" s="35"/>
      <c r="M353" s="155" t="s">
        <v>1</v>
      </c>
      <c r="N353" s="156" t="s">
        <v>46</v>
      </c>
      <c r="O353" s="60"/>
      <c r="P353" s="157">
        <f>O353*H353</f>
        <v>0</v>
      </c>
      <c r="Q353" s="157">
        <v>0</v>
      </c>
      <c r="R353" s="157">
        <f>Q353*H353</f>
        <v>0</v>
      </c>
      <c r="S353" s="157">
        <v>0</v>
      </c>
      <c r="T353" s="158">
        <f>S353*H353</f>
        <v>0</v>
      </c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R353" s="159" t="s">
        <v>246</v>
      </c>
      <c r="AT353" s="159" t="s">
        <v>242</v>
      </c>
      <c r="AU353" s="159" t="s">
        <v>140</v>
      </c>
      <c r="AY353" s="18" t="s">
        <v>239</v>
      </c>
      <c r="BE353" s="160">
        <f>IF(N353="základná",J353,0)</f>
        <v>0</v>
      </c>
      <c r="BF353" s="160">
        <f>IF(N353="znížená",J353,0)</f>
        <v>0</v>
      </c>
      <c r="BG353" s="160">
        <f>IF(N353="zákl. prenesená",J353,0)</f>
        <v>0</v>
      </c>
      <c r="BH353" s="160">
        <f>IF(N353="zníž. prenesená",J353,0)</f>
        <v>0</v>
      </c>
      <c r="BI353" s="160">
        <f>IF(N353="nulová",J353,0)</f>
        <v>0</v>
      </c>
      <c r="BJ353" s="18" t="s">
        <v>140</v>
      </c>
      <c r="BK353" s="161">
        <f>ROUND(I353*H353,3)</f>
        <v>0</v>
      </c>
      <c r="BL353" s="18" t="s">
        <v>246</v>
      </c>
      <c r="BM353" s="159" t="s">
        <v>1669</v>
      </c>
    </row>
    <row r="354" spans="1:65" s="2" customFormat="1" ht="24.25" customHeight="1">
      <c r="A354" s="34"/>
      <c r="B354" s="147"/>
      <c r="C354" s="148" t="s">
        <v>695</v>
      </c>
      <c r="D354" s="148" t="s">
        <v>242</v>
      </c>
      <c r="E354" s="149" t="s">
        <v>482</v>
      </c>
      <c r="F354" s="150" t="s">
        <v>483</v>
      </c>
      <c r="G354" s="151" t="s">
        <v>461</v>
      </c>
      <c r="H354" s="152">
        <v>2.355</v>
      </c>
      <c r="I354" s="153"/>
      <c r="J354" s="152">
        <f>ROUND(I354*H354,3)</f>
        <v>0</v>
      </c>
      <c r="K354" s="154"/>
      <c r="L354" s="35"/>
      <c r="M354" s="155" t="s">
        <v>1</v>
      </c>
      <c r="N354" s="156" t="s">
        <v>46</v>
      </c>
      <c r="O354" s="60"/>
      <c r="P354" s="157">
        <f>O354*H354</f>
        <v>0</v>
      </c>
      <c r="Q354" s="157">
        <v>0</v>
      </c>
      <c r="R354" s="157">
        <f>Q354*H354</f>
        <v>0</v>
      </c>
      <c r="S354" s="157">
        <v>0</v>
      </c>
      <c r="T354" s="158">
        <f>S354*H354</f>
        <v>0</v>
      </c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R354" s="159" t="s">
        <v>246</v>
      </c>
      <c r="AT354" s="159" t="s">
        <v>242</v>
      </c>
      <c r="AU354" s="159" t="s">
        <v>140</v>
      </c>
      <c r="AY354" s="18" t="s">
        <v>239</v>
      </c>
      <c r="BE354" s="160">
        <f>IF(N354="základná",J354,0)</f>
        <v>0</v>
      </c>
      <c r="BF354" s="160">
        <f>IF(N354="znížená",J354,0)</f>
        <v>0</v>
      </c>
      <c r="BG354" s="160">
        <f>IF(N354="zákl. prenesená",J354,0)</f>
        <v>0</v>
      </c>
      <c r="BH354" s="160">
        <f>IF(N354="zníž. prenesená",J354,0)</f>
        <v>0</v>
      </c>
      <c r="BI354" s="160">
        <f>IF(N354="nulová",J354,0)</f>
        <v>0</v>
      </c>
      <c r="BJ354" s="18" t="s">
        <v>140</v>
      </c>
      <c r="BK354" s="161">
        <f>ROUND(I354*H354,3)</f>
        <v>0</v>
      </c>
      <c r="BL354" s="18" t="s">
        <v>246</v>
      </c>
      <c r="BM354" s="159" t="s">
        <v>1670</v>
      </c>
    </row>
    <row r="355" spans="1:65" s="2" customFormat="1" ht="24.25" customHeight="1">
      <c r="A355" s="34"/>
      <c r="B355" s="147"/>
      <c r="C355" s="148" t="s">
        <v>707</v>
      </c>
      <c r="D355" s="148" t="s">
        <v>242</v>
      </c>
      <c r="E355" s="149" t="s">
        <v>486</v>
      </c>
      <c r="F355" s="150" t="s">
        <v>487</v>
      </c>
      <c r="G355" s="151" t="s">
        <v>461</v>
      </c>
      <c r="H355" s="152">
        <v>6.117</v>
      </c>
      <c r="I355" s="153"/>
      <c r="J355" s="152">
        <f>ROUND(I355*H355,3)</f>
        <v>0</v>
      </c>
      <c r="K355" s="154"/>
      <c r="L355" s="35"/>
      <c r="M355" s="155" t="s">
        <v>1</v>
      </c>
      <c r="N355" s="156" t="s">
        <v>46</v>
      </c>
      <c r="O355" s="60"/>
      <c r="P355" s="157">
        <f>O355*H355</f>
        <v>0</v>
      </c>
      <c r="Q355" s="157">
        <v>0</v>
      </c>
      <c r="R355" s="157">
        <f>Q355*H355</f>
        <v>0</v>
      </c>
      <c r="S355" s="157">
        <v>0</v>
      </c>
      <c r="T355" s="158">
        <f>S355*H355</f>
        <v>0</v>
      </c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R355" s="159" t="s">
        <v>246</v>
      </c>
      <c r="AT355" s="159" t="s">
        <v>242</v>
      </c>
      <c r="AU355" s="159" t="s">
        <v>140</v>
      </c>
      <c r="AY355" s="18" t="s">
        <v>239</v>
      </c>
      <c r="BE355" s="160">
        <f>IF(N355="základná",J355,0)</f>
        <v>0</v>
      </c>
      <c r="BF355" s="160">
        <f>IF(N355="znížená",J355,0)</f>
        <v>0</v>
      </c>
      <c r="BG355" s="160">
        <f>IF(N355="zákl. prenesená",J355,0)</f>
        <v>0</v>
      </c>
      <c r="BH355" s="160">
        <f>IF(N355="zníž. prenesená",J355,0)</f>
        <v>0</v>
      </c>
      <c r="BI355" s="160">
        <f>IF(N355="nulová",J355,0)</f>
        <v>0</v>
      </c>
      <c r="BJ355" s="18" t="s">
        <v>140</v>
      </c>
      <c r="BK355" s="161">
        <f>ROUND(I355*H355,3)</f>
        <v>0</v>
      </c>
      <c r="BL355" s="18" t="s">
        <v>246</v>
      </c>
      <c r="BM355" s="159" t="s">
        <v>1671</v>
      </c>
    </row>
    <row r="356" spans="1:65" s="12" customFormat="1" ht="25.85" customHeight="1">
      <c r="B356" s="134"/>
      <c r="D356" s="135" t="s">
        <v>79</v>
      </c>
      <c r="E356" s="136" t="s">
        <v>320</v>
      </c>
      <c r="F356" s="136" t="s">
        <v>489</v>
      </c>
      <c r="I356" s="137"/>
      <c r="J356" s="138">
        <f>BK356</f>
        <v>0</v>
      </c>
      <c r="L356" s="134"/>
      <c r="M356" s="139"/>
      <c r="N356" s="140"/>
      <c r="O356" s="140"/>
      <c r="P356" s="141">
        <f>P357+P367+P373</f>
        <v>0</v>
      </c>
      <c r="Q356" s="140"/>
      <c r="R356" s="141">
        <f>R357+R367+R373</f>
        <v>12.743590600000001</v>
      </c>
      <c r="S356" s="140"/>
      <c r="T356" s="142">
        <f>T357+T367+T373</f>
        <v>0</v>
      </c>
      <c r="AR356" s="135" t="s">
        <v>88</v>
      </c>
      <c r="AT356" s="143" t="s">
        <v>79</v>
      </c>
      <c r="AU356" s="143" t="s">
        <v>80</v>
      </c>
      <c r="AY356" s="135" t="s">
        <v>239</v>
      </c>
      <c r="BK356" s="144">
        <f>BK357+BK367+BK373</f>
        <v>0</v>
      </c>
    </row>
    <row r="357" spans="1:65" s="12" customFormat="1" ht="22.75" customHeight="1">
      <c r="B357" s="134"/>
      <c r="D357" s="135" t="s">
        <v>79</v>
      </c>
      <c r="E357" s="145" t="s">
        <v>490</v>
      </c>
      <c r="F357" s="145" t="s">
        <v>491</v>
      </c>
      <c r="I357" s="137"/>
      <c r="J357" s="146">
        <f>BK357</f>
        <v>0</v>
      </c>
      <c r="L357" s="134"/>
      <c r="M357" s="139"/>
      <c r="N357" s="140"/>
      <c r="O357" s="140"/>
      <c r="P357" s="141">
        <f>SUM(P358:P366)</f>
        <v>0</v>
      </c>
      <c r="Q357" s="140"/>
      <c r="R357" s="141">
        <f>SUM(R358:R366)</f>
        <v>12.676249740000001</v>
      </c>
      <c r="S357" s="140"/>
      <c r="T357" s="142">
        <f>SUM(T358:T366)</f>
        <v>0</v>
      </c>
      <c r="AR357" s="135" t="s">
        <v>88</v>
      </c>
      <c r="AT357" s="143" t="s">
        <v>79</v>
      </c>
      <c r="AU357" s="143" t="s">
        <v>88</v>
      </c>
      <c r="AY357" s="135" t="s">
        <v>239</v>
      </c>
      <c r="BK357" s="144">
        <f>SUM(BK358:BK366)</f>
        <v>0</v>
      </c>
    </row>
    <row r="358" spans="1:65" s="2" customFormat="1" ht="24.25" customHeight="1">
      <c r="A358" s="34"/>
      <c r="B358" s="147"/>
      <c r="C358" s="148" t="s">
        <v>462</v>
      </c>
      <c r="D358" s="148" t="s">
        <v>242</v>
      </c>
      <c r="E358" s="149" t="s">
        <v>492</v>
      </c>
      <c r="F358" s="150" t="s">
        <v>493</v>
      </c>
      <c r="G358" s="151" t="s">
        <v>245</v>
      </c>
      <c r="H358" s="152">
        <v>5.742</v>
      </c>
      <c r="I358" s="153"/>
      <c r="J358" s="152">
        <f>ROUND(I358*H358,3)</f>
        <v>0</v>
      </c>
      <c r="K358" s="154"/>
      <c r="L358" s="35"/>
      <c r="M358" s="155" t="s">
        <v>1</v>
      </c>
      <c r="N358" s="156" t="s">
        <v>46</v>
      </c>
      <c r="O358" s="60"/>
      <c r="P358" s="157">
        <f>O358*H358</f>
        <v>0</v>
      </c>
      <c r="Q358" s="157">
        <v>2.19407</v>
      </c>
      <c r="R358" s="157">
        <f>Q358*H358</f>
        <v>12.59834994</v>
      </c>
      <c r="S358" s="157">
        <v>0</v>
      </c>
      <c r="T358" s="158">
        <f>S358*H358</f>
        <v>0</v>
      </c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R358" s="159" t="s">
        <v>246</v>
      </c>
      <c r="AT358" s="159" t="s">
        <v>242</v>
      </c>
      <c r="AU358" s="159" t="s">
        <v>140</v>
      </c>
      <c r="AY358" s="18" t="s">
        <v>239</v>
      </c>
      <c r="BE358" s="160">
        <f>IF(N358="základná",J358,0)</f>
        <v>0</v>
      </c>
      <c r="BF358" s="160">
        <f>IF(N358="znížená",J358,0)</f>
        <v>0</v>
      </c>
      <c r="BG358" s="160">
        <f>IF(N358="zákl. prenesená",J358,0)</f>
        <v>0</v>
      </c>
      <c r="BH358" s="160">
        <f>IF(N358="zníž. prenesená",J358,0)</f>
        <v>0</v>
      </c>
      <c r="BI358" s="160">
        <f>IF(N358="nulová",J358,0)</f>
        <v>0</v>
      </c>
      <c r="BJ358" s="18" t="s">
        <v>140</v>
      </c>
      <c r="BK358" s="161">
        <f>ROUND(I358*H358,3)</f>
        <v>0</v>
      </c>
      <c r="BL358" s="18" t="s">
        <v>246</v>
      </c>
      <c r="BM358" s="159" t="s">
        <v>252</v>
      </c>
    </row>
    <row r="359" spans="1:65" s="15" customFormat="1">
      <c r="B359" s="179"/>
      <c r="D359" s="163" t="s">
        <v>247</v>
      </c>
      <c r="E359" s="180" t="s">
        <v>1</v>
      </c>
      <c r="F359" s="181" t="s">
        <v>494</v>
      </c>
      <c r="H359" s="180" t="s">
        <v>1</v>
      </c>
      <c r="I359" s="182"/>
      <c r="L359" s="179"/>
      <c r="M359" s="183"/>
      <c r="N359" s="184"/>
      <c r="O359" s="184"/>
      <c r="P359" s="184"/>
      <c r="Q359" s="184"/>
      <c r="R359" s="184"/>
      <c r="S359" s="184"/>
      <c r="T359" s="185"/>
      <c r="AT359" s="180" t="s">
        <v>247</v>
      </c>
      <c r="AU359" s="180" t="s">
        <v>140</v>
      </c>
      <c r="AV359" s="15" t="s">
        <v>88</v>
      </c>
      <c r="AW359" s="15" t="s">
        <v>3</v>
      </c>
      <c r="AX359" s="15" t="s">
        <v>80</v>
      </c>
      <c r="AY359" s="180" t="s">
        <v>239</v>
      </c>
    </row>
    <row r="360" spans="1:65" s="13" customFormat="1">
      <c r="B360" s="162"/>
      <c r="D360" s="163" t="s">
        <v>247</v>
      </c>
      <c r="E360" s="164" t="s">
        <v>1</v>
      </c>
      <c r="F360" s="165" t="s">
        <v>1672</v>
      </c>
      <c r="H360" s="166">
        <v>5.742</v>
      </c>
      <c r="I360" s="167"/>
      <c r="L360" s="162"/>
      <c r="M360" s="168"/>
      <c r="N360" s="169"/>
      <c r="O360" s="169"/>
      <c r="P360" s="169"/>
      <c r="Q360" s="169"/>
      <c r="R360" s="169"/>
      <c r="S360" s="169"/>
      <c r="T360" s="170"/>
      <c r="AT360" s="164" t="s">
        <v>247</v>
      </c>
      <c r="AU360" s="164" t="s">
        <v>140</v>
      </c>
      <c r="AV360" s="13" t="s">
        <v>140</v>
      </c>
      <c r="AW360" s="13" t="s">
        <v>3</v>
      </c>
      <c r="AX360" s="13" t="s">
        <v>80</v>
      </c>
      <c r="AY360" s="164" t="s">
        <v>239</v>
      </c>
    </row>
    <row r="361" spans="1:65" s="14" customFormat="1">
      <c r="B361" s="171"/>
      <c r="D361" s="163" t="s">
        <v>247</v>
      </c>
      <c r="E361" s="172" t="s">
        <v>1</v>
      </c>
      <c r="F361" s="173" t="s">
        <v>249</v>
      </c>
      <c r="H361" s="174">
        <v>5.742</v>
      </c>
      <c r="I361" s="175"/>
      <c r="L361" s="171"/>
      <c r="M361" s="176"/>
      <c r="N361" s="177"/>
      <c r="O361" s="177"/>
      <c r="P361" s="177"/>
      <c r="Q361" s="177"/>
      <c r="R361" s="177"/>
      <c r="S361" s="177"/>
      <c r="T361" s="178"/>
      <c r="AT361" s="172" t="s">
        <v>247</v>
      </c>
      <c r="AU361" s="172" t="s">
        <v>140</v>
      </c>
      <c r="AV361" s="14" t="s">
        <v>246</v>
      </c>
      <c r="AW361" s="14" t="s">
        <v>3</v>
      </c>
      <c r="AX361" s="14" t="s">
        <v>88</v>
      </c>
      <c r="AY361" s="172" t="s">
        <v>239</v>
      </c>
    </row>
    <row r="362" spans="1:65" s="2" customFormat="1" ht="24.25" customHeight="1">
      <c r="A362" s="34"/>
      <c r="B362" s="147"/>
      <c r="C362" s="148" t="s">
        <v>465</v>
      </c>
      <c r="D362" s="148" t="s">
        <v>242</v>
      </c>
      <c r="E362" s="149" t="s">
        <v>496</v>
      </c>
      <c r="F362" s="150" t="s">
        <v>497</v>
      </c>
      <c r="G362" s="151" t="s">
        <v>261</v>
      </c>
      <c r="H362" s="152">
        <v>19.14</v>
      </c>
      <c r="I362" s="153"/>
      <c r="J362" s="152">
        <f>ROUND(I362*H362,3)</f>
        <v>0</v>
      </c>
      <c r="K362" s="154"/>
      <c r="L362" s="35"/>
      <c r="M362" s="155" t="s">
        <v>1</v>
      </c>
      <c r="N362" s="156" t="s">
        <v>46</v>
      </c>
      <c r="O362" s="60"/>
      <c r="P362" s="157">
        <f>O362*H362</f>
        <v>0</v>
      </c>
      <c r="Q362" s="157">
        <v>4.0699999999999998E-3</v>
      </c>
      <c r="R362" s="157">
        <f>Q362*H362</f>
        <v>7.7899800000000005E-2</v>
      </c>
      <c r="S362" s="157">
        <v>0</v>
      </c>
      <c r="T362" s="158">
        <f>S362*H362</f>
        <v>0</v>
      </c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R362" s="159" t="s">
        <v>246</v>
      </c>
      <c r="AT362" s="159" t="s">
        <v>242</v>
      </c>
      <c r="AU362" s="159" t="s">
        <v>140</v>
      </c>
      <c r="AY362" s="18" t="s">
        <v>239</v>
      </c>
      <c r="BE362" s="160">
        <f>IF(N362="základná",J362,0)</f>
        <v>0</v>
      </c>
      <c r="BF362" s="160">
        <f>IF(N362="znížená",J362,0)</f>
        <v>0</v>
      </c>
      <c r="BG362" s="160">
        <f>IF(N362="zákl. prenesená",J362,0)</f>
        <v>0</v>
      </c>
      <c r="BH362" s="160">
        <f>IF(N362="zníž. prenesená",J362,0)</f>
        <v>0</v>
      </c>
      <c r="BI362" s="160">
        <f>IF(N362="nulová",J362,0)</f>
        <v>0</v>
      </c>
      <c r="BJ362" s="18" t="s">
        <v>140</v>
      </c>
      <c r="BK362" s="161">
        <f>ROUND(I362*H362,3)</f>
        <v>0</v>
      </c>
      <c r="BL362" s="18" t="s">
        <v>246</v>
      </c>
      <c r="BM362" s="159" t="s">
        <v>246</v>
      </c>
    </row>
    <row r="363" spans="1:65" s="15" customFormat="1">
      <c r="B363" s="179"/>
      <c r="D363" s="163" t="s">
        <v>247</v>
      </c>
      <c r="E363" s="180" t="s">
        <v>1</v>
      </c>
      <c r="F363" s="181" t="s">
        <v>494</v>
      </c>
      <c r="H363" s="180" t="s">
        <v>1</v>
      </c>
      <c r="I363" s="182"/>
      <c r="L363" s="179"/>
      <c r="M363" s="183"/>
      <c r="N363" s="184"/>
      <c r="O363" s="184"/>
      <c r="P363" s="184"/>
      <c r="Q363" s="184"/>
      <c r="R363" s="184"/>
      <c r="S363" s="184"/>
      <c r="T363" s="185"/>
      <c r="AT363" s="180" t="s">
        <v>247</v>
      </c>
      <c r="AU363" s="180" t="s">
        <v>140</v>
      </c>
      <c r="AV363" s="15" t="s">
        <v>88</v>
      </c>
      <c r="AW363" s="15" t="s">
        <v>3</v>
      </c>
      <c r="AX363" s="15" t="s">
        <v>80</v>
      </c>
      <c r="AY363" s="180" t="s">
        <v>239</v>
      </c>
    </row>
    <row r="364" spans="1:65" s="13" customFormat="1">
      <c r="B364" s="162"/>
      <c r="D364" s="163" t="s">
        <v>247</v>
      </c>
      <c r="E364" s="164" t="s">
        <v>1</v>
      </c>
      <c r="F364" s="165" t="s">
        <v>1673</v>
      </c>
      <c r="H364" s="166">
        <v>19.14</v>
      </c>
      <c r="I364" s="167"/>
      <c r="L364" s="162"/>
      <c r="M364" s="168"/>
      <c r="N364" s="169"/>
      <c r="O364" s="169"/>
      <c r="P364" s="169"/>
      <c r="Q364" s="169"/>
      <c r="R364" s="169"/>
      <c r="S364" s="169"/>
      <c r="T364" s="170"/>
      <c r="AT364" s="164" t="s">
        <v>247</v>
      </c>
      <c r="AU364" s="164" t="s">
        <v>140</v>
      </c>
      <c r="AV364" s="13" t="s">
        <v>140</v>
      </c>
      <c r="AW364" s="13" t="s">
        <v>3</v>
      </c>
      <c r="AX364" s="13" t="s">
        <v>80</v>
      </c>
      <c r="AY364" s="164" t="s">
        <v>239</v>
      </c>
    </row>
    <row r="365" spans="1:65" s="14" customFormat="1">
      <c r="B365" s="171"/>
      <c r="D365" s="163" t="s">
        <v>247</v>
      </c>
      <c r="E365" s="172" t="s">
        <v>1</v>
      </c>
      <c r="F365" s="173" t="s">
        <v>249</v>
      </c>
      <c r="H365" s="174">
        <v>19.14</v>
      </c>
      <c r="I365" s="175"/>
      <c r="L365" s="171"/>
      <c r="M365" s="176"/>
      <c r="N365" s="177"/>
      <c r="O365" s="177"/>
      <c r="P365" s="177"/>
      <c r="Q365" s="177"/>
      <c r="R365" s="177"/>
      <c r="S365" s="177"/>
      <c r="T365" s="178"/>
      <c r="AT365" s="172" t="s">
        <v>247</v>
      </c>
      <c r="AU365" s="172" t="s">
        <v>140</v>
      </c>
      <c r="AV365" s="14" t="s">
        <v>246</v>
      </c>
      <c r="AW365" s="14" t="s">
        <v>3</v>
      </c>
      <c r="AX365" s="14" t="s">
        <v>88</v>
      </c>
      <c r="AY365" s="172" t="s">
        <v>239</v>
      </c>
    </row>
    <row r="366" spans="1:65" s="2" customFormat="1" ht="24.25" customHeight="1">
      <c r="A366" s="34"/>
      <c r="B366" s="147"/>
      <c r="C366" s="148" t="s">
        <v>469</v>
      </c>
      <c r="D366" s="148" t="s">
        <v>242</v>
      </c>
      <c r="E366" s="149" t="s">
        <v>499</v>
      </c>
      <c r="F366" s="150" t="s">
        <v>500</v>
      </c>
      <c r="G366" s="151" t="s">
        <v>261</v>
      </c>
      <c r="H366" s="152">
        <v>19.14</v>
      </c>
      <c r="I366" s="153"/>
      <c r="J366" s="152">
        <f>ROUND(I366*H366,3)</f>
        <v>0</v>
      </c>
      <c r="K366" s="154"/>
      <c r="L366" s="35"/>
      <c r="M366" s="155" t="s">
        <v>1</v>
      </c>
      <c r="N366" s="156" t="s">
        <v>46</v>
      </c>
      <c r="O366" s="60"/>
      <c r="P366" s="157">
        <f>O366*H366</f>
        <v>0</v>
      </c>
      <c r="Q366" s="157">
        <v>0</v>
      </c>
      <c r="R366" s="157">
        <f>Q366*H366</f>
        <v>0</v>
      </c>
      <c r="S366" s="157">
        <v>0</v>
      </c>
      <c r="T366" s="158">
        <f>S366*H366</f>
        <v>0</v>
      </c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R366" s="159" t="s">
        <v>246</v>
      </c>
      <c r="AT366" s="159" t="s">
        <v>242</v>
      </c>
      <c r="AU366" s="159" t="s">
        <v>140</v>
      </c>
      <c r="AY366" s="18" t="s">
        <v>239</v>
      </c>
      <c r="BE366" s="160">
        <f>IF(N366="základná",J366,0)</f>
        <v>0</v>
      </c>
      <c r="BF366" s="160">
        <f>IF(N366="znížená",J366,0)</f>
        <v>0</v>
      </c>
      <c r="BG366" s="160">
        <f>IF(N366="zákl. prenesená",J366,0)</f>
        <v>0</v>
      </c>
      <c r="BH366" s="160">
        <f>IF(N366="zníž. prenesená",J366,0)</f>
        <v>0</v>
      </c>
      <c r="BI366" s="160">
        <f>IF(N366="nulová",J366,0)</f>
        <v>0</v>
      </c>
      <c r="BJ366" s="18" t="s">
        <v>140</v>
      </c>
      <c r="BK366" s="161">
        <f>ROUND(I366*H366,3)</f>
        <v>0</v>
      </c>
      <c r="BL366" s="18" t="s">
        <v>246</v>
      </c>
      <c r="BM366" s="159" t="s">
        <v>265</v>
      </c>
    </row>
    <row r="367" spans="1:65" s="12" customFormat="1" ht="22.75" customHeight="1">
      <c r="B367" s="134"/>
      <c r="D367" s="135" t="s">
        <v>79</v>
      </c>
      <c r="E367" s="145" t="s">
        <v>501</v>
      </c>
      <c r="F367" s="145" t="s">
        <v>502</v>
      </c>
      <c r="I367" s="137"/>
      <c r="J367" s="146">
        <f>BK367</f>
        <v>0</v>
      </c>
      <c r="L367" s="134"/>
      <c r="M367" s="139"/>
      <c r="N367" s="140"/>
      <c r="O367" s="140"/>
      <c r="P367" s="141">
        <f>SUM(P368:P372)</f>
        <v>0</v>
      </c>
      <c r="Q367" s="140"/>
      <c r="R367" s="141">
        <f>SUM(R368:R372)</f>
        <v>6.7340860000000002E-2</v>
      </c>
      <c r="S367" s="140"/>
      <c r="T367" s="142">
        <f>SUM(T368:T372)</f>
        <v>0</v>
      </c>
      <c r="AR367" s="135" t="s">
        <v>88</v>
      </c>
      <c r="AT367" s="143" t="s">
        <v>79</v>
      </c>
      <c r="AU367" s="143" t="s">
        <v>88</v>
      </c>
      <c r="AY367" s="135" t="s">
        <v>239</v>
      </c>
      <c r="BK367" s="144">
        <f>SUM(BK368:BK372)</f>
        <v>0</v>
      </c>
    </row>
    <row r="368" spans="1:65" s="2" customFormat="1" ht="24.25" customHeight="1">
      <c r="A368" s="34"/>
      <c r="B368" s="147"/>
      <c r="C368" s="148" t="s">
        <v>472</v>
      </c>
      <c r="D368" s="148" t="s">
        <v>242</v>
      </c>
      <c r="E368" s="149" t="s">
        <v>503</v>
      </c>
      <c r="F368" s="150" t="s">
        <v>504</v>
      </c>
      <c r="G368" s="151" t="s">
        <v>261</v>
      </c>
      <c r="H368" s="152">
        <v>4.0060000000000002</v>
      </c>
      <c r="I368" s="153"/>
      <c r="J368" s="152">
        <f>ROUND(I368*H368,3)</f>
        <v>0</v>
      </c>
      <c r="K368" s="154"/>
      <c r="L368" s="35"/>
      <c r="M368" s="155" t="s">
        <v>1</v>
      </c>
      <c r="N368" s="156" t="s">
        <v>46</v>
      </c>
      <c r="O368" s="60"/>
      <c r="P368" s="157">
        <f>O368*H368</f>
        <v>0</v>
      </c>
      <c r="Q368" s="157">
        <v>1.6809999999999999E-2</v>
      </c>
      <c r="R368" s="157">
        <f>Q368*H368</f>
        <v>6.7340860000000002E-2</v>
      </c>
      <c r="S368" s="157">
        <v>0</v>
      </c>
      <c r="T368" s="158">
        <f>S368*H368</f>
        <v>0</v>
      </c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R368" s="159" t="s">
        <v>246</v>
      </c>
      <c r="AT368" s="159" t="s">
        <v>242</v>
      </c>
      <c r="AU368" s="159" t="s">
        <v>140</v>
      </c>
      <c r="AY368" s="18" t="s">
        <v>239</v>
      </c>
      <c r="BE368" s="160">
        <f>IF(N368="základná",J368,0)</f>
        <v>0</v>
      </c>
      <c r="BF368" s="160">
        <f>IF(N368="znížená",J368,0)</f>
        <v>0</v>
      </c>
      <c r="BG368" s="160">
        <f>IF(N368="zákl. prenesená",J368,0)</f>
        <v>0</v>
      </c>
      <c r="BH368" s="160">
        <f>IF(N368="zníž. prenesená",J368,0)</f>
        <v>0</v>
      </c>
      <c r="BI368" s="160">
        <f>IF(N368="nulová",J368,0)</f>
        <v>0</v>
      </c>
      <c r="BJ368" s="18" t="s">
        <v>140</v>
      </c>
      <c r="BK368" s="161">
        <f>ROUND(I368*H368,3)</f>
        <v>0</v>
      </c>
      <c r="BL368" s="18" t="s">
        <v>246</v>
      </c>
      <c r="BM368" s="159" t="s">
        <v>304</v>
      </c>
    </row>
    <row r="369" spans="1:65" s="15" customFormat="1">
      <c r="B369" s="179"/>
      <c r="D369" s="163" t="s">
        <v>247</v>
      </c>
      <c r="E369" s="180" t="s">
        <v>1</v>
      </c>
      <c r="F369" s="181" t="s">
        <v>1674</v>
      </c>
      <c r="H369" s="180" t="s">
        <v>1</v>
      </c>
      <c r="I369" s="182"/>
      <c r="L369" s="179"/>
      <c r="M369" s="183"/>
      <c r="N369" s="184"/>
      <c r="O369" s="184"/>
      <c r="P369" s="184"/>
      <c r="Q369" s="184"/>
      <c r="R369" s="184"/>
      <c r="S369" s="184"/>
      <c r="T369" s="185"/>
      <c r="AT369" s="180" t="s">
        <v>247</v>
      </c>
      <c r="AU369" s="180" t="s">
        <v>140</v>
      </c>
      <c r="AV369" s="15" t="s">
        <v>88</v>
      </c>
      <c r="AW369" s="15" t="s">
        <v>3</v>
      </c>
      <c r="AX369" s="15" t="s">
        <v>80</v>
      </c>
      <c r="AY369" s="180" t="s">
        <v>239</v>
      </c>
    </row>
    <row r="370" spans="1:65" s="13" customFormat="1">
      <c r="B370" s="162"/>
      <c r="D370" s="163" t="s">
        <v>247</v>
      </c>
      <c r="E370" s="164" t="s">
        <v>1</v>
      </c>
      <c r="F370" s="165" t="s">
        <v>506</v>
      </c>
      <c r="H370" s="166">
        <v>2.0030000000000001</v>
      </c>
      <c r="I370" s="167"/>
      <c r="L370" s="162"/>
      <c r="M370" s="168"/>
      <c r="N370" s="169"/>
      <c r="O370" s="169"/>
      <c r="P370" s="169"/>
      <c r="Q370" s="169"/>
      <c r="R370" s="169"/>
      <c r="S370" s="169"/>
      <c r="T370" s="170"/>
      <c r="AT370" s="164" t="s">
        <v>247</v>
      </c>
      <c r="AU370" s="164" t="s">
        <v>140</v>
      </c>
      <c r="AV370" s="13" t="s">
        <v>140</v>
      </c>
      <c r="AW370" s="13" t="s">
        <v>3</v>
      </c>
      <c r="AX370" s="13" t="s">
        <v>80</v>
      </c>
      <c r="AY370" s="164" t="s">
        <v>239</v>
      </c>
    </row>
    <row r="371" spans="1:65" s="13" customFormat="1">
      <c r="B371" s="162"/>
      <c r="D371" s="163" t="s">
        <v>247</v>
      </c>
      <c r="E371" s="164" t="s">
        <v>1</v>
      </c>
      <c r="F371" s="165" t="s">
        <v>507</v>
      </c>
      <c r="H371" s="166">
        <v>2.0030000000000001</v>
      </c>
      <c r="I371" s="167"/>
      <c r="L371" s="162"/>
      <c r="M371" s="168"/>
      <c r="N371" s="169"/>
      <c r="O371" s="169"/>
      <c r="P371" s="169"/>
      <c r="Q371" s="169"/>
      <c r="R371" s="169"/>
      <c r="S371" s="169"/>
      <c r="T371" s="170"/>
      <c r="AT371" s="164" t="s">
        <v>247</v>
      </c>
      <c r="AU371" s="164" t="s">
        <v>140</v>
      </c>
      <c r="AV371" s="13" t="s">
        <v>140</v>
      </c>
      <c r="AW371" s="13" t="s">
        <v>3</v>
      </c>
      <c r="AX371" s="13" t="s">
        <v>80</v>
      </c>
      <c r="AY371" s="164" t="s">
        <v>239</v>
      </c>
    </row>
    <row r="372" spans="1:65" s="14" customFormat="1">
      <c r="B372" s="171"/>
      <c r="D372" s="163" t="s">
        <v>247</v>
      </c>
      <c r="E372" s="172" t="s">
        <v>1</v>
      </c>
      <c r="F372" s="173" t="s">
        <v>249</v>
      </c>
      <c r="H372" s="174">
        <v>4.0060000000000002</v>
      </c>
      <c r="I372" s="175"/>
      <c r="L372" s="171"/>
      <c r="M372" s="176"/>
      <c r="N372" s="177"/>
      <c r="O372" s="177"/>
      <c r="P372" s="177"/>
      <c r="Q372" s="177"/>
      <c r="R372" s="177"/>
      <c r="S372" s="177"/>
      <c r="T372" s="178"/>
      <c r="AT372" s="172" t="s">
        <v>247</v>
      </c>
      <c r="AU372" s="172" t="s">
        <v>140</v>
      </c>
      <c r="AV372" s="14" t="s">
        <v>246</v>
      </c>
      <c r="AW372" s="14" t="s">
        <v>3</v>
      </c>
      <c r="AX372" s="14" t="s">
        <v>88</v>
      </c>
      <c r="AY372" s="172" t="s">
        <v>239</v>
      </c>
    </row>
    <row r="373" spans="1:65" s="12" customFormat="1" ht="22.75" customHeight="1">
      <c r="B373" s="134"/>
      <c r="D373" s="135" t="s">
        <v>79</v>
      </c>
      <c r="E373" s="145" t="s">
        <v>508</v>
      </c>
      <c r="F373" s="145" t="s">
        <v>509</v>
      </c>
      <c r="I373" s="137"/>
      <c r="J373" s="146">
        <f>BK373</f>
        <v>0</v>
      </c>
      <c r="L373" s="134"/>
      <c r="M373" s="139"/>
      <c r="N373" s="140"/>
      <c r="O373" s="140"/>
      <c r="P373" s="141">
        <f>P374</f>
        <v>0</v>
      </c>
      <c r="Q373" s="140"/>
      <c r="R373" s="141">
        <f>R374</f>
        <v>0</v>
      </c>
      <c r="S373" s="140"/>
      <c r="T373" s="142">
        <f>T374</f>
        <v>0</v>
      </c>
      <c r="AR373" s="135" t="s">
        <v>88</v>
      </c>
      <c r="AT373" s="143" t="s">
        <v>79</v>
      </c>
      <c r="AU373" s="143" t="s">
        <v>88</v>
      </c>
      <c r="AY373" s="135" t="s">
        <v>239</v>
      </c>
      <c r="BK373" s="144">
        <f>BK374</f>
        <v>0</v>
      </c>
    </row>
    <row r="374" spans="1:65" s="2" customFormat="1" ht="24.25" customHeight="1">
      <c r="A374" s="34"/>
      <c r="B374" s="147"/>
      <c r="C374" s="148" t="s">
        <v>1675</v>
      </c>
      <c r="D374" s="148" t="s">
        <v>242</v>
      </c>
      <c r="E374" s="149" t="s">
        <v>511</v>
      </c>
      <c r="F374" s="150" t="s">
        <v>512</v>
      </c>
      <c r="G374" s="151" t="s">
        <v>461</v>
      </c>
      <c r="H374" s="152">
        <v>12.744</v>
      </c>
      <c r="I374" s="153"/>
      <c r="J374" s="152">
        <f>ROUND(I374*H374,3)</f>
        <v>0</v>
      </c>
      <c r="K374" s="154"/>
      <c r="L374" s="35"/>
      <c r="M374" s="155" t="s">
        <v>1</v>
      </c>
      <c r="N374" s="156" t="s">
        <v>46</v>
      </c>
      <c r="O374" s="60"/>
      <c r="P374" s="157">
        <f>O374*H374</f>
        <v>0</v>
      </c>
      <c r="Q374" s="157">
        <v>0</v>
      </c>
      <c r="R374" s="157">
        <f>Q374*H374</f>
        <v>0</v>
      </c>
      <c r="S374" s="157">
        <v>0</v>
      </c>
      <c r="T374" s="158">
        <f>S374*H374</f>
        <v>0</v>
      </c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R374" s="159" t="s">
        <v>246</v>
      </c>
      <c r="AT374" s="159" t="s">
        <v>242</v>
      </c>
      <c r="AU374" s="159" t="s">
        <v>140</v>
      </c>
      <c r="AY374" s="18" t="s">
        <v>239</v>
      </c>
      <c r="BE374" s="160">
        <f>IF(N374="základná",J374,0)</f>
        <v>0</v>
      </c>
      <c r="BF374" s="160">
        <f>IF(N374="znížená",J374,0)</f>
        <v>0</v>
      </c>
      <c r="BG374" s="160">
        <f>IF(N374="zákl. prenesená",J374,0)</f>
        <v>0</v>
      </c>
      <c r="BH374" s="160">
        <f>IF(N374="zníž. prenesená",J374,0)</f>
        <v>0</v>
      </c>
      <c r="BI374" s="160">
        <f>IF(N374="nulová",J374,0)</f>
        <v>0</v>
      </c>
      <c r="BJ374" s="18" t="s">
        <v>140</v>
      </c>
      <c r="BK374" s="161">
        <f>ROUND(I374*H374,3)</f>
        <v>0</v>
      </c>
      <c r="BL374" s="18" t="s">
        <v>246</v>
      </c>
      <c r="BM374" s="159" t="s">
        <v>1676</v>
      </c>
    </row>
    <row r="375" spans="1:65" s="12" customFormat="1" ht="25.85" customHeight="1">
      <c r="B375" s="134"/>
      <c r="D375" s="135" t="s">
        <v>79</v>
      </c>
      <c r="E375" s="136" t="s">
        <v>327</v>
      </c>
      <c r="F375" s="136" t="s">
        <v>514</v>
      </c>
      <c r="I375" s="137"/>
      <c r="J375" s="138">
        <f>BK375</f>
        <v>0</v>
      </c>
      <c r="L375" s="134"/>
      <c r="M375" s="139"/>
      <c r="N375" s="140"/>
      <c r="O375" s="140"/>
      <c r="P375" s="141">
        <f>P376+P382+P393+P403+P406</f>
        <v>0</v>
      </c>
      <c r="Q375" s="140"/>
      <c r="R375" s="141">
        <f>R376+R382+R393+R403+R406</f>
        <v>5.6888793799999995</v>
      </c>
      <c r="S375" s="140"/>
      <c r="T375" s="142">
        <f>T376+T382+T393+T403+T406</f>
        <v>0</v>
      </c>
      <c r="AR375" s="135" t="s">
        <v>88</v>
      </c>
      <c r="AT375" s="143" t="s">
        <v>79</v>
      </c>
      <c r="AU375" s="143" t="s">
        <v>80</v>
      </c>
      <c r="AY375" s="135" t="s">
        <v>239</v>
      </c>
      <c r="BK375" s="144">
        <f>BK376+BK382+BK393+BK403+BK406</f>
        <v>0</v>
      </c>
    </row>
    <row r="376" spans="1:65" s="12" customFormat="1" ht="22.75" customHeight="1">
      <c r="B376" s="134"/>
      <c r="D376" s="135" t="s">
        <v>79</v>
      </c>
      <c r="E376" s="145" t="s">
        <v>515</v>
      </c>
      <c r="F376" s="145" t="s">
        <v>516</v>
      </c>
      <c r="I376" s="137"/>
      <c r="J376" s="146">
        <f>BK376</f>
        <v>0</v>
      </c>
      <c r="L376" s="134"/>
      <c r="M376" s="139"/>
      <c r="N376" s="140"/>
      <c r="O376" s="140"/>
      <c r="P376" s="141">
        <f>SUM(P377:P381)</f>
        <v>0</v>
      </c>
      <c r="Q376" s="140"/>
      <c r="R376" s="141">
        <f>SUM(R377:R381)</f>
        <v>2.1294731999999996</v>
      </c>
      <c r="S376" s="140"/>
      <c r="T376" s="142">
        <f>SUM(T377:T381)</f>
        <v>0</v>
      </c>
      <c r="AR376" s="135" t="s">
        <v>88</v>
      </c>
      <c r="AT376" s="143" t="s">
        <v>79</v>
      </c>
      <c r="AU376" s="143" t="s">
        <v>88</v>
      </c>
      <c r="AY376" s="135" t="s">
        <v>239</v>
      </c>
      <c r="BK376" s="144">
        <f>SUM(BK377:BK381)</f>
        <v>0</v>
      </c>
    </row>
    <row r="377" spans="1:65" s="2" customFormat="1" ht="24.25" customHeight="1">
      <c r="A377" s="34"/>
      <c r="B377" s="147"/>
      <c r="C377" s="148" t="s">
        <v>476</v>
      </c>
      <c r="D377" s="148" t="s">
        <v>242</v>
      </c>
      <c r="E377" s="149" t="s">
        <v>517</v>
      </c>
      <c r="F377" s="150" t="s">
        <v>518</v>
      </c>
      <c r="G377" s="151" t="s">
        <v>245</v>
      </c>
      <c r="H377" s="152">
        <v>3.2879999999999998</v>
      </c>
      <c r="I377" s="153"/>
      <c r="J377" s="152">
        <f>ROUND(I377*H377,3)</f>
        <v>0</v>
      </c>
      <c r="K377" s="154"/>
      <c r="L377" s="35"/>
      <c r="M377" s="155" t="s">
        <v>1</v>
      </c>
      <c r="N377" s="156" t="s">
        <v>46</v>
      </c>
      <c r="O377" s="60"/>
      <c r="P377" s="157">
        <f>O377*H377</f>
        <v>0</v>
      </c>
      <c r="Q377" s="157">
        <v>0.64764999999999995</v>
      </c>
      <c r="R377" s="157">
        <f>Q377*H377</f>
        <v>2.1294731999999996</v>
      </c>
      <c r="S377" s="157">
        <v>0</v>
      </c>
      <c r="T377" s="158">
        <f>S377*H377</f>
        <v>0</v>
      </c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R377" s="159" t="s">
        <v>246</v>
      </c>
      <c r="AT377" s="159" t="s">
        <v>242</v>
      </c>
      <c r="AU377" s="159" t="s">
        <v>140</v>
      </c>
      <c r="AY377" s="18" t="s">
        <v>239</v>
      </c>
      <c r="BE377" s="160">
        <f>IF(N377="základná",J377,0)</f>
        <v>0</v>
      </c>
      <c r="BF377" s="160">
        <f>IF(N377="znížená",J377,0)</f>
        <v>0</v>
      </c>
      <c r="BG377" s="160">
        <f>IF(N377="zákl. prenesená",J377,0)</f>
        <v>0</v>
      </c>
      <c r="BH377" s="160">
        <f>IF(N377="zníž. prenesená",J377,0)</f>
        <v>0</v>
      </c>
      <c r="BI377" s="160">
        <f>IF(N377="nulová",J377,0)</f>
        <v>0</v>
      </c>
      <c r="BJ377" s="18" t="s">
        <v>140</v>
      </c>
      <c r="BK377" s="161">
        <f>ROUND(I377*H377,3)</f>
        <v>0</v>
      </c>
      <c r="BL377" s="18" t="s">
        <v>246</v>
      </c>
      <c r="BM377" s="159" t="s">
        <v>270</v>
      </c>
    </row>
    <row r="378" spans="1:65" s="15" customFormat="1">
      <c r="B378" s="179"/>
      <c r="D378" s="163" t="s">
        <v>247</v>
      </c>
      <c r="E378" s="180" t="s">
        <v>1</v>
      </c>
      <c r="F378" s="181" t="s">
        <v>519</v>
      </c>
      <c r="H378" s="180" t="s">
        <v>1</v>
      </c>
      <c r="I378" s="182"/>
      <c r="L378" s="179"/>
      <c r="M378" s="183"/>
      <c r="N378" s="184"/>
      <c r="O378" s="184"/>
      <c r="P378" s="184"/>
      <c r="Q378" s="184"/>
      <c r="R378" s="184"/>
      <c r="S378" s="184"/>
      <c r="T378" s="185"/>
      <c r="AT378" s="180" t="s">
        <v>247</v>
      </c>
      <c r="AU378" s="180" t="s">
        <v>140</v>
      </c>
      <c r="AV378" s="15" t="s">
        <v>88</v>
      </c>
      <c r="AW378" s="15" t="s">
        <v>3</v>
      </c>
      <c r="AX378" s="15" t="s">
        <v>80</v>
      </c>
      <c r="AY378" s="180" t="s">
        <v>239</v>
      </c>
    </row>
    <row r="379" spans="1:65" s="13" customFormat="1">
      <c r="B379" s="162"/>
      <c r="D379" s="163" t="s">
        <v>247</v>
      </c>
      <c r="E379" s="164" t="s">
        <v>1</v>
      </c>
      <c r="F379" s="165" t="s">
        <v>1677</v>
      </c>
      <c r="H379" s="166">
        <v>1.08</v>
      </c>
      <c r="I379" s="167"/>
      <c r="L379" s="162"/>
      <c r="M379" s="168"/>
      <c r="N379" s="169"/>
      <c r="O379" s="169"/>
      <c r="P379" s="169"/>
      <c r="Q379" s="169"/>
      <c r="R379" s="169"/>
      <c r="S379" s="169"/>
      <c r="T379" s="170"/>
      <c r="AT379" s="164" t="s">
        <v>247</v>
      </c>
      <c r="AU379" s="164" t="s">
        <v>140</v>
      </c>
      <c r="AV379" s="13" t="s">
        <v>140</v>
      </c>
      <c r="AW379" s="13" t="s">
        <v>3</v>
      </c>
      <c r="AX379" s="13" t="s">
        <v>80</v>
      </c>
      <c r="AY379" s="164" t="s">
        <v>239</v>
      </c>
    </row>
    <row r="380" spans="1:65" s="13" customFormat="1">
      <c r="B380" s="162"/>
      <c r="D380" s="163" t="s">
        <v>247</v>
      </c>
      <c r="E380" s="164" t="s">
        <v>1</v>
      </c>
      <c r="F380" s="165" t="s">
        <v>521</v>
      </c>
      <c r="H380" s="166">
        <v>2.2080000000000002</v>
      </c>
      <c r="I380" s="167"/>
      <c r="L380" s="162"/>
      <c r="M380" s="168"/>
      <c r="N380" s="169"/>
      <c r="O380" s="169"/>
      <c r="P380" s="169"/>
      <c r="Q380" s="169"/>
      <c r="R380" s="169"/>
      <c r="S380" s="169"/>
      <c r="T380" s="170"/>
      <c r="AT380" s="164" t="s">
        <v>247</v>
      </c>
      <c r="AU380" s="164" t="s">
        <v>140</v>
      </c>
      <c r="AV380" s="13" t="s">
        <v>140</v>
      </c>
      <c r="AW380" s="13" t="s">
        <v>3</v>
      </c>
      <c r="AX380" s="13" t="s">
        <v>80</v>
      </c>
      <c r="AY380" s="164" t="s">
        <v>239</v>
      </c>
    </row>
    <row r="381" spans="1:65" s="14" customFormat="1">
      <c r="B381" s="171"/>
      <c r="D381" s="163" t="s">
        <v>247</v>
      </c>
      <c r="E381" s="172" t="s">
        <v>1</v>
      </c>
      <c r="F381" s="173" t="s">
        <v>249</v>
      </c>
      <c r="H381" s="174">
        <v>3.2879999999999998</v>
      </c>
      <c r="I381" s="175"/>
      <c r="L381" s="171"/>
      <c r="M381" s="176"/>
      <c r="N381" s="177"/>
      <c r="O381" s="177"/>
      <c r="P381" s="177"/>
      <c r="Q381" s="177"/>
      <c r="R381" s="177"/>
      <c r="S381" s="177"/>
      <c r="T381" s="178"/>
      <c r="AT381" s="172" t="s">
        <v>247</v>
      </c>
      <c r="AU381" s="172" t="s">
        <v>140</v>
      </c>
      <c r="AV381" s="14" t="s">
        <v>246</v>
      </c>
      <c r="AW381" s="14" t="s">
        <v>3</v>
      </c>
      <c r="AX381" s="14" t="s">
        <v>88</v>
      </c>
      <c r="AY381" s="172" t="s">
        <v>239</v>
      </c>
    </row>
    <row r="382" spans="1:65" s="12" customFormat="1" ht="22.75" customHeight="1">
      <c r="B382" s="134"/>
      <c r="D382" s="135" t="s">
        <v>79</v>
      </c>
      <c r="E382" s="145" t="s">
        <v>522</v>
      </c>
      <c r="F382" s="145" t="s">
        <v>523</v>
      </c>
      <c r="I382" s="137"/>
      <c r="J382" s="146">
        <f>BK382</f>
        <v>0</v>
      </c>
      <c r="L382" s="134"/>
      <c r="M382" s="139"/>
      <c r="N382" s="140"/>
      <c r="O382" s="140"/>
      <c r="P382" s="141">
        <f>SUM(P383:P392)</f>
        <v>0</v>
      </c>
      <c r="Q382" s="140"/>
      <c r="R382" s="141">
        <f>SUM(R383:R392)</f>
        <v>3.4801456799999997</v>
      </c>
      <c r="S382" s="140"/>
      <c r="T382" s="142">
        <f>SUM(T383:T392)</f>
        <v>0</v>
      </c>
      <c r="AR382" s="135" t="s">
        <v>88</v>
      </c>
      <c r="AT382" s="143" t="s">
        <v>79</v>
      </c>
      <c r="AU382" s="143" t="s">
        <v>88</v>
      </c>
      <c r="AY382" s="135" t="s">
        <v>239</v>
      </c>
      <c r="BK382" s="144">
        <f>SUM(BK383:BK392)</f>
        <v>0</v>
      </c>
    </row>
    <row r="383" spans="1:65" s="2" customFormat="1" ht="24.25" customHeight="1">
      <c r="A383" s="34"/>
      <c r="B383" s="147"/>
      <c r="C383" s="148" t="s">
        <v>546</v>
      </c>
      <c r="D383" s="148" t="s">
        <v>242</v>
      </c>
      <c r="E383" s="149" t="s">
        <v>524</v>
      </c>
      <c r="F383" s="150" t="s">
        <v>525</v>
      </c>
      <c r="G383" s="151" t="s">
        <v>261</v>
      </c>
      <c r="H383" s="152">
        <v>21.506</v>
      </c>
      <c r="I383" s="153"/>
      <c r="J383" s="152">
        <f>ROUND(I383*H383,3)</f>
        <v>0</v>
      </c>
      <c r="K383" s="154"/>
      <c r="L383" s="35"/>
      <c r="M383" s="155" t="s">
        <v>1</v>
      </c>
      <c r="N383" s="156" t="s">
        <v>46</v>
      </c>
      <c r="O383" s="60"/>
      <c r="P383" s="157">
        <f>O383*H383</f>
        <v>0</v>
      </c>
      <c r="Q383" s="157">
        <v>8.9789999999999995E-2</v>
      </c>
      <c r="R383" s="157">
        <f>Q383*H383</f>
        <v>1.9310237399999999</v>
      </c>
      <c r="S383" s="157">
        <v>0</v>
      </c>
      <c r="T383" s="158">
        <f>S383*H383</f>
        <v>0</v>
      </c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R383" s="159" t="s">
        <v>246</v>
      </c>
      <c r="AT383" s="159" t="s">
        <v>242</v>
      </c>
      <c r="AU383" s="159" t="s">
        <v>140</v>
      </c>
      <c r="AY383" s="18" t="s">
        <v>239</v>
      </c>
      <c r="BE383" s="160">
        <f>IF(N383="základná",J383,0)</f>
        <v>0</v>
      </c>
      <c r="BF383" s="160">
        <f>IF(N383="znížená",J383,0)</f>
        <v>0</v>
      </c>
      <c r="BG383" s="160">
        <f>IF(N383="zákl. prenesená",J383,0)</f>
        <v>0</v>
      </c>
      <c r="BH383" s="160">
        <f>IF(N383="zníž. prenesená",J383,0)</f>
        <v>0</v>
      </c>
      <c r="BI383" s="160">
        <f>IF(N383="nulová",J383,0)</f>
        <v>0</v>
      </c>
      <c r="BJ383" s="18" t="s">
        <v>140</v>
      </c>
      <c r="BK383" s="161">
        <f>ROUND(I383*H383,3)</f>
        <v>0</v>
      </c>
      <c r="BL383" s="18" t="s">
        <v>246</v>
      </c>
      <c r="BM383" s="159" t="s">
        <v>286</v>
      </c>
    </row>
    <row r="384" spans="1:65" s="15" customFormat="1">
      <c r="B384" s="179"/>
      <c r="D384" s="163" t="s">
        <v>247</v>
      </c>
      <c r="E384" s="180" t="s">
        <v>1</v>
      </c>
      <c r="F384" s="181" t="s">
        <v>526</v>
      </c>
      <c r="H384" s="180" t="s">
        <v>1</v>
      </c>
      <c r="I384" s="182"/>
      <c r="L384" s="179"/>
      <c r="M384" s="183"/>
      <c r="N384" s="184"/>
      <c r="O384" s="184"/>
      <c r="P384" s="184"/>
      <c r="Q384" s="184"/>
      <c r="R384" s="184"/>
      <c r="S384" s="184"/>
      <c r="T384" s="185"/>
      <c r="AT384" s="180" t="s">
        <v>247</v>
      </c>
      <c r="AU384" s="180" t="s">
        <v>140</v>
      </c>
      <c r="AV384" s="15" t="s">
        <v>88</v>
      </c>
      <c r="AW384" s="15" t="s">
        <v>3</v>
      </c>
      <c r="AX384" s="15" t="s">
        <v>80</v>
      </c>
      <c r="AY384" s="180" t="s">
        <v>239</v>
      </c>
    </row>
    <row r="385" spans="1:65" s="13" customFormat="1">
      <c r="B385" s="162"/>
      <c r="D385" s="163" t="s">
        <v>247</v>
      </c>
      <c r="E385" s="164" t="s">
        <v>1</v>
      </c>
      <c r="F385" s="165" t="s">
        <v>1678</v>
      </c>
      <c r="H385" s="166">
        <v>11.773999999999999</v>
      </c>
      <c r="I385" s="167"/>
      <c r="L385" s="162"/>
      <c r="M385" s="168"/>
      <c r="N385" s="169"/>
      <c r="O385" s="169"/>
      <c r="P385" s="169"/>
      <c r="Q385" s="169"/>
      <c r="R385" s="169"/>
      <c r="S385" s="169"/>
      <c r="T385" s="170"/>
      <c r="AT385" s="164" t="s">
        <v>247</v>
      </c>
      <c r="AU385" s="164" t="s">
        <v>140</v>
      </c>
      <c r="AV385" s="13" t="s">
        <v>140</v>
      </c>
      <c r="AW385" s="13" t="s">
        <v>3</v>
      </c>
      <c r="AX385" s="13" t="s">
        <v>80</v>
      </c>
      <c r="AY385" s="164" t="s">
        <v>239</v>
      </c>
    </row>
    <row r="386" spans="1:65" s="13" customFormat="1">
      <c r="B386" s="162"/>
      <c r="D386" s="163" t="s">
        <v>247</v>
      </c>
      <c r="E386" s="164" t="s">
        <v>1</v>
      </c>
      <c r="F386" s="165" t="s">
        <v>1679</v>
      </c>
      <c r="H386" s="166">
        <v>9.7319999999999993</v>
      </c>
      <c r="I386" s="167"/>
      <c r="L386" s="162"/>
      <c r="M386" s="168"/>
      <c r="N386" s="169"/>
      <c r="O386" s="169"/>
      <c r="P386" s="169"/>
      <c r="Q386" s="169"/>
      <c r="R386" s="169"/>
      <c r="S386" s="169"/>
      <c r="T386" s="170"/>
      <c r="AT386" s="164" t="s">
        <v>247</v>
      </c>
      <c r="AU386" s="164" t="s">
        <v>140</v>
      </c>
      <c r="AV386" s="13" t="s">
        <v>140</v>
      </c>
      <c r="AW386" s="13" t="s">
        <v>3</v>
      </c>
      <c r="AX386" s="13" t="s">
        <v>80</v>
      </c>
      <c r="AY386" s="164" t="s">
        <v>239</v>
      </c>
    </row>
    <row r="387" spans="1:65" s="14" customFormat="1">
      <c r="B387" s="171"/>
      <c r="D387" s="163" t="s">
        <v>247</v>
      </c>
      <c r="E387" s="172" t="s">
        <v>1</v>
      </c>
      <c r="F387" s="173" t="s">
        <v>249</v>
      </c>
      <c r="H387" s="174">
        <v>21.506</v>
      </c>
      <c r="I387" s="175"/>
      <c r="L387" s="171"/>
      <c r="M387" s="176"/>
      <c r="N387" s="177"/>
      <c r="O387" s="177"/>
      <c r="P387" s="177"/>
      <c r="Q387" s="177"/>
      <c r="R387" s="177"/>
      <c r="S387" s="177"/>
      <c r="T387" s="178"/>
      <c r="AT387" s="172" t="s">
        <v>247</v>
      </c>
      <c r="AU387" s="172" t="s">
        <v>140</v>
      </c>
      <c r="AV387" s="14" t="s">
        <v>246</v>
      </c>
      <c r="AW387" s="14" t="s">
        <v>3</v>
      </c>
      <c r="AX387" s="14" t="s">
        <v>88</v>
      </c>
      <c r="AY387" s="172" t="s">
        <v>239</v>
      </c>
    </row>
    <row r="388" spans="1:65" s="2" customFormat="1" ht="24.25" customHeight="1">
      <c r="A388" s="34"/>
      <c r="B388" s="147"/>
      <c r="C388" s="148" t="s">
        <v>666</v>
      </c>
      <c r="D388" s="148" t="s">
        <v>242</v>
      </c>
      <c r="E388" s="149" t="s">
        <v>529</v>
      </c>
      <c r="F388" s="150" t="s">
        <v>530</v>
      </c>
      <c r="G388" s="151" t="s">
        <v>261</v>
      </c>
      <c r="H388" s="152">
        <v>14.372999999999999</v>
      </c>
      <c r="I388" s="153"/>
      <c r="J388" s="152">
        <f>ROUND(I388*H388,3)</f>
        <v>0</v>
      </c>
      <c r="K388" s="154"/>
      <c r="L388" s="35"/>
      <c r="M388" s="155" t="s">
        <v>1</v>
      </c>
      <c r="N388" s="156" t="s">
        <v>46</v>
      </c>
      <c r="O388" s="60"/>
      <c r="P388" s="157">
        <f>O388*H388</f>
        <v>0</v>
      </c>
      <c r="Q388" s="157">
        <v>0.10778</v>
      </c>
      <c r="R388" s="157">
        <f>Q388*H388</f>
        <v>1.54912194</v>
      </c>
      <c r="S388" s="157">
        <v>0</v>
      </c>
      <c r="T388" s="158">
        <f>S388*H388</f>
        <v>0</v>
      </c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R388" s="159" t="s">
        <v>246</v>
      </c>
      <c r="AT388" s="159" t="s">
        <v>242</v>
      </c>
      <c r="AU388" s="159" t="s">
        <v>140</v>
      </c>
      <c r="AY388" s="18" t="s">
        <v>239</v>
      </c>
      <c r="BE388" s="160">
        <f>IF(N388="základná",J388,0)</f>
        <v>0</v>
      </c>
      <c r="BF388" s="160">
        <f>IF(N388="znížená",J388,0)</f>
        <v>0</v>
      </c>
      <c r="BG388" s="160">
        <f>IF(N388="zákl. prenesená",J388,0)</f>
        <v>0</v>
      </c>
      <c r="BH388" s="160">
        <f>IF(N388="zníž. prenesená",J388,0)</f>
        <v>0</v>
      </c>
      <c r="BI388" s="160">
        <f>IF(N388="nulová",J388,0)</f>
        <v>0</v>
      </c>
      <c r="BJ388" s="18" t="s">
        <v>140</v>
      </c>
      <c r="BK388" s="161">
        <f>ROUND(I388*H388,3)</f>
        <v>0</v>
      </c>
      <c r="BL388" s="18" t="s">
        <v>246</v>
      </c>
      <c r="BM388" s="159" t="s">
        <v>291</v>
      </c>
    </row>
    <row r="389" spans="1:65" s="15" customFormat="1">
      <c r="B389" s="179"/>
      <c r="D389" s="163" t="s">
        <v>247</v>
      </c>
      <c r="E389" s="180" t="s">
        <v>1</v>
      </c>
      <c r="F389" s="181" t="s">
        <v>526</v>
      </c>
      <c r="H389" s="180" t="s">
        <v>1</v>
      </c>
      <c r="I389" s="182"/>
      <c r="L389" s="179"/>
      <c r="M389" s="183"/>
      <c r="N389" s="184"/>
      <c r="O389" s="184"/>
      <c r="P389" s="184"/>
      <c r="Q389" s="184"/>
      <c r="R389" s="184"/>
      <c r="S389" s="184"/>
      <c r="T389" s="185"/>
      <c r="AT389" s="180" t="s">
        <v>247</v>
      </c>
      <c r="AU389" s="180" t="s">
        <v>140</v>
      </c>
      <c r="AV389" s="15" t="s">
        <v>88</v>
      </c>
      <c r="AW389" s="15" t="s">
        <v>3</v>
      </c>
      <c r="AX389" s="15" t="s">
        <v>80</v>
      </c>
      <c r="AY389" s="180" t="s">
        <v>239</v>
      </c>
    </row>
    <row r="390" spans="1:65" s="13" customFormat="1">
      <c r="B390" s="162"/>
      <c r="D390" s="163" t="s">
        <v>247</v>
      </c>
      <c r="E390" s="164" t="s">
        <v>1</v>
      </c>
      <c r="F390" s="165" t="s">
        <v>1680</v>
      </c>
      <c r="H390" s="166">
        <v>7.2480000000000002</v>
      </c>
      <c r="I390" s="167"/>
      <c r="L390" s="162"/>
      <c r="M390" s="168"/>
      <c r="N390" s="169"/>
      <c r="O390" s="169"/>
      <c r="P390" s="169"/>
      <c r="Q390" s="169"/>
      <c r="R390" s="169"/>
      <c r="S390" s="169"/>
      <c r="T390" s="170"/>
      <c r="AT390" s="164" t="s">
        <v>247</v>
      </c>
      <c r="AU390" s="164" t="s">
        <v>140</v>
      </c>
      <c r="AV390" s="13" t="s">
        <v>140</v>
      </c>
      <c r="AW390" s="13" t="s">
        <v>3</v>
      </c>
      <c r="AX390" s="13" t="s">
        <v>80</v>
      </c>
      <c r="AY390" s="164" t="s">
        <v>239</v>
      </c>
    </row>
    <row r="391" spans="1:65" s="13" customFormat="1">
      <c r="B391" s="162"/>
      <c r="D391" s="163" t="s">
        <v>247</v>
      </c>
      <c r="E391" s="164" t="s">
        <v>1</v>
      </c>
      <c r="F391" s="165" t="s">
        <v>1681</v>
      </c>
      <c r="H391" s="166">
        <v>7.125</v>
      </c>
      <c r="I391" s="167"/>
      <c r="L391" s="162"/>
      <c r="M391" s="168"/>
      <c r="N391" s="169"/>
      <c r="O391" s="169"/>
      <c r="P391" s="169"/>
      <c r="Q391" s="169"/>
      <c r="R391" s="169"/>
      <c r="S391" s="169"/>
      <c r="T391" s="170"/>
      <c r="AT391" s="164" t="s">
        <v>247</v>
      </c>
      <c r="AU391" s="164" t="s">
        <v>140</v>
      </c>
      <c r="AV391" s="13" t="s">
        <v>140</v>
      </c>
      <c r="AW391" s="13" t="s">
        <v>3</v>
      </c>
      <c r="AX391" s="13" t="s">
        <v>80</v>
      </c>
      <c r="AY391" s="164" t="s">
        <v>239</v>
      </c>
    </row>
    <row r="392" spans="1:65" s="14" customFormat="1">
      <c r="B392" s="171"/>
      <c r="D392" s="163" t="s">
        <v>247</v>
      </c>
      <c r="E392" s="172" t="s">
        <v>1</v>
      </c>
      <c r="F392" s="173" t="s">
        <v>249</v>
      </c>
      <c r="H392" s="174">
        <v>14.372999999999999</v>
      </c>
      <c r="I392" s="175"/>
      <c r="L392" s="171"/>
      <c r="M392" s="176"/>
      <c r="N392" s="177"/>
      <c r="O392" s="177"/>
      <c r="P392" s="177"/>
      <c r="Q392" s="177"/>
      <c r="R392" s="177"/>
      <c r="S392" s="177"/>
      <c r="T392" s="178"/>
      <c r="AT392" s="172" t="s">
        <v>247</v>
      </c>
      <c r="AU392" s="172" t="s">
        <v>140</v>
      </c>
      <c r="AV392" s="14" t="s">
        <v>246</v>
      </c>
      <c r="AW392" s="14" t="s">
        <v>3</v>
      </c>
      <c r="AX392" s="14" t="s">
        <v>88</v>
      </c>
      <c r="AY392" s="172" t="s">
        <v>239</v>
      </c>
    </row>
    <row r="393" spans="1:65" s="12" customFormat="1" ht="22.75" customHeight="1">
      <c r="B393" s="134"/>
      <c r="D393" s="135" t="s">
        <v>79</v>
      </c>
      <c r="E393" s="145" t="s">
        <v>533</v>
      </c>
      <c r="F393" s="145" t="s">
        <v>534</v>
      </c>
      <c r="I393" s="137"/>
      <c r="J393" s="146">
        <f>BK393</f>
        <v>0</v>
      </c>
      <c r="L393" s="134"/>
      <c r="M393" s="139"/>
      <c r="N393" s="140"/>
      <c r="O393" s="140"/>
      <c r="P393" s="141">
        <f>SUM(P394:P402)</f>
        <v>0</v>
      </c>
      <c r="Q393" s="140"/>
      <c r="R393" s="141">
        <f>SUM(R394:R402)</f>
        <v>5.5500000000000008E-2</v>
      </c>
      <c r="S393" s="140"/>
      <c r="T393" s="142">
        <f>SUM(T394:T402)</f>
        <v>0</v>
      </c>
      <c r="AR393" s="135" t="s">
        <v>88</v>
      </c>
      <c r="AT393" s="143" t="s">
        <v>79</v>
      </c>
      <c r="AU393" s="143" t="s">
        <v>88</v>
      </c>
      <c r="AY393" s="135" t="s">
        <v>239</v>
      </c>
      <c r="BK393" s="144">
        <f>SUM(BK394:BK402)</f>
        <v>0</v>
      </c>
    </row>
    <row r="394" spans="1:65" s="2" customFormat="1" ht="24.25" customHeight="1">
      <c r="A394" s="34"/>
      <c r="B394" s="147"/>
      <c r="C394" s="148" t="s">
        <v>575</v>
      </c>
      <c r="D394" s="148" t="s">
        <v>242</v>
      </c>
      <c r="E394" s="149" t="s">
        <v>536</v>
      </c>
      <c r="F394" s="150" t="s">
        <v>537</v>
      </c>
      <c r="G394" s="151" t="s">
        <v>388</v>
      </c>
      <c r="H394" s="152">
        <v>2</v>
      </c>
      <c r="I394" s="153"/>
      <c r="J394" s="152">
        <f>ROUND(I394*H394,3)</f>
        <v>0</v>
      </c>
      <c r="K394" s="154"/>
      <c r="L394" s="35"/>
      <c r="M394" s="155" t="s">
        <v>1</v>
      </c>
      <c r="N394" s="156" t="s">
        <v>46</v>
      </c>
      <c r="O394" s="60"/>
      <c r="P394" s="157">
        <f>O394*H394</f>
        <v>0</v>
      </c>
      <c r="Q394" s="157">
        <v>0</v>
      </c>
      <c r="R394" s="157">
        <f>Q394*H394</f>
        <v>0</v>
      </c>
      <c r="S394" s="157">
        <v>0</v>
      </c>
      <c r="T394" s="158">
        <f>S394*H394</f>
        <v>0</v>
      </c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R394" s="159" t="s">
        <v>246</v>
      </c>
      <c r="AT394" s="159" t="s">
        <v>242</v>
      </c>
      <c r="AU394" s="159" t="s">
        <v>140</v>
      </c>
      <c r="AY394" s="18" t="s">
        <v>239</v>
      </c>
      <c r="BE394" s="160">
        <f>IF(N394="základná",J394,0)</f>
        <v>0</v>
      </c>
      <c r="BF394" s="160">
        <f>IF(N394="znížená",J394,0)</f>
        <v>0</v>
      </c>
      <c r="BG394" s="160">
        <f>IF(N394="zákl. prenesená",J394,0)</f>
        <v>0</v>
      </c>
      <c r="BH394" s="160">
        <f>IF(N394="zníž. prenesená",J394,0)</f>
        <v>0</v>
      </c>
      <c r="BI394" s="160">
        <f>IF(N394="nulová",J394,0)</f>
        <v>0</v>
      </c>
      <c r="BJ394" s="18" t="s">
        <v>140</v>
      </c>
      <c r="BK394" s="161">
        <f>ROUND(I394*H394,3)</f>
        <v>0</v>
      </c>
      <c r="BL394" s="18" t="s">
        <v>246</v>
      </c>
      <c r="BM394" s="159" t="s">
        <v>268</v>
      </c>
    </row>
    <row r="395" spans="1:65" s="2" customFormat="1" ht="24.25" customHeight="1">
      <c r="A395" s="34"/>
      <c r="B395" s="147"/>
      <c r="C395" s="190" t="s">
        <v>586</v>
      </c>
      <c r="D395" s="190" t="s">
        <v>541</v>
      </c>
      <c r="E395" s="191" t="s">
        <v>1682</v>
      </c>
      <c r="F395" s="192" t="s">
        <v>1683</v>
      </c>
      <c r="G395" s="193" t="s">
        <v>388</v>
      </c>
      <c r="H395" s="194">
        <v>2</v>
      </c>
      <c r="I395" s="195"/>
      <c r="J395" s="194">
        <f>ROUND(I395*H395,3)</f>
        <v>0</v>
      </c>
      <c r="K395" s="196"/>
      <c r="L395" s="197"/>
      <c r="M395" s="198" t="s">
        <v>1</v>
      </c>
      <c r="N395" s="199" t="s">
        <v>46</v>
      </c>
      <c r="O395" s="60"/>
      <c r="P395" s="157">
        <f>O395*H395</f>
        <v>0</v>
      </c>
      <c r="Q395" s="157">
        <v>1.7000000000000001E-2</v>
      </c>
      <c r="R395" s="157">
        <f>Q395*H395</f>
        <v>3.4000000000000002E-2</v>
      </c>
      <c r="S395" s="157">
        <v>0</v>
      </c>
      <c r="T395" s="158">
        <f>S395*H395</f>
        <v>0</v>
      </c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R395" s="159" t="s">
        <v>291</v>
      </c>
      <c r="AT395" s="159" t="s">
        <v>541</v>
      </c>
      <c r="AU395" s="159" t="s">
        <v>140</v>
      </c>
      <c r="AY395" s="18" t="s">
        <v>239</v>
      </c>
      <c r="BE395" s="160">
        <f>IF(N395="základná",J395,0)</f>
        <v>0</v>
      </c>
      <c r="BF395" s="160">
        <f>IF(N395="znížená",J395,0)</f>
        <v>0</v>
      </c>
      <c r="BG395" s="160">
        <f>IF(N395="zákl. prenesená",J395,0)</f>
        <v>0</v>
      </c>
      <c r="BH395" s="160">
        <f>IF(N395="zníž. prenesená",J395,0)</f>
        <v>0</v>
      </c>
      <c r="BI395" s="160">
        <f>IF(N395="nulová",J395,0)</f>
        <v>0</v>
      </c>
      <c r="BJ395" s="18" t="s">
        <v>140</v>
      </c>
      <c r="BK395" s="161">
        <f>ROUND(I395*H395,3)</f>
        <v>0</v>
      </c>
      <c r="BL395" s="18" t="s">
        <v>246</v>
      </c>
      <c r="BM395" s="159" t="s">
        <v>273</v>
      </c>
    </row>
    <row r="396" spans="1:65" s="2" customFormat="1" ht="68.75">
      <c r="A396" s="34"/>
      <c r="B396" s="35"/>
      <c r="C396" s="34"/>
      <c r="D396" s="163" t="s">
        <v>316</v>
      </c>
      <c r="E396" s="34"/>
      <c r="F396" s="186" t="s">
        <v>1684</v>
      </c>
      <c r="G396" s="34"/>
      <c r="H396" s="34"/>
      <c r="I396" s="187"/>
      <c r="J396" s="34"/>
      <c r="K396" s="34"/>
      <c r="L396" s="35"/>
      <c r="M396" s="188"/>
      <c r="N396" s="189"/>
      <c r="O396" s="60"/>
      <c r="P396" s="60"/>
      <c r="Q396" s="60"/>
      <c r="R396" s="60"/>
      <c r="S396" s="60"/>
      <c r="T396" s="61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T396" s="18" t="s">
        <v>316</v>
      </c>
      <c r="AU396" s="18" t="s">
        <v>140</v>
      </c>
    </row>
    <row r="397" spans="1:65" s="2" customFormat="1" ht="24.25" customHeight="1">
      <c r="A397" s="34"/>
      <c r="B397" s="147"/>
      <c r="C397" s="148" t="s">
        <v>1685</v>
      </c>
      <c r="D397" s="148" t="s">
        <v>242</v>
      </c>
      <c r="E397" s="149" t="s">
        <v>547</v>
      </c>
      <c r="F397" s="150" t="s">
        <v>548</v>
      </c>
      <c r="G397" s="151" t="s">
        <v>388</v>
      </c>
      <c r="H397" s="152">
        <v>2</v>
      </c>
      <c r="I397" s="153"/>
      <c r="J397" s="152">
        <f>ROUND(I397*H397,3)</f>
        <v>0</v>
      </c>
      <c r="K397" s="154"/>
      <c r="L397" s="35"/>
      <c r="M397" s="155" t="s">
        <v>1</v>
      </c>
      <c r="N397" s="156" t="s">
        <v>46</v>
      </c>
      <c r="O397" s="60"/>
      <c r="P397" s="157">
        <f>O397*H397</f>
        <v>0</v>
      </c>
      <c r="Q397" s="157">
        <v>0</v>
      </c>
      <c r="R397" s="157">
        <f>Q397*H397</f>
        <v>0</v>
      </c>
      <c r="S397" s="157">
        <v>0</v>
      </c>
      <c r="T397" s="158">
        <f>S397*H397</f>
        <v>0</v>
      </c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R397" s="159" t="s">
        <v>246</v>
      </c>
      <c r="AT397" s="159" t="s">
        <v>242</v>
      </c>
      <c r="AU397" s="159" t="s">
        <v>140</v>
      </c>
      <c r="AY397" s="18" t="s">
        <v>239</v>
      </c>
      <c r="BE397" s="160">
        <f>IF(N397="základná",J397,0)</f>
        <v>0</v>
      </c>
      <c r="BF397" s="160">
        <f>IF(N397="znížená",J397,0)</f>
        <v>0</v>
      </c>
      <c r="BG397" s="160">
        <f>IF(N397="zákl. prenesená",J397,0)</f>
        <v>0</v>
      </c>
      <c r="BH397" s="160">
        <f>IF(N397="zníž. prenesená",J397,0)</f>
        <v>0</v>
      </c>
      <c r="BI397" s="160">
        <f>IF(N397="nulová",J397,0)</f>
        <v>0</v>
      </c>
      <c r="BJ397" s="18" t="s">
        <v>140</v>
      </c>
      <c r="BK397" s="161">
        <f>ROUND(I397*H397,3)</f>
        <v>0</v>
      </c>
      <c r="BL397" s="18" t="s">
        <v>246</v>
      </c>
      <c r="BM397" s="159" t="s">
        <v>1686</v>
      </c>
    </row>
    <row r="398" spans="1:65" s="2" customFormat="1" ht="14.4" customHeight="1">
      <c r="A398" s="34"/>
      <c r="B398" s="147"/>
      <c r="C398" s="190" t="s">
        <v>1687</v>
      </c>
      <c r="D398" s="190" t="s">
        <v>541</v>
      </c>
      <c r="E398" s="191" t="s">
        <v>550</v>
      </c>
      <c r="F398" s="192" t="s">
        <v>551</v>
      </c>
      <c r="G398" s="193" t="s">
        <v>388</v>
      </c>
      <c r="H398" s="194">
        <v>1</v>
      </c>
      <c r="I398" s="195"/>
      <c r="J398" s="194">
        <f>ROUND(I398*H398,3)</f>
        <v>0</v>
      </c>
      <c r="K398" s="196"/>
      <c r="L398" s="197"/>
      <c r="M398" s="198" t="s">
        <v>1</v>
      </c>
      <c r="N398" s="199" t="s">
        <v>46</v>
      </c>
      <c r="O398" s="60"/>
      <c r="P398" s="157">
        <f>O398*H398</f>
        <v>0</v>
      </c>
      <c r="Q398" s="157">
        <v>1.0500000000000001E-2</v>
      </c>
      <c r="R398" s="157">
        <f>Q398*H398</f>
        <v>1.0500000000000001E-2</v>
      </c>
      <c r="S398" s="157">
        <v>0</v>
      </c>
      <c r="T398" s="158">
        <f>S398*H398</f>
        <v>0</v>
      </c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R398" s="159" t="s">
        <v>291</v>
      </c>
      <c r="AT398" s="159" t="s">
        <v>541</v>
      </c>
      <c r="AU398" s="159" t="s">
        <v>140</v>
      </c>
      <c r="AY398" s="18" t="s">
        <v>239</v>
      </c>
      <c r="BE398" s="160">
        <f>IF(N398="základná",J398,0)</f>
        <v>0</v>
      </c>
      <c r="BF398" s="160">
        <f>IF(N398="znížená",J398,0)</f>
        <v>0</v>
      </c>
      <c r="BG398" s="160">
        <f>IF(N398="zákl. prenesená",J398,0)</f>
        <v>0</v>
      </c>
      <c r="BH398" s="160">
        <f>IF(N398="zníž. prenesená",J398,0)</f>
        <v>0</v>
      </c>
      <c r="BI398" s="160">
        <f>IF(N398="nulová",J398,0)</f>
        <v>0</v>
      </c>
      <c r="BJ398" s="18" t="s">
        <v>140</v>
      </c>
      <c r="BK398" s="161">
        <f>ROUND(I398*H398,3)</f>
        <v>0</v>
      </c>
      <c r="BL398" s="18" t="s">
        <v>246</v>
      </c>
      <c r="BM398" s="159" t="s">
        <v>1688</v>
      </c>
    </row>
    <row r="399" spans="1:65" s="13" customFormat="1">
      <c r="B399" s="162"/>
      <c r="D399" s="163" t="s">
        <v>247</v>
      </c>
      <c r="E399" s="164" t="s">
        <v>1</v>
      </c>
      <c r="F399" s="165" t="s">
        <v>553</v>
      </c>
      <c r="H399" s="166">
        <v>1</v>
      </c>
      <c r="I399" s="167"/>
      <c r="L399" s="162"/>
      <c r="M399" s="168"/>
      <c r="N399" s="169"/>
      <c r="O399" s="169"/>
      <c r="P399" s="169"/>
      <c r="Q399" s="169"/>
      <c r="R399" s="169"/>
      <c r="S399" s="169"/>
      <c r="T399" s="170"/>
      <c r="AT399" s="164" t="s">
        <v>247</v>
      </c>
      <c r="AU399" s="164" t="s">
        <v>140</v>
      </c>
      <c r="AV399" s="13" t="s">
        <v>140</v>
      </c>
      <c r="AW399" s="13" t="s">
        <v>3</v>
      </c>
      <c r="AX399" s="13" t="s">
        <v>88</v>
      </c>
      <c r="AY399" s="164" t="s">
        <v>239</v>
      </c>
    </row>
    <row r="400" spans="1:65" s="2" customFormat="1" ht="14.4" customHeight="1">
      <c r="A400" s="34"/>
      <c r="B400" s="147"/>
      <c r="C400" s="190" t="s">
        <v>1689</v>
      </c>
      <c r="D400" s="190" t="s">
        <v>541</v>
      </c>
      <c r="E400" s="191" t="s">
        <v>555</v>
      </c>
      <c r="F400" s="192" t="s">
        <v>556</v>
      </c>
      <c r="G400" s="193" t="s">
        <v>388</v>
      </c>
      <c r="H400" s="194">
        <v>1</v>
      </c>
      <c r="I400" s="195"/>
      <c r="J400" s="194">
        <f>ROUND(I400*H400,3)</f>
        <v>0</v>
      </c>
      <c r="K400" s="196"/>
      <c r="L400" s="197"/>
      <c r="M400" s="198" t="s">
        <v>1</v>
      </c>
      <c r="N400" s="199" t="s">
        <v>46</v>
      </c>
      <c r="O400" s="60"/>
      <c r="P400" s="157">
        <f>O400*H400</f>
        <v>0</v>
      </c>
      <c r="Q400" s="157">
        <v>1.0999999999999999E-2</v>
      </c>
      <c r="R400" s="157">
        <f>Q400*H400</f>
        <v>1.0999999999999999E-2</v>
      </c>
      <c r="S400" s="157">
        <v>0</v>
      </c>
      <c r="T400" s="158">
        <f>S400*H400</f>
        <v>0</v>
      </c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R400" s="159" t="s">
        <v>291</v>
      </c>
      <c r="AT400" s="159" t="s">
        <v>541</v>
      </c>
      <c r="AU400" s="159" t="s">
        <v>140</v>
      </c>
      <c r="AY400" s="18" t="s">
        <v>239</v>
      </c>
      <c r="BE400" s="160">
        <f>IF(N400="základná",J400,0)</f>
        <v>0</v>
      </c>
      <c r="BF400" s="160">
        <f>IF(N400="znížená",J400,0)</f>
        <v>0</v>
      </c>
      <c r="BG400" s="160">
        <f>IF(N400="zákl. prenesená",J400,0)</f>
        <v>0</v>
      </c>
      <c r="BH400" s="160">
        <f>IF(N400="zníž. prenesená",J400,0)</f>
        <v>0</v>
      </c>
      <c r="BI400" s="160">
        <f>IF(N400="nulová",J400,0)</f>
        <v>0</v>
      </c>
      <c r="BJ400" s="18" t="s">
        <v>140</v>
      </c>
      <c r="BK400" s="161">
        <f>ROUND(I400*H400,3)</f>
        <v>0</v>
      </c>
      <c r="BL400" s="18" t="s">
        <v>246</v>
      </c>
      <c r="BM400" s="159" t="s">
        <v>1690</v>
      </c>
    </row>
    <row r="401" spans="1:65" s="13" customFormat="1">
      <c r="B401" s="162"/>
      <c r="D401" s="163" t="s">
        <v>247</v>
      </c>
      <c r="E401" s="164" t="s">
        <v>1</v>
      </c>
      <c r="F401" s="165" t="s">
        <v>559</v>
      </c>
      <c r="H401" s="166">
        <v>1</v>
      </c>
      <c r="I401" s="167"/>
      <c r="L401" s="162"/>
      <c r="M401" s="168"/>
      <c r="N401" s="169"/>
      <c r="O401" s="169"/>
      <c r="P401" s="169"/>
      <c r="Q401" s="169"/>
      <c r="R401" s="169"/>
      <c r="S401" s="169"/>
      <c r="T401" s="170"/>
      <c r="AT401" s="164" t="s">
        <v>247</v>
      </c>
      <c r="AU401" s="164" t="s">
        <v>140</v>
      </c>
      <c r="AV401" s="13" t="s">
        <v>140</v>
      </c>
      <c r="AW401" s="13" t="s">
        <v>3</v>
      </c>
      <c r="AX401" s="13" t="s">
        <v>80</v>
      </c>
      <c r="AY401" s="164" t="s">
        <v>239</v>
      </c>
    </row>
    <row r="402" spans="1:65" s="14" customFormat="1">
      <c r="B402" s="171"/>
      <c r="D402" s="163" t="s">
        <v>247</v>
      </c>
      <c r="E402" s="172" t="s">
        <v>1</v>
      </c>
      <c r="F402" s="173" t="s">
        <v>249</v>
      </c>
      <c r="H402" s="174">
        <v>1</v>
      </c>
      <c r="I402" s="175"/>
      <c r="L402" s="171"/>
      <c r="M402" s="176"/>
      <c r="N402" s="177"/>
      <c r="O402" s="177"/>
      <c r="P402" s="177"/>
      <c r="Q402" s="177"/>
      <c r="R402" s="177"/>
      <c r="S402" s="177"/>
      <c r="T402" s="178"/>
      <c r="AT402" s="172" t="s">
        <v>247</v>
      </c>
      <c r="AU402" s="172" t="s">
        <v>140</v>
      </c>
      <c r="AV402" s="14" t="s">
        <v>246</v>
      </c>
      <c r="AW402" s="14" t="s">
        <v>3</v>
      </c>
      <c r="AX402" s="14" t="s">
        <v>88</v>
      </c>
      <c r="AY402" s="172" t="s">
        <v>239</v>
      </c>
    </row>
    <row r="403" spans="1:65" s="12" customFormat="1" ht="22.75" customHeight="1">
      <c r="B403" s="134"/>
      <c r="D403" s="135" t="s">
        <v>79</v>
      </c>
      <c r="E403" s="145" t="s">
        <v>560</v>
      </c>
      <c r="F403" s="145" t="s">
        <v>561</v>
      </c>
      <c r="I403" s="137"/>
      <c r="J403" s="146">
        <f>BK403</f>
        <v>0</v>
      </c>
      <c r="L403" s="134"/>
      <c r="M403" s="139"/>
      <c r="N403" s="140"/>
      <c r="O403" s="140"/>
      <c r="P403" s="141">
        <f>SUM(P404:P405)</f>
        <v>0</v>
      </c>
      <c r="Q403" s="140"/>
      <c r="R403" s="141">
        <f>SUM(R404:R405)</f>
        <v>2.37605E-2</v>
      </c>
      <c r="S403" s="140"/>
      <c r="T403" s="142">
        <f>SUM(T404:T405)</f>
        <v>0</v>
      </c>
      <c r="AR403" s="135" t="s">
        <v>88</v>
      </c>
      <c r="AT403" s="143" t="s">
        <v>79</v>
      </c>
      <c r="AU403" s="143" t="s">
        <v>88</v>
      </c>
      <c r="AY403" s="135" t="s">
        <v>239</v>
      </c>
      <c r="BK403" s="144">
        <f>SUM(BK404:BK405)</f>
        <v>0</v>
      </c>
    </row>
    <row r="404" spans="1:65" s="2" customFormat="1" ht="24.25" customHeight="1">
      <c r="A404" s="34"/>
      <c r="B404" s="147"/>
      <c r="C404" s="148" t="s">
        <v>535</v>
      </c>
      <c r="D404" s="148" t="s">
        <v>242</v>
      </c>
      <c r="E404" s="149" t="s">
        <v>563</v>
      </c>
      <c r="F404" s="150" t="s">
        <v>564</v>
      </c>
      <c r="G404" s="151" t="s">
        <v>261</v>
      </c>
      <c r="H404" s="152">
        <v>475.21</v>
      </c>
      <c r="I404" s="153"/>
      <c r="J404" s="152">
        <f>ROUND(I404*H404,3)</f>
        <v>0</v>
      </c>
      <c r="K404" s="154"/>
      <c r="L404" s="35"/>
      <c r="M404" s="155" t="s">
        <v>1</v>
      </c>
      <c r="N404" s="156" t="s">
        <v>46</v>
      </c>
      <c r="O404" s="60"/>
      <c r="P404" s="157">
        <f>O404*H404</f>
        <v>0</v>
      </c>
      <c r="Q404" s="157">
        <v>5.0000000000000002E-5</v>
      </c>
      <c r="R404" s="157">
        <f>Q404*H404</f>
        <v>2.37605E-2</v>
      </c>
      <c r="S404" s="157">
        <v>0</v>
      </c>
      <c r="T404" s="158">
        <f>S404*H404</f>
        <v>0</v>
      </c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R404" s="159" t="s">
        <v>246</v>
      </c>
      <c r="AT404" s="159" t="s">
        <v>242</v>
      </c>
      <c r="AU404" s="159" t="s">
        <v>140</v>
      </c>
      <c r="AY404" s="18" t="s">
        <v>239</v>
      </c>
      <c r="BE404" s="160">
        <f>IF(N404="základná",J404,0)</f>
        <v>0</v>
      </c>
      <c r="BF404" s="160">
        <f>IF(N404="znížená",J404,0)</f>
        <v>0</v>
      </c>
      <c r="BG404" s="160">
        <f>IF(N404="zákl. prenesená",J404,0)</f>
        <v>0</v>
      </c>
      <c r="BH404" s="160">
        <f>IF(N404="zníž. prenesená",J404,0)</f>
        <v>0</v>
      </c>
      <c r="BI404" s="160">
        <f>IF(N404="nulová",J404,0)</f>
        <v>0</v>
      </c>
      <c r="BJ404" s="18" t="s">
        <v>140</v>
      </c>
      <c r="BK404" s="161">
        <f>ROUND(I404*H404,3)</f>
        <v>0</v>
      </c>
      <c r="BL404" s="18" t="s">
        <v>246</v>
      </c>
      <c r="BM404" s="159" t="s">
        <v>1691</v>
      </c>
    </row>
    <row r="405" spans="1:65" s="13" customFormat="1">
      <c r="B405" s="162"/>
      <c r="D405" s="163" t="s">
        <v>247</v>
      </c>
      <c r="E405" s="164" t="s">
        <v>1</v>
      </c>
      <c r="F405" s="165" t="s">
        <v>1692</v>
      </c>
      <c r="H405" s="166">
        <v>475.21</v>
      </c>
      <c r="I405" s="167"/>
      <c r="L405" s="162"/>
      <c r="M405" s="168"/>
      <c r="N405" s="169"/>
      <c r="O405" s="169"/>
      <c r="P405" s="169"/>
      <c r="Q405" s="169"/>
      <c r="R405" s="169"/>
      <c r="S405" s="169"/>
      <c r="T405" s="170"/>
      <c r="AT405" s="164" t="s">
        <v>247</v>
      </c>
      <c r="AU405" s="164" t="s">
        <v>140</v>
      </c>
      <c r="AV405" s="13" t="s">
        <v>140</v>
      </c>
      <c r="AW405" s="13" t="s">
        <v>3</v>
      </c>
      <c r="AX405" s="13" t="s">
        <v>88</v>
      </c>
      <c r="AY405" s="164" t="s">
        <v>239</v>
      </c>
    </row>
    <row r="406" spans="1:65" s="12" customFormat="1" ht="22.75" customHeight="1">
      <c r="B406" s="134"/>
      <c r="D406" s="135" t="s">
        <v>79</v>
      </c>
      <c r="E406" s="145" t="s">
        <v>567</v>
      </c>
      <c r="F406" s="145" t="s">
        <v>509</v>
      </c>
      <c r="I406" s="137"/>
      <c r="J406" s="146">
        <f>BK406</f>
        <v>0</v>
      </c>
      <c r="L406" s="134"/>
      <c r="M406" s="139"/>
      <c r="N406" s="140"/>
      <c r="O406" s="140"/>
      <c r="P406" s="141">
        <f>P407</f>
        <v>0</v>
      </c>
      <c r="Q406" s="140"/>
      <c r="R406" s="141">
        <f>R407</f>
        <v>0</v>
      </c>
      <c r="S406" s="140"/>
      <c r="T406" s="142">
        <f>T407</f>
        <v>0</v>
      </c>
      <c r="AR406" s="135" t="s">
        <v>88</v>
      </c>
      <c r="AT406" s="143" t="s">
        <v>79</v>
      </c>
      <c r="AU406" s="143" t="s">
        <v>88</v>
      </c>
      <c r="AY406" s="135" t="s">
        <v>239</v>
      </c>
      <c r="BK406" s="144">
        <f>BK407</f>
        <v>0</v>
      </c>
    </row>
    <row r="407" spans="1:65" s="2" customFormat="1" ht="24.25" customHeight="1">
      <c r="A407" s="34"/>
      <c r="B407" s="147"/>
      <c r="C407" s="148" t="s">
        <v>1693</v>
      </c>
      <c r="D407" s="148" t="s">
        <v>242</v>
      </c>
      <c r="E407" s="149" t="s">
        <v>569</v>
      </c>
      <c r="F407" s="150" t="s">
        <v>570</v>
      </c>
      <c r="G407" s="151" t="s">
        <v>461</v>
      </c>
      <c r="H407" s="152">
        <v>5.6890000000000001</v>
      </c>
      <c r="I407" s="153"/>
      <c r="J407" s="152">
        <f>ROUND(I407*H407,3)</f>
        <v>0</v>
      </c>
      <c r="K407" s="154"/>
      <c r="L407" s="35"/>
      <c r="M407" s="155" t="s">
        <v>1</v>
      </c>
      <c r="N407" s="156" t="s">
        <v>46</v>
      </c>
      <c r="O407" s="60"/>
      <c r="P407" s="157">
        <f>O407*H407</f>
        <v>0</v>
      </c>
      <c r="Q407" s="157">
        <v>0</v>
      </c>
      <c r="R407" s="157">
        <f>Q407*H407</f>
        <v>0</v>
      </c>
      <c r="S407" s="157">
        <v>0</v>
      </c>
      <c r="T407" s="158">
        <f>S407*H407</f>
        <v>0</v>
      </c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R407" s="159" t="s">
        <v>246</v>
      </c>
      <c r="AT407" s="159" t="s">
        <v>242</v>
      </c>
      <c r="AU407" s="159" t="s">
        <v>140</v>
      </c>
      <c r="AY407" s="18" t="s">
        <v>239</v>
      </c>
      <c r="BE407" s="160">
        <f>IF(N407="základná",J407,0)</f>
        <v>0</v>
      </c>
      <c r="BF407" s="160">
        <f>IF(N407="znížená",J407,0)</f>
        <v>0</v>
      </c>
      <c r="BG407" s="160">
        <f>IF(N407="zákl. prenesená",J407,0)</f>
        <v>0</v>
      </c>
      <c r="BH407" s="160">
        <f>IF(N407="zníž. prenesená",J407,0)</f>
        <v>0</v>
      </c>
      <c r="BI407" s="160">
        <f>IF(N407="nulová",J407,0)</f>
        <v>0</v>
      </c>
      <c r="BJ407" s="18" t="s">
        <v>140</v>
      </c>
      <c r="BK407" s="161">
        <f>ROUND(I407*H407,3)</f>
        <v>0</v>
      </c>
      <c r="BL407" s="18" t="s">
        <v>246</v>
      </c>
      <c r="BM407" s="159" t="s">
        <v>1694</v>
      </c>
    </row>
    <row r="408" spans="1:65" s="12" customFormat="1" ht="25.85" customHeight="1">
      <c r="B408" s="134"/>
      <c r="D408" s="135" t="s">
        <v>79</v>
      </c>
      <c r="E408" s="136" t="s">
        <v>334</v>
      </c>
      <c r="F408" s="136" t="s">
        <v>572</v>
      </c>
      <c r="I408" s="137"/>
      <c r="J408" s="138">
        <f>BK408</f>
        <v>0</v>
      </c>
      <c r="L408" s="134"/>
      <c r="M408" s="139"/>
      <c r="N408" s="140"/>
      <c r="O408" s="140"/>
      <c r="P408" s="141">
        <f>P409+P415+P432+P438</f>
        <v>0</v>
      </c>
      <c r="Q408" s="140"/>
      <c r="R408" s="141">
        <f>R409+R415+R432+R438</f>
        <v>42.02936596024</v>
      </c>
      <c r="S408" s="140"/>
      <c r="T408" s="142">
        <f>T409+T415+T432+T438</f>
        <v>0</v>
      </c>
      <c r="AR408" s="135" t="s">
        <v>88</v>
      </c>
      <c r="AT408" s="143" t="s">
        <v>79</v>
      </c>
      <c r="AU408" s="143" t="s">
        <v>80</v>
      </c>
      <c r="AY408" s="135" t="s">
        <v>239</v>
      </c>
      <c r="BK408" s="144">
        <f>BK409+BK415+BK432+BK438</f>
        <v>0</v>
      </c>
    </row>
    <row r="409" spans="1:65" s="12" customFormat="1" ht="22.75" customHeight="1">
      <c r="B409" s="134"/>
      <c r="D409" s="135" t="s">
        <v>79</v>
      </c>
      <c r="E409" s="145" t="s">
        <v>573</v>
      </c>
      <c r="F409" s="145" t="s">
        <v>574</v>
      </c>
      <c r="I409" s="137"/>
      <c r="J409" s="146">
        <f>BK409</f>
        <v>0</v>
      </c>
      <c r="L409" s="134"/>
      <c r="M409" s="139"/>
      <c r="N409" s="140"/>
      <c r="O409" s="140"/>
      <c r="P409" s="141">
        <f>SUM(P410:P414)</f>
        <v>0</v>
      </c>
      <c r="Q409" s="140"/>
      <c r="R409" s="141">
        <f>SUM(R410:R414)</f>
        <v>1.3335299999999999</v>
      </c>
      <c r="S409" s="140"/>
      <c r="T409" s="142">
        <f>SUM(T410:T414)</f>
        <v>0</v>
      </c>
      <c r="AR409" s="135" t="s">
        <v>88</v>
      </c>
      <c r="AT409" s="143" t="s">
        <v>79</v>
      </c>
      <c r="AU409" s="143" t="s">
        <v>88</v>
      </c>
      <c r="AY409" s="135" t="s">
        <v>239</v>
      </c>
      <c r="BK409" s="144">
        <f>SUM(BK410:BK414)</f>
        <v>0</v>
      </c>
    </row>
    <row r="410" spans="1:65" s="2" customFormat="1" ht="24.25" customHeight="1">
      <c r="A410" s="34"/>
      <c r="B410" s="147"/>
      <c r="C410" s="148" t="s">
        <v>604</v>
      </c>
      <c r="D410" s="148" t="s">
        <v>242</v>
      </c>
      <c r="E410" s="149" t="s">
        <v>576</v>
      </c>
      <c r="F410" s="150" t="s">
        <v>577</v>
      </c>
      <c r="G410" s="151" t="s">
        <v>261</v>
      </c>
      <c r="H410" s="152">
        <v>40.409999999999997</v>
      </c>
      <c r="I410" s="153"/>
      <c r="J410" s="152">
        <f>ROUND(I410*H410,3)</f>
        <v>0</v>
      </c>
      <c r="K410" s="154"/>
      <c r="L410" s="35"/>
      <c r="M410" s="155" t="s">
        <v>1</v>
      </c>
      <c r="N410" s="156" t="s">
        <v>46</v>
      </c>
      <c r="O410" s="60"/>
      <c r="P410" s="157">
        <f>O410*H410</f>
        <v>0</v>
      </c>
      <c r="Q410" s="157">
        <v>1.6500000000000001E-2</v>
      </c>
      <c r="R410" s="157">
        <f>Q410*H410</f>
        <v>0.66676499999999994</v>
      </c>
      <c r="S410" s="157">
        <v>0</v>
      </c>
      <c r="T410" s="158">
        <f>S410*H410</f>
        <v>0</v>
      </c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R410" s="159" t="s">
        <v>246</v>
      </c>
      <c r="AT410" s="159" t="s">
        <v>242</v>
      </c>
      <c r="AU410" s="159" t="s">
        <v>140</v>
      </c>
      <c r="AY410" s="18" t="s">
        <v>239</v>
      </c>
      <c r="BE410" s="160">
        <f>IF(N410="základná",J410,0)</f>
        <v>0</v>
      </c>
      <c r="BF410" s="160">
        <f>IF(N410="znížená",J410,0)</f>
        <v>0</v>
      </c>
      <c r="BG410" s="160">
        <f>IF(N410="zákl. prenesená",J410,0)</f>
        <v>0</v>
      </c>
      <c r="BH410" s="160">
        <f>IF(N410="zníž. prenesená",J410,0)</f>
        <v>0</v>
      </c>
      <c r="BI410" s="160">
        <f>IF(N410="nulová",J410,0)</f>
        <v>0</v>
      </c>
      <c r="BJ410" s="18" t="s">
        <v>140</v>
      </c>
      <c r="BK410" s="161">
        <f>ROUND(I410*H410,3)</f>
        <v>0</v>
      </c>
      <c r="BL410" s="18" t="s">
        <v>246</v>
      </c>
      <c r="BM410" s="159" t="s">
        <v>312</v>
      </c>
    </row>
    <row r="411" spans="1:65" s="15" customFormat="1">
      <c r="B411" s="179"/>
      <c r="D411" s="163" t="s">
        <v>247</v>
      </c>
      <c r="E411" s="180" t="s">
        <v>1</v>
      </c>
      <c r="F411" s="181" t="s">
        <v>578</v>
      </c>
      <c r="H411" s="180" t="s">
        <v>1</v>
      </c>
      <c r="I411" s="182"/>
      <c r="L411" s="179"/>
      <c r="M411" s="183"/>
      <c r="N411" s="184"/>
      <c r="O411" s="184"/>
      <c r="P411" s="184"/>
      <c r="Q411" s="184"/>
      <c r="R411" s="184"/>
      <c r="S411" s="184"/>
      <c r="T411" s="185"/>
      <c r="AT411" s="180" t="s">
        <v>247</v>
      </c>
      <c r="AU411" s="180" t="s">
        <v>140</v>
      </c>
      <c r="AV411" s="15" t="s">
        <v>88</v>
      </c>
      <c r="AW411" s="15" t="s">
        <v>3</v>
      </c>
      <c r="AX411" s="15" t="s">
        <v>80</v>
      </c>
      <c r="AY411" s="180" t="s">
        <v>239</v>
      </c>
    </row>
    <row r="412" spans="1:65" s="13" customFormat="1">
      <c r="B412" s="162"/>
      <c r="D412" s="163" t="s">
        <v>247</v>
      </c>
      <c r="E412" s="164" t="s">
        <v>1</v>
      </c>
      <c r="F412" s="165" t="s">
        <v>1695</v>
      </c>
      <c r="H412" s="166">
        <v>40.409999999999997</v>
      </c>
      <c r="I412" s="167"/>
      <c r="L412" s="162"/>
      <c r="M412" s="168"/>
      <c r="N412" s="169"/>
      <c r="O412" s="169"/>
      <c r="P412" s="169"/>
      <c r="Q412" s="169"/>
      <c r="R412" s="169"/>
      <c r="S412" s="169"/>
      <c r="T412" s="170"/>
      <c r="AT412" s="164" t="s">
        <v>247</v>
      </c>
      <c r="AU412" s="164" t="s">
        <v>140</v>
      </c>
      <c r="AV412" s="13" t="s">
        <v>140</v>
      </c>
      <c r="AW412" s="13" t="s">
        <v>3</v>
      </c>
      <c r="AX412" s="13" t="s">
        <v>80</v>
      </c>
      <c r="AY412" s="164" t="s">
        <v>239</v>
      </c>
    </row>
    <row r="413" spans="1:65" s="14" customFormat="1">
      <c r="B413" s="171"/>
      <c r="D413" s="163" t="s">
        <v>247</v>
      </c>
      <c r="E413" s="172" t="s">
        <v>1</v>
      </c>
      <c r="F413" s="173" t="s">
        <v>249</v>
      </c>
      <c r="H413" s="174">
        <v>40.409999999999997</v>
      </c>
      <c r="I413" s="175"/>
      <c r="L413" s="171"/>
      <c r="M413" s="176"/>
      <c r="N413" s="177"/>
      <c r="O413" s="177"/>
      <c r="P413" s="177"/>
      <c r="Q413" s="177"/>
      <c r="R413" s="177"/>
      <c r="S413" s="177"/>
      <c r="T413" s="178"/>
      <c r="AT413" s="172" t="s">
        <v>247</v>
      </c>
      <c r="AU413" s="172" t="s">
        <v>140</v>
      </c>
      <c r="AV413" s="14" t="s">
        <v>246</v>
      </c>
      <c r="AW413" s="14" t="s">
        <v>3</v>
      </c>
      <c r="AX413" s="14" t="s">
        <v>88</v>
      </c>
      <c r="AY413" s="172" t="s">
        <v>239</v>
      </c>
    </row>
    <row r="414" spans="1:65" s="2" customFormat="1" ht="24.25" customHeight="1">
      <c r="A414" s="34"/>
      <c r="B414" s="147"/>
      <c r="C414" s="148" t="s">
        <v>1309</v>
      </c>
      <c r="D414" s="148" t="s">
        <v>242</v>
      </c>
      <c r="E414" s="149" t="s">
        <v>581</v>
      </c>
      <c r="F414" s="150" t="s">
        <v>582</v>
      </c>
      <c r="G414" s="151" t="s">
        <v>261</v>
      </c>
      <c r="H414" s="152">
        <v>40.409999999999997</v>
      </c>
      <c r="I414" s="153"/>
      <c r="J414" s="152">
        <f>ROUND(I414*H414,3)</f>
        <v>0</v>
      </c>
      <c r="K414" s="154"/>
      <c r="L414" s="35"/>
      <c r="M414" s="155" t="s">
        <v>1</v>
      </c>
      <c r="N414" s="156" t="s">
        <v>46</v>
      </c>
      <c r="O414" s="60"/>
      <c r="P414" s="157">
        <f>O414*H414</f>
        <v>0</v>
      </c>
      <c r="Q414" s="157">
        <v>1.6500000000000001E-2</v>
      </c>
      <c r="R414" s="157">
        <f>Q414*H414</f>
        <v>0.66676499999999994</v>
      </c>
      <c r="S414" s="157">
        <v>0</v>
      </c>
      <c r="T414" s="158">
        <f>S414*H414</f>
        <v>0</v>
      </c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R414" s="159" t="s">
        <v>246</v>
      </c>
      <c r="AT414" s="159" t="s">
        <v>242</v>
      </c>
      <c r="AU414" s="159" t="s">
        <v>140</v>
      </c>
      <c r="AY414" s="18" t="s">
        <v>239</v>
      </c>
      <c r="BE414" s="160">
        <f>IF(N414="základná",J414,0)</f>
        <v>0</v>
      </c>
      <c r="BF414" s="160">
        <f>IF(N414="znížená",J414,0)</f>
        <v>0</v>
      </c>
      <c r="BG414" s="160">
        <f>IF(N414="zákl. prenesená",J414,0)</f>
        <v>0</v>
      </c>
      <c r="BH414" s="160">
        <f>IF(N414="zníž. prenesená",J414,0)</f>
        <v>0</v>
      </c>
      <c r="BI414" s="160">
        <f>IF(N414="nulová",J414,0)</f>
        <v>0</v>
      </c>
      <c r="BJ414" s="18" t="s">
        <v>140</v>
      </c>
      <c r="BK414" s="161">
        <f>ROUND(I414*H414,3)</f>
        <v>0</v>
      </c>
      <c r="BL414" s="18" t="s">
        <v>246</v>
      </c>
      <c r="BM414" s="159" t="s">
        <v>1696</v>
      </c>
    </row>
    <row r="415" spans="1:65" s="12" customFormat="1" ht="22.75" customHeight="1">
      <c r="B415" s="134"/>
      <c r="D415" s="135" t="s">
        <v>79</v>
      </c>
      <c r="E415" s="145" t="s">
        <v>584</v>
      </c>
      <c r="F415" s="145" t="s">
        <v>585</v>
      </c>
      <c r="I415" s="137"/>
      <c r="J415" s="146">
        <f>BK415</f>
        <v>0</v>
      </c>
      <c r="L415" s="134"/>
      <c r="M415" s="139"/>
      <c r="N415" s="140"/>
      <c r="O415" s="140"/>
      <c r="P415" s="141">
        <f>SUM(P416:P431)</f>
        <v>0</v>
      </c>
      <c r="Q415" s="140"/>
      <c r="R415" s="141">
        <f>SUM(R416:R431)</f>
        <v>4.64939284</v>
      </c>
      <c r="S415" s="140"/>
      <c r="T415" s="142">
        <f>SUM(T416:T431)</f>
        <v>0</v>
      </c>
      <c r="AR415" s="135" t="s">
        <v>88</v>
      </c>
      <c r="AT415" s="143" t="s">
        <v>79</v>
      </c>
      <c r="AU415" s="143" t="s">
        <v>88</v>
      </c>
      <c r="AY415" s="135" t="s">
        <v>239</v>
      </c>
      <c r="BK415" s="144">
        <f>SUM(BK416:BK431)</f>
        <v>0</v>
      </c>
    </row>
    <row r="416" spans="1:65" s="2" customFormat="1" ht="24.25" customHeight="1">
      <c r="A416" s="34"/>
      <c r="B416" s="147"/>
      <c r="C416" s="148" t="s">
        <v>607</v>
      </c>
      <c r="D416" s="148" t="s">
        <v>242</v>
      </c>
      <c r="E416" s="149" t="s">
        <v>587</v>
      </c>
      <c r="F416" s="150" t="s">
        <v>588</v>
      </c>
      <c r="G416" s="151" t="s">
        <v>261</v>
      </c>
      <c r="H416" s="152">
        <v>264.75799999999998</v>
      </c>
      <c r="I416" s="153"/>
      <c r="J416" s="152">
        <f>ROUND(I416*H416,3)</f>
        <v>0</v>
      </c>
      <c r="K416" s="154"/>
      <c r="L416" s="35"/>
      <c r="M416" s="155" t="s">
        <v>1</v>
      </c>
      <c r="N416" s="156" t="s">
        <v>46</v>
      </c>
      <c r="O416" s="60"/>
      <c r="P416" s="157">
        <f>O416*H416</f>
        <v>0</v>
      </c>
      <c r="Q416" s="157">
        <v>1.575E-2</v>
      </c>
      <c r="R416" s="157">
        <f>Q416*H416</f>
        <v>4.1699384999999998</v>
      </c>
      <c r="S416" s="157">
        <v>0</v>
      </c>
      <c r="T416" s="158">
        <f>S416*H416</f>
        <v>0</v>
      </c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R416" s="159" t="s">
        <v>246</v>
      </c>
      <c r="AT416" s="159" t="s">
        <v>242</v>
      </c>
      <c r="AU416" s="159" t="s">
        <v>140</v>
      </c>
      <c r="AY416" s="18" t="s">
        <v>239</v>
      </c>
      <c r="BE416" s="160">
        <f>IF(N416="základná",J416,0)</f>
        <v>0</v>
      </c>
      <c r="BF416" s="160">
        <f>IF(N416="znížená",J416,0)</f>
        <v>0</v>
      </c>
      <c r="BG416" s="160">
        <f>IF(N416="zákl. prenesená",J416,0)</f>
        <v>0</v>
      </c>
      <c r="BH416" s="160">
        <f>IF(N416="zníž. prenesená",J416,0)</f>
        <v>0</v>
      </c>
      <c r="BI416" s="160">
        <f>IF(N416="nulová",J416,0)</f>
        <v>0</v>
      </c>
      <c r="BJ416" s="18" t="s">
        <v>140</v>
      </c>
      <c r="BK416" s="161">
        <f>ROUND(I416*H416,3)</f>
        <v>0</v>
      </c>
      <c r="BL416" s="18" t="s">
        <v>246</v>
      </c>
      <c r="BM416" s="159" t="s">
        <v>327</v>
      </c>
    </row>
    <row r="417" spans="1:65" s="15" customFormat="1">
      <c r="B417" s="179"/>
      <c r="D417" s="163" t="s">
        <v>247</v>
      </c>
      <c r="E417" s="180" t="s">
        <v>1</v>
      </c>
      <c r="F417" s="181" t="s">
        <v>589</v>
      </c>
      <c r="H417" s="180" t="s">
        <v>1</v>
      </c>
      <c r="I417" s="182"/>
      <c r="L417" s="179"/>
      <c r="M417" s="183"/>
      <c r="N417" s="184"/>
      <c r="O417" s="184"/>
      <c r="P417" s="184"/>
      <c r="Q417" s="184"/>
      <c r="R417" s="184"/>
      <c r="S417" s="184"/>
      <c r="T417" s="185"/>
      <c r="AT417" s="180" t="s">
        <v>247</v>
      </c>
      <c r="AU417" s="180" t="s">
        <v>140</v>
      </c>
      <c r="AV417" s="15" t="s">
        <v>88</v>
      </c>
      <c r="AW417" s="15" t="s">
        <v>3</v>
      </c>
      <c r="AX417" s="15" t="s">
        <v>80</v>
      </c>
      <c r="AY417" s="180" t="s">
        <v>239</v>
      </c>
    </row>
    <row r="418" spans="1:65" s="13" customFormat="1" ht="31.45">
      <c r="B418" s="162"/>
      <c r="D418" s="163" t="s">
        <v>247</v>
      </c>
      <c r="E418" s="164" t="s">
        <v>1</v>
      </c>
      <c r="F418" s="165" t="s">
        <v>1697</v>
      </c>
      <c r="H418" s="166">
        <v>82.376999999999995</v>
      </c>
      <c r="I418" s="167"/>
      <c r="L418" s="162"/>
      <c r="M418" s="168"/>
      <c r="N418" s="169"/>
      <c r="O418" s="169"/>
      <c r="P418" s="169"/>
      <c r="Q418" s="169"/>
      <c r="R418" s="169"/>
      <c r="S418" s="169"/>
      <c r="T418" s="170"/>
      <c r="AT418" s="164" t="s">
        <v>247</v>
      </c>
      <c r="AU418" s="164" t="s">
        <v>140</v>
      </c>
      <c r="AV418" s="13" t="s">
        <v>140</v>
      </c>
      <c r="AW418" s="13" t="s">
        <v>3</v>
      </c>
      <c r="AX418" s="13" t="s">
        <v>80</v>
      </c>
      <c r="AY418" s="164" t="s">
        <v>239</v>
      </c>
    </row>
    <row r="419" spans="1:65" s="13" customFormat="1" ht="31.45">
      <c r="B419" s="162"/>
      <c r="D419" s="163" t="s">
        <v>247</v>
      </c>
      <c r="E419" s="164" t="s">
        <v>1</v>
      </c>
      <c r="F419" s="165" t="s">
        <v>1698</v>
      </c>
      <c r="H419" s="166">
        <v>72.132999999999996</v>
      </c>
      <c r="I419" s="167"/>
      <c r="L419" s="162"/>
      <c r="M419" s="168"/>
      <c r="N419" s="169"/>
      <c r="O419" s="169"/>
      <c r="P419" s="169"/>
      <c r="Q419" s="169"/>
      <c r="R419" s="169"/>
      <c r="S419" s="169"/>
      <c r="T419" s="170"/>
      <c r="AT419" s="164" t="s">
        <v>247</v>
      </c>
      <c r="AU419" s="164" t="s">
        <v>140</v>
      </c>
      <c r="AV419" s="13" t="s">
        <v>140</v>
      </c>
      <c r="AW419" s="13" t="s">
        <v>3</v>
      </c>
      <c r="AX419" s="13" t="s">
        <v>80</v>
      </c>
      <c r="AY419" s="164" t="s">
        <v>239</v>
      </c>
    </row>
    <row r="420" spans="1:65" s="13" customFormat="1" ht="31.45">
      <c r="B420" s="162"/>
      <c r="D420" s="163" t="s">
        <v>247</v>
      </c>
      <c r="E420" s="164" t="s">
        <v>1</v>
      </c>
      <c r="F420" s="165" t="s">
        <v>1699</v>
      </c>
      <c r="H420" s="166">
        <v>95.847999999999999</v>
      </c>
      <c r="I420" s="167"/>
      <c r="L420" s="162"/>
      <c r="M420" s="168"/>
      <c r="N420" s="169"/>
      <c r="O420" s="169"/>
      <c r="P420" s="169"/>
      <c r="Q420" s="169"/>
      <c r="R420" s="169"/>
      <c r="S420" s="169"/>
      <c r="T420" s="170"/>
      <c r="AT420" s="164" t="s">
        <v>247</v>
      </c>
      <c r="AU420" s="164" t="s">
        <v>140</v>
      </c>
      <c r="AV420" s="13" t="s">
        <v>140</v>
      </c>
      <c r="AW420" s="13" t="s">
        <v>3</v>
      </c>
      <c r="AX420" s="13" t="s">
        <v>80</v>
      </c>
      <c r="AY420" s="164" t="s">
        <v>239</v>
      </c>
    </row>
    <row r="421" spans="1:65" s="15" customFormat="1">
      <c r="B421" s="179"/>
      <c r="D421" s="163" t="s">
        <v>247</v>
      </c>
      <c r="E421" s="180" t="s">
        <v>1</v>
      </c>
      <c r="F421" s="181" t="s">
        <v>1700</v>
      </c>
      <c r="H421" s="180" t="s">
        <v>1</v>
      </c>
      <c r="I421" s="182"/>
      <c r="L421" s="179"/>
      <c r="M421" s="183"/>
      <c r="N421" s="184"/>
      <c r="O421" s="184"/>
      <c r="P421" s="184"/>
      <c r="Q421" s="184"/>
      <c r="R421" s="184"/>
      <c r="S421" s="184"/>
      <c r="T421" s="185"/>
      <c r="AT421" s="180" t="s">
        <v>247</v>
      </c>
      <c r="AU421" s="180" t="s">
        <v>140</v>
      </c>
      <c r="AV421" s="15" t="s">
        <v>88</v>
      </c>
      <c r="AW421" s="15" t="s">
        <v>3</v>
      </c>
      <c r="AX421" s="15" t="s">
        <v>80</v>
      </c>
      <c r="AY421" s="180" t="s">
        <v>239</v>
      </c>
    </row>
    <row r="422" spans="1:65" s="13" customFormat="1">
      <c r="B422" s="162"/>
      <c r="D422" s="163" t="s">
        <v>247</v>
      </c>
      <c r="E422" s="164" t="s">
        <v>1</v>
      </c>
      <c r="F422" s="165" t="s">
        <v>1701</v>
      </c>
      <c r="H422" s="166">
        <v>7.2</v>
      </c>
      <c r="I422" s="167"/>
      <c r="L422" s="162"/>
      <c r="M422" s="168"/>
      <c r="N422" s="169"/>
      <c r="O422" s="169"/>
      <c r="P422" s="169"/>
      <c r="Q422" s="169"/>
      <c r="R422" s="169"/>
      <c r="S422" s="169"/>
      <c r="T422" s="170"/>
      <c r="AT422" s="164" t="s">
        <v>247</v>
      </c>
      <c r="AU422" s="164" t="s">
        <v>140</v>
      </c>
      <c r="AV422" s="13" t="s">
        <v>140</v>
      </c>
      <c r="AW422" s="13" t="s">
        <v>3</v>
      </c>
      <c r="AX422" s="13" t="s">
        <v>80</v>
      </c>
      <c r="AY422" s="164" t="s">
        <v>239</v>
      </c>
    </row>
    <row r="423" spans="1:65" s="13" customFormat="1">
      <c r="B423" s="162"/>
      <c r="D423" s="163" t="s">
        <v>247</v>
      </c>
      <c r="E423" s="164" t="s">
        <v>1</v>
      </c>
      <c r="F423" s="165" t="s">
        <v>1702</v>
      </c>
      <c r="H423" s="166">
        <v>7.2</v>
      </c>
      <c r="I423" s="167"/>
      <c r="L423" s="162"/>
      <c r="M423" s="168"/>
      <c r="N423" s="169"/>
      <c r="O423" s="169"/>
      <c r="P423" s="169"/>
      <c r="Q423" s="169"/>
      <c r="R423" s="169"/>
      <c r="S423" s="169"/>
      <c r="T423" s="170"/>
      <c r="AT423" s="164" t="s">
        <v>247</v>
      </c>
      <c r="AU423" s="164" t="s">
        <v>140</v>
      </c>
      <c r="AV423" s="13" t="s">
        <v>140</v>
      </c>
      <c r="AW423" s="13" t="s">
        <v>3</v>
      </c>
      <c r="AX423" s="13" t="s">
        <v>80</v>
      </c>
      <c r="AY423" s="164" t="s">
        <v>239</v>
      </c>
    </row>
    <row r="424" spans="1:65" s="14" customFormat="1">
      <c r="B424" s="171"/>
      <c r="D424" s="163" t="s">
        <v>247</v>
      </c>
      <c r="E424" s="172" t="s">
        <v>1</v>
      </c>
      <c r="F424" s="173" t="s">
        <v>249</v>
      </c>
      <c r="H424" s="174">
        <v>264.75799999999998</v>
      </c>
      <c r="I424" s="175"/>
      <c r="L424" s="171"/>
      <c r="M424" s="176"/>
      <c r="N424" s="177"/>
      <c r="O424" s="177"/>
      <c r="P424" s="177"/>
      <c r="Q424" s="177"/>
      <c r="R424" s="177"/>
      <c r="S424" s="177"/>
      <c r="T424" s="178"/>
      <c r="AT424" s="172" t="s">
        <v>247</v>
      </c>
      <c r="AU424" s="172" t="s">
        <v>140</v>
      </c>
      <c r="AV424" s="14" t="s">
        <v>246</v>
      </c>
      <c r="AW424" s="14" t="s">
        <v>3</v>
      </c>
      <c r="AX424" s="14" t="s">
        <v>88</v>
      </c>
      <c r="AY424" s="172" t="s">
        <v>239</v>
      </c>
    </row>
    <row r="425" spans="1:65" s="2" customFormat="1" ht="24.25" customHeight="1">
      <c r="A425" s="34"/>
      <c r="B425" s="147"/>
      <c r="C425" s="148" t="s">
        <v>1304</v>
      </c>
      <c r="D425" s="148" t="s">
        <v>242</v>
      </c>
      <c r="E425" s="149" t="s">
        <v>593</v>
      </c>
      <c r="F425" s="150" t="s">
        <v>594</v>
      </c>
      <c r="G425" s="151" t="s">
        <v>261</v>
      </c>
      <c r="H425" s="152">
        <v>276.75799999999998</v>
      </c>
      <c r="I425" s="153"/>
      <c r="J425" s="152">
        <f>ROUND(I425*H425,3)</f>
        <v>0</v>
      </c>
      <c r="K425" s="154"/>
      <c r="L425" s="35"/>
      <c r="M425" s="155" t="s">
        <v>1</v>
      </c>
      <c r="N425" s="156" t="s">
        <v>46</v>
      </c>
      <c r="O425" s="60"/>
      <c r="P425" s="157">
        <f>O425*H425</f>
        <v>0</v>
      </c>
      <c r="Q425" s="157">
        <v>2.3000000000000001E-4</v>
      </c>
      <c r="R425" s="157">
        <f>Q425*H425</f>
        <v>6.3654340000000004E-2</v>
      </c>
      <c r="S425" s="157">
        <v>0</v>
      </c>
      <c r="T425" s="158">
        <f>S425*H425</f>
        <v>0</v>
      </c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R425" s="159" t="s">
        <v>246</v>
      </c>
      <c r="AT425" s="159" t="s">
        <v>242</v>
      </c>
      <c r="AU425" s="159" t="s">
        <v>140</v>
      </c>
      <c r="AY425" s="18" t="s">
        <v>239</v>
      </c>
      <c r="BE425" s="160">
        <f>IF(N425="základná",J425,0)</f>
        <v>0</v>
      </c>
      <c r="BF425" s="160">
        <f>IF(N425="znížená",J425,0)</f>
        <v>0</v>
      </c>
      <c r="BG425" s="160">
        <f>IF(N425="zákl. prenesená",J425,0)</f>
        <v>0</v>
      </c>
      <c r="BH425" s="160">
        <f>IF(N425="zníž. prenesená",J425,0)</f>
        <v>0</v>
      </c>
      <c r="BI425" s="160">
        <f>IF(N425="nulová",J425,0)</f>
        <v>0</v>
      </c>
      <c r="BJ425" s="18" t="s">
        <v>140</v>
      </c>
      <c r="BK425" s="161">
        <f>ROUND(I425*H425,3)</f>
        <v>0</v>
      </c>
      <c r="BL425" s="18" t="s">
        <v>246</v>
      </c>
      <c r="BM425" s="159" t="s">
        <v>1703</v>
      </c>
    </row>
    <row r="426" spans="1:65" s="2" customFormat="1" ht="24.25" customHeight="1">
      <c r="A426" s="34"/>
      <c r="B426" s="147"/>
      <c r="C426" s="148" t="s">
        <v>623</v>
      </c>
      <c r="D426" s="148" t="s">
        <v>242</v>
      </c>
      <c r="E426" s="149" t="s">
        <v>1393</v>
      </c>
      <c r="F426" s="150" t="s">
        <v>1394</v>
      </c>
      <c r="G426" s="151" t="s">
        <v>261</v>
      </c>
      <c r="H426" s="152">
        <v>14.4</v>
      </c>
      <c r="I426" s="153"/>
      <c r="J426" s="152">
        <f>ROUND(I426*H426,3)</f>
        <v>0</v>
      </c>
      <c r="K426" s="154"/>
      <c r="L426" s="35"/>
      <c r="M426" s="155" t="s">
        <v>1</v>
      </c>
      <c r="N426" s="156" t="s">
        <v>46</v>
      </c>
      <c r="O426" s="60"/>
      <c r="P426" s="157">
        <f>O426*H426</f>
        <v>0</v>
      </c>
      <c r="Q426" s="157">
        <v>1.575E-2</v>
      </c>
      <c r="R426" s="157">
        <f>Q426*H426</f>
        <v>0.2268</v>
      </c>
      <c r="S426" s="157">
        <v>0</v>
      </c>
      <c r="T426" s="158">
        <f>S426*H426</f>
        <v>0</v>
      </c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R426" s="159" t="s">
        <v>246</v>
      </c>
      <c r="AT426" s="159" t="s">
        <v>242</v>
      </c>
      <c r="AU426" s="159" t="s">
        <v>140</v>
      </c>
      <c r="AY426" s="18" t="s">
        <v>239</v>
      </c>
      <c r="BE426" s="160">
        <f>IF(N426="základná",J426,0)</f>
        <v>0</v>
      </c>
      <c r="BF426" s="160">
        <f>IF(N426="znížená",J426,0)</f>
        <v>0</v>
      </c>
      <c r="BG426" s="160">
        <f>IF(N426="zákl. prenesená",J426,0)</f>
        <v>0</v>
      </c>
      <c r="BH426" s="160">
        <f>IF(N426="zníž. prenesená",J426,0)</f>
        <v>0</v>
      </c>
      <c r="BI426" s="160">
        <f>IF(N426="nulová",J426,0)</f>
        <v>0</v>
      </c>
      <c r="BJ426" s="18" t="s">
        <v>140</v>
      </c>
      <c r="BK426" s="161">
        <f>ROUND(I426*H426,3)</f>
        <v>0</v>
      </c>
      <c r="BL426" s="18" t="s">
        <v>246</v>
      </c>
      <c r="BM426" s="159" t="s">
        <v>334</v>
      </c>
    </row>
    <row r="427" spans="1:65" s="15" customFormat="1">
      <c r="B427" s="179"/>
      <c r="D427" s="163" t="s">
        <v>247</v>
      </c>
      <c r="E427" s="180" t="s">
        <v>1</v>
      </c>
      <c r="F427" s="181" t="s">
        <v>1700</v>
      </c>
      <c r="H427" s="180" t="s">
        <v>1</v>
      </c>
      <c r="I427" s="182"/>
      <c r="L427" s="179"/>
      <c r="M427" s="183"/>
      <c r="N427" s="184"/>
      <c r="O427" s="184"/>
      <c r="P427" s="184"/>
      <c r="Q427" s="184"/>
      <c r="R427" s="184"/>
      <c r="S427" s="184"/>
      <c r="T427" s="185"/>
      <c r="AT427" s="180" t="s">
        <v>247</v>
      </c>
      <c r="AU427" s="180" t="s">
        <v>140</v>
      </c>
      <c r="AV427" s="15" t="s">
        <v>88</v>
      </c>
      <c r="AW427" s="15" t="s">
        <v>3</v>
      </c>
      <c r="AX427" s="15" t="s">
        <v>80</v>
      </c>
      <c r="AY427" s="180" t="s">
        <v>239</v>
      </c>
    </row>
    <row r="428" spans="1:65" s="13" customFormat="1">
      <c r="B428" s="162"/>
      <c r="D428" s="163" t="s">
        <v>247</v>
      </c>
      <c r="E428" s="164" t="s">
        <v>1</v>
      </c>
      <c r="F428" s="165" t="s">
        <v>1701</v>
      </c>
      <c r="H428" s="166">
        <v>7.2</v>
      </c>
      <c r="I428" s="167"/>
      <c r="L428" s="162"/>
      <c r="M428" s="168"/>
      <c r="N428" s="169"/>
      <c r="O428" s="169"/>
      <c r="P428" s="169"/>
      <c r="Q428" s="169"/>
      <c r="R428" s="169"/>
      <c r="S428" s="169"/>
      <c r="T428" s="170"/>
      <c r="AT428" s="164" t="s">
        <v>247</v>
      </c>
      <c r="AU428" s="164" t="s">
        <v>140</v>
      </c>
      <c r="AV428" s="13" t="s">
        <v>140</v>
      </c>
      <c r="AW428" s="13" t="s">
        <v>3</v>
      </c>
      <c r="AX428" s="13" t="s">
        <v>80</v>
      </c>
      <c r="AY428" s="164" t="s">
        <v>239</v>
      </c>
    </row>
    <row r="429" spans="1:65" s="13" customFormat="1">
      <c r="B429" s="162"/>
      <c r="D429" s="163" t="s">
        <v>247</v>
      </c>
      <c r="E429" s="164" t="s">
        <v>1</v>
      </c>
      <c r="F429" s="165" t="s">
        <v>1704</v>
      </c>
      <c r="H429" s="166">
        <v>7.2</v>
      </c>
      <c r="I429" s="167"/>
      <c r="L429" s="162"/>
      <c r="M429" s="168"/>
      <c r="N429" s="169"/>
      <c r="O429" s="169"/>
      <c r="P429" s="169"/>
      <c r="Q429" s="169"/>
      <c r="R429" s="169"/>
      <c r="S429" s="169"/>
      <c r="T429" s="170"/>
      <c r="AT429" s="164" t="s">
        <v>247</v>
      </c>
      <c r="AU429" s="164" t="s">
        <v>140</v>
      </c>
      <c r="AV429" s="13" t="s">
        <v>140</v>
      </c>
      <c r="AW429" s="13" t="s">
        <v>3</v>
      </c>
      <c r="AX429" s="13" t="s">
        <v>80</v>
      </c>
      <c r="AY429" s="164" t="s">
        <v>239</v>
      </c>
    </row>
    <row r="430" spans="1:65" s="14" customFormat="1">
      <c r="B430" s="171"/>
      <c r="D430" s="163" t="s">
        <v>247</v>
      </c>
      <c r="E430" s="172" t="s">
        <v>1</v>
      </c>
      <c r="F430" s="173" t="s">
        <v>249</v>
      </c>
      <c r="H430" s="174">
        <v>14.4</v>
      </c>
      <c r="I430" s="175"/>
      <c r="L430" s="171"/>
      <c r="M430" s="176"/>
      <c r="N430" s="177"/>
      <c r="O430" s="177"/>
      <c r="P430" s="177"/>
      <c r="Q430" s="177"/>
      <c r="R430" s="177"/>
      <c r="S430" s="177"/>
      <c r="T430" s="178"/>
      <c r="AT430" s="172" t="s">
        <v>247</v>
      </c>
      <c r="AU430" s="172" t="s">
        <v>140</v>
      </c>
      <c r="AV430" s="14" t="s">
        <v>246</v>
      </c>
      <c r="AW430" s="14" t="s">
        <v>3</v>
      </c>
      <c r="AX430" s="14" t="s">
        <v>88</v>
      </c>
      <c r="AY430" s="172" t="s">
        <v>239</v>
      </c>
    </row>
    <row r="431" spans="1:65" s="2" customFormat="1" ht="24.25" customHeight="1">
      <c r="A431" s="34"/>
      <c r="B431" s="147"/>
      <c r="C431" s="148" t="s">
        <v>630</v>
      </c>
      <c r="D431" s="148" t="s">
        <v>242</v>
      </c>
      <c r="E431" s="149" t="s">
        <v>597</v>
      </c>
      <c r="F431" s="150" t="s">
        <v>598</v>
      </c>
      <c r="G431" s="151" t="s">
        <v>388</v>
      </c>
      <c r="H431" s="152">
        <v>12</v>
      </c>
      <c r="I431" s="153"/>
      <c r="J431" s="152">
        <f>ROUND(I431*H431,3)</f>
        <v>0</v>
      </c>
      <c r="K431" s="154"/>
      <c r="L431" s="35"/>
      <c r="M431" s="155" t="s">
        <v>1</v>
      </c>
      <c r="N431" s="156" t="s">
        <v>46</v>
      </c>
      <c r="O431" s="60"/>
      <c r="P431" s="157">
        <f>O431*H431</f>
        <v>0</v>
      </c>
      <c r="Q431" s="157">
        <v>1.575E-2</v>
      </c>
      <c r="R431" s="157">
        <f>Q431*H431</f>
        <v>0.189</v>
      </c>
      <c r="S431" s="157">
        <v>0</v>
      </c>
      <c r="T431" s="158">
        <f>S431*H431</f>
        <v>0</v>
      </c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R431" s="159" t="s">
        <v>246</v>
      </c>
      <c r="AT431" s="159" t="s">
        <v>242</v>
      </c>
      <c r="AU431" s="159" t="s">
        <v>140</v>
      </c>
      <c r="AY431" s="18" t="s">
        <v>239</v>
      </c>
      <c r="BE431" s="160">
        <f>IF(N431="základná",J431,0)</f>
        <v>0</v>
      </c>
      <c r="BF431" s="160">
        <f>IF(N431="znížená",J431,0)</f>
        <v>0</v>
      </c>
      <c r="BG431" s="160">
        <f>IF(N431="zákl. prenesená",J431,0)</f>
        <v>0</v>
      </c>
      <c r="BH431" s="160">
        <f>IF(N431="zníž. prenesená",J431,0)</f>
        <v>0</v>
      </c>
      <c r="BI431" s="160">
        <f>IF(N431="nulová",J431,0)</f>
        <v>0</v>
      </c>
      <c r="BJ431" s="18" t="s">
        <v>140</v>
      </c>
      <c r="BK431" s="161">
        <f>ROUND(I431*H431,3)</f>
        <v>0</v>
      </c>
      <c r="BL431" s="18" t="s">
        <v>246</v>
      </c>
      <c r="BM431" s="159" t="s">
        <v>320</v>
      </c>
    </row>
    <row r="432" spans="1:65" s="12" customFormat="1" ht="22.75" customHeight="1">
      <c r="B432" s="134"/>
      <c r="D432" s="135" t="s">
        <v>79</v>
      </c>
      <c r="E432" s="145" t="s">
        <v>599</v>
      </c>
      <c r="F432" s="145" t="s">
        <v>600</v>
      </c>
      <c r="I432" s="137"/>
      <c r="J432" s="146">
        <f>BK432</f>
        <v>0</v>
      </c>
      <c r="L432" s="134"/>
      <c r="M432" s="139"/>
      <c r="N432" s="140"/>
      <c r="O432" s="140"/>
      <c r="P432" s="141">
        <f>SUM(P433:P437)</f>
        <v>0</v>
      </c>
      <c r="Q432" s="140"/>
      <c r="R432" s="141">
        <f>SUM(R433:R437)</f>
        <v>36.046443120239999</v>
      </c>
      <c r="S432" s="140"/>
      <c r="T432" s="142">
        <f>SUM(T433:T437)</f>
        <v>0</v>
      </c>
      <c r="AR432" s="135" t="s">
        <v>88</v>
      </c>
      <c r="AT432" s="143" t="s">
        <v>79</v>
      </c>
      <c r="AU432" s="143" t="s">
        <v>88</v>
      </c>
      <c r="AY432" s="135" t="s">
        <v>239</v>
      </c>
      <c r="BK432" s="144">
        <f>SUM(BK433:BK437)</f>
        <v>0</v>
      </c>
    </row>
    <row r="433" spans="1:65" s="2" customFormat="1" ht="24.25" customHeight="1">
      <c r="A433" s="34"/>
      <c r="B433" s="147"/>
      <c r="C433" s="148" t="s">
        <v>663</v>
      </c>
      <c r="D433" s="148" t="s">
        <v>242</v>
      </c>
      <c r="E433" s="149" t="s">
        <v>602</v>
      </c>
      <c r="F433" s="150" t="s">
        <v>603</v>
      </c>
      <c r="G433" s="151" t="s">
        <v>261</v>
      </c>
      <c r="H433" s="152">
        <v>762.34100000000001</v>
      </c>
      <c r="I433" s="153"/>
      <c r="J433" s="152">
        <f>ROUND(I433*H433,3)</f>
        <v>0</v>
      </c>
      <c r="K433" s="154"/>
      <c r="L433" s="35"/>
      <c r="M433" s="155" t="s">
        <v>1</v>
      </c>
      <c r="N433" s="156" t="s">
        <v>46</v>
      </c>
      <c r="O433" s="60"/>
      <c r="P433" s="157">
        <f>O433*H433</f>
        <v>0</v>
      </c>
      <c r="Q433" s="157">
        <v>1.575E-2</v>
      </c>
      <c r="R433" s="157">
        <f>Q433*H433</f>
        <v>12.006870750000001</v>
      </c>
      <c r="S433" s="157">
        <v>0</v>
      </c>
      <c r="T433" s="158">
        <f>S433*H433</f>
        <v>0</v>
      </c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R433" s="159" t="s">
        <v>246</v>
      </c>
      <c r="AT433" s="159" t="s">
        <v>242</v>
      </c>
      <c r="AU433" s="159" t="s">
        <v>140</v>
      </c>
      <c r="AY433" s="18" t="s">
        <v>239</v>
      </c>
      <c r="BE433" s="160">
        <f>IF(N433="základná",J433,0)</f>
        <v>0</v>
      </c>
      <c r="BF433" s="160">
        <f>IF(N433="znížená",J433,0)</f>
        <v>0</v>
      </c>
      <c r="BG433" s="160">
        <f>IF(N433="zákl. prenesená",J433,0)</f>
        <v>0</v>
      </c>
      <c r="BH433" s="160">
        <f>IF(N433="zníž. prenesená",J433,0)</f>
        <v>0</v>
      </c>
      <c r="BI433" s="160">
        <f>IF(N433="nulová",J433,0)</f>
        <v>0</v>
      </c>
      <c r="BJ433" s="18" t="s">
        <v>140</v>
      </c>
      <c r="BK433" s="161">
        <f>ROUND(I433*H433,3)</f>
        <v>0</v>
      </c>
      <c r="BL433" s="18" t="s">
        <v>246</v>
      </c>
      <c r="BM433" s="159" t="s">
        <v>339</v>
      </c>
    </row>
    <row r="434" spans="1:65" s="2" customFormat="1" ht="24.25" customHeight="1">
      <c r="A434" s="34"/>
      <c r="B434" s="147"/>
      <c r="C434" s="148" t="s">
        <v>668</v>
      </c>
      <c r="D434" s="148" t="s">
        <v>242</v>
      </c>
      <c r="E434" s="149" t="s">
        <v>605</v>
      </c>
      <c r="F434" s="150" t="s">
        <v>606</v>
      </c>
      <c r="G434" s="151" t="s">
        <v>261</v>
      </c>
      <c r="H434" s="152">
        <v>762.34100000000001</v>
      </c>
      <c r="I434" s="153"/>
      <c r="J434" s="152">
        <f>ROUND(I434*H434,3)</f>
        <v>0</v>
      </c>
      <c r="K434" s="154"/>
      <c r="L434" s="35"/>
      <c r="M434" s="155" t="s">
        <v>1</v>
      </c>
      <c r="N434" s="156" t="s">
        <v>46</v>
      </c>
      <c r="O434" s="60"/>
      <c r="P434" s="157">
        <f>O434*H434</f>
        <v>0</v>
      </c>
      <c r="Q434" s="157">
        <v>1.575E-2</v>
      </c>
      <c r="R434" s="157">
        <f>Q434*H434</f>
        <v>12.006870750000001</v>
      </c>
      <c r="S434" s="157">
        <v>0</v>
      </c>
      <c r="T434" s="158">
        <f>S434*H434</f>
        <v>0</v>
      </c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R434" s="159" t="s">
        <v>246</v>
      </c>
      <c r="AT434" s="159" t="s">
        <v>242</v>
      </c>
      <c r="AU434" s="159" t="s">
        <v>140</v>
      </c>
      <c r="AY434" s="18" t="s">
        <v>239</v>
      </c>
      <c r="BE434" s="160">
        <f>IF(N434="základná",J434,0)</f>
        <v>0</v>
      </c>
      <c r="BF434" s="160">
        <f>IF(N434="znížená",J434,0)</f>
        <v>0</v>
      </c>
      <c r="BG434" s="160">
        <f>IF(N434="zákl. prenesená",J434,0)</f>
        <v>0</v>
      </c>
      <c r="BH434" s="160">
        <f>IF(N434="zníž. prenesená",J434,0)</f>
        <v>0</v>
      </c>
      <c r="BI434" s="160">
        <f>IF(N434="nulová",J434,0)</f>
        <v>0</v>
      </c>
      <c r="BJ434" s="18" t="s">
        <v>140</v>
      </c>
      <c r="BK434" s="161">
        <f>ROUND(I434*H434,3)</f>
        <v>0</v>
      </c>
      <c r="BL434" s="18" t="s">
        <v>246</v>
      </c>
      <c r="BM434" s="159" t="s">
        <v>307</v>
      </c>
    </row>
    <row r="435" spans="1:65" s="2" customFormat="1" ht="24.25" customHeight="1">
      <c r="A435" s="34"/>
      <c r="B435" s="147"/>
      <c r="C435" s="148" t="s">
        <v>656</v>
      </c>
      <c r="D435" s="148" t="s">
        <v>242</v>
      </c>
      <c r="E435" s="149" t="s">
        <v>608</v>
      </c>
      <c r="F435" s="150" t="s">
        <v>609</v>
      </c>
      <c r="G435" s="151" t="s">
        <v>261</v>
      </c>
      <c r="H435" s="152">
        <v>762.34100000000001</v>
      </c>
      <c r="I435" s="153"/>
      <c r="J435" s="152">
        <f>ROUND(I435*H435,3)</f>
        <v>0</v>
      </c>
      <c r="K435" s="154"/>
      <c r="L435" s="35"/>
      <c r="M435" s="155" t="s">
        <v>1</v>
      </c>
      <c r="N435" s="156" t="s">
        <v>46</v>
      </c>
      <c r="O435" s="60"/>
      <c r="P435" s="157">
        <f>O435*H435</f>
        <v>0</v>
      </c>
      <c r="Q435" s="157">
        <v>1.575E-2</v>
      </c>
      <c r="R435" s="157">
        <f>Q435*H435</f>
        <v>12.006870750000001</v>
      </c>
      <c r="S435" s="157">
        <v>0</v>
      </c>
      <c r="T435" s="158">
        <f>S435*H435</f>
        <v>0</v>
      </c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R435" s="159" t="s">
        <v>246</v>
      </c>
      <c r="AT435" s="159" t="s">
        <v>242</v>
      </c>
      <c r="AU435" s="159" t="s">
        <v>140</v>
      </c>
      <c r="AY435" s="18" t="s">
        <v>239</v>
      </c>
      <c r="BE435" s="160">
        <f>IF(N435="základná",J435,0)</f>
        <v>0</v>
      </c>
      <c r="BF435" s="160">
        <f>IF(N435="znížená",J435,0)</f>
        <v>0</v>
      </c>
      <c r="BG435" s="160">
        <f>IF(N435="zákl. prenesená",J435,0)</f>
        <v>0</v>
      </c>
      <c r="BH435" s="160">
        <f>IF(N435="zníž. prenesená",J435,0)</f>
        <v>0</v>
      </c>
      <c r="BI435" s="160">
        <f>IF(N435="nulová",J435,0)</f>
        <v>0</v>
      </c>
      <c r="BJ435" s="18" t="s">
        <v>140</v>
      </c>
      <c r="BK435" s="161">
        <f>ROUND(I435*H435,3)</f>
        <v>0</v>
      </c>
      <c r="BL435" s="18" t="s">
        <v>246</v>
      </c>
      <c r="BM435" s="159" t="s">
        <v>344</v>
      </c>
    </row>
    <row r="436" spans="1:65" s="2" customFormat="1" ht="38" customHeight="1">
      <c r="A436" s="34"/>
      <c r="B436" s="147"/>
      <c r="C436" s="148" t="s">
        <v>554</v>
      </c>
      <c r="D436" s="148" t="s">
        <v>242</v>
      </c>
      <c r="E436" s="149" t="s">
        <v>611</v>
      </c>
      <c r="F436" s="150" t="s">
        <v>612</v>
      </c>
      <c r="G436" s="151" t="s">
        <v>261</v>
      </c>
      <c r="H436" s="152">
        <v>134.28399999999999</v>
      </c>
      <c r="I436" s="153"/>
      <c r="J436" s="152">
        <f>ROUND(I436*H436,3)</f>
        <v>0</v>
      </c>
      <c r="K436" s="154"/>
      <c r="L436" s="35"/>
      <c r="M436" s="155" t="s">
        <v>1</v>
      </c>
      <c r="N436" s="156" t="s">
        <v>46</v>
      </c>
      <c r="O436" s="60"/>
      <c r="P436" s="157">
        <f>O436*H436</f>
        <v>0</v>
      </c>
      <c r="Q436" s="157">
        <v>1.9236000000000001E-4</v>
      </c>
      <c r="R436" s="157">
        <f>Q436*H436</f>
        <v>2.5830870239999998E-2</v>
      </c>
      <c r="S436" s="157">
        <v>0</v>
      </c>
      <c r="T436" s="158">
        <f>S436*H436</f>
        <v>0</v>
      </c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R436" s="159" t="s">
        <v>246</v>
      </c>
      <c r="AT436" s="159" t="s">
        <v>242</v>
      </c>
      <c r="AU436" s="159" t="s">
        <v>140</v>
      </c>
      <c r="AY436" s="18" t="s">
        <v>239</v>
      </c>
      <c r="BE436" s="160">
        <f>IF(N436="základná",J436,0)</f>
        <v>0</v>
      </c>
      <c r="BF436" s="160">
        <f>IF(N436="znížená",J436,0)</f>
        <v>0</v>
      </c>
      <c r="BG436" s="160">
        <f>IF(N436="zákl. prenesená",J436,0)</f>
        <v>0</v>
      </c>
      <c r="BH436" s="160">
        <f>IF(N436="zníž. prenesená",J436,0)</f>
        <v>0</v>
      </c>
      <c r="BI436" s="160">
        <f>IF(N436="nulová",J436,0)</f>
        <v>0</v>
      </c>
      <c r="BJ436" s="18" t="s">
        <v>140</v>
      </c>
      <c r="BK436" s="161">
        <f>ROUND(I436*H436,3)</f>
        <v>0</v>
      </c>
      <c r="BL436" s="18" t="s">
        <v>246</v>
      </c>
      <c r="BM436" s="159" t="s">
        <v>1705</v>
      </c>
    </row>
    <row r="437" spans="1:65" s="13" customFormat="1">
      <c r="B437" s="162"/>
      <c r="D437" s="163" t="s">
        <v>247</v>
      </c>
      <c r="E437" s="164" t="s">
        <v>1</v>
      </c>
      <c r="F437" s="165" t="s">
        <v>1706</v>
      </c>
      <c r="H437" s="166">
        <v>134.28399999999999</v>
      </c>
      <c r="I437" s="167"/>
      <c r="L437" s="162"/>
      <c r="M437" s="168"/>
      <c r="N437" s="169"/>
      <c r="O437" s="169"/>
      <c r="P437" s="169"/>
      <c r="Q437" s="169"/>
      <c r="R437" s="169"/>
      <c r="S437" s="169"/>
      <c r="T437" s="170"/>
      <c r="AT437" s="164" t="s">
        <v>247</v>
      </c>
      <c r="AU437" s="164" t="s">
        <v>140</v>
      </c>
      <c r="AV437" s="13" t="s">
        <v>140</v>
      </c>
      <c r="AW437" s="13" t="s">
        <v>3</v>
      </c>
      <c r="AX437" s="13" t="s">
        <v>88</v>
      </c>
      <c r="AY437" s="164" t="s">
        <v>239</v>
      </c>
    </row>
    <row r="438" spans="1:65" s="12" customFormat="1" ht="22.75" customHeight="1">
      <c r="B438" s="134"/>
      <c r="D438" s="135" t="s">
        <v>79</v>
      </c>
      <c r="E438" s="145" t="s">
        <v>615</v>
      </c>
      <c r="F438" s="145" t="s">
        <v>509</v>
      </c>
      <c r="I438" s="137"/>
      <c r="J438" s="146">
        <f>BK438</f>
        <v>0</v>
      </c>
      <c r="L438" s="134"/>
      <c r="M438" s="139"/>
      <c r="N438" s="140"/>
      <c r="O438" s="140"/>
      <c r="P438" s="141">
        <f>P439</f>
        <v>0</v>
      </c>
      <c r="Q438" s="140"/>
      <c r="R438" s="141">
        <f>R439</f>
        <v>0</v>
      </c>
      <c r="S438" s="140"/>
      <c r="T438" s="142">
        <f>T439</f>
        <v>0</v>
      </c>
      <c r="AR438" s="135" t="s">
        <v>88</v>
      </c>
      <c r="AT438" s="143" t="s">
        <v>79</v>
      </c>
      <c r="AU438" s="143" t="s">
        <v>88</v>
      </c>
      <c r="AY438" s="135" t="s">
        <v>239</v>
      </c>
      <c r="BK438" s="144">
        <f>BK439</f>
        <v>0</v>
      </c>
    </row>
    <row r="439" spans="1:65" s="2" customFormat="1" ht="24.25" customHeight="1">
      <c r="A439" s="34"/>
      <c r="B439" s="147"/>
      <c r="C439" s="148" t="s">
        <v>1707</v>
      </c>
      <c r="D439" s="148" t="s">
        <v>242</v>
      </c>
      <c r="E439" s="149" t="s">
        <v>617</v>
      </c>
      <c r="F439" s="150" t="s">
        <v>618</v>
      </c>
      <c r="G439" s="151" t="s">
        <v>461</v>
      </c>
      <c r="H439" s="152">
        <v>42.029000000000003</v>
      </c>
      <c r="I439" s="153"/>
      <c r="J439" s="152">
        <f>ROUND(I439*H439,3)</f>
        <v>0</v>
      </c>
      <c r="K439" s="154"/>
      <c r="L439" s="35"/>
      <c r="M439" s="155" t="s">
        <v>1</v>
      </c>
      <c r="N439" s="156" t="s">
        <v>46</v>
      </c>
      <c r="O439" s="60"/>
      <c r="P439" s="157">
        <f>O439*H439</f>
        <v>0</v>
      </c>
      <c r="Q439" s="157">
        <v>0</v>
      </c>
      <c r="R439" s="157">
        <f>Q439*H439</f>
        <v>0</v>
      </c>
      <c r="S439" s="157">
        <v>0</v>
      </c>
      <c r="T439" s="158">
        <f>S439*H439</f>
        <v>0</v>
      </c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R439" s="159" t="s">
        <v>246</v>
      </c>
      <c r="AT439" s="159" t="s">
        <v>242</v>
      </c>
      <c r="AU439" s="159" t="s">
        <v>140</v>
      </c>
      <c r="AY439" s="18" t="s">
        <v>239</v>
      </c>
      <c r="BE439" s="160">
        <f>IF(N439="základná",J439,0)</f>
        <v>0</v>
      </c>
      <c r="BF439" s="160">
        <f>IF(N439="znížená",J439,0)</f>
        <v>0</v>
      </c>
      <c r="BG439" s="160">
        <f>IF(N439="zákl. prenesená",J439,0)</f>
        <v>0</v>
      </c>
      <c r="BH439" s="160">
        <f>IF(N439="zníž. prenesená",J439,0)</f>
        <v>0</v>
      </c>
      <c r="BI439" s="160">
        <f>IF(N439="nulová",J439,0)</f>
        <v>0</v>
      </c>
      <c r="BJ439" s="18" t="s">
        <v>140</v>
      </c>
      <c r="BK439" s="161">
        <f>ROUND(I439*H439,3)</f>
        <v>0</v>
      </c>
      <c r="BL439" s="18" t="s">
        <v>246</v>
      </c>
      <c r="BM439" s="159" t="s">
        <v>1708</v>
      </c>
    </row>
    <row r="440" spans="1:65" s="12" customFormat="1" ht="25.85" customHeight="1">
      <c r="B440" s="134"/>
      <c r="D440" s="135" t="s">
        <v>79</v>
      </c>
      <c r="E440" s="136" t="s">
        <v>339</v>
      </c>
      <c r="F440" s="136" t="s">
        <v>620</v>
      </c>
      <c r="I440" s="137"/>
      <c r="J440" s="138">
        <f>BK440</f>
        <v>0</v>
      </c>
      <c r="L440" s="134"/>
      <c r="M440" s="139"/>
      <c r="N440" s="140"/>
      <c r="O440" s="140"/>
      <c r="P440" s="141">
        <f>P441+P449+P456</f>
        <v>0</v>
      </c>
      <c r="Q440" s="140"/>
      <c r="R440" s="141">
        <f>R441+R449+R456</f>
        <v>10.758081849999998</v>
      </c>
      <c r="S440" s="140"/>
      <c r="T440" s="142">
        <f>T441+T449+T456</f>
        <v>0</v>
      </c>
      <c r="AR440" s="135" t="s">
        <v>88</v>
      </c>
      <c r="AT440" s="143" t="s">
        <v>79</v>
      </c>
      <c r="AU440" s="143" t="s">
        <v>80</v>
      </c>
      <c r="AY440" s="135" t="s">
        <v>239</v>
      </c>
      <c r="BK440" s="144">
        <f>BK441+BK449+BK456</f>
        <v>0</v>
      </c>
    </row>
    <row r="441" spans="1:65" s="12" customFormat="1" ht="22.75" customHeight="1">
      <c r="B441" s="134"/>
      <c r="D441" s="135" t="s">
        <v>79</v>
      </c>
      <c r="E441" s="145" t="s">
        <v>621</v>
      </c>
      <c r="F441" s="145" t="s">
        <v>622</v>
      </c>
      <c r="I441" s="137"/>
      <c r="J441" s="146">
        <f>BK441</f>
        <v>0</v>
      </c>
      <c r="L441" s="134"/>
      <c r="M441" s="139"/>
      <c r="N441" s="140"/>
      <c r="O441" s="140"/>
      <c r="P441" s="141">
        <f>SUM(P442:P448)</f>
        <v>0</v>
      </c>
      <c r="Q441" s="140"/>
      <c r="R441" s="141">
        <f>SUM(R442:R448)</f>
        <v>10.126969599999999</v>
      </c>
      <c r="S441" s="140"/>
      <c r="T441" s="142">
        <f>SUM(T442:T448)</f>
        <v>0</v>
      </c>
      <c r="AR441" s="135" t="s">
        <v>88</v>
      </c>
      <c r="AT441" s="143" t="s">
        <v>79</v>
      </c>
      <c r="AU441" s="143" t="s">
        <v>88</v>
      </c>
      <c r="AY441" s="135" t="s">
        <v>239</v>
      </c>
      <c r="BK441" s="144">
        <f>SUM(BK442:BK448)</f>
        <v>0</v>
      </c>
    </row>
    <row r="442" spans="1:65" s="2" customFormat="1" ht="24.25" customHeight="1">
      <c r="A442" s="34"/>
      <c r="B442" s="147"/>
      <c r="C442" s="148" t="s">
        <v>678</v>
      </c>
      <c r="D442" s="148" t="s">
        <v>242</v>
      </c>
      <c r="E442" s="149" t="s">
        <v>624</v>
      </c>
      <c r="F442" s="150" t="s">
        <v>625</v>
      </c>
      <c r="G442" s="151" t="s">
        <v>245</v>
      </c>
      <c r="H442" s="152">
        <v>4.4779999999999998</v>
      </c>
      <c r="I442" s="153"/>
      <c r="J442" s="152">
        <f>ROUND(I442*H442,3)</f>
        <v>0</v>
      </c>
      <c r="K442" s="154"/>
      <c r="L442" s="35"/>
      <c r="M442" s="155" t="s">
        <v>1</v>
      </c>
      <c r="N442" s="156" t="s">
        <v>46</v>
      </c>
      <c r="O442" s="60"/>
      <c r="P442" s="157">
        <f>O442*H442</f>
        <v>0</v>
      </c>
      <c r="Q442" s="157">
        <v>2.2404799999999998</v>
      </c>
      <c r="R442" s="157">
        <f>Q442*H442</f>
        <v>10.032869439999999</v>
      </c>
      <c r="S442" s="157">
        <v>0</v>
      </c>
      <c r="T442" s="158">
        <f>S442*H442</f>
        <v>0</v>
      </c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R442" s="159" t="s">
        <v>246</v>
      </c>
      <c r="AT442" s="159" t="s">
        <v>242</v>
      </c>
      <c r="AU442" s="159" t="s">
        <v>140</v>
      </c>
      <c r="AY442" s="18" t="s">
        <v>239</v>
      </c>
      <c r="BE442" s="160">
        <f>IF(N442="základná",J442,0)</f>
        <v>0</v>
      </c>
      <c r="BF442" s="160">
        <f>IF(N442="znížená",J442,0)</f>
        <v>0</v>
      </c>
      <c r="BG442" s="160">
        <f>IF(N442="zákl. prenesená",J442,0)</f>
        <v>0</v>
      </c>
      <c r="BH442" s="160">
        <f>IF(N442="zníž. prenesená",J442,0)</f>
        <v>0</v>
      </c>
      <c r="BI442" s="160">
        <f>IF(N442="nulová",J442,0)</f>
        <v>0</v>
      </c>
      <c r="BJ442" s="18" t="s">
        <v>140</v>
      </c>
      <c r="BK442" s="161">
        <f>ROUND(I442*H442,3)</f>
        <v>0</v>
      </c>
      <c r="BL442" s="18" t="s">
        <v>246</v>
      </c>
      <c r="BM442" s="159" t="s">
        <v>393</v>
      </c>
    </row>
    <row r="443" spans="1:65" s="13" customFormat="1">
      <c r="B443" s="162"/>
      <c r="D443" s="163" t="s">
        <v>247</v>
      </c>
      <c r="E443" s="164" t="s">
        <v>1</v>
      </c>
      <c r="F443" s="165" t="s">
        <v>1709</v>
      </c>
      <c r="H443" s="166">
        <v>0.24</v>
      </c>
      <c r="I443" s="167"/>
      <c r="L443" s="162"/>
      <c r="M443" s="168"/>
      <c r="N443" s="169"/>
      <c r="O443" s="169"/>
      <c r="P443" s="169"/>
      <c r="Q443" s="169"/>
      <c r="R443" s="169"/>
      <c r="S443" s="169"/>
      <c r="T443" s="170"/>
      <c r="AT443" s="164" t="s">
        <v>247</v>
      </c>
      <c r="AU443" s="164" t="s">
        <v>140</v>
      </c>
      <c r="AV443" s="13" t="s">
        <v>140</v>
      </c>
      <c r="AW443" s="13" t="s">
        <v>3</v>
      </c>
      <c r="AX443" s="13" t="s">
        <v>80</v>
      </c>
      <c r="AY443" s="164" t="s">
        <v>239</v>
      </c>
    </row>
    <row r="444" spans="1:65" s="13" customFormat="1">
      <c r="B444" s="162"/>
      <c r="D444" s="163" t="s">
        <v>247</v>
      </c>
      <c r="E444" s="164" t="s">
        <v>1</v>
      </c>
      <c r="F444" s="165" t="s">
        <v>1710</v>
      </c>
      <c r="H444" s="166">
        <v>0.24</v>
      </c>
      <c r="I444" s="167"/>
      <c r="L444" s="162"/>
      <c r="M444" s="168"/>
      <c r="N444" s="169"/>
      <c r="O444" s="169"/>
      <c r="P444" s="169"/>
      <c r="Q444" s="169"/>
      <c r="R444" s="169"/>
      <c r="S444" s="169"/>
      <c r="T444" s="170"/>
      <c r="AT444" s="164" t="s">
        <v>247</v>
      </c>
      <c r="AU444" s="164" t="s">
        <v>140</v>
      </c>
      <c r="AV444" s="13" t="s">
        <v>140</v>
      </c>
      <c r="AW444" s="13" t="s">
        <v>3</v>
      </c>
      <c r="AX444" s="13" t="s">
        <v>80</v>
      </c>
      <c r="AY444" s="164" t="s">
        <v>239</v>
      </c>
    </row>
    <row r="445" spans="1:65" s="13" customFormat="1">
      <c r="B445" s="162"/>
      <c r="D445" s="163" t="s">
        <v>247</v>
      </c>
      <c r="E445" s="164" t="s">
        <v>1</v>
      </c>
      <c r="F445" s="165" t="s">
        <v>628</v>
      </c>
      <c r="H445" s="166">
        <v>1.9990000000000001</v>
      </c>
      <c r="I445" s="167"/>
      <c r="L445" s="162"/>
      <c r="M445" s="168"/>
      <c r="N445" s="169"/>
      <c r="O445" s="169"/>
      <c r="P445" s="169"/>
      <c r="Q445" s="169"/>
      <c r="R445" s="169"/>
      <c r="S445" s="169"/>
      <c r="T445" s="170"/>
      <c r="AT445" s="164" t="s">
        <v>247</v>
      </c>
      <c r="AU445" s="164" t="s">
        <v>140</v>
      </c>
      <c r="AV445" s="13" t="s">
        <v>140</v>
      </c>
      <c r="AW445" s="13" t="s">
        <v>3</v>
      </c>
      <c r="AX445" s="13" t="s">
        <v>80</v>
      </c>
      <c r="AY445" s="164" t="s">
        <v>239</v>
      </c>
    </row>
    <row r="446" spans="1:65" s="13" customFormat="1">
      <c r="B446" s="162"/>
      <c r="D446" s="163" t="s">
        <v>247</v>
      </c>
      <c r="E446" s="164" t="s">
        <v>1</v>
      </c>
      <c r="F446" s="165" t="s">
        <v>629</v>
      </c>
      <c r="H446" s="166">
        <v>1.9990000000000001</v>
      </c>
      <c r="I446" s="167"/>
      <c r="L446" s="162"/>
      <c r="M446" s="168"/>
      <c r="N446" s="169"/>
      <c r="O446" s="169"/>
      <c r="P446" s="169"/>
      <c r="Q446" s="169"/>
      <c r="R446" s="169"/>
      <c r="S446" s="169"/>
      <c r="T446" s="170"/>
      <c r="AT446" s="164" t="s">
        <v>247</v>
      </c>
      <c r="AU446" s="164" t="s">
        <v>140</v>
      </c>
      <c r="AV446" s="13" t="s">
        <v>140</v>
      </c>
      <c r="AW446" s="13" t="s">
        <v>3</v>
      </c>
      <c r="AX446" s="13" t="s">
        <v>80</v>
      </c>
      <c r="AY446" s="164" t="s">
        <v>239</v>
      </c>
    </row>
    <row r="447" spans="1:65" s="14" customFormat="1">
      <c r="B447" s="171"/>
      <c r="D447" s="163" t="s">
        <v>247</v>
      </c>
      <c r="E447" s="172" t="s">
        <v>1</v>
      </c>
      <c r="F447" s="173" t="s">
        <v>249</v>
      </c>
      <c r="H447" s="174">
        <v>4.4779999999999998</v>
      </c>
      <c r="I447" s="175"/>
      <c r="L447" s="171"/>
      <c r="M447" s="176"/>
      <c r="N447" s="177"/>
      <c r="O447" s="177"/>
      <c r="P447" s="177"/>
      <c r="Q447" s="177"/>
      <c r="R447" s="177"/>
      <c r="S447" s="177"/>
      <c r="T447" s="178"/>
      <c r="AT447" s="172" t="s">
        <v>247</v>
      </c>
      <c r="AU447" s="172" t="s">
        <v>140</v>
      </c>
      <c r="AV447" s="14" t="s">
        <v>246</v>
      </c>
      <c r="AW447" s="14" t="s">
        <v>3</v>
      </c>
      <c r="AX447" s="14" t="s">
        <v>88</v>
      </c>
      <c r="AY447" s="172" t="s">
        <v>239</v>
      </c>
    </row>
    <row r="448" spans="1:65" s="2" customFormat="1" ht="24.25" customHeight="1">
      <c r="A448" s="34"/>
      <c r="B448" s="147"/>
      <c r="C448" s="148" t="s">
        <v>681</v>
      </c>
      <c r="D448" s="148" t="s">
        <v>242</v>
      </c>
      <c r="E448" s="149" t="s">
        <v>631</v>
      </c>
      <c r="F448" s="150" t="s">
        <v>632</v>
      </c>
      <c r="G448" s="151" t="s">
        <v>461</v>
      </c>
      <c r="H448" s="152">
        <v>4.2000000000000003E-2</v>
      </c>
      <c r="I448" s="153"/>
      <c r="J448" s="152">
        <f>ROUND(I448*H448,3)</f>
        <v>0</v>
      </c>
      <c r="K448" s="154"/>
      <c r="L448" s="35"/>
      <c r="M448" s="155" t="s">
        <v>1</v>
      </c>
      <c r="N448" s="156" t="s">
        <v>46</v>
      </c>
      <c r="O448" s="60"/>
      <c r="P448" s="157">
        <f>O448*H448</f>
        <v>0</v>
      </c>
      <c r="Q448" s="157">
        <v>2.2404799999999998</v>
      </c>
      <c r="R448" s="157">
        <f>Q448*H448</f>
        <v>9.4100160000000002E-2</v>
      </c>
      <c r="S448" s="157">
        <v>0</v>
      </c>
      <c r="T448" s="158">
        <f>S448*H448</f>
        <v>0</v>
      </c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R448" s="159" t="s">
        <v>246</v>
      </c>
      <c r="AT448" s="159" t="s">
        <v>242</v>
      </c>
      <c r="AU448" s="159" t="s">
        <v>140</v>
      </c>
      <c r="AY448" s="18" t="s">
        <v>239</v>
      </c>
      <c r="BE448" s="160">
        <f>IF(N448="základná",J448,0)</f>
        <v>0</v>
      </c>
      <c r="BF448" s="160">
        <f>IF(N448="znížená",J448,0)</f>
        <v>0</v>
      </c>
      <c r="BG448" s="160">
        <f>IF(N448="zákl. prenesená",J448,0)</f>
        <v>0</v>
      </c>
      <c r="BH448" s="160">
        <f>IF(N448="zníž. prenesená",J448,0)</f>
        <v>0</v>
      </c>
      <c r="BI448" s="160">
        <f>IF(N448="nulová",J448,0)</f>
        <v>0</v>
      </c>
      <c r="BJ448" s="18" t="s">
        <v>140</v>
      </c>
      <c r="BK448" s="161">
        <f>ROUND(I448*H448,3)</f>
        <v>0</v>
      </c>
      <c r="BL448" s="18" t="s">
        <v>246</v>
      </c>
      <c r="BM448" s="159" t="s">
        <v>400</v>
      </c>
    </row>
    <row r="449" spans="1:65" s="12" customFormat="1" ht="22.75" customHeight="1">
      <c r="B449" s="134"/>
      <c r="D449" s="135" t="s">
        <v>79</v>
      </c>
      <c r="E449" s="145" t="s">
        <v>634</v>
      </c>
      <c r="F449" s="145" t="s">
        <v>635</v>
      </c>
      <c r="I449" s="137"/>
      <c r="J449" s="146">
        <f>BK449</f>
        <v>0</v>
      </c>
      <c r="L449" s="134"/>
      <c r="M449" s="139"/>
      <c r="N449" s="140"/>
      <c r="O449" s="140"/>
      <c r="P449" s="141">
        <f>SUM(P450:P455)</f>
        <v>0</v>
      </c>
      <c r="Q449" s="140"/>
      <c r="R449" s="141">
        <f>SUM(R450:R455)</f>
        <v>0.63111225000000004</v>
      </c>
      <c r="S449" s="140"/>
      <c r="T449" s="142">
        <f>SUM(T450:T455)</f>
        <v>0</v>
      </c>
      <c r="AR449" s="135" t="s">
        <v>88</v>
      </c>
      <c r="AT449" s="143" t="s">
        <v>79</v>
      </c>
      <c r="AU449" s="143" t="s">
        <v>88</v>
      </c>
      <c r="AY449" s="135" t="s">
        <v>239</v>
      </c>
      <c r="BK449" s="144">
        <f>SUM(BK450:BK455)</f>
        <v>0</v>
      </c>
    </row>
    <row r="450" spans="1:65" s="2" customFormat="1" ht="24.25" customHeight="1">
      <c r="A450" s="34"/>
      <c r="B450" s="147"/>
      <c r="C450" s="148" t="s">
        <v>1222</v>
      </c>
      <c r="D450" s="148" t="s">
        <v>242</v>
      </c>
      <c r="E450" s="149" t="s">
        <v>637</v>
      </c>
      <c r="F450" s="150" t="s">
        <v>638</v>
      </c>
      <c r="G450" s="151" t="s">
        <v>261</v>
      </c>
      <c r="H450" s="152">
        <v>79.95</v>
      </c>
      <c r="I450" s="153"/>
      <c r="J450" s="152">
        <f>ROUND(I450*H450,3)</f>
        <v>0</v>
      </c>
      <c r="K450" s="154"/>
      <c r="L450" s="35"/>
      <c r="M450" s="155" t="s">
        <v>1</v>
      </c>
      <c r="N450" s="156" t="s">
        <v>46</v>
      </c>
      <c r="O450" s="60"/>
      <c r="P450" s="157">
        <f>O450*H450</f>
        <v>0</v>
      </c>
      <c r="Q450" s="157">
        <v>7.7200000000000003E-3</v>
      </c>
      <c r="R450" s="157">
        <f>Q450*H450</f>
        <v>0.61721400000000004</v>
      </c>
      <c r="S450" s="157">
        <v>0</v>
      </c>
      <c r="T450" s="158">
        <f>S450*H450</f>
        <v>0</v>
      </c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R450" s="159" t="s">
        <v>246</v>
      </c>
      <c r="AT450" s="159" t="s">
        <v>242</v>
      </c>
      <c r="AU450" s="159" t="s">
        <v>140</v>
      </c>
      <c r="AY450" s="18" t="s">
        <v>239</v>
      </c>
      <c r="BE450" s="160">
        <f>IF(N450="základná",J450,0)</f>
        <v>0</v>
      </c>
      <c r="BF450" s="160">
        <f>IF(N450="znížená",J450,0)</f>
        <v>0</v>
      </c>
      <c r="BG450" s="160">
        <f>IF(N450="zákl. prenesená",J450,0)</f>
        <v>0</v>
      </c>
      <c r="BH450" s="160">
        <f>IF(N450="zníž. prenesená",J450,0)</f>
        <v>0</v>
      </c>
      <c r="BI450" s="160">
        <f>IF(N450="nulová",J450,0)</f>
        <v>0</v>
      </c>
      <c r="BJ450" s="18" t="s">
        <v>140</v>
      </c>
      <c r="BK450" s="161">
        <f>ROUND(I450*H450,3)</f>
        <v>0</v>
      </c>
      <c r="BL450" s="18" t="s">
        <v>246</v>
      </c>
      <c r="BM450" s="159" t="s">
        <v>1711</v>
      </c>
    </row>
    <row r="451" spans="1:65" s="2" customFormat="1" ht="19.649999999999999">
      <c r="A451" s="34"/>
      <c r="B451" s="35"/>
      <c r="C451" s="34"/>
      <c r="D451" s="163" t="s">
        <v>316</v>
      </c>
      <c r="E451" s="34"/>
      <c r="F451" s="186" t="s">
        <v>640</v>
      </c>
      <c r="G451" s="34"/>
      <c r="H451" s="34"/>
      <c r="I451" s="187"/>
      <c r="J451" s="34"/>
      <c r="K451" s="34"/>
      <c r="L451" s="35"/>
      <c r="M451" s="188"/>
      <c r="N451" s="189"/>
      <c r="O451" s="60"/>
      <c r="P451" s="60"/>
      <c r="Q451" s="60"/>
      <c r="R451" s="60"/>
      <c r="S451" s="60"/>
      <c r="T451" s="61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T451" s="18" t="s">
        <v>316</v>
      </c>
      <c r="AU451" s="18" t="s">
        <v>140</v>
      </c>
    </row>
    <row r="452" spans="1:65" s="13" customFormat="1">
      <c r="B452" s="162"/>
      <c r="D452" s="163" t="s">
        <v>247</v>
      </c>
      <c r="E452" s="164" t="s">
        <v>1</v>
      </c>
      <c r="F452" s="165" t="s">
        <v>641</v>
      </c>
      <c r="H452" s="166">
        <v>79.95</v>
      </c>
      <c r="I452" s="167"/>
      <c r="L452" s="162"/>
      <c r="M452" s="168"/>
      <c r="N452" s="169"/>
      <c r="O452" s="169"/>
      <c r="P452" s="169"/>
      <c r="Q452" s="169"/>
      <c r="R452" s="169"/>
      <c r="S452" s="169"/>
      <c r="T452" s="170"/>
      <c r="AT452" s="164" t="s">
        <v>247</v>
      </c>
      <c r="AU452" s="164" t="s">
        <v>140</v>
      </c>
      <c r="AV452" s="13" t="s">
        <v>140</v>
      </c>
      <c r="AW452" s="13" t="s">
        <v>3</v>
      </c>
      <c r="AX452" s="13" t="s">
        <v>88</v>
      </c>
      <c r="AY452" s="164" t="s">
        <v>239</v>
      </c>
    </row>
    <row r="453" spans="1:65" s="2" customFormat="1" ht="24.25" customHeight="1">
      <c r="A453" s="34"/>
      <c r="B453" s="147"/>
      <c r="C453" s="148" t="s">
        <v>1230</v>
      </c>
      <c r="D453" s="148" t="s">
        <v>242</v>
      </c>
      <c r="E453" s="149" t="s">
        <v>643</v>
      </c>
      <c r="F453" s="150" t="s">
        <v>644</v>
      </c>
      <c r="G453" s="151" t="s">
        <v>138</v>
      </c>
      <c r="H453" s="152">
        <v>35.5</v>
      </c>
      <c r="I453" s="153"/>
      <c r="J453" s="152">
        <f>ROUND(I453*H453,3)</f>
        <v>0</v>
      </c>
      <c r="K453" s="154"/>
      <c r="L453" s="35"/>
      <c r="M453" s="155" t="s">
        <v>1</v>
      </c>
      <c r="N453" s="156" t="s">
        <v>46</v>
      </c>
      <c r="O453" s="60"/>
      <c r="P453" s="157">
        <f>O453*H453</f>
        <v>0</v>
      </c>
      <c r="Q453" s="157">
        <v>2.4000000000000001E-4</v>
      </c>
      <c r="R453" s="157">
        <f>Q453*H453</f>
        <v>8.5199999999999998E-3</v>
      </c>
      <c r="S453" s="157">
        <v>0</v>
      </c>
      <c r="T453" s="158">
        <f>S453*H453</f>
        <v>0</v>
      </c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R453" s="159" t="s">
        <v>246</v>
      </c>
      <c r="AT453" s="159" t="s">
        <v>242</v>
      </c>
      <c r="AU453" s="159" t="s">
        <v>140</v>
      </c>
      <c r="AY453" s="18" t="s">
        <v>239</v>
      </c>
      <c r="BE453" s="160">
        <f>IF(N453="základná",J453,0)</f>
        <v>0</v>
      </c>
      <c r="BF453" s="160">
        <f>IF(N453="znížená",J453,0)</f>
        <v>0</v>
      </c>
      <c r="BG453" s="160">
        <f>IF(N453="zákl. prenesená",J453,0)</f>
        <v>0</v>
      </c>
      <c r="BH453" s="160">
        <f>IF(N453="zníž. prenesená",J453,0)</f>
        <v>0</v>
      </c>
      <c r="BI453" s="160">
        <f>IF(N453="nulová",J453,0)</f>
        <v>0</v>
      </c>
      <c r="BJ453" s="18" t="s">
        <v>140</v>
      </c>
      <c r="BK453" s="161">
        <f>ROUND(I453*H453,3)</f>
        <v>0</v>
      </c>
      <c r="BL453" s="18" t="s">
        <v>246</v>
      </c>
      <c r="BM453" s="159" t="s">
        <v>1712</v>
      </c>
    </row>
    <row r="454" spans="1:65" s="13" customFormat="1">
      <c r="B454" s="162"/>
      <c r="D454" s="163" t="s">
        <v>247</v>
      </c>
      <c r="E454" s="164" t="s">
        <v>1</v>
      </c>
      <c r="F454" s="165" t="s">
        <v>646</v>
      </c>
      <c r="H454" s="166">
        <v>35.5</v>
      </c>
      <c r="I454" s="167"/>
      <c r="L454" s="162"/>
      <c r="M454" s="168"/>
      <c r="N454" s="169"/>
      <c r="O454" s="169"/>
      <c r="P454" s="169"/>
      <c r="Q454" s="169"/>
      <c r="R454" s="169"/>
      <c r="S454" s="169"/>
      <c r="T454" s="170"/>
      <c r="AT454" s="164" t="s">
        <v>247</v>
      </c>
      <c r="AU454" s="164" t="s">
        <v>140</v>
      </c>
      <c r="AV454" s="13" t="s">
        <v>140</v>
      </c>
      <c r="AW454" s="13" t="s">
        <v>3</v>
      </c>
      <c r="AX454" s="13" t="s">
        <v>88</v>
      </c>
      <c r="AY454" s="164" t="s">
        <v>239</v>
      </c>
    </row>
    <row r="455" spans="1:65" s="2" customFormat="1" ht="38" customHeight="1">
      <c r="A455" s="34"/>
      <c r="B455" s="147"/>
      <c r="C455" s="190" t="s">
        <v>1235</v>
      </c>
      <c r="D455" s="190" t="s">
        <v>541</v>
      </c>
      <c r="E455" s="191" t="s">
        <v>648</v>
      </c>
      <c r="F455" s="192" t="s">
        <v>649</v>
      </c>
      <c r="G455" s="193" t="s">
        <v>138</v>
      </c>
      <c r="H455" s="194">
        <v>35.854999999999997</v>
      </c>
      <c r="I455" s="195"/>
      <c r="J455" s="194">
        <f>ROUND(I455*H455,3)</f>
        <v>0</v>
      </c>
      <c r="K455" s="196"/>
      <c r="L455" s="197"/>
      <c r="M455" s="198" t="s">
        <v>1</v>
      </c>
      <c r="N455" s="199" t="s">
        <v>46</v>
      </c>
      <c r="O455" s="60"/>
      <c r="P455" s="157">
        <f>O455*H455</f>
        <v>0</v>
      </c>
      <c r="Q455" s="157">
        <v>1.4999999999999999E-4</v>
      </c>
      <c r="R455" s="157">
        <f>Q455*H455</f>
        <v>5.3782499999999994E-3</v>
      </c>
      <c r="S455" s="157">
        <v>0</v>
      </c>
      <c r="T455" s="158">
        <f>S455*H455</f>
        <v>0</v>
      </c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R455" s="159" t="s">
        <v>291</v>
      </c>
      <c r="AT455" s="159" t="s">
        <v>541</v>
      </c>
      <c r="AU455" s="159" t="s">
        <v>140</v>
      </c>
      <c r="AY455" s="18" t="s">
        <v>239</v>
      </c>
      <c r="BE455" s="160">
        <f>IF(N455="základná",J455,0)</f>
        <v>0</v>
      </c>
      <c r="BF455" s="160">
        <f>IF(N455="znížená",J455,0)</f>
        <v>0</v>
      </c>
      <c r="BG455" s="160">
        <f>IF(N455="zákl. prenesená",J455,0)</f>
        <v>0</v>
      </c>
      <c r="BH455" s="160">
        <f>IF(N455="zníž. prenesená",J455,0)</f>
        <v>0</v>
      </c>
      <c r="BI455" s="160">
        <f>IF(N455="nulová",J455,0)</f>
        <v>0</v>
      </c>
      <c r="BJ455" s="18" t="s">
        <v>140</v>
      </c>
      <c r="BK455" s="161">
        <f>ROUND(I455*H455,3)</f>
        <v>0</v>
      </c>
      <c r="BL455" s="18" t="s">
        <v>246</v>
      </c>
      <c r="BM455" s="159" t="s">
        <v>1713</v>
      </c>
    </row>
    <row r="456" spans="1:65" s="12" customFormat="1" ht="22.75" customHeight="1">
      <c r="B456" s="134"/>
      <c r="D456" s="135" t="s">
        <v>79</v>
      </c>
      <c r="E456" s="145" t="s">
        <v>651</v>
      </c>
      <c r="F456" s="145" t="s">
        <v>509</v>
      </c>
      <c r="I456" s="137"/>
      <c r="J456" s="146">
        <f>BK456</f>
        <v>0</v>
      </c>
      <c r="L456" s="134"/>
      <c r="M456" s="139"/>
      <c r="N456" s="140"/>
      <c r="O456" s="140"/>
      <c r="P456" s="141">
        <f>P457</f>
        <v>0</v>
      </c>
      <c r="Q456" s="140"/>
      <c r="R456" s="141">
        <f>R457</f>
        <v>0</v>
      </c>
      <c r="S456" s="140"/>
      <c r="T456" s="142">
        <f>T457</f>
        <v>0</v>
      </c>
      <c r="AR456" s="135" t="s">
        <v>88</v>
      </c>
      <c r="AT456" s="143" t="s">
        <v>79</v>
      </c>
      <c r="AU456" s="143" t="s">
        <v>88</v>
      </c>
      <c r="AY456" s="135" t="s">
        <v>239</v>
      </c>
      <c r="BK456" s="144">
        <f>BK457</f>
        <v>0</v>
      </c>
    </row>
    <row r="457" spans="1:65" s="2" customFormat="1" ht="24.25" customHeight="1">
      <c r="A457" s="34"/>
      <c r="B457" s="147"/>
      <c r="C457" s="148" t="s">
        <v>1714</v>
      </c>
      <c r="D457" s="148" t="s">
        <v>242</v>
      </c>
      <c r="E457" s="149" t="s">
        <v>653</v>
      </c>
      <c r="F457" s="150" t="s">
        <v>654</v>
      </c>
      <c r="G457" s="151" t="s">
        <v>461</v>
      </c>
      <c r="H457" s="152">
        <v>10.757999999999999</v>
      </c>
      <c r="I457" s="153"/>
      <c r="J457" s="152">
        <f>ROUND(I457*H457,3)</f>
        <v>0</v>
      </c>
      <c r="K457" s="154"/>
      <c r="L457" s="35"/>
      <c r="M457" s="155" t="s">
        <v>1</v>
      </c>
      <c r="N457" s="156" t="s">
        <v>46</v>
      </c>
      <c r="O457" s="60"/>
      <c r="P457" s="157">
        <f>O457*H457</f>
        <v>0</v>
      </c>
      <c r="Q457" s="157">
        <v>0</v>
      </c>
      <c r="R457" s="157">
        <f>Q457*H457</f>
        <v>0</v>
      </c>
      <c r="S457" s="157">
        <v>0</v>
      </c>
      <c r="T457" s="158">
        <f>S457*H457</f>
        <v>0</v>
      </c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R457" s="159" t="s">
        <v>246</v>
      </c>
      <c r="AT457" s="159" t="s">
        <v>242</v>
      </c>
      <c r="AU457" s="159" t="s">
        <v>140</v>
      </c>
      <c r="AY457" s="18" t="s">
        <v>239</v>
      </c>
      <c r="BE457" s="160">
        <f>IF(N457="základná",J457,0)</f>
        <v>0</v>
      </c>
      <c r="BF457" s="160">
        <f>IF(N457="znížená",J457,0)</f>
        <v>0</v>
      </c>
      <c r="BG457" s="160">
        <f>IF(N457="zákl. prenesená",J457,0)</f>
        <v>0</v>
      </c>
      <c r="BH457" s="160">
        <f>IF(N457="zníž. prenesená",J457,0)</f>
        <v>0</v>
      </c>
      <c r="BI457" s="160">
        <f>IF(N457="nulová",J457,0)</f>
        <v>0</v>
      </c>
      <c r="BJ457" s="18" t="s">
        <v>140</v>
      </c>
      <c r="BK457" s="161">
        <f>ROUND(I457*H457,3)</f>
        <v>0</v>
      </c>
      <c r="BL457" s="18" t="s">
        <v>246</v>
      </c>
      <c r="BM457" s="159" t="s">
        <v>1715</v>
      </c>
    </row>
    <row r="458" spans="1:65" s="12" customFormat="1" ht="25.85" customHeight="1">
      <c r="B458" s="134"/>
      <c r="D458" s="135" t="s">
        <v>79</v>
      </c>
      <c r="E458" s="136" t="s">
        <v>656</v>
      </c>
      <c r="F458" s="136" t="s">
        <v>657</v>
      </c>
      <c r="I458" s="137"/>
      <c r="J458" s="138">
        <f>BK458</f>
        <v>0</v>
      </c>
      <c r="L458" s="134"/>
      <c r="M458" s="139"/>
      <c r="N458" s="140"/>
      <c r="O458" s="140"/>
      <c r="P458" s="141">
        <f>P459+P468+P491+P566</f>
        <v>0</v>
      </c>
      <c r="Q458" s="140"/>
      <c r="R458" s="141">
        <f>R459+R468+R491+R566</f>
        <v>15.3134698</v>
      </c>
      <c r="S458" s="140"/>
      <c r="T458" s="142">
        <f>T459+T468+T491+T566</f>
        <v>0</v>
      </c>
      <c r="AR458" s="135" t="s">
        <v>88</v>
      </c>
      <c r="AT458" s="143" t="s">
        <v>79</v>
      </c>
      <c r="AU458" s="143" t="s">
        <v>80</v>
      </c>
      <c r="AY458" s="135" t="s">
        <v>239</v>
      </c>
      <c r="BK458" s="144">
        <f>BK459+BK468+BK491+BK566</f>
        <v>0</v>
      </c>
    </row>
    <row r="459" spans="1:65" s="12" customFormat="1" ht="22.75" customHeight="1">
      <c r="B459" s="134"/>
      <c r="D459" s="135" t="s">
        <v>79</v>
      </c>
      <c r="E459" s="145" t="s">
        <v>658</v>
      </c>
      <c r="F459" s="145" t="s">
        <v>659</v>
      </c>
      <c r="I459" s="137"/>
      <c r="J459" s="146">
        <f>BK459</f>
        <v>0</v>
      </c>
      <c r="L459" s="134"/>
      <c r="M459" s="139"/>
      <c r="N459" s="140"/>
      <c r="O459" s="140"/>
      <c r="P459" s="141">
        <f>SUM(P460:P467)</f>
        <v>0</v>
      </c>
      <c r="Q459" s="140"/>
      <c r="R459" s="141">
        <f>SUM(R460:R467)</f>
        <v>0.28240579999999998</v>
      </c>
      <c r="S459" s="140"/>
      <c r="T459" s="142">
        <f>SUM(T460:T467)</f>
        <v>0</v>
      </c>
      <c r="AR459" s="135" t="s">
        <v>88</v>
      </c>
      <c r="AT459" s="143" t="s">
        <v>79</v>
      </c>
      <c r="AU459" s="143" t="s">
        <v>88</v>
      </c>
      <c r="AY459" s="135" t="s">
        <v>239</v>
      </c>
      <c r="BK459" s="144">
        <f>SUM(BK460:BK467)</f>
        <v>0</v>
      </c>
    </row>
    <row r="460" spans="1:65" s="2" customFormat="1" ht="24.25" customHeight="1">
      <c r="A460" s="34"/>
      <c r="B460" s="147"/>
      <c r="C460" s="148" t="s">
        <v>1133</v>
      </c>
      <c r="D460" s="148" t="s">
        <v>242</v>
      </c>
      <c r="E460" s="149" t="s">
        <v>661</v>
      </c>
      <c r="F460" s="150" t="s">
        <v>5420</v>
      </c>
      <c r="G460" s="151" t="s">
        <v>261</v>
      </c>
      <c r="H460" s="152">
        <v>79.95</v>
      </c>
      <c r="I460" s="153"/>
      <c r="J460" s="152">
        <f>ROUND(I460*H460,3)</f>
        <v>0</v>
      </c>
      <c r="K460" s="154"/>
      <c r="L460" s="35"/>
      <c r="M460" s="155" t="s">
        <v>1</v>
      </c>
      <c r="N460" s="156" t="s">
        <v>46</v>
      </c>
      <c r="O460" s="60"/>
      <c r="P460" s="157">
        <f>O460*H460</f>
        <v>0</v>
      </c>
      <c r="Q460" s="157">
        <v>3.5000000000000001E-3</v>
      </c>
      <c r="R460" s="157">
        <f>Q460*H460</f>
        <v>0.27982499999999999</v>
      </c>
      <c r="S460" s="157">
        <v>0</v>
      </c>
      <c r="T460" s="158">
        <f>S460*H460</f>
        <v>0</v>
      </c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R460" s="159" t="s">
        <v>246</v>
      </c>
      <c r="AT460" s="159" t="s">
        <v>242</v>
      </c>
      <c r="AU460" s="159" t="s">
        <v>140</v>
      </c>
      <c r="AY460" s="18" t="s">
        <v>239</v>
      </c>
      <c r="BE460" s="160">
        <f>IF(N460="základná",J460,0)</f>
        <v>0</v>
      </c>
      <c r="BF460" s="160">
        <f>IF(N460="znížená",J460,0)</f>
        <v>0</v>
      </c>
      <c r="BG460" s="160">
        <f>IF(N460="zákl. prenesená",J460,0)</f>
        <v>0</v>
      </c>
      <c r="BH460" s="160">
        <f>IF(N460="zníž. prenesená",J460,0)</f>
        <v>0</v>
      </c>
      <c r="BI460" s="160">
        <f>IF(N460="nulová",J460,0)</f>
        <v>0</v>
      </c>
      <c r="BJ460" s="18" t="s">
        <v>140</v>
      </c>
      <c r="BK460" s="161">
        <f>ROUND(I460*H460,3)</f>
        <v>0</v>
      </c>
      <c r="BL460" s="18" t="s">
        <v>246</v>
      </c>
      <c r="BM460" s="159" t="s">
        <v>1716</v>
      </c>
    </row>
    <row r="461" spans="1:65" s="13" customFormat="1">
      <c r="B461" s="162"/>
      <c r="D461" s="163" t="s">
        <v>247</v>
      </c>
      <c r="E461" s="164" t="s">
        <v>1</v>
      </c>
      <c r="F461" s="165" t="s">
        <v>641</v>
      </c>
      <c r="H461" s="166">
        <v>79.95</v>
      </c>
      <c r="I461" s="167"/>
      <c r="L461" s="162"/>
      <c r="M461" s="168"/>
      <c r="N461" s="169"/>
      <c r="O461" s="169"/>
      <c r="P461" s="169"/>
      <c r="Q461" s="169"/>
      <c r="R461" s="169"/>
      <c r="S461" s="169"/>
      <c r="T461" s="170"/>
      <c r="AT461" s="164" t="s">
        <v>247</v>
      </c>
      <c r="AU461" s="164" t="s">
        <v>140</v>
      </c>
      <c r="AV461" s="13" t="s">
        <v>140</v>
      </c>
      <c r="AW461" s="13" t="s">
        <v>3</v>
      </c>
      <c r="AX461" s="13" t="s">
        <v>88</v>
      </c>
      <c r="AY461" s="164" t="s">
        <v>239</v>
      </c>
    </row>
    <row r="462" spans="1:65" s="2" customFormat="1" ht="24.25" customHeight="1">
      <c r="A462" s="34"/>
      <c r="B462" s="147"/>
      <c r="C462" s="148" t="s">
        <v>684</v>
      </c>
      <c r="D462" s="148" t="s">
        <v>242</v>
      </c>
      <c r="E462" s="149" t="s">
        <v>664</v>
      </c>
      <c r="F462" s="150" t="s">
        <v>665</v>
      </c>
      <c r="G462" s="151" t="s">
        <v>261</v>
      </c>
      <c r="H462" s="152">
        <v>32.26</v>
      </c>
      <c r="I462" s="153"/>
      <c r="J462" s="152">
        <f>ROUND(I462*H462,3)</f>
        <v>0</v>
      </c>
      <c r="K462" s="154"/>
      <c r="L462" s="35"/>
      <c r="M462" s="155" t="s">
        <v>1</v>
      </c>
      <c r="N462" s="156" t="s">
        <v>46</v>
      </c>
      <c r="O462" s="60"/>
      <c r="P462" s="157">
        <f>O462*H462</f>
        <v>0</v>
      </c>
      <c r="Q462" s="157">
        <v>8.0000000000000007E-5</v>
      </c>
      <c r="R462" s="157">
        <f>Q462*H462</f>
        <v>2.5807999999999998E-3</v>
      </c>
      <c r="S462" s="157">
        <v>0</v>
      </c>
      <c r="T462" s="158">
        <f>S462*H462</f>
        <v>0</v>
      </c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R462" s="159" t="s">
        <v>307</v>
      </c>
      <c r="AT462" s="159" t="s">
        <v>242</v>
      </c>
      <c r="AU462" s="159" t="s">
        <v>140</v>
      </c>
      <c r="AY462" s="18" t="s">
        <v>239</v>
      </c>
      <c r="BE462" s="160">
        <f>IF(N462="základná",J462,0)</f>
        <v>0</v>
      </c>
      <c r="BF462" s="160">
        <f>IF(N462="znížená",J462,0)</f>
        <v>0</v>
      </c>
      <c r="BG462" s="160">
        <f>IF(N462="zákl. prenesená",J462,0)</f>
        <v>0</v>
      </c>
      <c r="BH462" s="160">
        <f>IF(N462="zníž. prenesená",J462,0)</f>
        <v>0</v>
      </c>
      <c r="BI462" s="160">
        <f>IF(N462="nulová",J462,0)</f>
        <v>0</v>
      </c>
      <c r="BJ462" s="18" t="s">
        <v>140</v>
      </c>
      <c r="BK462" s="161">
        <f>ROUND(I462*H462,3)</f>
        <v>0</v>
      </c>
      <c r="BL462" s="18" t="s">
        <v>307</v>
      </c>
      <c r="BM462" s="159" t="s">
        <v>604</v>
      </c>
    </row>
    <row r="463" spans="1:65" s="13" customFormat="1">
      <c r="B463" s="162"/>
      <c r="D463" s="163" t="s">
        <v>247</v>
      </c>
      <c r="E463" s="164" t="s">
        <v>1</v>
      </c>
      <c r="F463" s="165" t="s">
        <v>1717</v>
      </c>
      <c r="H463" s="166">
        <v>32.26</v>
      </c>
      <c r="I463" s="167"/>
      <c r="L463" s="162"/>
      <c r="M463" s="168"/>
      <c r="N463" s="169"/>
      <c r="O463" s="169"/>
      <c r="P463" s="169"/>
      <c r="Q463" s="169"/>
      <c r="R463" s="169"/>
      <c r="S463" s="169"/>
      <c r="T463" s="170"/>
      <c r="AT463" s="164" t="s">
        <v>247</v>
      </c>
      <c r="AU463" s="164" t="s">
        <v>140</v>
      </c>
      <c r="AV463" s="13" t="s">
        <v>140</v>
      </c>
      <c r="AW463" s="13" t="s">
        <v>3</v>
      </c>
      <c r="AX463" s="13" t="s">
        <v>80</v>
      </c>
      <c r="AY463" s="164" t="s">
        <v>239</v>
      </c>
    </row>
    <row r="464" spans="1:65" s="14" customFormat="1">
      <c r="B464" s="171"/>
      <c r="D464" s="163" t="s">
        <v>247</v>
      </c>
      <c r="E464" s="172" t="s">
        <v>1</v>
      </c>
      <c r="F464" s="173" t="s">
        <v>249</v>
      </c>
      <c r="H464" s="174">
        <v>32.26</v>
      </c>
      <c r="I464" s="175"/>
      <c r="L464" s="171"/>
      <c r="M464" s="176"/>
      <c r="N464" s="177"/>
      <c r="O464" s="177"/>
      <c r="P464" s="177"/>
      <c r="Q464" s="177"/>
      <c r="R464" s="177"/>
      <c r="S464" s="177"/>
      <c r="T464" s="178"/>
      <c r="AT464" s="172" t="s">
        <v>247</v>
      </c>
      <c r="AU464" s="172" t="s">
        <v>140</v>
      </c>
      <c r="AV464" s="14" t="s">
        <v>246</v>
      </c>
      <c r="AW464" s="14" t="s">
        <v>3</v>
      </c>
      <c r="AX464" s="14" t="s">
        <v>88</v>
      </c>
      <c r="AY464" s="172" t="s">
        <v>239</v>
      </c>
    </row>
    <row r="465" spans="1:65" s="2" customFormat="1" ht="24.25" customHeight="1">
      <c r="A465" s="34"/>
      <c r="B465" s="147"/>
      <c r="C465" s="190" t="s">
        <v>687</v>
      </c>
      <c r="D465" s="190" t="s">
        <v>541</v>
      </c>
      <c r="E465" s="191" t="s">
        <v>669</v>
      </c>
      <c r="F465" s="192" t="s">
        <v>670</v>
      </c>
      <c r="G465" s="193" t="s">
        <v>261</v>
      </c>
      <c r="H465" s="194">
        <v>37.098999999999997</v>
      </c>
      <c r="I465" s="195"/>
      <c r="J465" s="194">
        <f>ROUND(I465*H465,3)</f>
        <v>0</v>
      </c>
      <c r="K465" s="196"/>
      <c r="L465" s="197"/>
      <c r="M465" s="198" t="s">
        <v>1</v>
      </c>
      <c r="N465" s="199" t="s">
        <v>46</v>
      </c>
      <c r="O465" s="60"/>
      <c r="P465" s="157">
        <f>O465*H465</f>
        <v>0</v>
      </c>
      <c r="Q465" s="157">
        <v>0</v>
      </c>
      <c r="R465" s="157">
        <f>Q465*H465</f>
        <v>0</v>
      </c>
      <c r="S465" s="157">
        <v>0</v>
      </c>
      <c r="T465" s="158">
        <f>S465*H465</f>
        <v>0</v>
      </c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R465" s="159" t="s">
        <v>323</v>
      </c>
      <c r="AT465" s="159" t="s">
        <v>541</v>
      </c>
      <c r="AU465" s="159" t="s">
        <v>140</v>
      </c>
      <c r="AY465" s="18" t="s">
        <v>239</v>
      </c>
      <c r="BE465" s="160">
        <f>IF(N465="základná",J465,0)</f>
        <v>0</v>
      </c>
      <c r="BF465" s="160">
        <f>IF(N465="znížená",J465,0)</f>
        <v>0</v>
      </c>
      <c r="BG465" s="160">
        <f>IF(N465="zákl. prenesená",J465,0)</f>
        <v>0</v>
      </c>
      <c r="BH465" s="160">
        <f>IF(N465="zníž. prenesená",J465,0)</f>
        <v>0</v>
      </c>
      <c r="BI465" s="160">
        <f>IF(N465="nulová",J465,0)</f>
        <v>0</v>
      </c>
      <c r="BJ465" s="18" t="s">
        <v>140</v>
      </c>
      <c r="BK465" s="161">
        <f>ROUND(I465*H465,3)</f>
        <v>0</v>
      </c>
      <c r="BL465" s="18" t="s">
        <v>307</v>
      </c>
      <c r="BM465" s="159" t="s">
        <v>607</v>
      </c>
    </row>
    <row r="466" spans="1:65" s="13" customFormat="1">
      <c r="B466" s="162"/>
      <c r="D466" s="163" t="s">
        <v>247</v>
      </c>
      <c r="E466" s="164" t="s">
        <v>1</v>
      </c>
      <c r="F466" s="165" t="s">
        <v>1718</v>
      </c>
      <c r="H466" s="166">
        <v>37.098999999999997</v>
      </c>
      <c r="I466" s="167"/>
      <c r="L466" s="162"/>
      <c r="M466" s="168"/>
      <c r="N466" s="169"/>
      <c r="O466" s="169"/>
      <c r="P466" s="169"/>
      <c r="Q466" s="169"/>
      <c r="R466" s="169"/>
      <c r="S466" s="169"/>
      <c r="T466" s="170"/>
      <c r="AT466" s="164" t="s">
        <v>247</v>
      </c>
      <c r="AU466" s="164" t="s">
        <v>140</v>
      </c>
      <c r="AV466" s="13" t="s">
        <v>140</v>
      </c>
      <c r="AW466" s="13" t="s">
        <v>3</v>
      </c>
      <c r="AX466" s="13" t="s">
        <v>80</v>
      </c>
      <c r="AY466" s="164" t="s">
        <v>239</v>
      </c>
    </row>
    <row r="467" spans="1:65" s="14" customFormat="1">
      <c r="B467" s="171"/>
      <c r="D467" s="163" t="s">
        <v>247</v>
      </c>
      <c r="E467" s="172" t="s">
        <v>1</v>
      </c>
      <c r="F467" s="173" t="s">
        <v>249</v>
      </c>
      <c r="H467" s="174">
        <v>37.098999999999997</v>
      </c>
      <c r="I467" s="175"/>
      <c r="L467" s="171"/>
      <c r="M467" s="176"/>
      <c r="N467" s="177"/>
      <c r="O467" s="177"/>
      <c r="P467" s="177"/>
      <c r="Q467" s="177"/>
      <c r="R467" s="177"/>
      <c r="S467" s="177"/>
      <c r="T467" s="178"/>
      <c r="AT467" s="172" t="s">
        <v>247</v>
      </c>
      <c r="AU467" s="172" t="s">
        <v>140</v>
      </c>
      <c r="AV467" s="14" t="s">
        <v>246</v>
      </c>
      <c r="AW467" s="14" t="s">
        <v>3</v>
      </c>
      <c r="AX467" s="14" t="s">
        <v>88</v>
      </c>
      <c r="AY467" s="172" t="s">
        <v>239</v>
      </c>
    </row>
    <row r="468" spans="1:65" s="12" customFormat="1" ht="22.75" customHeight="1">
      <c r="B468" s="134"/>
      <c r="D468" s="135" t="s">
        <v>79</v>
      </c>
      <c r="E468" s="145" t="s">
        <v>672</v>
      </c>
      <c r="F468" s="145" t="s">
        <v>673</v>
      </c>
      <c r="I468" s="137"/>
      <c r="J468" s="146">
        <f>BK468</f>
        <v>0</v>
      </c>
      <c r="L468" s="134"/>
      <c r="M468" s="139"/>
      <c r="N468" s="140"/>
      <c r="O468" s="140"/>
      <c r="P468" s="141">
        <f>SUM(P469:P490)</f>
        <v>0</v>
      </c>
      <c r="Q468" s="140"/>
      <c r="R468" s="141">
        <f>SUM(R469:R490)</f>
        <v>1.6608443000000002</v>
      </c>
      <c r="S468" s="140"/>
      <c r="T468" s="142">
        <f>SUM(T469:T490)</f>
        <v>0</v>
      </c>
      <c r="AR468" s="135" t="s">
        <v>88</v>
      </c>
      <c r="AT468" s="143" t="s">
        <v>79</v>
      </c>
      <c r="AU468" s="143" t="s">
        <v>88</v>
      </c>
      <c r="AY468" s="135" t="s">
        <v>239</v>
      </c>
      <c r="BK468" s="144">
        <f>SUM(BK469:BK490)</f>
        <v>0</v>
      </c>
    </row>
    <row r="469" spans="1:65" s="2" customFormat="1" ht="38" customHeight="1">
      <c r="A469" s="34"/>
      <c r="B469" s="147"/>
      <c r="C469" s="148" t="s">
        <v>750</v>
      </c>
      <c r="D469" s="148" t="s">
        <v>242</v>
      </c>
      <c r="E469" s="149" t="s">
        <v>674</v>
      </c>
      <c r="F469" s="150" t="s">
        <v>675</v>
      </c>
      <c r="G469" s="151" t="s">
        <v>261</v>
      </c>
      <c r="H469" s="152">
        <v>397</v>
      </c>
      <c r="I469" s="153"/>
      <c r="J469" s="152">
        <f>ROUND(I469*H469,3)</f>
        <v>0</v>
      </c>
      <c r="K469" s="154"/>
      <c r="L469" s="35"/>
      <c r="M469" s="155" t="s">
        <v>1</v>
      </c>
      <c r="N469" s="156" t="s">
        <v>46</v>
      </c>
      <c r="O469" s="60"/>
      <c r="P469" s="157">
        <f>O469*H469</f>
        <v>0</v>
      </c>
      <c r="Q469" s="157">
        <v>8.0000000000000007E-5</v>
      </c>
      <c r="R469" s="157">
        <f>Q469*H469</f>
        <v>3.1760000000000004E-2</v>
      </c>
      <c r="S469" s="157">
        <v>0</v>
      </c>
      <c r="T469" s="158">
        <f>S469*H469</f>
        <v>0</v>
      </c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R469" s="159" t="s">
        <v>307</v>
      </c>
      <c r="AT469" s="159" t="s">
        <v>242</v>
      </c>
      <c r="AU469" s="159" t="s">
        <v>140</v>
      </c>
      <c r="AY469" s="18" t="s">
        <v>239</v>
      </c>
      <c r="BE469" s="160">
        <f>IF(N469="základná",J469,0)</f>
        <v>0</v>
      </c>
      <c r="BF469" s="160">
        <f>IF(N469="znížená",J469,0)</f>
        <v>0</v>
      </c>
      <c r="BG469" s="160">
        <f>IF(N469="zákl. prenesená",J469,0)</f>
        <v>0</v>
      </c>
      <c r="BH469" s="160">
        <f>IF(N469="zníž. prenesená",J469,0)</f>
        <v>0</v>
      </c>
      <c r="BI469" s="160">
        <f>IF(N469="nulová",J469,0)</f>
        <v>0</v>
      </c>
      <c r="BJ469" s="18" t="s">
        <v>140</v>
      </c>
      <c r="BK469" s="161">
        <f>ROUND(I469*H469,3)</f>
        <v>0</v>
      </c>
      <c r="BL469" s="18" t="s">
        <v>307</v>
      </c>
      <c r="BM469" s="159" t="s">
        <v>630</v>
      </c>
    </row>
    <row r="470" spans="1:65" s="13" customFormat="1">
      <c r="B470" s="162"/>
      <c r="D470" s="163" t="s">
        <v>247</v>
      </c>
      <c r="E470" s="164" t="s">
        <v>1</v>
      </c>
      <c r="F470" s="165" t="s">
        <v>676</v>
      </c>
      <c r="H470" s="166">
        <v>315</v>
      </c>
      <c r="I470" s="167"/>
      <c r="L470" s="162"/>
      <c r="M470" s="168"/>
      <c r="N470" s="169"/>
      <c r="O470" s="169"/>
      <c r="P470" s="169"/>
      <c r="Q470" s="169"/>
      <c r="R470" s="169"/>
      <c r="S470" s="169"/>
      <c r="T470" s="170"/>
      <c r="AT470" s="164" t="s">
        <v>247</v>
      </c>
      <c r="AU470" s="164" t="s">
        <v>140</v>
      </c>
      <c r="AV470" s="13" t="s">
        <v>140</v>
      </c>
      <c r="AW470" s="13" t="s">
        <v>3</v>
      </c>
      <c r="AX470" s="13" t="s">
        <v>80</v>
      </c>
      <c r="AY470" s="164" t="s">
        <v>239</v>
      </c>
    </row>
    <row r="471" spans="1:65" s="13" customFormat="1">
      <c r="B471" s="162"/>
      <c r="D471" s="163" t="s">
        <v>247</v>
      </c>
      <c r="E471" s="164" t="s">
        <v>1</v>
      </c>
      <c r="F471" s="165" t="s">
        <v>1719</v>
      </c>
      <c r="H471" s="166">
        <v>82</v>
      </c>
      <c r="I471" s="167"/>
      <c r="L471" s="162"/>
      <c r="M471" s="168"/>
      <c r="N471" s="169"/>
      <c r="O471" s="169"/>
      <c r="P471" s="169"/>
      <c r="Q471" s="169"/>
      <c r="R471" s="169"/>
      <c r="S471" s="169"/>
      <c r="T471" s="170"/>
      <c r="AT471" s="164" t="s">
        <v>247</v>
      </c>
      <c r="AU471" s="164" t="s">
        <v>140</v>
      </c>
      <c r="AV471" s="13" t="s">
        <v>140</v>
      </c>
      <c r="AW471" s="13" t="s">
        <v>3</v>
      </c>
      <c r="AX471" s="13" t="s">
        <v>80</v>
      </c>
      <c r="AY471" s="164" t="s">
        <v>239</v>
      </c>
    </row>
    <row r="472" spans="1:65" s="14" customFormat="1">
      <c r="B472" s="171"/>
      <c r="D472" s="163" t="s">
        <v>247</v>
      </c>
      <c r="E472" s="172" t="s">
        <v>1</v>
      </c>
      <c r="F472" s="173" t="s">
        <v>249</v>
      </c>
      <c r="H472" s="174">
        <v>397</v>
      </c>
      <c r="I472" s="175"/>
      <c r="L472" s="171"/>
      <c r="M472" s="176"/>
      <c r="N472" s="177"/>
      <c r="O472" s="177"/>
      <c r="P472" s="177"/>
      <c r="Q472" s="177"/>
      <c r="R472" s="177"/>
      <c r="S472" s="177"/>
      <c r="T472" s="178"/>
      <c r="AT472" s="172" t="s">
        <v>247</v>
      </c>
      <c r="AU472" s="172" t="s">
        <v>140</v>
      </c>
      <c r="AV472" s="14" t="s">
        <v>246</v>
      </c>
      <c r="AW472" s="14" t="s">
        <v>3</v>
      </c>
      <c r="AX472" s="14" t="s">
        <v>88</v>
      </c>
      <c r="AY472" s="172" t="s">
        <v>239</v>
      </c>
    </row>
    <row r="473" spans="1:65" s="2" customFormat="1" ht="24.25" customHeight="1">
      <c r="A473" s="34"/>
      <c r="B473" s="147"/>
      <c r="C473" s="190" t="s">
        <v>754</v>
      </c>
      <c r="D473" s="190" t="s">
        <v>541</v>
      </c>
      <c r="E473" s="191" t="s">
        <v>679</v>
      </c>
      <c r="F473" s="192" t="s">
        <v>680</v>
      </c>
      <c r="G473" s="193" t="s">
        <v>261</v>
      </c>
      <c r="H473" s="194">
        <v>456.55</v>
      </c>
      <c r="I473" s="195"/>
      <c r="J473" s="194">
        <f>ROUND(I473*H473,3)</f>
        <v>0</v>
      </c>
      <c r="K473" s="196"/>
      <c r="L473" s="197"/>
      <c r="M473" s="198" t="s">
        <v>1</v>
      </c>
      <c r="N473" s="199" t="s">
        <v>46</v>
      </c>
      <c r="O473" s="60"/>
      <c r="P473" s="157">
        <f>O473*H473</f>
        <v>0</v>
      </c>
      <c r="Q473" s="157">
        <v>1.9E-3</v>
      </c>
      <c r="R473" s="157">
        <f>Q473*H473</f>
        <v>0.86744500000000002</v>
      </c>
      <c r="S473" s="157">
        <v>0</v>
      </c>
      <c r="T473" s="158">
        <f>S473*H473</f>
        <v>0</v>
      </c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R473" s="159" t="s">
        <v>323</v>
      </c>
      <c r="AT473" s="159" t="s">
        <v>541</v>
      </c>
      <c r="AU473" s="159" t="s">
        <v>140</v>
      </c>
      <c r="AY473" s="18" t="s">
        <v>239</v>
      </c>
      <c r="BE473" s="160">
        <f>IF(N473="základná",J473,0)</f>
        <v>0</v>
      </c>
      <c r="BF473" s="160">
        <f>IF(N473="znížená",J473,0)</f>
        <v>0</v>
      </c>
      <c r="BG473" s="160">
        <f>IF(N473="zákl. prenesená",J473,0)</f>
        <v>0</v>
      </c>
      <c r="BH473" s="160">
        <f>IF(N473="zníž. prenesená",J473,0)</f>
        <v>0</v>
      </c>
      <c r="BI473" s="160">
        <f>IF(N473="nulová",J473,0)</f>
        <v>0</v>
      </c>
      <c r="BJ473" s="18" t="s">
        <v>140</v>
      </c>
      <c r="BK473" s="161">
        <f>ROUND(I473*H473,3)</f>
        <v>0</v>
      </c>
      <c r="BL473" s="18" t="s">
        <v>307</v>
      </c>
      <c r="BM473" s="159" t="s">
        <v>663</v>
      </c>
    </row>
    <row r="474" spans="1:65" s="2" customFormat="1" ht="14.4" customHeight="1">
      <c r="A474" s="34"/>
      <c r="B474" s="147"/>
      <c r="C474" s="190" t="s">
        <v>758</v>
      </c>
      <c r="D474" s="190" t="s">
        <v>541</v>
      </c>
      <c r="E474" s="191" t="s">
        <v>682</v>
      </c>
      <c r="F474" s="192" t="s">
        <v>683</v>
      </c>
      <c r="G474" s="193" t="s">
        <v>388</v>
      </c>
      <c r="H474" s="194">
        <v>1260.317</v>
      </c>
      <c r="I474" s="195"/>
      <c r="J474" s="194">
        <f>ROUND(I474*H474,3)</f>
        <v>0</v>
      </c>
      <c r="K474" s="196"/>
      <c r="L474" s="197"/>
      <c r="M474" s="198" t="s">
        <v>1</v>
      </c>
      <c r="N474" s="199" t="s">
        <v>46</v>
      </c>
      <c r="O474" s="60"/>
      <c r="P474" s="157">
        <f>O474*H474</f>
        <v>0</v>
      </c>
      <c r="Q474" s="157">
        <v>0</v>
      </c>
      <c r="R474" s="157">
        <f>Q474*H474</f>
        <v>0</v>
      </c>
      <c r="S474" s="157">
        <v>0</v>
      </c>
      <c r="T474" s="158">
        <f>S474*H474</f>
        <v>0</v>
      </c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R474" s="159" t="s">
        <v>323</v>
      </c>
      <c r="AT474" s="159" t="s">
        <v>541</v>
      </c>
      <c r="AU474" s="159" t="s">
        <v>140</v>
      </c>
      <c r="AY474" s="18" t="s">
        <v>239</v>
      </c>
      <c r="BE474" s="160">
        <f>IF(N474="základná",J474,0)</f>
        <v>0</v>
      </c>
      <c r="BF474" s="160">
        <f>IF(N474="znížená",J474,0)</f>
        <v>0</v>
      </c>
      <c r="BG474" s="160">
        <f>IF(N474="zákl. prenesená",J474,0)</f>
        <v>0</v>
      </c>
      <c r="BH474" s="160">
        <f>IF(N474="zníž. prenesená",J474,0)</f>
        <v>0</v>
      </c>
      <c r="BI474" s="160">
        <f>IF(N474="nulová",J474,0)</f>
        <v>0</v>
      </c>
      <c r="BJ474" s="18" t="s">
        <v>140</v>
      </c>
      <c r="BK474" s="161">
        <f>ROUND(I474*H474,3)</f>
        <v>0</v>
      </c>
      <c r="BL474" s="18" t="s">
        <v>307</v>
      </c>
      <c r="BM474" s="159" t="s">
        <v>668</v>
      </c>
    </row>
    <row r="475" spans="1:65" s="2" customFormat="1" ht="24.25" customHeight="1">
      <c r="A475" s="34"/>
      <c r="B475" s="147"/>
      <c r="C475" s="148" t="s">
        <v>763</v>
      </c>
      <c r="D475" s="148" t="s">
        <v>242</v>
      </c>
      <c r="E475" s="149" t="s">
        <v>685</v>
      </c>
      <c r="F475" s="150" t="s">
        <v>686</v>
      </c>
      <c r="G475" s="151" t="s">
        <v>261</v>
      </c>
      <c r="H475" s="152">
        <v>400</v>
      </c>
      <c r="I475" s="153"/>
      <c r="J475" s="152">
        <f>ROUND(I475*H475,3)</f>
        <v>0</v>
      </c>
      <c r="K475" s="154"/>
      <c r="L475" s="35"/>
      <c r="M475" s="155" t="s">
        <v>1</v>
      </c>
      <c r="N475" s="156" t="s">
        <v>46</v>
      </c>
      <c r="O475" s="60"/>
      <c r="P475" s="157">
        <f>O475*H475</f>
        <v>0</v>
      </c>
      <c r="Q475" s="157">
        <v>8.0000000000000007E-5</v>
      </c>
      <c r="R475" s="157">
        <f>Q475*H475</f>
        <v>3.2000000000000001E-2</v>
      </c>
      <c r="S475" s="157">
        <v>0</v>
      </c>
      <c r="T475" s="158">
        <f>S475*H475</f>
        <v>0</v>
      </c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R475" s="159" t="s">
        <v>307</v>
      </c>
      <c r="AT475" s="159" t="s">
        <v>242</v>
      </c>
      <c r="AU475" s="159" t="s">
        <v>140</v>
      </c>
      <c r="AY475" s="18" t="s">
        <v>239</v>
      </c>
      <c r="BE475" s="160">
        <f>IF(N475="základná",J475,0)</f>
        <v>0</v>
      </c>
      <c r="BF475" s="160">
        <f>IF(N475="znížená",J475,0)</f>
        <v>0</v>
      </c>
      <c r="BG475" s="160">
        <f>IF(N475="zákl. prenesená",J475,0)</f>
        <v>0</v>
      </c>
      <c r="BH475" s="160">
        <f>IF(N475="zníž. prenesená",J475,0)</f>
        <v>0</v>
      </c>
      <c r="BI475" s="160">
        <f>IF(N475="nulová",J475,0)</f>
        <v>0</v>
      </c>
      <c r="BJ475" s="18" t="s">
        <v>140</v>
      </c>
      <c r="BK475" s="161">
        <f>ROUND(I475*H475,3)</f>
        <v>0</v>
      </c>
      <c r="BL475" s="18" t="s">
        <v>307</v>
      </c>
      <c r="BM475" s="159" t="s">
        <v>656</v>
      </c>
    </row>
    <row r="476" spans="1:65" s="2" customFormat="1" ht="14.4" customHeight="1">
      <c r="A476" s="34"/>
      <c r="B476" s="147"/>
      <c r="C476" s="190" t="s">
        <v>767</v>
      </c>
      <c r="D476" s="190" t="s">
        <v>541</v>
      </c>
      <c r="E476" s="191" t="s">
        <v>688</v>
      </c>
      <c r="F476" s="192" t="s">
        <v>689</v>
      </c>
      <c r="G476" s="193" t="s">
        <v>261</v>
      </c>
      <c r="H476" s="194">
        <v>460</v>
      </c>
      <c r="I476" s="195"/>
      <c r="J476" s="194">
        <f>ROUND(I476*H476,3)</f>
        <v>0</v>
      </c>
      <c r="K476" s="196"/>
      <c r="L476" s="197"/>
      <c r="M476" s="198" t="s">
        <v>1</v>
      </c>
      <c r="N476" s="199" t="s">
        <v>46</v>
      </c>
      <c r="O476" s="60"/>
      <c r="P476" s="157">
        <f>O476*H476</f>
        <v>0</v>
      </c>
      <c r="Q476" s="157">
        <v>4.0000000000000002E-4</v>
      </c>
      <c r="R476" s="157">
        <f>Q476*H476</f>
        <v>0.184</v>
      </c>
      <c r="S476" s="157">
        <v>0</v>
      </c>
      <c r="T476" s="158">
        <f>S476*H476</f>
        <v>0</v>
      </c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R476" s="159" t="s">
        <v>323</v>
      </c>
      <c r="AT476" s="159" t="s">
        <v>541</v>
      </c>
      <c r="AU476" s="159" t="s">
        <v>140</v>
      </c>
      <c r="AY476" s="18" t="s">
        <v>239</v>
      </c>
      <c r="BE476" s="160">
        <f>IF(N476="základná",J476,0)</f>
        <v>0</v>
      </c>
      <c r="BF476" s="160">
        <f>IF(N476="znížená",J476,0)</f>
        <v>0</v>
      </c>
      <c r="BG476" s="160">
        <f>IF(N476="zákl. prenesená",J476,0)</f>
        <v>0</v>
      </c>
      <c r="BH476" s="160">
        <f>IF(N476="zníž. prenesená",J476,0)</f>
        <v>0</v>
      </c>
      <c r="BI476" s="160">
        <f>IF(N476="nulová",J476,0)</f>
        <v>0</v>
      </c>
      <c r="BJ476" s="18" t="s">
        <v>140</v>
      </c>
      <c r="BK476" s="161">
        <f>ROUND(I476*H476,3)</f>
        <v>0</v>
      </c>
      <c r="BL476" s="18" t="s">
        <v>307</v>
      </c>
      <c r="BM476" s="159" t="s">
        <v>678</v>
      </c>
    </row>
    <row r="477" spans="1:65" s="13" customFormat="1">
      <c r="B477" s="162"/>
      <c r="D477" s="163" t="s">
        <v>247</v>
      </c>
      <c r="E477" s="164" t="s">
        <v>1</v>
      </c>
      <c r="F477" s="165" t="s">
        <v>690</v>
      </c>
      <c r="H477" s="166">
        <v>460</v>
      </c>
      <c r="I477" s="167"/>
      <c r="L477" s="162"/>
      <c r="M477" s="168"/>
      <c r="N477" s="169"/>
      <c r="O477" s="169"/>
      <c r="P477" s="169"/>
      <c r="Q477" s="169"/>
      <c r="R477" s="169"/>
      <c r="S477" s="169"/>
      <c r="T477" s="170"/>
      <c r="AT477" s="164" t="s">
        <v>247</v>
      </c>
      <c r="AU477" s="164" t="s">
        <v>140</v>
      </c>
      <c r="AV477" s="13" t="s">
        <v>140</v>
      </c>
      <c r="AW477" s="13" t="s">
        <v>3</v>
      </c>
      <c r="AX477" s="13" t="s">
        <v>80</v>
      </c>
      <c r="AY477" s="164" t="s">
        <v>239</v>
      </c>
    </row>
    <row r="478" spans="1:65" s="14" customFormat="1">
      <c r="B478" s="171"/>
      <c r="D478" s="163" t="s">
        <v>247</v>
      </c>
      <c r="E478" s="172" t="s">
        <v>1</v>
      </c>
      <c r="F478" s="173" t="s">
        <v>249</v>
      </c>
      <c r="H478" s="174">
        <v>460</v>
      </c>
      <c r="I478" s="175"/>
      <c r="L478" s="171"/>
      <c r="M478" s="176"/>
      <c r="N478" s="177"/>
      <c r="O478" s="177"/>
      <c r="P478" s="177"/>
      <c r="Q478" s="177"/>
      <c r="R478" s="177"/>
      <c r="S478" s="177"/>
      <c r="T478" s="178"/>
      <c r="AT478" s="172" t="s">
        <v>247</v>
      </c>
      <c r="AU478" s="172" t="s">
        <v>140</v>
      </c>
      <c r="AV478" s="14" t="s">
        <v>246</v>
      </c>
      <c r="AW478" s="14" t="s">
        <v>3</v>
      </c>
      <c r="AX478" s="14" t="s">
        <v>88</v>
      </c>
      <c r="AY478" s="172" t="s">
        <v>239</v>
      </c>
    </row>
    <row r="479" spans="1:65" s="2" customFormat="1" ht="24.25" customHeight="1">
      <c r="A479" s="34"/>
      <c r="B479" s="147"/>
      <c r="C479" s="148" t="s">
        <v>994</v>
      </c>
      <c r="D479" s="148" t="s">
        <v>242</v>
      </c>
      <c r="E479" s="149" t="s">
        <v>692</v>
      </c>
      <c r="F479" s="150" t="s">
        <v>693</v>
      </c>
      <c r="G479" s="151" t="s">
        <v>388</v>
      </c>
      <c r="H479" s="152">
        <v>7</v>
      </c>
      <c r="I479" s="153"/>
      <c r="J479" s="152">
        <f>ROUND(I479*H479,3)</f>
        <v>0</v>
      </c>
      <c r="K479" s="154"/>
      <c r="L479" s="35"/>
      <c r="M479" s="155" t="s">
        <v>1</v>
      </c>
      <c r="N479" s="156" t="s">
        <v>46</v>
      </c>
      <c r="O479" s="60"/>
      <c r="P479" s="157">
        <f>O479*H479</f>
        <v>0</v>
      </c>
      <c r="Q479" s="157">
        <v>1.3999999999999999E-4</v>
      </c>
      <c r="R479" s="157">
        <f>Q479*H479</f>
        <v>9.7999999999999997E-4</v>
      </c>
      <c r="S479" s="157">
        <v>0</v>
      </c>
      <c r="T479" s="158">
        <f>S479*H479</f>
        <v>0</v>
      </c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R479" s="159" t="s">
        <v>307</v>
      </c>
      <c r="AT479" s="159" t="s">
        <v>242</v>
      </c>
      <c r="AU479" s="159" t="s">
        <v>140</v>
      </c>
      <c r="AY479" s="18" t="s">
        <v>239</v>
      </c>
      <c r="BE479" s="160">
        <f>IF(N479="základná",J479,0)</f>
        <v>0</v>
      </c>
      <c r="BF479" s="160">
        <f>IF(N479="znížená",J479,0)</f>
        <v>0</v>
      </c>
      <c r="BG479" s="160">
        <f>IF(N479="zákl. prenesená",J479,0)</f>
        <v>0</v>
      </c>
      <c r="BH479" s="160">
        <f>IF(N479="zníž. prenesená",J479,0)</f>
        <v>0</v>
      </c>
      <c r="BI479" s="160">
        <f>IF(N479="nulová",J479,0)</f>
        <v>0</v>
      </c>
      <c r="BJ479" s="18" t="s">
        <v>140</v>
      </c>
      <c r="BK479" s="161">
        <f>ROUND(I479*H479,3)</f>
        <v>0</v>
      </c>
      <c r="BL479" s="18" t="s">
        <v>307</v>
      </c>
      <c r="BM479" s="159" t="s">
        <v>1720</v>
      </c>
    </row>
    <row r="480" spans="1:65" s="2" customFormat="1" ht="38" customHeight="1">
      <c r="A480" s="34"/>
      <c r="B480" s="147"/>
      <c r="C480" s="190" t="s">
        <v>998</v>
      </c>
      <c r="D480" s="190" t="s">
        <v>541</v>
      </c>
      <c r="E480" s="191" t="s">
        <v>696</v>
      </c>
      <c r="F480" s="192" t="s">
        <v>5403</v>
      </c>
      <c r="G480" s="193" t="s">
        <v>261</v>
      </c>
      <c r="H480" s="194">
        <v>1.9950000000000001</v>
      </c>
      <c r="I480" s="195"/>
      <c r="J480" s="194">
        <f>ROUND(I480*H480,3)</f>
        <v>0</v>
      </c>
      <c r="K480" s="196"/>
      <c r="L480" s="197"/>
      <c r="M480" s="198" t="s">
        <v>1</v>
      </c>
      <c r="N480" s="199" t="s">
        <v>46</v>
      </c>
      <c r="O480" s="60"/>
      <c r="P480" s="157">
        <f>O480*H480</f>
        <v>0</v>
      </c>
      <c r="Q480" s="157">
        <v>2.5400000000000002E-3</v>
      </c>
      <c r="R480" s="157">
        <f>Q480*H480</f>
        <v>5.0673000000000003E-3</v>
      </c>
      <c r="S480" s="157">
        <v>0</v>
      </c>
      <c r="T480" s="158">
        <f>S480*H480</f>
        <v>0</v>
      </c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R480" s="159" t="s">
        <v>323</v>
      </c>
      <c r="AT480" s="159" t="s">
        <v>541</v>
      </c>
      <c r="AU480" s="159" t="s">
        <v>140</v>
      </c>
      <c r="AY480" s="18" t="s">
        <v>239</v>
      </c>
      <c r="BE480" s="160">
        <f>IF(N480="základná",J480,0)</f>
        <v>0</v>
      </c>
      <c r="BF480" s="160">
        <f>IF(N480="znížená",J480,0)</f>
        <v>0</v>
      </c>
      <c r="BG480" s="160">
        <f>IF(N480="zákl. prenesená",J480,0)</f>
        <v>0</v>
      </c>
      <c r="BH480" s="160">
        <f>IF(N480="zníž. prenesená",J480,0)</f>
        <v>0</v>
      </c>
      <c r="BI480" s="160">
        <f>IF(N480="nulová",J480,0)</f>
        <v>0</v>
      </c>
      <c r="BJ480" s="18" t="s">
        <v>140</v>
      </c>
      <c r="BK480" s="161">
        <f>ROUND(I480*H480,3)</f>
        <v>0</v>
      </c>
      <c r="BL480" s="18" t="s">
        <v>307</v>
      </c>
      <c r="BM480" s="159" t="s">
        <v>1721</v>
      </c>
    </row>
    <row r="481" spans="1:65" s="13" customFormat="1">
      <c r="B481" s="162"/>
      <c r="D481" s="163" t="s">
        <v>247</v>
      </c>
      <c r="F481" s="165" t="s">
        <v>1722</v>
      </c>
      <c r="H481" s="166">
        <v>1.9950000000000001</v>
      </c>
      <c r="I481" s="167"/>
      <c r="L481" s="162"/>
      <c r="M481" s="168"/>
      <c r="N481" s="169"/>
      <c r="O481" s="169"/>
      <c r="P481" s="169"/>
      <c r="Q481" s="169"/>
      <c r="R481" s="169"/>
      <c r="S481" s="169"/>
      <c r="T481" s="170"/>
      <c r="AT481" s="164" t="s">
        <v>247</v>
      </c>
      <c r="AU481" s="164" t="s">
        <v>140</v>
      </c>
      <c r="AV481" s="13" t="s">
        <v>140</v>
      </c>
      <c r="AW481" s="13" t="s">
        <v>4</v>
      </c>
      <c r="AX481" s="13" t="s">
        <v>88</v>
      </c>
      <c r="AY481" s="164" t="s">
        <v>239</v>
      </c>
    </row>
    <row r="482" spans="1:65" s="2" customFormat="1" ht="38" customHeight="1">
      <c r="A482" s="34"/>
      <c r="B482" s="147"/>
      <c r="C482" s="148" t="s">
        <v>844</v>
      </c>
      <c r="D482" s="148" t="s">
        <v>242</v>
      </c>
      <c r="E482" s="149" t="s">
        <v>700</v>
      </c>
      <c r="F482" s="150" t="s">
        <v>701</v>
      </c>
      <c r="G482" s="151" t="s">
        <v>138</v>
      </c>
      <c r="H482" s="152">
        <v>74.040000000000006</v>
      </c>
      <c r="I482" s="153"/>
      <c r="J482" s="152">
        <f>ROUND(I482*H482,3)</f>
        <v>0</v>
      </c>
      <c r="K482" s="154"/>
      <c r="L482" s="35"/>
      <c r="M482" s="155" t="s">
        <v>1</v>
      </c>
      <c r="N482" s="156" t="s">
        <v>46</v>
      </c>
      <c r="O482" s="60"/>
      <c r="P482" s="157">
        <f>O482*H482</f>
        <v>0</v>
      </c>
      <c r="Q482" s="157">
        <v>5.0000000000000002E-5</v>
      </c>
      <c r="R482" s="157">
        <f>Q482*H482</f>
        <v>3.7020000000000004E-3</v>
      </c>
      <c r="S482" s="157">
        <v>0</v>
      </c>
      <c r="T482" s="158">
        <f>S482*H482</f>
        <v>0</v>
      </c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R482" s="159" t="s">
        <v>307</v>
      </c>
      <c r="AT482" s="159" t="s">
        <v>242</v>
      </c>
      <c r="AU482" s="159" t="s">
        <v>140</v>
      </c>
      <c r="AY482" s="18" t="s">
        <v>239</v>
      </c>
      <c r="BE482" s="160">
        <f>IF(N482="základná",J482,0)</f>
        <v>0</v>
      </c>
      <c r="BF482" s="160">
        <f>IF(N482="znížená",J482,0)</f>
        <v>0</v>
      </c>
      <c r="BG482" s="160">
        <f>IF(N482="zákl. prenesená",J482,0)</f>
        <v>0</v>
      </c>
      <c r="BH482" s="160">
        <f>IF(N482="zníž. prenesená",J482,0)</f>
        <v>0</v>
      </c>
      <c r="BI482" s="160">
        <f>IF(N482="nulová",J482,0)</f>
        <v>0</v>
      </c>
      <c r="BJ482" s="18" t="s">
        <v>140</v>
      </c>
      <c r="BK482" s="161">
        <f>ROUND(I482*H482,3)</f>
        <v>0</v>
      </c>
      <c r="BL482" s="18" t="s">
        <v>307</v>
      </c>
      <c r="BM482" s="159" t="s">
        <v>1723</v>
      </c>
    </row>
    <row r="483" spans="1:65" s="13" customFormat="1">
      <c r="B483" s="162"/>
      <c r="D483" s="163" t="s">
        <v>247</v>
      </c>
      <c r="E483" s="164" t="s">
        <v>1</v>
      </c>
      <c r="F483" s="165" t="s">
        <v>1724</v>
      </c>
      <c r="H483" s="166">
        <v>74.040000000000006</v>
      </c>
      <c r="I483" s="167"/>
      <c r="L483" s="162"/>
      <c r="M483" s="168"/>
      <c r="N483" s="169"/>
      <c r="O483" s="169"/>
      <c r="P483" s="169"/>
      <c r="Q483" s="169"/>
      <c r="R483" s="169"/>
      <c r="S483" s="169"/>
      <c r="T483" s="170"/>
      <c r="AT483" s="164" t="s">
        <v>247</v>
      </c>
      <c r="AU483" s="164" t="s">
        <v>140</v>
      </c>
      <c r="AV483" s="13" t="s">
        <v>140</v>
      </c>
      <c r="AW483" s="13" t="s">
        <v>3</v>
      </c>
      <c r="AX483" s="13" t="s">
        <v>88</v>
      </c>
      <c r="AY483" s="164" t="s">
        <v>239</v>
      </c>
    </row>
    <row r="484" spans="1:65" s="2" customFormat="1" ht="24.25" customHeight="1">
      <c r="A484" s="34"/>
      <c r="B484" s="147"/>
      <c r="C484" s="190" t="s">
        <v>1071</v>
      </c>
      <c r="D484" s="190" t="s">
        <v>541</v>
      </c>
      <c r="E484" s="191" t="s">
        <v>705</v>
      </c>
      <c r="F484" s="192" t="s">
        <v>5421</v>
      </c>
      <c r="G484" s="193" t="s">
        <v>388</v>
      </c>
      <c r="H484" s="194">
        <v>592.32000000000005</v>
      </c>
      <c r="I484" s="195"/>
      <c r="J484" s="194">
        <f>ROUND(I484*H484,3)</f>
        <v>0</v>
      </c>
      <c r="K484" s="196"/>
      <c r="L484" s="197"/>
      <c r="M484" s="198" t="s">
        <v>1</v>
      </c>
      <c r="N484" s="199" t="s">
        <v>46</v>
      </c>
      <c r="O484" s="60"/>
      <c r="P484" s="157">
        <f>O484*H484</f>
        <v>0</v>
      </c>
      <c r="Q484" s="157">
        <v>3.5E-4</v>
      </c>
      <c r="R484" s="157">
        <f>Q484*H484</f>
        <v>0.20731200000000002</v>
      </c>
      <c r="S484" s="157">
        <v>0</v>
      </c>
      <c r="T484" s="158">
        <f>S484*H484</f>
        <v>0</v>
      </c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R484" s="159" t="s">
        <v>323</v>
      </c>
      <c r="AT484" s="159" t="s">
        <v>541</v>
      </c>
      <c r="AU484" s="159" t="s">
        <v>140</v>
      </c>
      <c r="AY484" s="18" t="s">
        <v>239</v>
      </c>
      <c r="BE484" s="160">
        <f>IF(N484="základná",J484,0)</f>
        <v>0</v>
      </c>
      <c r="BF484" s="160">
        <f>IF(N484="znížená",J484,0)</f>
        <v>0</v>
      </c>
      <c r="BG484" s="160">
        <f>IF(N484="zákl. prenesená",J484,0)</f>
        <v>0</v>
      </c>
      <c r="BH484" s="160">
        <f>IF(N484="zníž. prenesená",J484,0)</f>
        <v>0</v>
      </c>
      <c r="BI484" s="160">
        <f>IF(N484="nulová",J484,0)</f>
        <v>0</v>
      </c>
      <c r="BJ484" s="18" t="s">
        <v>140</v>
      </c>
      <c r="BK484" s="161">
        <f>ROUND(I484*H484,3)</f>
        <v>0</v>
      </c>
      <c r="BL484" s="18" t="s">
        <v>307</v>
      </c>
      <c r="BM484" s="159" t="s">
        <v>1725</v>
      </c>
    </row>
    <row r="485" spans="1:65" s="2" customFormat="1" ht="24.25" customHeight="1">
      <c r="A485" s="34"/>
      <c r="B485" s="147"/>
      <c r="C485" s="148" t="s">
        <v>1158</v>
      </c>
      <c r="D485" s="148" t="s">
        <v>242</v>
      </c>
      <c r="E485" s="149" t="s">
        <v>708</v>
      </c>
      <c r="F485" s="150" t="s">
        <v>709</v>
      </c>
      <c r="G485" s="151" t="s">
        <v>138</v>
      </c>
      <c r="H485" s="152">
        <v>74.040000000000006</v>
      </c>
      <c r="I485" s="153"/>
      <c r="J485" s="152">
        <f>ROUND(I485*H485,3)</f>
        <v>0</v>
      </c>
      <c r="K485" s="154"/>
      <c r="L485" s="35"/>
      <c r="M485" s="155" t="s">
        <v>1</v>
      </c>
      <c r="N485" s="156" t="s">
        <v>46</v>
      </c>
      <c r="O485" s="60"/>
      <c r="P485" s="157">
        <f>O485*H485</f>
        <v>0</v>
      </c>
      <c r="Q485" s="157">
        <v>5.0000000000000002E-5</v>
      </c>
      <c r="R485" s="157">
        <f>Q485*H485</f>
        <v>3.7020000000000004E-3</v>
      </c>
      <c r="S485" s="157">
        <v>0</v>
      </c>
      <c r="T485" s="158">
        <f>S485*H485</f>
        <v>0</v>
      </c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R485" s="159" t="s">
        <v>307</v>
      </c>
      <c r="AT485" s="159" t="s">
        <v>242</v>
      </c>
      <c r="AU485" s="159" t="s">
        <v>140</v>
      </c>
      <c r="AY485" s="18" t="s">
        <v>239</v>
      </c>
      <c r="BE485" s="160">
        <f>IF(N485="základná",J485,0)</f>
        <v>0</v>
      </c>
      <c r="BF485" s="160">
        <f>IF(N485="znížená",J485,0)</f>
        <v>0</v>
      </c>
      <c r="BG485" s="160">
        <f>IF(N485="zákl. prenesená",J485,0)</f>
        <v>0</v>
      </c>
      <c r="BH485" s="160">
        <f>IF(N485="zníž. prenesená",J485,0)</f>
        <v>0</v>
      </c>
      <c r="BI485" s="160">
        <f>IF(N485="nulová",J485,0)</f>
        <v>0</v>
      </c>
      <c r="BJ485" s="18" t="s">
        <v>140</v>
      </c>
      <c r="BK485" s="161">
        <f>ROUND(I485*H485,3)</f>
        <v>0</v>
      </c>
      <c r="BL485" s="18" t="s">
        <v>307</v>
      </c>
      <c r="BM485" s="159" t="s">
        <v>1726</v>
      </c>
    </row>
    <row r="486" spans="1:65" s="13" customFormat="1">
      <c r="B486" s="162"/>
      <c r="D486" s="163" t="s">
        <v>247</v>
      </c>
      <c r="E486" s="164" t="s">
        <v>1</v>
      </c>
      <c r="F486" s="165" t="s">
        <v>1724</v>
      </c>
      <c r="H486" s="166">
        <v>74.040000000000006</v>
      </c>
      <c r="I486" s="167"/>
      <c r="L486" s="162"/>
      <c r="M486" s="168"/>
      <c r="N486" s="169"/>
      <c r="O486" s="169"/>
      <c r="P486" s="169"/>
      <c r="Q486" s="169"/>
      <c r="R486" s="169"/>
      <c r="S486" s="169"/>
      <c r="T486" s="170"/>
      <c r="AT486" s="164" t="s">
        <v>247</v>
      </c>
      <c r="AU486" s="164" t="s">
        <v>140</v>
      </c>
      <c r="AV486" s="13" t="s">
        <v>140</v>
      </c>
      <c r="AW486" s="13" t="s">
        <v>3</v>
      </c>
      <c r="AX486" s="13" t="s">
        <v>88</v>
      </c>
      <c r="AY486" s="164" t="s">
        <v>239</v>
      </c>
    </row>
    <row r="487" spans="1:65" s="2" customFormat="1" ht="24.25" customHeight="1">
      <c r="A487" s="34"/>
      <c r="B487" s="147"/>
      <c r="C487" s="190" t="s">
        <v>1166</v>
      </c>
      <c r="D487" s="190" t="s">
        <v>541</v>
      </c>
      <c r="E487" s="191" t="s">
        <v>705</v>
      </c>
      <c r="F487" s="192" t="s">
        <v>5406</v>
      </c>
      <c r="G487" s="193" t="s">
        <v>388</v>
      </c>
      <c r="H487" s="194">
        <v>592.32000000000005</v>
      </c>
      <c r="I487" s="195"/>
      <c r="J487" s="194">
        <f>ROUND(I487*H487,3)</f>
        <v>0</v>
      </c>
      <c r="K487" s="196"/>
      <c r="L487" s="197"/>
      <c r="M487" s="198" t="s">
        <v>1</v>
      </c>
      <c r="N487" s="199" t="s">
        <v>46</v>
      </c>
      <c r="O487" s="60"/>
      <c r="P487" s="157">
        <f>O487*H487</f>
        <v>0</v>
      </c>
      <c r="Q487" s="157">
        <v>3.5E-4</v>
      </c>
      <c r="R487" s="157">
        <f>Q487*H487</f>
        <v>0.20731200000000002</v>
      </c>
      <c r="S487" s="157">
        <v>0</v>
      </c>
      <c r="T487" s="158">
        <f>S487*H487</f>
        <v>0</v>
      </c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R487" s="159" t="s">
        <v>323</v>
      </c>
      <c r="AT487" s="159" t="s">
        <v>541</v>
      </c>
      <c r="AU487" s="159" t="s">
        <v>140</v>
      </c>
      <c r="AY487" s="18" t="s">
        <v>239</v>
      </c>
      <c r="BE487" s="160">
        <f>IF(N487="základná",J487,0)</f>
        <v>0</v>
      </c>
      <c r="BF487" s="160">
        <f>IF(N487="znížená",J487,0)</f>
        <v>0</v>
      </c>
      <c r="BG487" s="160">
        <f>IF(N487="zákl. prenesená",J487,0)</f>
        <v>0</v>
      </c>
      <c r="BH487" s="160">
        <f>IF(N487="zníž. prenesená",J487,0)</f>
        <v>0</v>
      </c>
      <c r="BI487" s="160">
        <f>IF(N487="nulová",J487,0)</f>
        <v>0</v>
      </c>
      <c r="BJ487" s="18" t="s">
        <v>140</v>
      </c>
      <c r="BK487" s="161">
        <f>ROUND(I487*H487,3)</f>
        <v>0</v>
      </c>
      <c r="BL487" s="18" t="s">
        <v>307</v>
      </c>
      <c r="BM487" s="159" t="s">
        <v>1727</v>
      </c>
    </row>
    <row r="488" spans="1:65" s="2" customFormat="1" ht="38" customHeight="1">
      <c r="A488" s="34"/>
      <c r="B488" s="147"/>
      <c r="C488" s="148" t="s">
        <v>1076</v>
      </c>
      <c r="D488" s="148" t="s">
        <v>242</v>
      </c>
      <c r="E488" s="149" t="s">
        <v>714</v>
      </c>
      <c r="F488" s="150" t="s">
        <v>715</v>
      </c>
      <c r="G488" s="151" t="s">
        <v>138</v>
      </c>
      <c r="H488" s="152">
        <v>38.799999999999997</v>
      </c>
      <c r="I488" s="153"/>
      <c r="J488" s="152">
        <f>ROUND(I488*H488,3)</f>
        <v>0</v>
      </c>
      <c r="K488" s="154"/>
      <c r="L488" s="35"/>
      <c r="M488" s="155" t="s">
        <v>1</v>
      </c>
      <c r="N488" s="156" t="s">
        <v>46</v>
      </c>
      <c r="O488" s="60"/>
      <c r="P488" s="157">
        <f>O488*H488</f>
        <v>0</v>
      </c>
      <c r="Q488" s="157">
        <v>2.3000000000000001E-4</v>
      </c>
      <c r="R488" s="157">
        <f>Q488*H488</f>
        <v>8.9239999999999996E-3</v>
      </c>
      <c r="S488" s="157">
        <v>0</v>
      </c>
      <c r="T488" s="158">
        <f>S488*H488</f>
        <v>0</v>
      </c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R488" s="159" t="s">
        <v>307</v>
      </c>
      <c r="AT488" s="159" t="s">
        <v>242</v>
      </c>
      <c r="AU488" s="159" t="s">
        <v>140</v>
      </c>
      <c r="AY488" s="18" t="s">
        <v>239</v>
      </c>
      <c r="BE488" s="160">
        <f>IF(N488="základná",J488,0)</f>
        <v>0</v>
      </c>
      <c r="BF488" s="160">
        <f>IF(N488="znížená",J488,0)</f>
        <v>0</v>
      </c>
      <c r="BG488" s="160">
        <f>IF(N488="zákl. prenesená",J488,0)</f>
        <v>0</v>
      </c>
      <c r="BH488" s="160">
        <f>IF(N488="zníž. prenesená",J488,0)</f>
        <v>0</v>
      </c>
      <c r="BI488" s="160">
        <f>IF(N488="nulová",J488,0)</f>
        <v>0</v>
      </c>
      <c r="BJ488" s="18" t="s">
        <v>140</v>
      </c>
      <c r="BK488" s="161">
        <f>ROUND(I488*H488,3)</f>
        <v>0</v>
      </c>
      <c r="BL488" s="18" t="s">
        <v>307</v>
      </c>
      <c r="BM488" s="159" t="s">
        <v>1728</v>
      </c>
    </row>
    <row r="489" spans="1:65" s="13" customFormat="1">
      <c r="B489" s="162"/>
      <c r="D489" s="163" t="s">
        <v>247</v>
      </c>
      <c r="E489" s="164" t="s">
        <v>1</v>
      </c>
      <c r="F489" s="165" t="s">
        <v>1729</v>
      </c>
      <c r="H489" s="166">
        <v>38.799999999999997</v>
      </c>
      <c r="I489" s="167"/>
      <c r="L489" s="162"/>
      <c r="M489" s="168"/>
      <c r="N489" s="169"/>
      <c r="O489" s="169"/>
      <c r="P489" s="169"/>
      <c r="Q489" s="169"/>
      <c r="R489" s="169"/>
      <c r="S489" s="169"/>
      <c r="T489" s="170"/>
      <c r="AT489" s="164" t="s">
        <v>247</v>
      </c>
      <c r="AU489" s="164" t="s">
        <v>140</v>
      </c>
      <c r="AV489" s="13" t="s">
        <v>140</v>
      </c>
      <c r="AW489" s="13" t="s">
        <v>3</v>
      </c>
      <c r="AX489" s="13" t="s">
        <v>88</v>
      </c>
      <c r="AY489" s="164" t="s">
        <v>239</v>
      </c>
    </row>
    <row r="490" spans="1:65" s="2" customFormat="1" ht="24.25" customHeight="1">
      <c r="A490" s="34"/>
      <c r="B490" s="147"/>
      <c r="C490" s="190" t="s">
        <v>1080</v>
      </c>
      <c r="D490" s="190" t="s">
        <v>541</v>
      </c>
      <c r="E490" s="191" t="s">
        <v>705</v>
      </c>
      <c r="F490" s="192" t="s">
        <v>5406</v>
      </c>
      <c r="G490" s="193" t="s">
        <v>388</v>
      </c>
      <c r="H490" s="194">
        <v>310.39999999999998</v>
      </c>
      <c r="I490" s="195"/>
      <c r="J490" s="194">
        <f>ROUND(I490*H490,3)</f>
        <v>0</v>
      </c>
      <c r="K490" s="196"/>
      <c r="L490" s="197"/>
      <c r="M490" s="198" t="s">
        <v>1</v>
      </c>
      <c r="N490" s="199" t="s">
        <v>46</v>
      </c>
      <c r="O490" s="60"/>
      <c r="P490" s="157">
        <f>O490*H490</f>
        <v>0</v>
      </c>
      <c r="Q490" s="157">
        <v>3.5E-4</v>
      </c>
      <c r="R490" s="157">
        <f>Q490*H490</f>
        <v>0.10863999999999999</v>
      </c>
      <c r="S490" s="157">
        <v>0</v>
      </c>
      <c r="T490" s="158">
        <f>S490*H490</f>
        <v>0</v>
      </c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R490" s="159" t="s">
        <v>323</v>
      </c>
      <c r="AT490" s="159" t="s">
        <v>541</v>
      </c>
      <c r="AU490" s="159" t="s">
        <v>140</v>
      </c>
      <c r="AY490" s="18" t="s">
        <v>239</v>
      </c>
      <c r="BE490" s="160">
        <f>IF(N490="základná",J490,0)</f>
        <v>0</v>
      </c>
      <c r="BF490" s="160">
        <f>IF(N490="znížená",J490,0)</f>
        <v>0</v>
      </c>
      <c r="BG490" s="160">
        <f>IF(N490="zákl. prenesená",J490,0)</f>
        <v>0</v>
      </c>
      <c r="BH490" s="160">
        <f>IF(N490="zníž. prenesená",J490,0)</f>
        <v>0</v>
      </c>
      <c r="BI490" s="160">
        <f>IF(N490="nulová",J490,0)</f>
        <v>0</v>
      </c>
      <c r="BJ490" s="18" t="s">
        <v>140</v>
      </c>
      <c r="BK490" s="161">
        <f>ROUND(I490*H490,3)</f>
        <v>0</v>
      </c>
      <c r="BL490" s="18" t="s">
        <v>307</v>
      </c>
      <c r="BM490" s="159" t="s">
        <v>1730</v>
      </c>
    </row>
    <row r="491" spans="1:65" s="12" customFormat="1" ht="22.75" customHeight="1">
      <c r="B491" s="134"/>
      <c r="D491" s="135" t="s">
        <v>79</v>
      </c>
      <c r="E491" s="145" t="s">
        <v>720</v>
      </c>
      <c r="F491" s="145" t="s">
        <v>721</v>
      </c>
      <c r="I491" s="137"/>
      <c r="J491" s="146">
        <f>BK491</f>
        <v>0</v>
      </c>
      <c r="L491" s="134"/>
      <c r="M491" s="139"/>
      <c r="N491" s="140"/>
      <c r="O491" s="140"/>
      <c r="P491" s="141">
        <f>SUM(P492:P565)</f>
        <v>0</v>
      </c>
      <c r="Q491" s="140"/>
      <c r="R491" s="141">
        <f>SUM(R492:R565)</f>
        <v>13.3702197</v>
      </c>
      <c r="S491" s="140"/>
      <c r="T491" s="142">
        <f>SUM(T492:T565)</f>
        <v>0</v>
      </c>
      <c r="AR491" s="135" t="s">
        <v>88</v>
      </c>
      <c r="AT491" s="143" t="s">
        <v>79</v>
      </c>
      <c r="AU491" s="143" t="s">
        <v>88</v>
      </c>
      <c r="AY491" s="135" t="s">
        <v>239</v>
      </c>
      <c r="BK491" s="144">
        <f>SUM(BK492:BK565)</f>
        <v>0</v>
      </c>
    </row>
    <row r="492" spans="1:65" s="2" customFormat="1" ht="24.25" customHeight="1">
      <c r="A492" s="34"/>
      <c r="B492" s="147"/>
      <c r="C492" s="148" t="s">
        <v>1085</v>
      </c>
      <c r="D492" s="148" t="s">
        <v>242</v>
      </c>
      <c r="E492" s="149" t="s">
        <v>723</v>
      </c>
      <c r="F492" s="150" t="s">
        <v>724</v>
      </c>
      <c r="G492" s="151" t="s">
        <v>138</v>
      </c>
      <c r="H492" s="152">
        <v>173.12</v>
      </c>
      <c r="I492" s="153"/>
      <c r="J492" s="152">
        <f>ROUND(I492*H492,3)</f>
        <v>0</v>
      </c>
      <c r="K492" s="154"/>
      <c r="L492" s="35"/>
      <c r="M492" s="155" t="s">
        <v>1</v>
      </c>
      <c r="N492" s="156" t="s">
        <v>46</v>
      </c>
      <c r="O492" s="60"/>
      <c r="P492" s="157">
        <f>O492*H492</f>
        <v>0</v>
      </c>
      <c r="Q492" s="157">
        <v>2.5000000000000001E-4</v>
      </c>
      <c r="R492" s="157">
        <f>Q492*H492</f>
        <v>4.3279999999999999E-2</v>
      </c>
      <c r="S492" s="157">
        <v>0</v>
      </c>
      <c r="T492" s="158">
        <f>S492*H492</f>
        <v>0</v>
      </c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R492" s="159" t="s">
        <v>246</v>
      </c>
      <c r="AT492" s="159" t="s">
        <v>242</v>
      </c>
      <c r="AU492" s="159" t="s">
        <v>140</v>
      </c>
      <c r="AY492" s="18" t="s">
        <v>239</v>
      </c>
      <c r="BE492" s="160">
        <f>IF(N492="základná",J492,0)</f>
        <v>0</v>
      </c>
      <c r="BF492" s="160">
        <f>IF(N492="znížená",J492,0)</f>
        <v>0</v>
      </c>
      <c r="BG492" s="160">
        <f>IF(N492="zákl. prenesená",J492,0)</f>
        <v>0</v>
      </c>
      <c r="BH492" s="160">
        <f>IF(N492="zníž. prenesená",J492,0)</f>
        <v>0</v>
      </c>
      <c r="BI492" s="160">
        <f>IF(N492="nulová",J492,0)</f>
        <v>0</v>
      </c>
      <c r="BJ492" s="18" t="s">
        <v>140</v>
      </c>
      <c r="BK492" s="161">
        <f>ROUND(I492*H492,3)</f>
        <v>0</v>
      </c>
      <c r="BL492" s="18" t="s">
        <v>246</v>
      </c>
      <c r="BM492" s="159" t="s">
        <v>1731</v>
      </c>
    </row>
    <row r="493" spans="1:65" s="13" customFormat="1">
      <c r="B493" s="162"/>
      <c r="D493" s="163" t="s">
        <v>247</v>
      </c>
      <c r="E493" s="164" t="s">
        <v>1</v>
      </c>
      <c r="F493" s="165" t="s">
        <v>726</v>
      </c>
      <c r="H493" s="166">
        <v>98.06</v>
      </c>
      <c r="I493" s="167"/>
      <c r="L493" s="162"/>
      <c r="M493" s="168"/>
      <c r="N493" s="169"/>
      <c r="O493" s="169"/>
      <c r="P493" s="169"/>
      <c r="Q493" s="169"/>
      <c r="R493" s="169"/>
      <c r="S493" s="169"/>
      <c r="T493" s="170"/>
      <c r="AT493" s="164" t="s">
        <v>247</v>
      </c>
      <c r="AU493" s="164" t="s">
        <v>140</v>
      </c>
      <c r="AV493" s="13" t="s">
        <v>140</v>
      </c>
      <c r="AW493" s="13" t="s">
        <v>3</v>
      </c>
      <c r="AX493" s="13" t="s">
        <v>80</v>
      </c>
      <c r="AY493" s="164" t="s">
        <v>239</v>
      </c>
    </row>
    <row r="494" spans="1:65" s="13" customFormat="1" ht="20.95">
      <c r="B494" s="162"/>
      <c r="D494" s="163" t="s">
        <v>247</v>
      </c>
      <c r="E494" s="164" t="s">
        <v>1</v>
      </c>
      <c r="F494" s="165" t="s">
        <v>1732</v>
      </c>
      <c r="H494" s="166">
        <v>40.94</v>
      </c>
      <c r="I494" s="167"/>
      <c r="L494" s="162"/>
      <c r="M494" s="168"/>
      <c r="N494" s="169"/>
      <c r="O494" s="169"/>
      <c r="P494" s="169"/>
      <c r="Q494" s="169"/>
      <c r="R494" s="169"/>
      <c r="S494" s="169"/>
      <c r="T494" s="170"/>
      <c r="AT494" s="164" t="s">
        <v>247</v>
      </c>
      <c r="AU494" s="164" t="s">
        <v>140</v>
      </c>
      <c r="AV494" s="13" t="s">
        <v>140</v>
      </c>
      <c r="AW494" s="13" t="s">
        <v>3</v>
      </c>
      <c r="AX494" s="13" t="s">
        <v>80</v>
      </c>
      <c r="AY494" s="164" t="s">
        <v>239</v>
      </c>
    </row>
    <row r="495" spans="1:65" s="13" customFormat="1">
      <c r="B495" s="162"/>
      <c r="D495" s="163" t="s">
        <v>247</v>
      </c>
      <c r="E495" s="164" t="s">
        <v>1</v>
      </c>
      <c r="F495" s="165" t="s">
        <v>728</v>
      </c>
      <c r="H495" s="166">
        <v>34.119999999999997</v>
      </c>
      <c r="I495" s="167"/>
      <c r="L495" s="162"/>
      <c r="M495" s="168"/>
      <c r="N495" s="169"/>
      <c r="O495" s="169"/>
      <c r="P495" s="169"/>
      <c r="Q495" s="169"/>
      <c r="R495" s="169"/>
      <c r="S495" s="169"/>
      <c r="T495" s="170"/>
      <c r="AT495" s="164" t="s">
        <v>247</v>
      </c>
      <c r="AU495" s="164" t="s">
        <v>140</v>
      </c>
      <c r="AV495" s="13" t="s">
        <v>140</v>
      </c>
      <c r="AW495" s="13" t="s">
        <v>3</v>
      </c>
      <c r="AX495" s="13" t="s">
        <v>80</v>
      </c>
      <c r="AY495" s="164" t="s">
        <v>239</v>
      </c>
    </row>
    <row r="496" spans="1:65" s="14" customFormat="1">
      <c r="B496" s="171"/>
      <c r="D496" s="163" t="s">
        <v>247</v>
      </c>
      <c r="E496" s="172" t="s">
        <v>1</v>
      </c>
      <c r="F496" s="173" t="s">
        <v>249</v>
      </c>
      <c r="H496" s="174">
        <v>173.12</v>
      </c>
      <c r="I496" s="175"/>
      <c r="L496" s="171"/>
      <c r="M496" s="176"/>
      <c r="N496" s="177"/>
      <c r="O496" s="177"/>
      <c r="P496" s="177"/>
      <c r="Q496" s="177"/>
      <c r="R496" s="177"/>
      <c r="S496" s="177"/>
      <c r="T496" s="178"/>
      <c r="AT496" s="172" t="s">
        <v>247</v>
      </c>
      <c r="AU496" s="172" t="s">
        <v>140</v>
      </c>
      <c r="AV496" s="14" t="s">
        <v>246</v>
      </c>
      <c r="AW496" s="14" t="s">
        <v>3</v>
      </c>
      <c r="AX496" s="14" t="s">
        <v>88</v>
      </c>
      <c r="AY496" s="172" t="s">
        <v>239</v>
      </c>
    </row>
    <row r="497" spans="1:65" s="2" customFormat="1" ht="24.25" customHeight="1">
      <c r="A497" s="34"/>
      <c r="B497" s="147"/>
      <c r="C497" s="148" t="s">
        <v>642</v>
      </c>
      <c r="D497" s="148" t="s">
        <v>242</v>
      </c>
      <c r="E497" s="149" t="s">
        <v>730</v>
      </c>
      <c r="F497" s="150" t="s">
        <v>731</v>
      </c>
      <c r="G497" s="151" t="s">
        <v>138</v>
      </c>
      <c r="H497" s="152">
        <v>101.56</v>
      </c>
      <c r="I497" s="153"/>
      <c r="J497" s="152">
        <f>ROUND(I497*H497,3)</f>
        <v>0</v>
      </c>
      <c r="K497" s="154"/>
      <c r="L497" s="35"/>
      <c r="M497" s="155" t="s">
        <v>1</v>
      </c>
      <c r="N497" s="156" t="s">
        <v>46</v>
      </c>
      <c r="O497" s="60"/>
      <c r="P497" s="157">
        <f>O497*H497</f>
        <v>0</v>
      </c>
      <c r="Q497" s="157">
        <v>6.9999999999999994E-5</v>
      </c>
      <c r="R497" s="157">
        <f>Q497*H497</f>
        <v>7.1091999999999995E-3</v>
      </c>
      <c r="S497" s="157">
        <v>0</v>
      </c>
      <c r="T497" s="158">
        <f>S497*H497</f>
        <v>0</v>
      </c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R497" s="159" t="s">
        <v>246</v>
      </c>
      <c r="AT497" s="159" t="s">
        <v>242</v>
      </c>
      <c r="AU497" s="159" t="s">
        <v>140</v>
      </c>
      <c r="AY497" s="18" t="s">
        <v>239</v>
      </c>
      <c r="BE497" s="160">
        <f>IF(N497="základná",J497,0)</f>
        <v>0</v>
      </c>
      <c r="BF497" s="160">
        <f>IF(N497="znížená",J497,0)</f>
        <v>0</v>
      </c>
      <c r="BG497" s="160">
        <f>IF(N497="zákl. prenesená",J497,0)</f>
        <v>0</v>
      </c>
      <c r="BH497" s="160">
        <f>IF(N497="zníž. prenesená",J497,0)</f>
        <v>0</v>
      </c>
      <c r="BI497" s="160">
        <f>IF(N497="nulová",J497,0)</f>
        <v>0</v>
      </c>
      <c r="BJ497" s="18" t="s">
        <v>140</v>
      </c>
      <c r="BK497" s="161">
        <f>ROUND(I497*H497,3)</f>
        <v>0</v>
      </c>
      <c r="BL497" s="18" t="s">
        <v>246</v>
      </c>
      <c r="BM497" s="159" t="s">
        <v>1733</v>
      </c>
    </row>
    <row r="498" spans="1:65" s="13" customFormat="1">
      <c r="B498" s="162"/>
      <c r="D498" s="163" t="s">
        <v>247</v>
      </c>
      <c r="E498" s="164" t="s">
        <v>1</v>
      </c>
      <c r="F498" s="165" t="s">
        <v>1734</v>
      </c>
      <c r="H498" s="166">
        <v>40.94</v>
      </c>
      <c r="I498" s="167"/>
      <c r="L498" s="162"/>
      <c r="M498" s="168"/>
      <c r="N498" s="169"/>
      <c r="O498" s="169"/>
      <c r="P498" s="169"/>
      <c r="Q498" s="169"/>
      <c r="R498" s="169"/>
      <c r="S498" s="169"/>
      <c r="T498" s="170"/>
      <c r="AT498" s="164" t="s">
        <v>247</v>
      </c>
      <c r="AU498" s="164" t="s">
        <v>140</v>
      </c>
      <c r="AV498" s="13" t="s">
        <v>140</v>
      </c>
      <c r="AW498" s="13" t="s">
        <v>3</v>
      </c>
      <c r="AX498" s="13" t="s">
        <v>80</v>
      </c>
      <c r="AY498" s="164" t="s">
        <v>239</v>
      </c>
    </row>
    <row r="499" spans="1:65" s="13" customFormat="1">
      <c r="B499" s="162"/>
      <c r="D499" s="163" t="s">
        <v>247</v>
      </c>
      <c r="E499" s="164" t="s">
        <v>1</v>
      </c>
      <c r="F499" s="165" t="s">
        <v>1735</v>
      </c>
      <c r="H499" s="166">
        <v>34.119999999999997</v>
      </c>
      <c r="I499" s="167"/>
      <c r="L499" s="162"/>
      <c r="M499" s="168"/>
      <c r="N499" s="169"/>
      <c r="O499" s="169"/>
      <c r="P499" s="169"/>
      <c r="Q499" s="169"/>
      <c r="R499" s="169"/>
      <c r="S499" s="169"/>
      <c r="T499" s="170"/>
      <c r="AT499" s="164" t="s">
        <v>247</v>
      </c>
      <c r="AU499" s="164" t="s">
        <v>140</v>
      </c>
      <c r="AV499" s="13" t="s">
        <v>140</v>
      </c>
      <c r="AW499" s="13" t="s">
        <v>3</v>
      </c>
      <c r="AX499" s="13" t="s">
        <v>80</v>
      </c>
      <c r="AY499" s="164" t="s">
        <v>239</v>
      </c>
    </row>
    <row r="500" spans="1:65" s="13" customFormat="1">
      <c r="B500" s="162"/>
      <c r="D500" s="163" t="s">
        <v>247</v>
      </c>
      <c r="E500" s="164" t="s">
        <v>1</v>
      </c>
      <c r="F500" s="165" t="s">
        <v>735</v>
      </c>
      <c r="H500" s="166">
        <v>26.5</v>
      </c>
      <c r="I500" s="167"/>
      <c r="L500" s="162"/>
      <c r="M500" s="168"/>
      <c r="N500" s="169"/>
      <c r="O500" s="169"/>
      <c r="P500" s="169"/>
      <c r="Q500" s="169"/>
      <c r="R500" s="169"/>
      <c r="S500" s="169"/>
      <c r="T500" s="170"/>
      <c r="AT500" s="164" t="s">
        <v>247</v>
      </c>
      <c r="AU500" s="164" t="s">
        <v>140</v>
      </c>
      <c r="AV500" s="13" t="s">
        <v>140</v>
      </c>
      <c r="AW500" s="13" t="s">
        <v>3</v>
      </c>
      <c r="AX500" s="13" t="s">
        <v>80</v>
      </c>
      <c r="AY500" s="164" t="s">
        <v>239</v>
      </c>
    </row>
    <row r="501" spans="1:65" s="14" customFormat="1">
      <c r="B501" s="171"/>
      <c r="D501" s="163" t="s">
        <v>247</v>
      </c>
      <c r="E501" s="172" t="s">
        <v>1</v>
      </c>
      <c r="F501" s="173" t="s">
        <v>249</v>
      </c>
      <c r="H501" s="174">
        <v>101.56</v>
      </c>
      <c r="I501" s="175"/>
      <c r="L501" s="171"/>
      <c r="M501" s="176"/>
      <c r="N501" s="177"/>
      <c r="O501" s="177"/>
      <c r="P501" s="177"/>
      <c r="Q501" s="177"/>
      <c r="R501" s="177"/>
      <c r="S501" s="177"/>
      <c r="T501" s="178"/>
      <c r="AT501" s="172" t="s">
        <v>247</v>
      </c>
      <c r="AU501" s="172" t="s">
        <v>140</v>
      </c>
      <c r="AV501" s="14" t="s">
        <v>246</v>
      </c>
      <c r="AW501" s="14" t="s">
        <v>3</v>
      </c>
      <c r="AX501" s="14" t="s">
        <v>88</v>
      </c>
      <c r="AY501" s="172" t="s">
        <v>239</v>
      </c>
    </row>
    <row r="502" spans="1:65" s="2" customFormat="1" ht="24.25" customHeight="1">
      <c r="A502" s="34"/>
      <c r="B502" s="147"/>
      <c r="C502" s="148" t="s">
        <v>647</v>
      </c>
      <c r="D502" s="148" t="s">
        <v>242</v>
      </c>
      <c r="E502" s="149" t="s">
        <v>737</v>
      </c>
      <c r="F502" s="150" t="s">
        <v>738</v>
      </c>
      <c r="G502" s="151" t="s">
        <v>138</v>
      </c>
      <c r="H502" s="152">
        <v>174.11</v>
      </c>
      <c r="I502" s="153"/>
      <c r="J502" s="152">
        <f>ROUND(I502*H502,3)</f>
        <v>0</v>
      </c>
      <c r="K502" s="154"/>
      <c r="L502" s="35"/>
      <c r="M502" s="155" t="s">
        <v>1</v>
      </c>
      <c r="N502" s="156" t="s">
        <v>46</v>
      </c>
      <c r="O502" s="60"/>
      <c r="P502" s="157">
        <f>O502*H502</f>
        <v>0</v>
      </c>
      <c r="Q502" s="157">
        <v>2.4000000000000001E-4</v>
      </c>
      <c r="R502" s="157">
        <f>Q502*H502</f>
        <v>4.1786400000000001E-2</v>
      </c>
      <c r="S502" s="157">
        <v>0</v>
      </c>
      <c r="T502" s="158">
        <f>S502*H502</f>
        <v>0</v>
      </c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R502" s="159" t="s">
        <v>246</v>
      </c>
      <c r="AT502" s="159" t="s">
        <v>242</v>
      </c>
      <c r="AU502" s="159" t="s">
        <v>140</v>
      </c>
      <c r="AY502" s="18" t="s">
        <v>239</v>
      </c>
      <c r="BE502" s="160">
        <f>IF(N502="základná",J502,0)</f>
        <v>0</v>
      </c>
      <c r="BF502" s="160">
        <f>IF(N502="znížená",J502,0)</f>
        <v>0</v>
      </c>
      <c r="BG502" s="160">
        <f>IF(N502="zákl. prenesená",J502,0)</f>
        <v>0</v>
      </c>
      <c r="BH502" s="160">
        <f>IF(N502="zníž. prenesená",J502,0)</f>
        <v>0</v>
      </c>
      <c r="BI502" s="160">
        <f>IF(N502="nulová",J502,0)</f>
        <v>0</v>
      </c>
      <c r="BJ502" s="18" t="s">
        <v>140</v>
      </c>
      <c r="BK502" s="161">
        <f>ROUND(I502*H502,3)</f>
        <v>0</v>
      </c>
      <c r="BL502" s="18" t="s">
        <v>246</v>
      </c>
      <c r="BM502" s="159" t="s">
        <v>1736</v>
      </c>
    </row>
    <row r="503" spans="1:65" s="13" customFormat="1">
      <c r="B503" s="162"/>
      <c r="D503" s="163" t="s">
        <v>247</v>
      </c>
      <c r="E503" s="164" t="s">
        <v>1</v>
      </c>
      <c r="F503" s="165" t="s">
        <v>1737</v>
      </c>
      <c r="H503" s="166">
        <v>55.1</v>
      </c>
      <c r="I503" s="167"/>
      <c r="L503" s="162"/>
      <c r="M503" s="168"/>
      <c r="N503" s="169"/>
      <c r="O503" s="169"/>
      <c r="P503" s="169"/>
      <c r="Q503" s="169"/>
      <c r="R503" s="169"/>
      <c r="S503" s="169"/>
      <c r="T503" s="170"/>
      <c r="AT503" s="164" t="s">
        <v>247</v>
      </c>
      <c r="AU503" s="164" t="s">
        <v>140</v>
      </c>
      <c r="AV503" s="13" t="s">
        <v>140</v>
      </c>
      <c r="AW503" s="13" t="s">
        <v>3</v>
      </c>
      <c r="AX503" s="13" t="s">
        <v>80</v>
      </c>
      <c r="AY503" s="164" t="s">
        <v>239</v>
      </c>
    </row>
    <row r="504" spans="1:65" s="13" customFormat="1">
      <c r="B504" s="162"/>
      <c r="D504" s="163" t="s">
        <v>247</v>
      </c>
      <c r="E504" s="164" t="s">
        <v>1</v>
      </c>
      <c r="F504" s="165" t="s">
        <v>741</v>
      </c>
      <c r="H504" s="166">
        <v>42.96</v>
      </c>
      <c r="I504" s="167"/>
      <c r="L504" s="162"/>
      <c r="M504" s="168"/>
      <c r="N504" s="169"/>
      <c r="O504" s="169"/>
      <c r="P504" s="169"/>
      <c r="Q504" s="169"/>
      <c r="R504" s="169"/>
      <c r="S504" s="169"/>
      <c r="T504" s="170"/>
      <c r="AT504" s="164" t="s">
        <v>247</v>
      </c>
      <c r="AU504" s="164" t="s">
        <v>140</v>
      </c>
      <c r="AV504" s="13" t="s">
        <v>140</v>
      </c>
      <c r="AW504" s="13" t="s">
        <v>3</v>
      </c>
      <c r="AX504" s="13" t="s">
        <v>80</v>
      </c>
      <c r="AY504" s="164" t="s">
        <v>239</v>
      </c>
    </row>
    <row r="505" spans="1:65" s="16" customFormat="1">
      <c r="B505" s="200"/>
      <c r="D505" s="163" t="s">
        <v>247</v>
      </c>
      <c r="E505" s="201" t="s">
        <v>136</v>
      </c>
      <c r="F505" s="202" t="s">
        <v>742</v>
      </c>
      <c r="H505" s="203">
        <v>98.06</v>
      </c>
      <c r="I505" s="204"/>
      <c r="L505" s="200"/>
      <c r="M505" s="205"/>
      <c r="N505" s="206"/>
      <c r="O505" s="206"/>
      <c r="P505" s="206"/>
      <c r="Q505" s="206"/>
      <c r="R505" s="206"/>
      <c r="S505" s="206"/>
      <c r="T505" s="207"/>
      <c r="AT505" s="201" t="s">
        <v>247</v>
      </c>
      <c r="AU505" s="201" t="s">
        <v>140</v>
      </c>
      <c r="AV505" s="16" t="s">
        <v>252</v>
      </c>
      <c r="AW505" s="16" t="s">
        <v>3</v>
      </c>
      <c r="AX505" s="16" t="s">
        <v>80</v>
      </c>
      <c r="AY505" s="201" t="s">
        <v>239</v>
      </c>
    </row>
    <row r="506" spans="1:65" s="13" customFormat="1">
      <c r="B506" s="162"/>
      <c r="D506" s="163" t="s">
        <v>247</v>
      </c>
      <c r="E506" s="164" t="s">
        <v>1</v>
      </c>
      <c r="F506" s="165" t="s">
        <v>743</v>
      </c>
      <c r="H506" s="166">
        <v>76.05</v>
      </c>
      <c r="I506" s="167"/>
      <c r="L506" s="162"/>
      <c r="M506" s="168"/>
      <c r="N506" s="169"/>
      <c r="O506" s="169"/>
      <c r="P506" s="169"/>
      <c r="Q506" s="169"/>
      <c r="R506" s="169"/>
      <c r="S506" s="169"/>
      <c r="T506" s="170"/>
      <c r="AT506" s="164" t="s">
        <v>247</v>
      </c>
      <c r="AU506" s="164" t="s">
        <v>140</v>
      </c>
      <c r="AV506" s="13" t="s">
        <v>140</v>
      </c>
      <c r="AW506" s="13" t="s">
        <v>3</v>
      </c>
      <c r="AX506" s="13" t="s">
        <v>80</v>
      </c>
      <c r="AY506" s="164" t="s">
        <v>239</v>
      </c>
    </row>
    <row r="507" spans="1:65" s="14" customFormat="1">
      <c r="B507" s="171"/>
      <c r="D507" s="163" t="s">
        <v>247</v>
      </c>
      <c r="E507" s="172" t="s">
        <v>1</v>
      </c>
      <c r="F507" s="173" t="s">
        <v>249</v>
      </c>
      <c r="H507" s="174">
        <v>174.11</v>
      </c>
      <c r="I507" s="175"/>
      <c r="L507" s="171"/>
      <c r="M507" s="176"/>
      <c r="N507" s="177"/>
      <c r="O507" s="177"/>
      <c r="P507" s="177"/>
      <c r="Q507" s="177"/>
      <c r="R507" s="177"/>
      <c r="S507" s="177"/>
      <c r="T507" s="178"/>
      <c r="AT507" s="172" t="s">
        <v>247</v>
      </c>
      <c r="AU507" s="172" t="s">
        <v>140</v>
      </c>
      <c r="AV507" s="14" t="s">
        <v>246</v>
      </c>
      <c r="AW507" s="14" t="s">
        <v>3</v>
      </c>
      <c r="AX507" s="14" t="s">
        <v>88</v>
      </c>
      <c r="AY507" s="172" t="s">
        <v>239</v>
      </c>
    </row>
    <row r="508" spans="1:65" s="2" customFormat="1" ht="24.25" customHeight="1">
      <c r="A508" s="34"/>
      <c r="B508" s="147"/>
      <c r="C508" s="148" t="s">
        <v>989</v>
      </c>
      <c r="D508" s="148" t="s">
        <v>242</v>
      </c>
      <c r="E508" s="149" t="s">
        <v>745</v>
      </c>
      <c r="F508" s="150" t="s">
        <v>746</v>
      </c>
      <c r="G508" s="151" t="s">
        <v>138</v>
      </c>
      <c r="H508" s="152">
        <v>67.94</v>
      </c>
      <c r="I508" s="153"/>
      <c r="J508" s="152">
        <f>ROUND(I508*H508,3)</f>
        <v>0</v>
      </c>
      <c r="K508" s="154"/>
      <c r="L508" s="35"/>
      <c r="M508" s="155" t="s">
        <v>1</v>
      </c>
      <c r="N508" s="156" t="s">
        <v>46</v>
      </c>
      <c r="O508" s="60"/>
      <c r="P508" s="157">
        <f>O508*H508</f>
        <v>0</v>
      </c>
      <c r="Q508" s="157">
        <v>4.0000000000000002E-4</v>
      </c>
      <c r="R508" s="157">
        <f>Q508*H508</f>
        <v>2.7175999999999999E-2</v>
      </c>
      <c r="S508" s="157">
        <v>0</v>
      </c>
      <c r="T508" s="158">
        <f>S508*H508</f>
        <v>0</v>
      </c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R508" s="159" t="s">
        <v>246</v>
      </c>
      <c r="AT508" s="159" t="s">
        <v>242</v>
      </c>
      <c r="AU508" s="159" t="s">
        <v>140</v>
      </c>
      <c r="AY508" s="18" t="s">
        <v>239</v>
      </c>
      <c r="BE508" s="160">
        <f>IF(N508="základná",J508,0)</f>
        <v>0</v>
      </c>
      <c r="BF508" s="160">
        <f>IF(N508="znížená",J508,0)</f>
        <v>0</v>
      </c>
      <c r="BG508" s="160">
        <f>IF(N508="zákl. prenesená",J508,0)</f>
        <v>0</v>
      </c>
      <c r="BH508" s="160">
        <f>IF(N508="zníž. prenesená",J508,0)</f>
        <v>0</v>
      </c>
      <c r="BI508" s="160">
        <f>IF(N508="nulová",J508,0)</f>
        <v>0</v>
      </c>
      <c r="BJ508" s="18" t="s">
        <v>140</v>
      </c>
      <c r="BK508" s="161">
        <f>ROUND(I508*H508,3)</f>
        <v>0</v>
      </c>
      <c r="BL508" s="18" t="s">
        <v>246</v>
      </c>
      <c r="BM508" s="159" t="s">
        <v>1738</v>
      </c>
    </row>
    <row r="509" spans="1:65" s="13" customFormat="1" ht="20.95">
      <c r="B509" s="162"/>
      <c r="D509" s="163" t="s">
        <v>247</v>
      </c>
      <c r="E509" s="164" t="s">
        <v>1</v>
      </c>
      <c r="F509" s="165" t="s">
        <v>1739</v>
      </c>
      <c r="H509" s="166">
        <v>71.540000000000006</v>
      </c>
      <c r="I509" s="167"/>
      <c r="L509" s="162"/>
      <c r="M509" s="168"/>
      <c r="N509" s="169"/>
      <c r="O509" s="169"/>
      <c r="P509" s="169"/>
      <c r="Q509" s="169"/>
      <c r="R509" s="169"/>
      <c r="S509" s="169"/>
      <c r="T509" s="170"/>
      <c r="AT509" s="164" t="s">
        <v>247</v>
      </c>
      <c r="AU509" s="164" t="s">
        <v>140</v>
      </c>
      <c r="AV509" s="13" t="s">
        <v>140</v>
      </c>
      <c r="AW509" s="13" t="s">
        <v>3</v>
      </c>
      <c r="AX509" s="13" t="s">
        <v>80</v>
      </c>
      <c r="AY509" s="164" t="s">
        <v>239</v>
      </c>
    </row>
    <row r="510" spans="1:65" s="13" customFormat="1">
      <c r="B510" s="162"/>
      <c r="D510" s="163" t="s">
        <v>247</v>
      </c>
      <c r="E510" s="164" t="s">
        <v>1</v>
      </c>
      <c r="F510" s="165" t="s">
        <v>1740</v>
      </c>
      <c r="H510" s="166">
        <v>-3.6</v>
      </c>
      <c r="I510" s="167"/>
      <c r="L510" s="162"/>
      <c r="M510" s="168"/>
      <c r="N510" s="169"/>
      <c r="O510" s="169"/>
      <c r="P510" s="169"/>
      <c r="Q510" s="169"/>
      <c r="R510" s="169"/>
      <c r="S510" s="169"/>
      <c r="T510" s="170"/>
      <c r="AT510" s="164" t="s">
        <v>247</v>
      </c>
      <c r="AU510" s="164" t="s">
        <v>140</v>
      </c>
      <c r="AV510" s="13" t="s">
        <v>140</v>
      </c>
      <c r="AW510" s="13" t="s">
        <v>3</v>
      </c>
      <c r="AX510" s="13" t="s">
        <v>80</v>
      </c>
      <c r="AY510" s="164" t="s">
        <v>239</v>
      </c>
    </row>
    <row r="511" spans="1:65" s="14" customFormat="1">
      <c r="B511" s="171"/>
      <c r="D511" s="163" t="s">
        <v>247</v>
      </c>
      <c r="E511" s="172" t="s">
        <v>1</v>
      </c>
      <c r="F511" s="173" t="s">
        <v>249</v>
      </c>
      <c r="H511" s="174">
        <v>67.94</v>
      </c>
      <c r="I511" s="175"/>
      <c r="L511" s="171"/>
      <c r="M511" s="176"/>
      <c r="N511" s="177"/>
      <c r="O511" s="177"/>
      <c r="P511" s="177"/>
      <c r="Q511" s="177"/>
      <c r="R511" s="177"/>
      <c r="S511" s="177"/>
      <c r="T511" s="178"/>
      <c r="AT511" s="172" t="s">
        <v>247</v>
      </c>
      <c r="AU511" s="172" t="s">
        <v>140</v>
      </c>
      <c r="AV511" s="14" t="s">
        <v>246</v>
      </c>
      <c r="AW511" s="14" t="s">
        <v>3</v>
      </c>
      <c r="AX511" s="14" t="s">
        <v>88</v>
      </c>
      <c r="AY511" s="172" t="s">
        <v>239</v>
      </c>
    </row>
    <row r="512" spans="1:65" s="2" customFormat="1" ht="24.25" customHeight="1">
      <c r="A512" s="34"/>
      <c r="B512" s="147"/>
      <c r="C512" s="254" t="s">
        <v>772</v>
      </c>
      <c r="D512" s="254" t="s">
        <v>242</v>
      </c>
      <c r="E512" s="255" t="s">
        <v>751</v>
      </c>
      <c r="F512" s="256" t="s">
        <v>752</v>
      </c>
      <c r="G512" s="257" t="s">
        <v>261</v>
      </c>
      <c r="H512" s="258">
        <v>2.65</v>
      </c>
      <c r="I512" s="258"/>
      <c r="J512" s="258">
        <f>ROUND(I512*H512,3)</f>
        <v>0</v>
      </c>
      <c r="K512" s="154"/>
      <c r="L512" s="35"/>
      <c r="M512" s="155" t="s">
        <v>1</v>
      </c>
      <c r="N512" s="156" t="s">
        <v>46</v>
      </c>
      <c r="O512" s="60"/>
      <c r="P512" s="157">
        <f>O512*H512</f>
        <v>0</v>
      </c>
      <c r="Q512" s="157">
        <v>1.1350000000000001E-2</v>
      </c>
      <c r="R512" s="157">
        <f>Q512*H512</f>
        <v>3.00775E-2</v>
      </c>
      <c r="S512" s="157">
        <v>0</v>
      </c>
      <c r="T512" s="158">
        <f>S512*H512</f>
        <v>0</v>
      </c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R512" s="159" t="s">
        <v>246</v>
      </c>
      <c r="AT512" s="159" t="s">
        <v>242</v>
      </c>
      <c r="AU512" s="159" t="s">
        <v>140</v>
      </c>
      <c r="AY512" s="18" t="s">
        <v>239</v>
      </c>
      <c r="BE512" s="160">
        <f>IF(N512="základná",J512,0)</f>
        <v>0</v>
      </c>
      <c r="BF512" s="160">
        <f>IF(N512="znížená",J512,0)</f>
        <v>0</v>
      </c>
      <c r="BG512" s="160">
        <f>IF(N512="zákl. prenesená",J512,0)</f>
        <v>0</v>
      </c>
      <c r="BH512" s="160">
        <f>IF(N512="zníž. prenesená",J512,0)</f>
        <v>0</v>
      </c>
      <c r="BI512" s="160">
        <f>IF(N512="nulová",J512,0)</f>
        <v>0</v>
      </c>
      <c r="BJ512" s="18" t="s">
        <v>140</v>
      </c>
      <c r="BK512" s="161">
        <f>ROUND(I512*H512,3)</f>
        <v>0</v>
      </c>
      <c r="BL512" s="18" t="s">
        <v>246</v>
      </c>
      <c r="BM512" s="159" t="s">
        <v>355</v>
      </c>
    </row>
    <row r="513" spans="1:65" s="13" customFormat="1">
      <c r="B513" s="162"/>
      <c r="D513" s="163" t="s">
        <v>247</v>
      </c>
      <c r="E513" s="164" t="s">
        <v>1</v>
      </c>
      <c r="F513" s="165" t="s">
        <v>753</v>
      </c>
      <c r="H513" s="166">
        <v>2.65</v>
      </c>
      <c r="I513" s="167"/>
      <c r="L513" s="162"/>
      <c r="M513" s="168"/>
      <c r="N513" s="169"/>
      <c r="O513" s="169"/>
      <c r="P513" s="169"/>
      <c r="Q513" s="169"/>
      <c r="R513" s="169"/>
      <c r="S513" s="169"/>
      <c r="T513" s="170"/>
      <c r="AT513" s="164" t="s">
        <v>247</v>
      </c>
      <c r="AU513" s="164" t="s">
        <v>140</v>
      </c>
      <c r="AV513" s="13" t="s">
        <v>140</v>
      </c>
      <c r="AW513" s="13" t="s">
        <v>3</v>
      </c>
      <c r="AX513" s="13" t="s">
        <v>80</v>
      </c>
      <c r="AY513" s="164" t="s">
        <v>239</v>
      </c>
    </row>
    <row r="514" spans="1:65" s="14" customFormat="1">
      <c r="B514" s="171"/>
      <c r="D514" s="163" t="s">
        <v>247</v>
      </c>
      <c r="E514" s="172" t="s">
        <v>1</v>
      </c>
      <c r="F514" s="173" t="s">
        <v>249</v>
      </c>
      <c r="H514" s="174">
        <v>2.65</v>
      </c>
      <c r="I514" s="175"/>
      <c r="L514" s="171"/>
      <c r="M514" s="176"/>
      <c r="N514" s="177"/>
      <c r="O514" s="177"/>
      <c r="P514" s="177"/>
      <c r="Q514" s="177"/>
      <c r="R514" s="177"/>
      <c r="S514" s="177"/>
      <c r="T514" s="178"/>
      <c r="AT514" s="172" t="s">
        <v>247</v>
      </c>
      <c r="AU514" s="172" t="s">
        <v>140</v>
      </c>
      <c r="AV514" s="14" t="s">
        <v>246</v>
      </c>
      <c r="AW514" s="14" t="s">
        <v>3</v>
      </c>
      <c r="AX514" s="14" t="s">
        <v>88</v>
      </c>
      <c r="AY514" s="172" t="s">
        <v>239</v>
      </c>
    </row>
    <row r="515" spans="1:65" s="2" customFormat="1" ht="24.25" customHeight="1">
      <c r="A515" s="34"/>
      <c r="B515" s="147"/>
      <c r="C515" s="254" t="s">
        <v>308</v>
      </c>
      <c r="D515" s="254" t="s">
        <v>242</v>
      </c>
      <c r="E515" s="255" t="s">
        <v>755</v>
      </c>
      <c r="F515" s="256" t="s">
        <v>756</v>
      </c>
      <c r="G515" s="257" t="s">
        <v>261</v>
      </c>
      <c r="H515" s="258">
        <v>12.675000000000001</v>
      </c>
      <c r="I515" s="258"/>
      <c r="J515" s="258">
        <f>ROUND(I515*H515,3)</f>
        <v>0</v>
      </c>
      <c r="K515" s="154"/>
      <c r="L515" s="35"/>
      <c r="M515" s="155" t="s">
        <v>1</v>
      </c>
      <c r="N515" s="156" t="s">
        <v>46</v>
      </c>
      <c r="O515" s="60"/>
      <c r="P515" s="157">
        <f>O515*H515</f>
        <v>0</v>
      </c>
      <c r="Q515" s="157">
        <v>1.1350000000000001E-2</v>
      </c>
      <c r="R515" s="157">
        <f>Q515*H515</f>
        <v>0.14386125000000002</v>
      </c>
      <c r="S515" s="157">
        <v>0</v>
      </c>
      <c r="T515" s="158">
        <f>S515*H515</f>
        <v>0</v>
      </c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R515" s="159" t="s">
        <v>246</v>
      </c>
      <c r="AT515" s="159" t="s">
        <v>242</v>
      </c>
      <c r="AU515" s="159" t="s">
        <v>140</v>
      </c>
      <c r="AY515" s="18" t="s">
        <v>239</v>
      </c>
      <c r="BE515" s="160">
        <f>IF(N515="základná",J515,0)</f>
        <v>0</v>
      </c>
      <c r="BF515" s="160">
        <f>IF(N515="znížená",J515,0)</f>
        <v>0</v>
      </c>
      <c r="BG515" s="160">
        <f>IF(N515="zákl. prenesená",J515,0)</f>
        <v>0</v>
      </c>
      <c r="BH515" s="160">
        <f>IF(N515="zníž. prenesená",J515,0)</f>
        <v>0</v>
      </c>
      <c r="BI515" s="160">
        <f>IF(N515="nulová",J515,0)</f>
        <v>0</v>
      </c>
      <c r="BJ515" s="18" t="s">
        <v>140</v>
      </c>
      <c r="BK515" s="161">
        <f>ROUND(I515*H515,3)</f>
        <v>0</v>
      </c>
      <c r="BL515" s="18" t="s">
        <v>246</v>
      </c>
      <c r="BM515" s="159" t="s">
        <v>761</v>
      </c>
    </row>
    <row r="516" spans="1:65" s="13" customFormat="1">
      <c r="B516" s="162"/>
      <c r="D516" s="163" t="s">
        <v>247</v>
      </c>
      <c r="E516" s="164" t="s">
        <v>1</v>
      </c>
      <c r="F516" s="165" t="s">
        <v>1741</v>
      </c>
      <c r="H516" s="166">
        <v>12.675000000000001</v>
      </c>
      <c r="I516" s="167"/>
      <c r="L516" s="162"/>
      <c r="M516" s="168"/>
      <c r="N516" s="169"/>
      <c r="O516" s="169"/>
      <c r="P516" s="169"/>
      <c r="Q516" s="169"/>
      <c r="R516" s="169"/>
      <c r="S516" s="169"/>
      <c r="T516" s="170"/>
      <c r="AT516" s="164" t="s">
        <v>247</v>
      </c>
      <c r="AU516" s="164" t="s">
        <v>140</v>
      </c>
      <c r="AV516" s="13" t="s">
        <v>140</v>
      </c>
      <c r="AW516" s="13" t="s">
        <v>3</v>
      </c>
      <c r="AX516" s="13" t="s">
        <v>80</v>
      </c>
      <c r="AY516" s="164" t="s">
        <v>239</v>
      </c>
    </row>
    <row r="517" spans="1:65" s="14" customFormat="1">
      <c r="B517" s="171"/>
      <c r="D517" s="163" t="s">
        <v>247</v>
      </c>
      <c r="E517" s="172" t="s">
        <v>1</v>
      </c>
      <c r="F517" s="173" t="s">
        <v>249</v>
      </c>
      <c r="H517" s="174">
        <v>12.675000000000001</v>
      </c>
      <c r="I517" s="175"/>
      <c r="L517" s="171"/>
      <c r="M517" s="176"/>
      <c r="N517" s="177"/>
      <c r="O517" s="177"/>
      <c r="P517" s="177"/>
      <c r="Q517" s="177"/>
      <c r="R517" s="177"/>
      <c r="S517" s="177"/>
      <c r="T517" s="178"/>
      <c r="AT517" s="172" t="s">
        <v>247</v>
      </c>
      <c r="AU517" s="172" t="s">
        <v>140</v>
      </c>
      <c r="AV517" s="14" t="s">
        <v>246</v>
      </c>
      <c r="AW517" s="14" t="s">
        <v>3</v>
      </c>
      <c r="AX517" s="14" t="s">
        <v>88</v>
      </c>
      <c r="AY517" s="172" t="s">
        <v>239</v>
      </c>
    </row>
    <row r="518" spans="1:65" s="2" customFormat="1" ht="24.25" customHeight="1">
      <c r="A518" s="34"/>
      <c r="B518" s="147"/>
      <c r="C518" s="254" t="s">
        <v>315</v>
      </c>
      <c r="D518" s="254" t="s">
        <v>242</v>
      </c>
      <c r="E518" s="255" t="s">
        <v>759</v>
      </c>
      <c r="F518" s="256" t="s">
        <v>760</v>
      </c>
      <c r="G518" s="257" t="s">
        <v>261</v>
      </c>
      <c r="H518" s="258">
        <v>72.623999999999995</v>
      </c>
      <c r="I518" s="258"/>
      <c r="J518" s="258">
        <f>ROUND(I518*H518,3)</f>
        <v>0</v>
      </c>
      <c r="K518" s="154"/>
      <c r="L518" s="35"/>
      <c r="M518" s="155" t="s">
        <v>1</v>
      </c>
      <c r="N518" s="156" t="s">
        <v>46</v>
      </c>
      <c r="O518" s="60"/>
      <c r="P518" s="157">
        <f>O518*H518</f>
        <v>0</v>
      </c>
      <c r="Q518" s="157">
        <v>1.1350000000000001E-2</v>
      </c>
      <c r="R518" s="157">
        <f>Q518*H518</f>
        <v>0.82428239999999997</v>
      </c>
      <c r="S518" s="157">
        <v>0</v>
      </c>
      <c r="T518" s="158">
        <f>S518*H518</f>
        <v>0</v>
      </c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R518" s="159" t="s">
        <v>246</v>
      </c>
      <c r="AT518" s="159" t="s">
        <v>242</v>
      </c>
      <c r="AU518" s="159" t="s">
        <v>140</v>
      </c>
      <c r="AY518" s="18" t="s">
        <v>239</v>
      </c>
      <c r="BE518" s="160">
        <f>IF(N518="základná",J518,0)</f>
        <v>0</v>
      </c>
      <c r="BF518" s="160">
        <f>IF(N518="znížená",J518,0)</f>
        <v>0</v>
      </c>
      <c r="BG518" s="160">
        <f>IF(N518="zákl. prenesená",J518,0)</f>
        <v>0</v>
      </c>
      <c r="BH518" s="160">
        <f>IF(N518="zníž. prenesená",J518,0)</f>
        <v>0</v>
      </c>
      <c r="BI518" s="160">
        <f>IF(N518="nulová",J518,0)</f>
        <v>0</v>
      </c>
      <c r="BJ518" s="18" t="s">
        <v>140</v>
      </c>
      <c r="BK518" s="161">
        <f>ROUND(I518*H518,3)</f>
        <v>0</v>
      </c>
      <c r="BL518" s="18" t="s">
        <v>246</v>
      </c>
      <c r="BM518" s="159" t="s">
        <v>362</v>
      </c>
    </row>
    <row r="519" spans="1:65" s="13" customFormat="1">
      <c r="B519" s="162"/>
      <c r="D519" s="163" t="s">
        <v>247</v>
      </c>
      <c r="E519" s="164" t="s">
        <v>1</v>
      </c>
      <c r="F519" s="165" t="s">
        <v>1742</v>
      </c>
      <c r="H519" s="166">
        <v>72.623999999999995</v>
      </c>
      <c r="I519" s="167"/>
      <c r="L519" s="162"/>
      <c r="M519" s="168"/>
      <c r="N519" s="169"/>
      <c r="O519" s="169"/>
      <c r="P519" s="169"/>
      <c r="Q519" s="169"/>
      <c r="R519" s="169"/>
      <c r="S519" s="169"/>
      <c r="T519" s="170"/>
      <c r="AT519" s="164" t="s">
        <v>247</v>
      </c>
      <c r="AU519" s="164" t="s">
        <v>140</v>
      </c>
      <c r="AV519" s="13" t="s">
        <v>140</v>
      </c>
      <c r="AW519" s="13" t="s">
        <v>3</v>
      </c>
      <c r="AX519" s="13" t="s">
        <v>80</v>
      </c>
      <c r="AY519" s="164" t="s">
        <v>239</v>
      </c>
    </row>
    <row r="520" spans="1:65" s="14" customFormat="1">
      <c r="B520" s="171"/>
      <c r="D520" s="163" t="s">
        <v>247</v>
      </c>
      <c r="E520" s="172" t="s">
        <v>1</v>
      </c>
      <c r="F520" s="173" t="s">
        <v>249</v>
      </c>
      <c r="H520" s="174">
        <v>72.623999999999995</v>
      </c>
      <c r="I520" s="175"/>
      <c r="L520" s="171"/>
      <c r="M520" s="176"/>
      <c r="N520" s="177"/>
      <c r="O520" s="177"/>
      <c r="P520" s="177"/>
      <c r="Q520" s="177"/>
      <c r="R520" s="177"/>
      <c r="S520" s="177"/>
      <c r="T520" s="178"/>
      <c r="AT520" s="172" t="s">
        <v>247</v>
      </c>
      <c r="AU520" s="172" t="s">
        <v>140</v>
      </c>
      <c r="AV520" s="14" t="s">
        <v>246</v>
      </c>
      <c r="AW520" s="14" t="s">
        <v>3</v>
      </c>
      <c r="AX520" s="14" t="s">
        <v>88</v>
      </c>
      <c r="AY520" s="172" t="s">
        <v>239</v>
      </c>
    </row>
    <row r="521" spans="1:65" s="2" customFormat="1" ht="24.25" customHeight="1">
      <c r="A521" s="34"/>
      <c r="B521" s="147"/>
      <c r="C521" s="254" t="s">
        <v>784</v>
      </c>
      <c r="D521" s="254" t="s">
        <v>242</v>
      </c>
      <c r="E521" s="255" t="s">
        <v>764</v>
      </c>
      <c r="F521" s="256" t="s">
        <v>765</v>
      </c>
      <c r="G521" s="257" t="s">
        <v>261</v>
      </c>
      <c r="H521" s="258">
        <v>111.663</v>
      </c>
      <c r="I521" s="258"/>
      <c r="J521" s="258">
        <f>ROUND(I521*H521,3)</f>
        <v>0</v>
      </c>
      <c r="K521" s="154"/>
      <c r="L521" s="35"/>
      <c r="M521" s="155" t="s">
        <v>1</v>
      </c>
      <c r="N521" s="156" t="s">
        <v>46</v>
      </c>
      <c r="O521" s="60"/>
      <c r="P521" s="157">
        <f>O521*H521</f>
        <v>0</v>
      </c>
      <c r="Q521" s="157">
        <v>1.1350000000000001E-2</v>
      </c>
      <c r="R521" s="157">
        <f>Q521*H521</f>
        <v>1.2673750500000001</v>
      </c>
      <c r="S521" s="157">
        <v>0</v>
      </c>
      <c r="T521" s="158">
        <f>S521*H521</f>
        <v>0</v>
      </c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R521" s="159" t="s">
        <v>246</v>
      </c>
      <c r="AT521" s="159" t="s">
        <v>242</v>
      </c>
      <c r="AU521" s="159" t="s">
        <v>140</v>
      </c>
      <c r="AY521" s="18" t="s">
        <v>239</v>
      </c>
      <c r="BE521" s="160">
        <f>IF(N521="základná",J521,0)</f>
        <v>0</v>
      </c>
      <c r="BF521" s="160">
        <f>IF(N521="znížená",J521,0)</f>
        <v>0</v>
      </c>
      <c r="BG521" s="160">
        <f>IF(N521="zákl. prenesená",J521,0)</f>
        <v>0</v>
      </c>
      <c r="BH521" s="160">
        <f>IF(N521="zníž. prenesená",J521,0)</f>
        <v>0</v>
      </c>
      <c r="BI521" s="160">
        <f>IF(N521="nulová",J521,0)</f>
        <v>0</v>
      </c>
      <c r="BJ521" s="18" t="s">
        <v>140</v>
      </c>
      <c r="BK521" s="161">
        <f>ROUND(I521*H521,3)</f>
        <v>0</v>
      </c>
      <c r="BL521" s="18" t="s">
        <v>246</v>
      </c>
      <c r="BM521" s="159" t="s">
        <v>8</v>
      </c>
    </row>
    <row r="522" spans="1:65" s="13" customFormat="1" ht="20.95">
      <c r="B522" s="162"/>
      <c r="D522" s="163" t="s">
        <v>247</v>
      </c>
      <c r="E522" s="164" t="s">
        <v>1</v>
      </c>
      <c r="F522" s="165" t="s">
        <v>766</v>
      </c>
      <c r="H522" s="166">
        <v>111.663</v>
      </c>
      <c r="I522" s="167"/>
      <c r="L522" s="162"/>
      <c r="M522" s="168"/>
      <c r="N522" s="169"/>
      <c r="O522" s="169"/>
      <c r="P522" s="169"/>
      <c r="Q522" s="169"/>
      <c r="R522" s="169"/>
      <c r="S522" s="169"/>
      <c r="T522" s="170"/>
      <c r="AT522" s="164" t="s">
        <v>247</v>
      </c>
      <c r="AU522" s="164" t="s">
        <v>140</v>
      </c>
      <c r="AV522" s="13" t="s">
        <v>140</v>
      </c>
      <c r="AW522" s="13" t="s">
        <v>3</v>
      </c>
      <c r="AX522" s="13" t="s">
        <v>80</v>
      </c>
      <c r="AY522" s="164" t="s">
        <v>239</v>
      </c>
    </row>
    <row r="523" spans="1:65" s="14" customFormat="1">
      <c r="B523" s="171"/>
      <c r="D523" s="163" t="s">
        <v>247</v>
      </c>
      <c r="E523" s="172" t="s">
        <v>1</v>
      </c>
      <c r="F523" s="173" t="s">
        <v>249</v>
      </c>
      <c r="H523" s="174">
        <v>111.663</v>
      </c>
      <c r="I523" s="175"/>
      <c r="L523" s="171"/>
      <c r="M523" s="176"/>
      <c r="N523" s="177"/>
      <c r="O523" s="177"/>
      <c r="P523" s="177"/>
      <c r="Q523" s="177"/>
      <c r="R523" s="177"/>
      <c r="S523" s="177"/>
      <c r="T523" s="178"/>
      <c r="AT523" s="172" t="s">
        <v>247</v>
      </c>
      <c r="AU523" s="172" t="s">
        <v>140</v>
      </c>
      <c r="AV523" s="14" t="s">
        <v>246</v>
      </c>
      <c r="AW523" s="14" t="s">
        <v>3</v>
      </c>
      <c r="AX523" s="14" t="s">
        <v>88</v>
      </c>
      <c r="AY523" s="172" t="s">
        <v>239</v>
      </c>
    </row>
    <row r="524" spans="1:65" s="2" customFormat="1" ht="24.25" customHeight="1">
      <c r="A524" s="34"/>
      <c r="B524" s="147"/>
      <c r="C524" s="254" t="s">
        <v>788</v>
      </c>
      <c r="D524" s="254" t="s">
        <v>242</v>
      </c>
      <c r="E524" s="255" t="s">
        <v>768</v>
      </c>
      <c r="F524" s="256" t="s">
        <v>769</v>
      </c>
      <c r="G524" s="257" t="s">
        <v>261</v>
      </c>
      <c r="H524" s="258">
        <v>66.135000000000005</v>
      </c>
      <c r="I524" s="258"/>
      <c r="J524" s="258">
        <f>ROUND(I524*H524,3)</f>
        <v>0</v>
      </c>
      <c r="K524" s="154"/>
      <c r="L524" s="35"/>
      <c r="M524" s="155" t="s">
        <v>1</v>
      </c>
      <c r="N524" s="156" t="s">
        <v>46</v>
      </c>
      <c r="O524" s="60"/>
      <c r="P524" s="157">
        <f>O524*H524</f>
        <v>0</v>
      </c>
      <c r="Q524" s="157">
        <v>1.1350000000000001E-2</v>
      </c>
      <c r="R524" s="157">
        <f>Q524*H524</f>
        <v>0.75063225000000011</v>
      </c>
      <c r="S524" s="157">
        <v>0</v>
      </c>
      <c r="T524" s="158">
        <f>S524*H524</f>
        <v>0</v>
      </c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R524" s="159" t="s">
        <v>246</v>
      </c>
      <c r="AT524" s="159" t="s">
        <v>242</v>
      </c>
      <c r="AU524" s="159" t="s">
        <v>140</v>
      </c>
      <c r="AY524" s="18" t="s">
        <v>239</v>
      </c>
      <c r="BE524" s="160">
        <f>IF(N524="základná",J524,0)</f>
        <v>0</v>
      </c>
      <c r="BF524" s="160">
        <f>IF(N524="znížená",J524,0)</f>
        <v>0</v>
      </c>
      <c r="BG524" s="160">
        <f>IF(N524="zákl. prenesená",J524,0)</f>
        <v>0</v>
      </c>
      <c r="BH524" s="160">
        <f>IF(N524="zníž. prenesená",J524,0)</f>
        <v>0</v>
      </c>
      <c r="BI524" s="160">
        <f>IF(N524="nulová",J524,0)</f>
        <v>0</v>
      </c>
      <c r="BJ524" s="18" t="s">
        <v>140</v>
      </c>
      <c r="BK524" s="161">
        <f>ROUND(I524*H524,3)</f>
        <v>0</v>
      </c>
      <c r="BL524" s="18" t="s">
        <v>246</v>
      </c>
      <c r="BM524" s="159" t="s">
        <v>375</v>
      </c>
    </row>
    <row r="525" spans="1:65" s="13" customFormat="1">
      <c r="B525" s="162"/>
      <c r="D525" s="163" t="s">
        <v>247</v>
      </c>
      <c r="E525" s="164" t="s">
        <v>1</v>
      </c>
      <c r="F525" s="165" t="s">
        <v>770</v>
      </c>
      <c r="H525" s="166">
        <v>82.334999999999994</v>
      </c>
      <c r="I525" s="167"/>
      <c r="L525" s="162"/>
      <c r="M525" s="168"/>
      <c r="N525" s="169"/>
      <c r="O525" s="169"/>
      <c r="P525" s="169"/>
      <c r="Q525" s="169"/>
      <c r="R525" s="169"/>
      <c r="S525" s="169"/>
      <c r="T525" s="170"/>
      <c r="AT525" s="164" t="s">
        <v>247</v>
      </c>
      <c r="AU525" s="164" t="s">
        <v>140</v>
      </c>
      <c r="AV525" s="13" t="s">
        <v>140</v>
      </c>
      <c r="AW525" s="13" t="s">
        <v>3</v>
      </c>
      <c r="AX525" s="13" t="s">
        <v>80</v>
      </c>
      <c r="AY525" s="164" t="s">
        <v>239</v>
      </c>
    </row>
    <row r="526" spans="1:65" s="13" customFormat="1">
      <c r="B526" s="162"/>
      <c r="D526" s="163" t="s">
        <v>247</v>
      </c>
      <c r="E526" s="164" t="s">
        <v>1</v>
      </c>
      <c r="F526" s="165" t="s">
        <v>771</v>
      </c>
      <c r="H526" s="166">
        <v>-16.2</v>
      </c>
      <c r="I526" s="167"/>
      <c r="L526" s="162"/>
      <c r="M526" s="168"/>
      <c r="N526" s="169"/>
      <c r="O526" s="169"/>
      <c r="P526" s="169"/>
      <c r="Q526" s="169"/>
      <c r="R526" s="169"/>
      <c r="S526" s="169"/>
      <c r="T526" s="170"/>
      <c r="AT526" s="164" t="s">
        <v>247</v>
      </c>
      <c r="AU526" s="164" t="s">
        <v>140</v>
      </c>
      <c r="AV526" s="13" t="s">
        <v>140</v>
      </c>
      <c r="AW526" s="13" t="s">
        <v>3</v>
      </c>
      <c r="AX526" s="13" t="s">
        <v>80</v>
      </c>
      <c r="AY526" s="164" t="s">
        <v>239</v>
      </c>
    </row>
    <row r="527" spans="1:65" s="14" customFormat="1">
      <c r="B527" s="171"/>
      <c r="D527" s="163" t="s">
        <v>247</v>
      </c>
      <c r="E527" s="172" t="s">
        <v>1</v>
      </c>
      <c r="F527" s="173" t="s">
        <v>249</v>
      </c>
      <c r="H527" s="174">
        <v>66.135000000000005</v>
      </c>
      <c r="I527" s="175"/>
      <c r="L527" s="171"/>
      <c r="M527" s="176"/>
      <c r="N527" s="177"/>
      <c r="O527" s="177"/>
      <c r="P527" s="177"/>
      <c r="Q527" s="177"/>
      <c r="R527" s="177"/>
      <c r="S527" s="177"/>
      <c r="T527" s="178"/>
      <c r="AT527" s="172" t="s">
        <v>247</v>
      </c>
      <c r="AU527" s="172" t="s">
        <v>140</v>
      </c>
      <c r="AV527" s="14" t="s">
        <v>246</v>
      </c>
      <c r="AW527" s="14" t="s">
        <v>3</v>
      </c>
      <c r="AX527" s="14" t="s">
        <v>88</v>
      </c>
      <c r="AY527" s="172" t="s">
        <v>239</v>
      </c>
    </row>
    <row r="528" spans="1:65" s="2" customFormat="1" ht="24.25" customHeight="1">
      <c r="A528" s="34"/>
      <c r="B528" s="147"/>
      <c r="C528" s="254" t="s">
        <v>365</v>
      </c>
      <c r="D528" s="254" t="s">
        <v>242</v>
      </c>
      <c r="E528" s="255" t="s">
        <v>773</v>
      </c>
      <c r="F528" s="256" t="s">
        <v>774</v>
      </c>
      <c r="G528" s="257" t="s">
        <v>261</v>
      </c>
      <c r="H528" s="258">
        <v>408.83199999999999</v>
      </c>
      <c r="I528" s="258"/>
      <c r="J528" s="258">
        <f>ROUND(I528*H528,3)</f>
        <v>0</v>
      </c>
      <c r="K528" s="154"/>
      <c r="L528" s="35"/>
      <c r="M528" s="155" t="s">
        <v>1</v>
      </c>
      <c r="N528" s="156" t="s">
        <v>46</v>
      </c>
      <c r="O528" s="60"/>
      <c r="P528" s="157">
        <f>O528*H528</f>
        <v>0</v>
      </c>
      <c r="Q528" s="157">
        <v>1.1350000000000001E-2</v>
      </c>
      <c r="R528" s="157">
        <f>Q528*H528</f>
        <v>4.6402432000000005</v>
      </c>
      <c r="S528" s="157">
        <v>0</v>
      </c>
      <c r="T528" s="158">
        <f>S528*H528</f>
        <v>0</v>
      </c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R528" s="159" t="s">
        <v>246</v>
      </c>
      <c r="AT528" s="159" t="s">
        <v>242</v>
      </c>
      <c r="AU528" s="159" t="s">
        <v>140</v>
      </c>
      <c r="AY528" s="18" t="s">
        <v>239</v>
      </c>
      <c r="BE528" s="160">
        <f>IF(N528="základná",J528,0)</f>
        <v>0</v>
      </c>
      <c r="BF528" s="160">
        <f>IF(N528="znížená",J528,0)</f>
        <v>0</v>
      </c>
      <c r="BG528" s="160">
        <f>IF(N528="zákl. prenesená",J528,0)</f>
        <v>0</v>
      </c>
      <c r="BH528" s="160">
        <f>IF(N528="zníž. prenesená",J528,0)</f>
        <v>0</v>
      </c>
      <c r="BI528" s="160">
        <f>IF(N528="nulová",J528,0)</f>
        <v>0</v>
      </c>
      <c r="BJ528" s="18" t="s">
        <v>140</v>
      </c>
      <c r="BK528" s="161">
        <f>ROUND(I528*H528,3)</f>
        <v>0</v>
      </c>
      <c r="BL528" s="18" t="s">
        <v>246</v>
      </c>
      <c r="BM528" s="159" t="s">
        <v>380</v>
      </c>
    </row>
    <row r="529" spans="1:65" s="13" customFormat="1" ht="31.45">
      <c r="B529" s="162"/>
      <c r="D529" s="163" t="s">
        <v>247</v>
      </c>
      <c r="E529" s="164" t="s">
        <v>1</v>
      </c>
      <c r="F529" s="165" t="s">
        <v>1743</v>
      </c>
      <c r="H529" s="166">
        <v>526.91600000000005</v>
      </c>
      <c r="I529" s="167"/>
      <c r="L529" s="162"/>
      <c r="M529" s="168"/>
      <c r="N529" s="169"/>
      <c r="O529" s="169"/>
      <c r="P529" s="169"/>
      <c r="Q529" s="169"/>
      <c r="R529" s="169"/>
      <c r="S529" s="169"/>
      <c r="T529" s="170"/>
      <c r="AT529" s="164" t="s">
        <v>247</v>
      </c>
      <c r="AU529" s="164" t="s">
        <v>140</v>
      </c>
      <c r="AV529" s="13" t="s">
        <v>140</v>
      </c>
      <c r="AW529" s="13" t="s">
        <v>3</v>
      </c>
      <c r="AX529" s="13" t="s">
        <v>80</v>
      </c>
      <c r="AY529" s="164" t="s">
        <v>239</v>
      </c>
    </row>
    <row r="530" spans="1:65" s="13" customFormat="1" ht="41.9">
      <c r="B530" s="162"/>
      <c r="D530" s="163" t="s">
        <v>247</v>
      </c>
      <c r="E530" s="164" t="s">
        <v>1</v>
      </c>
      <c r="F530" s="165" t="s">
        <v>1744</v>
      </c>
      <c r="H530" s="166">
        <v>-118.084</v>
      </c>
      <c r="I530" s="167"/>
      <c r="L530" s="162"/>
      <c r="M530" s="168"/>
      <c r="N530" s="169"/>
      <c r="O530" s="169"/>
      <c r="P530" s="169"/>
      <c r="Q530" s="169"/>
      <c r="R530" s="169"/>
      <c r="S530" s="169"/>
      <c r="T530" s="170"/>
      <c r="AT530" s="164" t="s">
        <v>247</v>
      </c>
      <c r="AU530" s="164" t="s">
        <v>140</v>
      </c>
      <c r="AV530" s="13" t="s">
        <v>140</v>
      </c>
      <c r="AW530" s="13" t="s">
        <v>3</v>
      </c>
      <c r="AX530" s="13" t="s">
        <v>80</v>
      </c>
      <c r="AY530" s="164" t="s">
        <v>239</v>
      </c>
    </row>
    <row r="531" spans="1:65" s="14" customFormat="1">
      <c r="B531" s="171"/>
      <c r="D531" s="163" t="s">
        <v>247</v>
      </c>
      <c r="E531" s="172" t="s">
        <v>1</v>
      </c>
      <c r="F531" s="173" t="s">
        <v>249</v>
      </c>
      <c r="H531" s="174">
        <v>408.83199999999999</v>
      </c>
      <c r="I531" s="175"/>
      <c r="L531" s="171"/>
      <c r="M531" s="176"/>
      <c r="N531" s="177"/>
      <c r="O531" s="177"/>
      <c r="P531" s="177"/>
      <c r="Q531" s="177"/>
      <c r="R531" s="177"/>
      <c r="S531" s="177"/>
      <c r="T531" s="178"/>
      <c r="AT531" s="172" t="s">
        <v>247</v>
      </c>
      <c r="AU531" s="172" t="s">
        <v>140</v>
      </c>
      <c r="AV531" s="14" t="s">
        <v>246</v>
      </c>
      <c r="AW531" s="14" t="s">
        <v>3</v>
      </c>
      <c r="AX531" s="14" t="s">
        <v>88</v>
      </c>
      <c r="AY531" s="172" t="s">
        <v>239</v>
      </c>
    </row>
    <row r="532" spans="1:65" s="2" customFormat="1" ht="24.25" customHeight="1">
      <c r="A532" s="34"/>
      <c r="B532" s="147"/>
      <c r="C532" s="254" t="s">
        <v>371</v>
      </c>
      <c r="D532" s="254" t="s">
        <v>242</v>
      </c>
      <c r="E532" s="255" t="s">
        <v>777</v>
      </c>
      <c r="F532" s="256" t="s">
        <v>778</v>
      </c>
      <c r="G532" s="257" t="s">
        <v>261</v>
      </c>
      <c r="H532" s="258">
        <v>87.762</v>
      </c>
      <c r="I532" s="258"/>
      <c r="J532" s="258">
        <f>ROUND(I532*H532,3)</f>
        <v>0</v>
      </c>
      <c r="K532" s="154"/>
      <c r="L532" s="35"/>
      <c r="M532" s="155" t="s">
        <v>1</v>
      </c>
      <c r="N532" s="156" t="s">
        <v>46</v>
      </c>
      <c r="O532" s="60"/>
      <c r="P532" s="157">
        <f>O532*H532</f>
        <v>0</v>
      </c>
      <c r="Q532" s="157">
        <v>1.1350000000000001E-2</v>
      </c>
      <c r="R532" s="157">
        <f>Q532*H532</f>
        <v>0.99609870000000011</v>
      </c>
      <c r="S532" s="157">
        <v>0</v>
      </c>
      <c r="T532" s="158">
        <f>S532*H532</f>
        <v>0</v>
      </c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R532" s="159" t="s">
        <v>246</v>
      </c>
      <c r="AT532" s="159" t="s">
        <v>242</v>
      </c>
      <c r="AU532" s="159" t="s">
        <v>140</v>
      </c>
      <c r="AY532" s="18" t="s">
        <v>239</v>
      </c>
      <c r="BE532" s="160">
        <f>IF(N532="základná",J532,0)</f>
        <v>0</v>
      </c>
      <c r="BF532" s="160">
        <f>IF(N532="znížená",J532,0)</f>
        <v>0</v>
      </c>
      <c r="BG532" s="160">
        <f>IF(N532="zákl. prenesená",J532,0)</f>
        <v>0</v>
      </c>
      <c r="BH532" s="160">
        <f>IF(N532="zníž. prenesená",J532,0)</f>
        <v>0</v>
      </c>
      <c r="BI532" s="160">
        <f>IF(N532="nulová",J532,0)</f>
        <v>0</v>
      </c>
      <c r="BJ532" s="18" t="s">
        <v>140</v>
      </c>
      <c r="BK532" s="161">
        <f>ROUND(I532*H532,3)</f>
        <v>0</v>
      </c>
      <c r="BL532" s="18" t="s">
        <v>246</v>
      </c>
      <c r="BM532" s="159" t="s">
        <v>385</v>
      </c>
    </row>
    <row r="533" spans="1:65" s="13" customFormat="1" ht="31.45">
      <c r="B533" s="162"/>
      <c r="D533" s="163" t="s">
        <v>247</v>
      </c>
      <c r="E533" s="164" t="s">
        <v>1</v>
      </c>
      <c r="F533" s="165" t="s">
        <v>1745</v>
      </c>
      <c r="H533" s="166">
        <v>45.506</v>
      </c>
      <c r="I533" s="167"/>
      <c r="L533" s="162"/>
      <c r="M533" s="168"/>
      <c r="N533" s="169"/>
      <c r="O533" s="169"/>
      <c r="P533" s="169"/>
      <c r="Q533" s="169"/>
      <c r="R533" s="169"/>
      <c r="S533" s="169"/>
      <c r="T533" s="170"/>
      <c r="AT533" s="164" t="s">
        <v>247</v>
      </c>
      <c r="AU533" s="164" t="s">
        <v>140</v>
      </c>
      <c r="AV533" s="13" t="s">
        <v>140</v>
      </c>
      <c r="AW533" s="13" t="s">
        <v>3</v>
      </c>
      <c r="AX533" s="13" t="s">
        <v>80</v>
      </c>
      <c r="AY533" s="164" t="s">
        <v>239</v>
      </c>
    </row>
    <row r="534" spans="1:65" s="13" customFormat="1" ht="20.95">
      <c r="B534" s="162"/>
      <c r="D534" s="163" t="s">
        <v>247</v>
      </c>
      <c r="E534" s="164" t="s">
        <v>1</v>
      </c>
      <c r="F534" s="165" t="s">
        <v>1746</v>
      </c>
      <c r="H534" s="166">
        <v>42.256</v>
      </c>
      <c r="I534" s="167"/>
      <c r="L534" s="162"/>
      <c r="M534" s="168"/>
      <c r="N534" s="169"/>
      <c r="O534" s="169"/>
      <c r="P534" s="169"/>
      <c r="Q534" s="169"/>
      <c r="R534" s="169"/>
      <c r="S534" s="169"/>
      <c r="T534" s="170"/>
      <c r="AT534" s="164" t="s">
        <v>247</v>
      </c>
      <c r="AU534" s="164" t="s">
        <v>140</v>
      </c>
      <c r="AV534" s="13" t="s">
        <v>140</v>
      </c>
      <c r="AW534" s="13" t="s">
        <v>3</v>
      </c>
      <c r="AX534" s="13" t="s">
        <v>80</v>
      </c>
      <c r="AY534" s="164" t="s">
        <v>239</v>
      </c>
    </row>
    <row r="535" spans="1:65" s="14" customFormat="1">
      <c r="B535" s="171"/>
      <c r="D535" s="163" t="s">
        <v>247</v>
      </c>
      <c r="E535" s="172" t="s">
        <v>1</v>
      </c>
      <c r="F535" s="173" t="s">
        <v>249</v>
      </c>
      <c r="H535" s="174">
        <v>87.762</v>
      </c>
      <c r="I535" s="175"/>
      <c r="L535" s="171"/>
      <c r="M535" s="176"/>
      <c r="N535" s="177"/>
      <c r="O535" s="177"/>
      <c r="P535" s="177"/>
      <c r="Q535" s="177"/>
      <c r="R535" s="177"/>
      <c r="S535" s="177"/>
      <c r="T535" s="178"/>
      <c r="AT535" s="172" t="s">
        <v>247</v>
      </c>
      <c r="AU535" s="172" t="s">
        <v>140</v>
      </c>
      <c r="AV535" s="14" t="s">
        <v>246</v>
      </c>
      <c r="AW535" s="14" t="s">
        <v>3</v>
      </c>
      <c r="AX535" s="14" t="s">
        <v>88</v>
      </c>
      <c r="AY535" s="172" t="s">
        <v>239</v>
      </c>
    </row>
    <row r="536" spans="1:65" s="2" customFormat="1" ht="24.25" customHeight="1">
      <c r="A536" s="34"/>
      <c r="B536" s="147"/>
      <c r="C536" s="148" t="s">
        <v>378</v>
      </c>
      <c r="D536" s="148" t="s">
        <v>242</v>
      </c>
      <c r="E536" s="149" t="s">
        <v>781</v>
      </c>
      <c r="F536" s="150" t="s">
        <v>782</v>
      </c>
      <c r="G536" s="151" t="s">
        <v>261</v>
      </c>
      <c r="H536" s="152">
        <v>53.375</v>
      </c>
      <c r="I536" s="153"/>
      <c r="J536" s="152">
        <f>ROUND(I536*H536,3)</f>
        <v>0</v>
      </c>
      <c r="K536" s="154"/>
      <c r="L536" s="35"/>
      <c r="M536" s="155" t="s">
        <v>1</v>
      </c>
      <c r="N536" s="156" t="s">
        <v>46</v>
      </c>
      <c r="O536" s="60"/>
      <c r="P536" s="157">
        <f>O536*H536</f>
        <v>0</v>
      </c>
      <c r="Q536" s="157">
        <v>1.1350000000000001E-2</v>
      </c>
      <c r="R536" s="157">
        <f>Q536*H536</f>
        <v>0.60580624999999999</v>
      </c>
      <c r="S536" s="157">
        <v>0</v>
      </c>
      <c r="T536" s="158">
        <f>S536*H536</f>
        <v>0</v>
      </c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R536" s="159" t="s">
        <v>307</v>
      </c>
      <c r="AT536" s="159" t="s">
        <v>242</v>
      </c>
      <c r="AU536" s="159" t="s">
        <v>140</v>
      </c>
      <c r="AY536" s="18" t="s">
        <v>239</v>
      </c>
      <c r="BE536" s="160">
        <f>IF(N536="základná",J536,0)</f>
        <v>0</v>
      </c>
      <c r="BF536" s="160">
        <f>IF(N536="znížená",J536,0)</f>
        <v>0</v>
      </c>
      <c r="BG536" s="160">
        <f>IF(N536="zákl. prenesená",J536,0)</f>
        <v>0</v>
      </c>
      <c r="BH536" s="160">
        <f>IF(N536="zníž. prenesená",J536,0)</f>
        <v>0</v>
      </c>
      <c r="BI536" s="160">
        <f>IF(N536="nulová",J536,0)</f>
        <v>0</v>
      </c>
      <c r="BJ536" s="18" t="s">
        <v>140</v>
      </c>
      <c r="BK536" s="161">
        <f>ROUND(I536*H536,3)</f>
        <v>0</v>
      </c>
      <c r="BL536" s="18" t="s">
        <v>307</v>
      </c>
      <c r="BM536" s="159" t="s">
        <v>750</v>
      </c>
    </row>
    <row r="537" spans="1:65" s="13" customFormat="1">
      <c r="B537" s="162"/>
      <c r="D537" s="163" t="s">
        <v>247</v>
      </c>
      <c r="E537" s="164" t="s">
        <v>1</v>
      </c>
      <c r="F537" s="165" t="s">
        <v>1747</v>
      </c>
      <c r="H537" s="166">
        <v>53.375</v>
      </c>
      <c r="I537" s="167"/>
      <c r="L537" s="162"/>
      <c r="M537" s="168"/>
      <c r="N537" s="169"/>
      <c r="O537" s="169"/>
      <c r="P537" s="169"/>
      <c r="Q537" s="169"/>
      <c r="R537" s="169"/>
      <c r="S537" s="169"/>
      <c r="T537" s="170"/>
      <c r="AT537" s="164" t="s">
        <v>247</v>
      </c>
      <c r="AU537" s="164" t="s">
        <v>140</v>
      </c>
      <c r="AV537" s="13" t="s">
        <v>140</v>
      </c>
      <c r="AW537" s="13" t="s">
        <v>3</v>
      </c>
      <c r="AX537" s="13" t="s">
        <v>80</v>
      </c>
      <c r="AY537" s="164" t="s">
        <v>239</v>
      </c>
    </row>
    <row r="538" spans="1:65" s="14" customFormat="1">
      <c r="B538" s="171"/>
      <c r="D538" s="163" t="s">
        <v>247</v>
      </c>
      <c r="E538" s="172" t="s">
        <v>1</v>
      </c>
      <c r="F538" s="173" t="s">
        <v>249</v>
      </c>
      <c r="H538" s="174">
        <v>53.375</v>
      </c>
      <c r="I538" s="175"/>
      <c r="L538" s="171"/>
      <c r="M538" s="176"/>
      <c r="N538" s="177"/>
      <c r="O538" s="177"/>
      <c r="P538" s="177"/>
      <c r="Q538" s="177"/>
      <c r="R538" s="177"/>
      <c r="S538" s="177"/>
      <c r="T538" s="178"/>
      <c r="AT538" s="172" t="s">
        <v>247</v>
      </c>
      <c r="AU538" s="172" t="s">
        <v>140</v>
      </c>
      <c r="AV538" s="14" t="s">
        <v>246</v>
      </c>
      <c r="AW538" s="14" t="s">
        <v>3</v>
      </c>
      <c r="AX538" s="14" t="s">
        <v>88</v>
      </c>
      <c r="AY538" s="172" t="s">
        <v>239</v>
      </c>
    </row>
    <row r="539" spans="1:65" s="2" customFormat="1" ht="24.25" customHeight="1">
      <c r="A539" s="34"/>
      <c r="B539" s="147"/>
      <c r="C539" s="259" t="s">
        <v>434</v>
      </c>
      <c r="D539" s="259" t="s">
        <v>541</v>
      </c>
      <c r="E539" s="260" t="s">
        <v>785</v>
      </c>
      <c r="F539" s="261" t="s">
        <v>786</v>
      </c>
      <c r="G539" s="262" t="s">
        <v>261</v>
      </c>
      <c r="H539" s="263">
        <v>56.043999999999997</v>
      </c>
      <c r="I539" s="263"/>
      <c r="J539" s="263">
        <f>ROUND(I539*H539,3)</f>
        <v>0</v>
      </c>
      <c r="K539" s="196"/>
      <c r="L539" s="197"/>
      <c r="M539" s="198" t="s">
        <v>1</v>
      </c>
      <c r="N539" s="199" t="s">
        <v>46</v>
      </c>
      <c r="O539" s="60"/>
      <c r="P539" s="157">
        <f>O539*H539</f>
        <v>0</v>
      </c>
      <c r="Q539" s="157">
        <v>0</v>
      </c>
      <c r="R539" s="157">
        <f>Q539*H539</f>
        <v>0</v>
      </c>
      <c r="S539" s="157">
        <v>0</v>
      </c>
      <c r="T539" s="158">
        <f>S539*H539</f>
        <v>0</v>
      </c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R539" s="159" t="s">
        <v>323</v>
      </c>
      <c r="AT539" s="159" t="s">
        <v>541</v>
      </c>
      <c r="AU539" s="159" t="s">
        <v>140</v>
      </c>
      <c r="AY539" s="18" t="s">
        <v>239</v>
      </c>
      <c r="BE539" s="160">
        <f>IF(N539="základná",J539,0)</f>
        <v>0</v>
      </c>
      <c r="BF539" s="160">
        <f>IF(N539="znížená",J539,0)</f>
        <v>0</v>
      </c>
      <c r="BG539" s="160">
        <f>IF(N539="zákl. prenesená",J539,0)</f>
        <v>0</v>
      </c>
      <c r="BH539" s="160">
        <f>IF(N539="zníž. prenesená",J539,0)</f>
        <v>0</v>
      </c>
      <c r="BI539" s="160">
        <f>IF(N539="nulová",J539,0)</f>
        <v>0</v>
      </c>
      <c r="BJ539" s="18" t="s">
        <v>140</v>
      </c>
      <c r="BK539" s="161">
        <f>ROUND(I539*H539,3)</f>
        <v>0</v>
      </c>
      <c r="BL539" s="18" t="s">
        <v>307</v>
      </c>
      <c r="BM539" s="159" t="s">
        <v>754</v>
      </c>
    </row>
    <row r="540" spans="1:65" s="13" customFormat="1">
      <c r="B540" s="162"/>
      <c r="D540" s="163" t="s">
        <v>247</v>
      </c>
      <c r="E540" s="164" t="s">
        <v>1</v>
      </c>
      <c r="F540" s="165" t="s">
        <v>1748</v>
      </c>
      <c r="H540" s="166">
        <v>56.043999999999997</v>
      </c>
      <c r="I540" s="167"/>
      <c r="L540" s="162"/>
      <c r="M540" s="168"/>
      <c r="N540" s="169"/>
      <c r="O540" s="169"/>
      <c r="P540" s="169"/>
      <c r="Q540" s="169"/>
      <c r="R540" s="169"/>
      <c r="S540" s="169"/>
      <c r="T540" s="170"/>
      <c r="AT540" s="164" t="s">
        <v>247</v>
      </c>
      <c r="AU540" s="164" t="s">
        <v>140</v>
      </c>
      <c r="AV540" s="13" t="s">
        <v>140</v>
      </c>
      <c r="AW540" s="13" t="s">
        <v>3</v>
      </c>
      <c r="AX540" s="13" t="s">
        <v>80</v>
      </c>
      <c r="AY540" s="164" t="s">
        <v>239</v>
      </c>
    </row>
    <row r="541" spans="1:65" s="14" customFormat="1">
      <c r="B541" s="171"/>
      <c r="D541" s="163" t="s">
        <v>247</v>
      </c>
      <c r="E541" s="172" t="s">
        <v>1</v>
      </c>
      <c r="F541" s="173" t="s">
        <v>249</v>
      </c>
      <c r="H541" s="174">
        <v>56.043999999999997</v>
      </c>
      <c r="I541" s="175"/>
      <c r="L541" s="171"/>
      <c r="M541" s="176"/>
      <c r="N541" s="177"/>
      <c r="O541" s="177"/>
      <c r="P541" s="177"/>
      <c r="Q541" s="177"/>
      <c r="R541" s="177"/>
      <c r="S541" s="177"/>
      <c r="T541" s="178"/>
      <c r="AT541" s="172" t="s">
        <v>247</v>
      </c>
      <c r="AU541" s="172" t="s">
        <v>140</v>
      </c>
      <c r="AV541" s="14" t="s">
        <v>246</v>
      </c>
      <c r="AW541" s="14" t="s">
        <v>3</v>
      </c>
      <c r="AX541" s="14" t="s">
        <v>88</v>
      </c>
      <c r="AY541" s="172" t="s">
        <v>239</v>
      </c>
    </row>
    <row r="542" spans="1:65" s="2" customFormat="1" ht="24.25" customHeight="1">
      <c r="A542" s="34"/>
      <c r="B542" s="147"/>
      <c r="C542" s="259" t="s">
        <v>802</v>
      </c>
      <c r="D542" s="259" t="s">
        <v>541</v>
      </c>
      <c r="E542" s="260" t="s">
        <v>789</v>
      </c>
      <c r="F542" s="261" t="s">
        <v>790</v>
      </c>
      <c r="G542" s="262" t="s">
        <v>245</v>
      </c>
      <c r="H542" s="263">
        <v>8.0239999999999991</v>
      </c>
      <c r="I542" s="263"/>
      <c r="J542" s="263">
        <f>ROUND(I542*H542,3)</f>
        <v>0</v>
      </c>
      <c r="K542" s="196"/>
      <c r="L542" s="197"/>
      <c r="M542" s="198" t="s">
        <v>1</v>
      </c>
      <c r="N542" s="199" t="s">
        <v>46</v>
      </c>
      <c r="O542" s="60"/>
      <c r="P542" s="157">
        <f>O542*H542</f>
        <v>0</v>
      </c>
      <c r="Q542" s="157">
        <v>0</v>
      </c>
      <c r="R542" s="157">
        <f>Q542*H542</f>
        <v>0</v>
      </c>
      <c r="S542" s="157">
        <v>0</v>
      </c>
      <c r="T542" s="158">
        <f>S542*H542</f>
        <v>0</v>
      </c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R542" s="159" t="s">
        <v>323</v>
      </c>
      <c r="AT542" s="159" t="s">
        <v>541</v>
      </c>
      <c r="AU542" s="159" t="s">
        <v>140</v>
      </c>
      <c r="AY542" s="18" t="s">
        <v>239</v>
      </c>
      <c r="BE542" s="160">
        <f>IF(N542="základná",J542,0)</f>
        <v>0</v>
      </c>
      <c r="BF542" s="160">
        <f>IF(N542="znížená",J542,0)</f>
        <v>0</v>
      </c>
      <c r="BG542" s="160">
        <f>IF(N542="zákl. prenesená",J542,0)</f>
        <v>0</v>
      </c>
      <c r="BH542" s="160">
        <f>IF(N542="zníž. prenesená",J542,0)</f>
        <v>0</v>
      </c>
      <c r="BI542" s="160">
        <f>IF(N542="nulová",J542,0)</f>
        <v>0</v>
      </c>
      <c r="BJ542" s="18" t="s">
        <v>140</v>
      </c>
      <c r="BK542" s="161">
        <f>ROUND(I542*H542,3)</f>
        <v>0</v>
      </c>
      <c r="BL542" s="18" t="s">
        <v>307</v>
      </c>
      <c r="BM542" s="159" t="s">
        <v>758</v>
      </c>
    </row>
    <row r="543" spans="1:65" s="2" customFormat="1" ht="19.649999999999999">
      <c r="A543" s="34"/>
      <c r="B543" s="35"/>
      <c r="C543" s="34"/>
      <c r="D543" s="163" t="s">
        <v>316</v>
      </c>
      <c r="E543" s="34"/>
      <c r="F543" s="186" t="s">
        <v>791</v>
      </c>
      <c r="G543" s="34"/>
      <c r="H543" s="34"/>
      <c r="I543" s="187"/>
      <c r="J543" s="34"/>
      <c r="K543" s="34"/>
      <c r="L543" s="35"/>
      <c r="M543" s="188"/>
      <c r="N543" s="189"/>
      <c r="O543" s="60"/>
      <c r="P543" s="60"/>
      <c r="Q543" s="60"/>
      <c r="R543" s="60"/>
      <c r="S543" s="60"/>
      <c r="T543" s="61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T543" s="18" t="s">
        <v>316</v>
      </c>
      <c r="AU543" s="18" t="s">
        <v>140</v>
      </c>
    </row>
    <row r="544" spans="1:65" s="13" customFormat="1" ht="20.95">
      <c r="B544" s="162"/>
      <c r="D544" s="163" t="s">
        <v>247</v>
      </c>
      <c r="E544" s="164" t="s">
        <v>1</v>
      </c>
      <c r="F544" s="165" t="s">
        <v>1749</v>
      </c>
      <c r="H544" s="166">
        <v>8.0239999999999991</v>
      </c>
      <c r="I544" s="167"/>
      <c r="L544" s="162"/>
      <c r="M544" s="168"/>
      <c r="N544" s="169"/>
      <c r="O544" s="169"/>
      <c r="P544" s="169"/>
      <c r="Q544" s="169"/>
      <c r="R544" s="169"/>
      <c r="S544" s="169"/>
      <c r="T544" s="170"/>
      <c r="AT544" s="164" t="s">
        <v>247</v>
      </c>
      <c r="AU544" s="164" t="s">
        <v>140</v>
      </c>
      <c r="AV544" s="13" t="s">
        <v>140</v>
      </c>
      <c r="AW544" s="13" t="s">
        <v>3</v>
      </c>
      <c r="AX544" s="13" t="s">
        <v>80</v>
      </c>
      <c r="AY544" s="164" t="s">
        <v>239</v>
      </c>
    </row>
    <row r="545" spans="1:65" s="14" customFormat="1">
      <c r="B545" s="171"/>
      <c r="D545" s="163" t="s">
        <v>247</v>
      </c>
      <c r="E545" s="172" t="s">
        <v>1</v>
      </c>
      <c r="F545" s="173" t="s">
        <v>249</v>
      </c>
      <c r="H545" s="174">
        <v>8.0239999999999991</v>
      </c>
      <c r="I545" s="175"/>
      <c r="L545" s="171"/>
      <c r="M545" s="176"/>
      <c r="N545" s="177"/>
      <c r="O545" s="177"/>
      <c r="P545" s="177"/>
      <c r="Q545" s="177"/>
      <c r="R545" s="177"/>
      <c r="S545" s="177"/>
      <c r="T545" s="178"/>
      <c r="AT545" s="172" t="s">
        <v>247</v>
      </c>
      <c r="AU545" s="172" t="s">
        <v>140</v>
      </c>
      <c r="AV545" s="14" t="s">
        <v>246</v>
      </c>
      <c r="AW545" s="14" t="s">
        <v>3</v>
      </c>
      <c r="AX545" s="14" t="s">
        <v>88</v>
      </c>
      <c r="AY545" s="172" t="s">
        <v>239</v>
      </c>
    </row>
    <row r="546" spans="1:65" s="2" customFormat="1" ht="24.25" customHeight="1">
      <c r="A546" s="34"/>
      <c r="B546" s="147"/>
      <c r="C546" s="148" t="s">
        <v>905</v>
      </c>
      <c r="D546" s="148" t="s">
        <v>242</v>
      </c>
      <c r="E546" s="149" t="s">
        <v>1449</v>
      </c>
      <c r="F546" s="150" t="s">
        <v>794</v>
      </c>
      <c r="G546" s="151" t="s">
        <v>261</v>
      </c>
      <c r="H546" s="152">
        <v>280.79399999999998</v>
      </c>
      <c r="I546" s="153"/>
      <c r="J546" s="152">
        <f>ROUND(I546*H546,3)</f>
        <v>0</v>
      </c>
      <c r="K546" s="154"/>
      <c r="L546" s="35"/>
      <c r="M546" s="155" t="s">
        <v>1</v>
      </c>
      <c r="N546" s="156" t="s">
        <v>46</v>
      </c>
      <c r="O546" s="60"/>
      <c r="P546" s="157">
        <f>O546*H546</f>
        <v>0</v>
      </c>
      <c r="Q546" s="157">
        <v>1.1350000000000001E-2</v>
      </c>
      <c r="R546" s="157">
        <f>Q546*H546</f>
        <v>3.1870118999999999</v>
      </c>
      <c r="S546" s="157">
        <v>0</v>
      </c>
      <c r="T546" s="158">
        <f>S546*H546</f>
        <v>0</v>
      </c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R546" s="159" t="s">
        <v>307</v>
      </c>
      <c r="AT546" s="159" t="s">
        <v>242</v>
      </c>
      <c r="AU546" s="159" t="s">
        <v>140</v>
      </c>
      <c r="AY546" s="18" t="s">
        <v>239</v>
      </c>
      <c r="BE546" s="160">
        <f>IF(N546="základná",J546,0)</f>
        <v>0</v>
      </c>
      <c r="BF546" s="160">
        <f>IF(N546="znížená",J546,0)</f>
        <v>0</v>
      </c>
      <c r="BG546" s="160">
        <f>IF(N546="zákl. prenesená",J546,0)</f>
        <v>0</v>
      </c>
      <c r="BH546" s="160">
        <f>IF(N546="zníž. prenesená",J546,0)</f>
        <v>0</v>
      </c>
      <c r="BI546" s="160">
        <f>IF(N546="nulová",J546,0)</f>
        <v>0</v>
      </c>
      <c r="BJ546" s="18" t="s">
        <v>140</v>
      </c>
      <c r="BK546" s="161">
        <f>ROUND(I546*H546,3)</f>
        <v>0</v>
      </c>
      <c r="BL546" s="18" t="s">
        <v>307</v>
      </c>
      <c r="BM546" s="159" t="s">
        <v>763</v>
      </c>
    </row>
    <row r="547" spans="1:65" s="13" customFormat="1">
      <c r="B547" s="162"/>
      <c r="D547" s="163" t="s">
        <v>247</v>
      </c>
      <c r="E547" s="164" t="s">
        <v>1</v>
      </c>
      <c r="F547" s="165" t="s">
        <v>795</v>
      </c>
      <c r="H547" s="166">
        <v>280.79399999999998</v>
      </c>
      <c r="I547" s="167"/>
      <c r="L547" s="162"/>
      <c r="M547" s="168"/>
      <c r="N547" s="169"/>
      <c r="O547" s="169"/>
      <c r="P547" s="169"/>
      <c r="Q547" s="169"/>
      <c r="R547" s="169"/>
      <c r="S547" s="169"/>
      <c r="T547" s="170"/>
      <c r="AT547" s="164" t="s">
        <v>247</v>
      </c>
      <c r="AU547" s="164" t="s">
        <v>140</v>
      </c>
      <c r="AV547" s="13" t="s">
        <v>140</v>
      </c>
      <c r="AW547" s="13" t="s">
        <v>3</v>
      </c>
      <c r="AX547" s="13" t="s">
        <v>80</v>
      </c>
      <c r="AY547" s="164" t="s">
        <v>239</v>
      </c>
    </row>
    <row r="548" spans="1:65" s="14" customFormat="1">
      <c r="B548" s="171"/>
      <c r="D548" s="163" t="s">
        <v>247</v>
      </c>
      <c r="E548" s="172" t="s">
        <v>1</v>
      </c>
      <c r="F548" s="173" t="s">
        <v>249</v>
      </c>
      <c r="H548" s="174">
        <v>280.79399999999998</v>
      </c>
      <c r="I548" s="175"/>
      <c r="L548" s="171"/>
      <c r="M548" s="176"/>
      <c r="N548" s="177"/>
      <c r="O548" s="177"/>
      <c r="P548" s="177"/>
      <c r="Q548" s="177"/>
      <c r="R548" s="177"/>
      <c r="S548" s="177"/>
      <c r="T548" s="178"/>
      <c r="AT548" s="172" t="s">
        <v>247</v>
      </c>
      <c r="AU548" s="172" t="s">
        <v>140</v>
      </c>
      <c r="AV548" s="14" t="s">
        <v>246</v>
      </c>
      <c r="AW548" s="14" t="s">
        <v>3</v>
      </c>
      <c r="AX548" s="14" t="s">
        <v>88</v>
      </c>
      <c r="AY548" s="172" t="s">
        <v>239</v>
      </c>
    </row>
    <row r="549" spans="1:65" s="2" customFormat="1" ht="24.25" customHeight="1">
      <c r="A549" s="34"/>
      <c r="B549" s="147"/>
      <c r="C549" s="259" t="s">
        <v>909</v>
      </c>
      <c r="D549" s="259" t="s">
        <v>541</v>
      </c>
      <c r="E549" s="260" t="s">
        <v>785</v>
      </c>
      <c r="F549" s="261" t="s">
        <v>786</v>
      </c>
      <c r="G549" s="262" t="s">
        <v>261</v>
      </c>
      <c r="H549" s="263">
        <v>601.46100000000001</v>
      </c>
      <c r="I549" s="263"/>
      <c r="J549" s="263">
        <f>ROUND(I549*H549,3)</f>
        <v>0</v>
      </c>
      <c r="K549" s="196"/>
      <c r="L549" s="197"/>
      <c r="M549" s="198" t="s">
        <v>1</v>
      </c>
      <c r="N549" s="199" t="s">
        <v>46</v>
      </c>
      <c r="O549" s="60"/>
      <c r="P549" s="157">
        <f>O549*H549</f>
        <v>0</v>
      </c>
      <c r="Q549" s="157">
        <v>0</v>
      </c>
      <c r="R549" s="157">
        <f>Q549*H549</f>
        <v>0</v>
      </c>
      <c r="S549" s="157">
        <v>0</v>
      </c>
      <c r="T549" s="158">
        <f>S549*H549</f>
        <v>0</v>
      </c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R549" s="159" t="s">
        <v>323</v>
      </c>
      <c r="AT549" s="159" t="s">
        <v>541</v>
      </c>
      <c r="AU549" s="159" t="s">
        <v>140</v>
      </c>
      <c r="AY549" s="18" t="s">
        <v>239</v>
      </c>
      <c r="BE549" s="160">
        <f>IF(N549="základná",J549,0)</f>
        <v>0</v>
      </c>
      <c r="BF549" s="160">
        <f>IF(N549="znížená",J549,0)</f>
        <v>0</v>
      </c>
      <c r="BG549" s="160">
        <f>IF(N549="zákl. prenesená",J549,0)</f>
        <v>0</v>
      </c>
      <c r="BH549" s="160">
        <f>IF(N549="zníž. prenesená",J549,0)</f>
        <v>0</v>
      </c>
      <c r="BI549" s="160">
        <f>IF(N549="nulová",J549,0)</f>
        <v>0</v>
      </c>
      <c r="BJ549" s="18" t="s">
        <v>140</v>
      </c>
      <c r="BK549" s="161">
        <f>ROUND(I549*H549,3)</f>
        <v>0</v>
      </c>
      <c r="BL549" s="18" t="s">
        <v>307</v>
      </c>
      <c r="BM549" s="159" t="s">
        <v>767</v>
      </c>
    </row>
    <row r="550" spans="1:65" s="13" customFormat="1">
      <c r="B550" s="162"/>
      <c r="D550" s="163" t="s">
        <v>247</v>
      </c>
      <c r="E550" s="164" t="s">
        <v>1</v>
      </c>
      <c r="F550" s="165" t="s">
        <v>796</v>
      </c>
      <c r="H550" s="166">
        <v>601.46100000000001</v>
      </c>
      <c r="I550" s="167"/>
      <c r="L550" s="162"/>
      <c r="M550" s="168"/>
      <c r="N550" s="169"/>
      <c r="O550" s="169"/>
      <c r="P550" s="169"/>
      <c r="Q550" s="169"/>
      <c r="R550" s="169"/>
      <c r="S550" s="169"/>
      <c r="T550" s="170"/>
      <c r="AT550" s="164" t="s">
        <v>247</v>
      </c>
      <c r="AU550" s="164" t="s">
        <v>140</v>
      </c>
      <c r="AV550" s="13" t="s">
        <v>140</v>
      </c>
      <c r="AW550" s="13" t="s">
        <v>3</v>
      </c>
      <c r="AX550" s="13" t="s">
        <v>80</v>
      </c>
      <c r="AY550" s="164" t="s">
        <v>239</v>
      </c>
    </row>
    <row r="551" spans="1:65" s="14" customFormat="1">
      <c r="B551" s="171"/>
      <c r="D551" s="163" t="s">
        <v>247</v>
      </c>
      <c r="E551" s="172" t="s">
        <v>1</v>
      </c>
      <c r="F551" s="173" t="s">
        <v>249</v>
      </c>
      <c r="H551" s="174">
        <v>601.46100000000001</v>
      </c>
      <c r="I551" s="175"/>
      <c r="L551" s="171"/>
      <c r="M551" s="176"/>
      <c r="N551" s="177"/>
      <c r="O551" s="177"/>
      <c r="P551" s="177"/>
      <c r="Q551" s="177"/>
      <c r="R551" s="177"/>
      <c r="S551" s="177"/>
      <c r="T551" s="178"/>
      <c r="AT551" s="172" t="s">
        <v>247</v>
      </c>
      <c r="AU551" s="172" t="s">
        <v>140</v>
      </c>
      <c r="AV551" s="14" t="s">
        <v>246</v>
      </c>
      <c r="AW551" s="14" t="s">
        <v>3</v>
      </c>
      <c r="AX551" s="14" t="s">
        <v>88</v>
      </c>
      <c r="AY551" s="172" t="s">
        <v>239</v>
      </c>
    </row>
    <row r="552" spans="1:65" s="2" customFormat="1" ht="24.25" customHeight="1">
      <c r="A552" s="34"/>
      <c r="B552" s="147"/>
      <c r="C552" s="259" t="s">
        <v>913</v>
      </c>
      <c r="D552" s="259" t="s">
        <v>541</v>
      </c>
      <c r="E552" s="260" t="s">
        <v>789</v>
      </c>
      <c r="F552" s="261" t="s">
        <v>790</v>
      </c>
      <c r="G552" s="262" t="s">
        <v>245</v>
      </c>
      <c r="H552" s="263">
        <v>48.3</v>
      </c>
      <c r="I552" s="263"/>
      <c r="J552" s="263">
        <f>ROUND(I552*H552,3)</f>
        <v>0</v>
      </c>
      <c r="K552" s="196"/>
      <c r="L552" s="197"/>
      <c r="M552" s="198" t="s">
        <v>1</v>
      </c>
      <c r="N552" s="199" t="s">
        <v>46</v>
      </c>
      <c r="O552" s="60"/>
      <c r="P552" s="157">
        <f>O552*H552</f>
        <v>0</v>
      </c>
      <c r="Q552" s="157">
        <v>0</v>
      </c>
      <c r="R552" s="157">
        <f>Q552*H552</f>
        <v>0</v>
      </c>
      <c r="S552" s="157">
        <v>0</v>
      </c>
      <c r="T552" s="158">
        <f>S552*H552</f>
        <v>0</v>
      </c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R552" s="159" t="s">
        <v>323</v>
      </c>
      <c r="AT552" s="159" t="s">
        <v>541</v>
      </c>
      <c r="AU552" s="159" t="s">
        <v>140</v>
      </c>
      <c r="AY552" s="18" t="s">
        <v>239</v>
      </c>
      <c r="BE552" s="160">
        <f>IF(N552="základná",J552,0)</f>
        <v>0</v>
      </c>
      <c r="BF552" s="160">
        <f>IF(N552="znížená",J552,0)</f>
        <v>0</v>
      </c>
      <c r="BG552" s="160">
        <f>IF(N552="zákl. prenesená",J552,0)</f>
        <v>0</v>
      </c>
      <c r="BH552" s="160">
        <f>IF(N552="zníž. prenesená",J552,0)</f>
        <v>0</v>
      </c>
      <c r="BI552" s="160">
        <f>IF(N552="nulová",J552,0)</f>
        <v>0</v>
      </c>
      <c r="BJ552" s="18" t="s">
        <v>140</v>
      </c>
      <c r="BK552" s="161">
        <f>ROUND(I552*H552,3)</f>
        <v>0</v>
      </c>
      <c r="BL552" s="18" t="s">
        <v>307</v>
      </c>
      <c r="BM552" s="159" t="s">
        <v>772</v>
      </c>
    </row>
    <row r="553" spans="1:65" s="2" customFormat="1" ht="19.649999999999999">
      <c r="A553" s="34"/>
      <c r="B553" s="35"/>
      <c r="C553" s="34"/>
      <c r="D553" s="163" t="s">
        <v>316</v>
      </c>
      <c r="E553" s="34"/>
      <c r="F553" s="186" t="s">
        <v>791</v>
      </c>
      <c r="G553" s="34"/>
      <c r="H553" s="34"/>
      <c r="I553" s="187"/>
      <c r="J553" s="34"/>
      <c r="K553" s="34"/>
      <c r="L553" s="35"/>
      <c r="M553" s="188"/>
      <c r="N553" s="189"/>
      <c r="O553" s="60"/>
      <c r="P553" s="60"/>
      <c r="Q553" s="60"/>
      <c r="R553" s="60"/>
      <c r="S553" s="60"/>
      <c r="T553" s="61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T553" s="18" t="s">
        <v>316</v>
      </c>
      <c r="AU553" s="18" t="s">
        <v>140</v>
      </c>
    </row>
    <row r="554" spans="1:65" s="13" customFormat="1">
      <c r="B554" s="162"/>
      <c r="D554" s="163" t="s">
        <v>247</v>
      </c>
      <c r="E554" s="164" t="s">
        <v>1</v>
      </c>
      <c r="F554" s="165" t="s">
        <v>797</v>
      </c>
      <c r="H554" s="166">
        <v>48.3</v>
      </c>
      <c r="I554" s="167"/>
      <c r="L554" s="162"/>
      <c r="M554" s="168"/>
      <c r="N554" s="169"/>
      <c r="O554" s="169"/>
      <c r="P554" s="169"/>
      <c r="Q554" s="169"/>
      <c r="R554" s="169"/>
      <c r="S554" s="169"/>
      <c r="T554" s="170"/>
      <c r="AT554" s="164" t="s">
        <v>247</v>
      </c>
      <c r="AU554" s="164" t="s">
        <v>140</v>
      </c>
      <c r="AV554" s="13" t="s">
        <v>140</v>
      </c>
      <c r="AW554" s="13" t="s">
        <v>3</v>
      </c>
      <c r="AX554" s="13" t="s">
        <v>80</v>
      </c>
      <c r="AY554" s="164" t="s">
        <v>239</v>
      </c>
    </row>
    <row r="555" spans="1:65" s="14" customFormat="1">
      <c r="B555" s="171"/>
      <c r="D555" s="163" t="s">
        <v>247</v>
      </c>
      <c r="E555" s="172" t="s">
        <v>1</v>
      </c>
      <c r="F555" s="173" t="s">
        <v>249</v>
      </c>
      <c r="H555" s="174">
        <v>48.3</v>
      </c>
      <c r="I555" s="175"/>
      <c r="L555" s="171"/>
      <c r="M555" s="176"/>
      <c r="N555" s="177"/>
      <c r="O555" s="177"/>
      <c r="P555" s="177"/>
      <c r="Q555" s="177"/>
      <c r="R555" s="177"/>
      <c r="S555" s="177"/>
      <c r="T555" s="178"/>
      <c r="AT555" s="172" t="s">
        <v>247</v>
      </c>
      <c r="AU555" s="172" t="s">
        <v>140</v>
      </c>
      <c r="AV555" s="14" t="s">
        <v>246</v>
      </c>
      <c r="AW555" s="14" t="s">
        <v>3</v>
      </c>
      <c r="AX555" s="14" t="s">
        <v>88</v>
      </c>
      <c r="AY555" s="172" t="s">
        <v>239</v>
      </c>
    </row>
    <row r="556" spans="1:65" s="2" customFormat="1" ht="24.25" customHeight="1">
      <c r="A556" s="34"/>
      <c r="B556" s="147"/>
      <c r="C556" s="148" t="s">
        <v>916</v>
      </c>
      <c r="D556" s="148" t="s">
        <v>242</v>
      </c>
      <c r="E556" s="149" t="s">
        <v>798</v>
      </c>
      <c r="F556" s="150" t="s">
        <v>799</v>
      </c>
      <c r="G556" s="151" t="s">
        <v>138</v>
      </c>
      <c r="H556" s="152">
        <v>70.319999999999993</v>
      </c>
      <c r="I556" s="153"/>
      <c r="J556" s="152">
        <f>ROUND(I556*H556,3)</f>
        <v>0</v>
      </c>
      <c r="K556" s="154"/>
      <c r="L556" s="35"/>
      <c r="M556" s="155" t="s">
        <v>1</v>
      </c>
      <c r="N556" s="156" t="s">
        <v>46</v>
      </c>
      <c r="O556" s="60"/>
      <c r="P556" s="157">
        <f>O556*H556</f>
        <v>0</v>
      </c>
      <c r="Q556" s="157">
        <v>1.1350000000000001E-2</v>
      </c>
      <c r="R556" s="157">
        <f>Q556*H556</f>
        <v>0.79813199999999995</v>
      </c>
      <c r="S556" s="157">
        <v>0</v>
      </c>
      <c r="T556" s="158">
        <f>S556*H556</f>
        <v>0</v>
      </c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R556" s="159" t="s">
        <v>307</v>
      </c>
      <c r="AT556" s="159" t="s">
        <v>242</v>
      </c>
      <c r="AU556" s="159" t="s">
        <v>140</v>
      </c>
      <c r="AY556" s="18" t="s">
        <v>239</v>
      </c>
      <c r="BE556" s="160">
        <f>IF(N556="základná",J556,0)</f>
        <v>0</v>
      </c>
      <c r="BF556" s="160">
        <f>IF(N556="znížená",J556,0)</f>
        <v>0</v>
      </c>
      <c r="BG556" s="160">
        <f>IF(N556="zákl. prenesená",J556,0)</f>
        <v>0</v>
      </c>
      <c r="BH556" s="160">
        <f>IF(N556="zníž. prenesená",J556,0)</f>
        <v>0</v>
      </c>
      <c r="BI556" s="160">
        <f>IF(N556="nulová",J556,0)</f>
        <v>0</v>
      </c>
      <c r="BJ556" s="18" t="s">
        <v>140</v>
      </c>
      <c r="BK556" s="161">
        <f>ROUND(I556*H556,3)</f>
        <v>0</v>
      </c>
      <c r="BL556" s="18" t="s">
        <v>307</v>
      </c>
      <c r="BM556" s="159" t="s">
        <v>684</v>
      </c>
    </row>
    <row r="557" spans="1:65" s="13" customFormat="1">
      <c r="B557" s="162"/>
      <c r="D557" s="163" t="s">
        <v>247</v>
      </c>
      <c r="E557" s="164" t="s">
        <v>1</v>
      </c>
      <c r="F557" s="165" t="s">
        <v>800</v>
      </c>
      <c r="H557" s="166">
        <v>35.32</v>
      </c>
      <c r="I557" s="167"/>
      <c r="L557" s="162"/>
      <c r="M557" s="168"/>
      <c r="N557" s="169"/>
      <c r="O557" s="169"/>
      <c r="P557" s="169"/>
      <c r="Q557" s="169"/>
      <c r="R557" s="169"/>
      <c r="S557" s="169"/>
      <c r="T557" s="170"/>
      <c r="AT557" s="164" t="s">
        <v>247</v>
      </c>
      <c r="AU557" s="164" t="s">
        <v>140</v>
      </c>
      <c r="AV557" s="13" t="s">
        <v>140</v>
      </c>
      <c r="AW557" s="13" t="s">
        <v>3</v>
      </c>
      <c r="AX557" s="13" t="s">
        <v>80</v>
      </c>
      <c r="AY557" s="164" t="s">
        <v>239</v>
      </c>
    </row>
    <row r="558" spans="1:65" s="13" customFormat="1">
      <c r="B558" s="162"/>
      <c r="D558" s="163" t="s">
        <v>247</v>
      </c>
      <c r="E558" s="164" t="s">
        <v>1</v>
      </c>
      <c r="F558" s="165" t="s">
        <v>1750</v>
      </c>
      <c r="H558" s="166">
        <v>35</v>
      </c>
      <c r="I558" s="167"/>
      <c r="L558" s="162"/>
      <c r="M558" s="168"/>
      <c r="N558" s="169"/>
      <c r="O558" s="169"/>
      <c r="P558" s="169"/>
      <c r="Q558" s="169"/>
      <c r="R558" s="169"/>
      <c r="S558" s="169"/>
      <c r="T558" s="170"/>
      <c r="AT558" s="164" t="s">
        <v>247</v>
      </c>
      <c r="AU558" s="164" t="s">
        <v>140</v>
      </c>
      <c r="AV558" s="13" t="s">
        <v>140</v>
      </c>
      <c r="AW558" s="13" t="s">
        <v>3</v>
      </c>
      <c r="AX558" s="13" t="s">
        <v>80</v>
      </c>
      <c r="AY558" s="164" t="s">
        <v>239</v>
      </c>
    </row>
    <row r="559" spans="1:65" s="14" customFormat="1">
      <c r="B559" s="171"/>
      <c r="D559" s="163" t="s">
        <v>247</v>
      </c>
      <c r="E559" s="172" t="s">
        <v>1</v>
      </c>
      <c r="F559" s="173" t="s">
        <v>249</v>
      </c>
      <c r="H559" s="174">
        <v>70.319999999999993</v>
      </c>
      <c r="I559" s="175"/>
      <c r="L559" s="171"/>
      <c r="M559" s="176"/>
      <c r="N559" s="177"/>
      <c r="O559" s="177"/>
      <c r="P559" s="177"/>
      <c r="Q559" s="177"/>
      <c r="R559" s="177"/>
      <c r="S559" s="177"/>
      <c r="T559" s="178"/>
      <c r="AT559" s="172" t="s">
        <v>247</v>
      </c>
      <c r="AU559" s="172" t="s">
        <v>140</v>
      </c>
      <c r="AV559" s="14" t="s">
        <v>246</v>
      </c>
      <c r="AW559" s="14" t="s">
        <v>3</v>
      </c>
      <c r="AX559" s="14" t="s">
        <v>88</v>
      </c>
      <c r="AY559" s="172" t="s">
        <v>239</v>
      </c>
    </row>
    <row r="560" spans="1:65" s="2" customFormat="1" ht="24.25" customHeight="1">
      <c r="A560" s="34"/>
      <c r="B560" s="147"/>
      <c r="C560" s="259" t="s">
        <v>921</v>
      </c>
      <c r="D560" s="259" t="s">
        <v>541</v>
      </c>
      <c r="E560" s="260" t="s">
        <v>789</v>
      </c>
      <c r="F560" s="261" t="s">
        <v>790</v>
      </c>
      <c r="G560" s="262" t="s">
        <v>245</v>
      </c>
      <c r="H560" s="263">
        <v>1.6879999999999999</v>
      </c>
      <c r="I560" s="263"/>
      <c r="J560" s="263">
        <f>ROUND(I560*H560,3)</f>
        <v>0</v>
      </c>
      <c r="K560" s="196"/>
      <c r="L560" s="197"/>
      <c r="M560" s="198" t="s">
        <v>1</v>
      </c>
      <c r="N560" s="199" t="s">
        <v>46</v>
      </c>
      <c r="O560" s="60"/>
      <c r="P560" s="157">
        <f>O560*H560</f>
        <v>0</v>
      </c>
      <c r="Q560" s="157">
        <v>0</v>
      </c>
      <c r="R560" s="157">
        <f>Q560*H560</f>
        <v>0</v>
      </c>
      <c r="S560" s="157">
        <v>0</v>
      </c>
      <c r="T560" s="158">
        <f>S560*H560</f>
        <v>0</v>
      </c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R560" s="159" t="s">
        <v>323</v>
      </c>
      <c r="AT560" s="159" t="s">
        <v>541</v>
      </c>
      <c r="AU560" s="159" t="s">
        <v>140</v>
      </c>
      <c r="AY560" s="18" t="s">
        <v>239</v>
      </c>
      <c r="BE560" s="160">
        <f>IF(N560="základná",J560,0)</f>
        <v>0</v>
      </c>
      <c r="BF560" s="160">
        <f>IF(N560="znížená",J560,0)</f>
        <v>0</v>
      </c>
      <c r="BG560" s="160">
        <f>IF(N560="zákl. prenesená",J560,0)</f>
        <v>0</v>
      </c>
      <c r="BH560" s="160">
        <f>IF(N560="zníž. prenesená",J560,0)</f>
        <v>0</v>
      </c>
      <c r="BI560" s="160">
        <f>IF(N560="nulová",J560,0)</f>
        <v>0</v>
      </c>
      <c r="BJ560" s="18" t="s">
        <v>140</v>
      </c>
      <c r="BK560" s="161">
        <f>ROUND(I560*H560,3)</f>
        <v>0</v>
      </c>
      <c r="BL560" s="18" t="s">
        <v>307</v>
      </c>
      <c r="BM560" s="159" t="s">
        <v>687</v>
      </c>
    </row>
    <row r="561" spans="1:65" s="2" customFormat="1" ht="19.649999999999999">
      <c r="A561" s="34"/>
      <c r="B561" s="35"/>
      <c r="C561" s="34"/>
      <c r="D561" s="163" t="s">
        <v>316</v>
      </c>
      <c r="E561" s="34"/>
      <c r="F561" s="186" t="s">
        <v>791</v>
      </c>
      <c r="G561" s="34"/>
      <c r="H561" s="34"/>
      <c r="I561" s="187"/>
      <c r="J561" s="34"/>
      <c r="K561" s="34"/>
      <c r="L561" s="35"/>
      <c r="M561" s="188"/>
      <c r="N561" s="189"/>
      <c r="O561" s="60"/>
      <c r="P561" s="60"/>
      <c r="Q561" s="60"/>
      <c r="R561" s="60"/>
      <c r="S561" s="60"/>
      <c r="T561" s="61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T561" s="18" t="s">
        <v>316</v>
      </c>
      <c r="AU561" s="18" t="s">
        <v>140</v>
      </c>
    </row>
    <row r="562" spans="1:65" s="13" customFormat="1">
      <c r="B562" s="162"/>
      <c r="D562" s="163" t="s">
        <v>247</v>
      </c>
      <c r="E562" s="164" t="s">
        <v>1</v>
      </c>
      <c r="F562" s="165" t="s">
        <v>1751</v>
      </c>
      <c r="H562" s="166">
        <v>1.6879999999999999</v>
      </c>
      <c r="I562" s="167"/>
      <c r="L562" s="162"/>
      <c r="M562" s="168"/>
      <c r="N562" s="169"/>
      <c r="O562" s="169"/>
      <c r="P562" s="169"/>
      <c r="Q562" s="169"/>
      <c r="R562" s="169"/>
      <c r="S562" s="169"/>
      <c r="T562" s="170"/>
      <c r="AT562" s="164" t="s">
        <v>247</v>
      </c>
      <c r="AU562" s="164" t="s">
        <v>140</v>
      </c>
      <c r="AV562" s="13" t="s">
        <v>140</v>
      </c>
      <c r="AW562" s="13" t="s">
        <v>3</v>
      </c>
      <c r="AX562" s="13" t="s">
        <v>80</v>
      </c>
      <c r="AY562" s="164" t="s">
        <v>239</v>
      </c>
    </row>
    <row r="563" spans="1:65" s="14" customFormat="1">
      <c r="B563" s="171"/>
      <c r="D563" s="163" t="s">
        <v>247</v>
      </c>
      <c r="E563" s="172" t="s">
        <v>1</v>
      </c>
      <c r="F563" s="173" t="s">
        <v>249</v>
      </c>
      <c r="H563" s="174">
        <v>1.6879999999999999</v>
      </c>
      <c r="I563" s="175"/>
      <c r="L563" s="171"/>
      <c r="M563" s="176"/>
      <c r="N563" s="177"/>
      <c r="O563" s="177"/>
      <c r="P563" s="177"/>
      <c r="Q563" s="177"/>
      <c r="R563" s="177"/>
      <c r="S563" s="177"/>
      <c r="T563" s="178"/>
      <c r="AT563" s="172" t="s">
        <v>247</v>
      </c>
      <c r="AU563" s="172" t="s">
        <v>140</v>
      </c>
      <c r="AV563" s="14" t="s">
        <v>246</v>
      </c>
      <c r="AW563" s="14" t="s">
        <v>3</v>
      </c>
      <c r="AX563" s="14" t="s">
        <v>88</v>
      </c>
      <c r="AY563" s="172" t="s">
        <v>239</v>
      </c>
    </row>
    <row r="564" spans="1:65" s="2" customFormat="1" ht="38" customHeight="1">
      <c r="A564" s="34"/>
      <c r="B564" s="147"/>
      <c r="C564" s="148" t="s">
        <v>1752</v>
      </c>
      <c r="D564" s="148" t="s">
        <v>242</v>
      </c>
      <c r="E564" s="149" t="s">
        <v>805</v>
      </c>
      <c r="F564" s="150" t="s">
        <v>806</v>
      </c>
      <c r="G564" s="151" t="s">
        <v>261</v>
      </c>
      <c r="H564" s="152">
        <v>0.26</v>
      </c>
      <c r="I564" s="153"/>
      <c r="J564" s="152">
        <f>ROUND(I564*H564,3)</f>
        <v>0</v>
      </c>
      <c r="K564" s="154"/>
      <c r="L564" s="35"/>
      <c r="M564" s="155" t="s">
        <v>1</v>
      </c>
      <c r="N564" s="156" t="s">
        <v>46</v>
      </c>
      <c r="O564" s="60"/>
      <c r="P564" s="157">
        <f>O564*H564</f>
        <v>0</v>
      </c>
      <c r="Q564" s="157">
        <v>2.826E-2</v>
      </c>
      <c r="R564" s="157">
        <f>Q564*H564</f>
        <v>7.3476000000000001E-3</v>
      </c>
      <c r="S564" s="157">
        <v>0</v>
      </c>
      <c r="T564" s="158">
        <f>S564*H564</f>
        <v>0</v>
      </c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R564" s="159" t="s">
        <v>246</v>
      </c>
      <c r="AT564" s="159" t="s">
        <v>242</v>
      </c>
      <c r="AU564" s="159" t="s">
        <v>140</v>
      </c>
      <c r="AY564" s="18" t="s">
        <v>239</v>
      </c>
      <c r="BE564" s="160">
        <f>IF(N564="základná",J564,0)</f>
        <v>0</v>
      </c>
      <c r="BF564" s="160">
        <f>IF(N564="znížená",J564,0)</f>
        <v>0</v>
      </c>
      <c r="BG564" s="160">
        <f>IF(N564="zákl. prenesená",J564,0)</f>
        <v>0</v>
      </c>
      <c r="BH564" s="160">
        <f>IF(N564="zníž. prenesená",J564,0)</f>
        <v>0</v>
      </c>
      <c r="BI564" s="160">
        <f>IF(N564="nulová",J564,0)</f>
        <v>0</v>
      </c>
      <c r="BJ564" s="18" t="s">
        <v>140</v>
      </c>
      <c r="BK564" s="161">
        <f>ROUND(I564*H564,3)</f>
        <v>0</v>
      </c>
      <c r="BL564" s="18" t="s">
        <v>246</v>
      </c>
      <c r="BM564" s="159" t="s">
        <v>1753</v>
      </c>
    </row>
    <row r="565" spans="1:65" s="13" customFormat="1">
      <c r="B565" s="162"/>
      <c r="D565" s="163" t="s">
        <v>247</v>
      </c>
      <c r="E565" s="164" t="s">
        <v>1</v>
      </c>
      <c r="F565" s="165" t="s">
        <v>1754</v>
      </c>
      <c r="H565" s="166">
        <v>0.26</v>
      </c>
      <c r="I565" s="167"/>
      <c r="L565" s="162"/>
      <c r="M565" s="168"/>
      <c r="N565" s="169"/>
      <c r="O565" s="169"/>
      <c r="P565" s="169"/>
      <c r="Q565" s="169"/>
      <c r="R565" s="169"/>
      <c r="S565" s="169"/>
      <c r="T565" s="170"/>
      <c r="AT565" s="164" t="s">
        <v>247</v>
      </c>
      <c r="AU565" s="164" t="s">
        <v>140</v>
      </c>
      <c r="AV565" s="13" t="s">
        <v>140</v>
      </c>
      <c r="AW565" s="13" t="s">
        <v>3</v>
      </c>
      <c r="AX565" s="13" t="s">
        <v>88</v>
      </c>
      <c r="AY565" s="164" t="s">
        <v>239</v>
      </c>
    </row>
    <row r="566" spans="1:65" s="12" customFormat="1" ht="22.75" customHeight="1">
      <c r="B566" s="134"/>
      <c r="D566" s="135" t="s">
        <v>79</v>
      </c>
      <c r="E566" s="145" t="s">
        <v>809</v>
      </c>
      <c r="F566" s="145" t="s">
        <v>509</v>
      </c>
      <c r="I566" s="137"/>
      <c r="J566" s="146">
        <f>BK566</f>
        <v>0</v>
      </c>
      <c r="L566" s="134"/>
      <c r="M566" s="139"/>
      <c r="N566" s="140"/>
      <c r="O566" s="140"/>
      <c r="P566" s="141">
        <f>SUM(P567:P569)</f>
        <v>0</v>
      </c>
      <c r="Q566" s="140"/>
      <c r="R566" s="141">
        <f>SUM(R567:R569)</f>
        <v>0</v>
      </c>
      <c r="S566" s="140"/>
      <c r="T566" s="142">
        <f>SUM(T567:T569)</f>
        <v>0</v>
      </c>
      <c r="AR566" s="135" t="s">
        <v>88</v>
      </c>
      <c r="AT566" s="143" t="s">
        <v>79</v>
      </c>
      <c r="AU566" s="143" t="s">
        <v>88</v>
      </c>
      <c r="AY566" s="135" t="s">
        <v>239</v>
      </c>
      <c r="BK566" s="144">
        <f>SUM(BK567:BK569)</f>
        <v>0</v>
      </c>
    </row>
    <row r="567" spans="1:65" s="2" customFormat="1" ht="24.25" customHeight="1">
      <c r="A567" s="34"/>
      <c r="B567" s="147"/>
      <c r="C567" s="148" t="s">
        <v>1755</v>
      </c>
      <c r="D567" s="148" t="s">
        <v>242</v>
      </c>
      <c r="E567" s="149" t="s">
        <v>811</v>
      </c>
      <c r="F567" s="150" t="s">
        <v>812</v>
      </c>
      <c r="G567" s="151" t="s">
        <v>461</v>
      </c>
      <c r="H567" s="152">
        <v>0.28199999999999997</v>
      </c>
      <c r="I567" s="153"/>
      <c r="J567" s="152">
        <f>ROUND(I567*H567,3)</f>
        <v>0</v>
      </c>
      <c r="K567" s="154"/>
      <c r="L567" s="35"/>
      <c r="M567" s="155" t="s">
        <v>1</v>
      </c>
      <c r="N567" s="156" t="s">
        <v>46</v>
      </c>
      <c r="O567" s="60"/>
      <c r="P567" s="157">
        <f>O567*H567</f>
        <v>0</v>
      </c>
      <c r="Q567" s="157">
        <v>0</v>
      </c>
      <c r="R567" s="157">
        <f>Q567*H567</f>
        <v>0</v>
      </c>
      <c r="S567" s="157">
        <v>0</v>
      </c>
      <c r="T567" s="158">
        <f>S567*H567</f>
        <v>0</v>
      </c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R567" s="159" t="s">
        <v>246</v>
      </c>
      <c r="AT567" s="159" t="s">
        <v>242</v>
      </c>
      <c r="AU567" s="159" t="s">
        <v>140</v>
      </c>
      <c r="AY567" s="18" t="s">
        <v>239</v>
      </c>
      <c r="BE567" s="160">
        <f>IF(N567="základná",J567,0)</f>
        <v>0</v>
      </c>
      <c r="BF567" s="160">
        <f>IF(N567="znížená",J567,0)</f>
        <v>0</v>
      </c>
      <c r="BG567" s="160">
        <f>IF(N567="zákl. prenesená",J567,0)</f>
        <v>0</v>
      </c>
      <c r="BH567" s="160">
        <f>IF(N567="zníž. prenesená",J567,0)</f>
        <v>0</v>
      </c>
      <c r="BI567" s="160">
        <f>IF(N567="nulová",J567,0)</f>
        <v>0</v>
      </c>
      <c r="BJ567" s="18" t="s">
        <v>140</v>
      </c>
      <c r="BK567" s="161">
        <f>ROUND(I567*H567,3)</f>
        <v>0</v>
      </c>
      <c r="BL567" s="18" t="s">
        <v>246</v>
      </c>
      <c r="BM567" s="159" t="s">
        <v>1756</v>
      </c>
    </row>
    <row r="568" spans="1:65" s="2" customFormat="1" ht="24.25" customHeight="1">
      <c r="A568" s="34"/>
      <c r="B568" s="147"/>
      <c r="C568" s="148" t="s">
        <v>1757</v>
      </c>
      <c r="D568" s="148" t="s">
        <v>242</v>
      </c>
      <c r="E568" s="149" t="s">
        <v>815</v>
      </c>
      <c r="F568" s="150" t="s">
        <v>816</v>
      </c>
      <c r="G568" s="151" t="s">
        <v>461</v>
      </c>
      <c r="H568" s="152">
        <v>1.661</v>
      </c>
      <c r="I568" s="153"/>
      <c r="J568" s="152">
        <f>ROUND(I568*H568,3)</f>
        <v>0</v>
      </c>
      <c r="K568" s="154"/>
      <c r="L568" s="35"/>
      <c r="M568" s="155" t="s">
        <v>1</v>
      </c>
      <c r="N568" s="156" t="s">
        <v>46</v>
      </c>
      <c r="O568" s="60"/>
      <c r="P568" s="157">
        <f>O568*H568</f>
        <v>0</v>
      </c>
      <c r="Q568" s="157">
        <v>0</v>
      </c>
      <c r="R568" s="157">
        <f>Q568*H568</f>
        <v>0</v>
      </c>
      <c r="S568" s="157">
        <v>0</v>
      </c>
      <c r="T568" s="158">
        <f>S568*H568</f>
        <v>0</v>
      </c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R568" s="159" t="s">
        <v>246</v>
      </c>
      <c r="AT568" s="159" t="s">
        <v>242</v>
      </c>
      <c r="AU568" s="159" t="s">
        <v>140</v>
      </c>
      <c r="AY568" s="18" t="s">
        <v>239</v>
      </c>
      <c r="BE568" s="160">
        <f>IF(N568="základná",J568,0)</f>
        <v>0</v>
      </c>
      <c r="BF568" s="160">
        <f>IF(N568="znížená",J568,0)</f>
        <v>0</v>
      </c>
      <c r="BG568" s="160">
        <f>IF(N568="zákl. prenesená",J568,0)</f>
        <v>0</v>
      </c>
      <c r="BH568" s="160">
        <f>IF(N568="zníž. prenesená",J568,0)</f>
        <v>0</v>
      </c>
      <c r="BI568" s="160">
        <f>IF(N568="nulová",J568,0)</f>
        <v>0</v>
      </c>
      <c r="BJ568" s="18" t="s">
        <v>140</v>
      </c>
      <c r="BK568" s="161">
        <f>ROUND(I568*H568,3)</f>
        <v>0</v>
      </c>
      <c r="BL568" s="18" t="s">
        <v>246</v>
      </c>
      <c r="BM568" s="159" t="s">
        <v>1758</v>
      </c>
    </row>
    <row r="569" spans="1:65" s="2" customFormat="1" ht="24.25" customHeight="1">
      <c r="A569" s="34"/>
      <c r="B569" s="147"/>
      <c r="C569" s="148" t="s">
        <v>1759</v>
      </c>
      <c r="D569" s="148" t="s">
        <v>242</v>
      </c>
      <c r="E569" s="149" t="s">
        <v>819</v>
      </c>
      <c r="F569" s="150" t="s">
        <v>820</v>
      </c>
      <c r="G569" s="151" t="s">
        <v>461</v>
      </c>
      <c r="H569" s="152">
        <v>13.37</v>
      </c>
      <c r="I569" s="153"/>
      <c r="J569" s="152">
        <f>ROUND(I569*H569,3)</f>
        <v>0</v>
      </c>
      <c r="K569" s="154"/>
      <c r="L569" s="35"/>
      <c r="M569" s="155" t="s">
        <v>1</v>
      </c>
      <c r="N569" s="156" t="s">
        <v>46</v>
      </c>
      <c r="O569" s="60"/>
      <c r="P569" s="157">
        <f>O569*H569</f>
        <v>0</v>
      </c>
      <c r="Q569" s="157">
        <v>0</v>
      </c>
      <c r="R569" s="157">
        <f>Q569*H569</f>
        <v>0</v>
      </c>
      <c r="S569" s="157">
        <v>0</v>
      </c>
      <c r="T569" s="158">
        <f>S569*H569</f>
        <v>0</v>
      </c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R569" s="159" t="s">
        <v>246</v>
      </c>
      <c r="AT569" s="159" t="s">
        <v>242</v>
      </c>
      <c r="AU569" s="159" t="s">
        <v>140</v>
      </c>
      <c r="AY569" s="18" t="s">
        <v>239</v>
      </c>
      <c r="BE569" s="160">
        <f>IF(N569="základná",J569,0)</f>
        <v>0</v>
      </c>
      <c r="BF569" s="160">
        <f>IF(N569="znížená",J569,0)</f>
        <v>0</v>
      </c>
      <c r="BG569" s="160">
        <f>IF(N569="zákl. prenesená",J569,0)</f>
        <v>0</v>
      </c>
      <c r="BH569" s="160">
        <f>IF(N569="zníž. prenesená",J569,0)</f>
        <v>0</v>
      </c>
      <c r="BI569" s="160">
        <f>IF(N569="nulová",J569,0)</f>
        <v>0</v>
      </c>
      <c r="BJ569" s="18" t="s">
        <v>140</v>
      </c>
      <c r="BK569" s="161">
        <f>ROUND(I569*H569,3)</f>
        <v>0</v>
      </c>
      <c r="BL569" s="18" t="s">
        <v>246</v>
      </c>
      <c r="BM569" s="159" t="s">
        <v>1760</v>
      </c>
    </row>
    <row r="570" spans="1:65" s="12" customFormat="1" ht="25.85" customHeight="1">
      <c r="B570" s="134"/>
      <c r="D570" s="135" t="s">
        <v>79</v>
      </c>
      <c r="E570" s="136" t="s">
        <v>678</v>
      </c>
      <c r="F570" s="136" t="s">
        <v>822</v>
      </c>
      <c r="I570" s="137"/>
      <c r="J570" s="138">
        <f>BK570</f>
        <v>0</v>
      </c>
      <c r="L570" s="134"/>
      <c r="M570" s="139"/>
      <c r="N570" s="140"/>
      <c r="O570" s="140"/>
      <c r="P570" s="141">
        <f>P571+P577</f>
        <v>0</v>
      </c>
      <c r="Q570" s="140"/>
      <c r="R570" s="141">
        <f>R571+R577</f>
        <v>0.50269180000000002</v>
      </c>
      <c r="S570" s="140"/>
      <c r="T570" s="142">
        <f>T571+T577</f>
        <v>0</v>
      </c>
      <c r="AR570" s="135" t="s">
        <v>88</v>
      </c>
      <c r="AT570" s="143" t="s">
        <v>79</v>
      </c>
      <c r="AU570" s="143" t="s">
        <v>80</v>
      </c>
      <c r="AY570" s="135" t="s">
        <v>239</v>
      </c>
      <c r="BK570" s="144">
        <f>BK571+BK577</f>
        <v>0</v>
      </c>
    </row>
    <row r="571" spans="1:65" s="12" customFormat="1" ht="22.75" customHeight="1">
      <c r="B571" s="134"/>
      <c r="D571" s="135" t="s">
        <v>79</v>
      </c>
      <c r="E571" s="145" t="s">
        <v>823</v>
      </c>
      <c r="F571" s="145" t="s">
        <v>824</v>
      </c>
      <c r="I571" s="137"/>
      <c r="J571" s="146">
        <f>BK571</f>
        <v>0</v>
      </c>
      <c r="L571" s="134"/>
      <c r="M571" s="139"/>
      <c r="N571" s="140"/>
      <c r="O571" s="140"/>
      <c r="P571" s="141">
        <f>SUM(P572:P576)</f>
        <v>0</v>
      </c>
      <c r="Q571" s="140"/>
      <c r="R571" s="141">
        <f>SUM(R572:R576)</f>
        <v>0.50269180000000002</v>
      </c>
      <c r="S571" s="140"/>
      <c r="T571" s="142">
        <f>SUM(T572:T576)</f>
        <v>0</v>
      </c>
      <c r="AR571" s="135" t="s">
        <v>88</v>
      </c>
      <c r="AT571" s="143" t="s">
        <v>79</v>
      </c>
      <c r="AU571" s="143" t="s">
        <v>88</v>
      </c>
      <c r="AY571" s="135" t="s">
        <v>239</v>
      </c>
      <c r="BK571" s="144">
        <f>SUM(BK572:BK576)</f>
        <v>0</v>
      </c>
    </row>
    <row r="572" spans="1:65" s="2" customFormat="1" ht="24.25" customHeight="1">
      <c r="A572" s="34"/>
      <c r="B572" s="147"/>
      <c r="C572" s="148" t="s">
        <v>1256</v>
      </c>
      <c r="D572" s="148" t="s">
        <v>242</v>
      </c>
      <c r="E572" s="149" t="s">
        <v>826</v>
      </c>
      <c r="F572" s="150" t="s">
        <v>827</v>
      </c>
      <c r="G572" s="151" t="s">
        <v>138</v>
      </c>
      <c r="H572" s="152">
        <v>65.540000000000006</v>
      </c>
      <c r="I572" s="153"/>
      <c r="J572" s="152">
        <f>ROUND(I572*H572,3)</f>
        <v>0</v>
      </c>
      <c r="K572" s="154"/>
      <c r="L572" s="35"/>
      <c r="M572" s="155" t="s">
        <v>1</v>
      </c>
      <c r="N572" s="156" t="s">
        <v>46</v>
      </c>
      <c r="O572" s="60"/>
      <c r="P572" s="157">
        <f>O572*H572</f>
        <v>0</v>
      </c>
      <c r="Q572" s="157">
        <v>3.0000000000000001E-5</v>
      </c>
      <c r="R572" s="157">
        <f>Q572*H572</f>
        <v>1.9662000000000004E-3</v>
      </c>
      <c r="S572" s="157">
        <v>0</v>
      </c>
      <c r="T572" s="158">
        <f>S572*H572</f>
        <v>0</v>
      </c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R572" s="159" t="s">
        <v>307</v>
      </c>
      <c r="AT572" s="159" t="s">
        <v>242</v>
      </c>
      <c r="AU572" s="159" t="s">
        <v>140</v>
      </c>
      <c r="AY572" s="18" t="s">
        <v>239</v>
      </c>
      <c r="BE572" s="160">
        <f>IF(N572="základná",J572,0)</f>
        <v>0</v>
      </c>
      <c r="BF572" s="160">
        <f>IF(N572="znížená",J572,0)</f>
        <v>0</v>
      </c>
      <c r="BG572" s="160">
        <f>IF(N572="zákl. prenesená",J572,0)</f>
        <v>0</v>
      </c>
      <c r="BH572" s="160">
        <f>IF(N572="zníž. prenesená",J572,0)</f>
        <v>0</v>
      </c>
      <c r="BI572" s="160">
        <f>IF(N572="nulová",J572,0)</f>
        <v>0</v>
      </c>
      <c r="BJ572" s="18" t="s">
        <v>140</v>
      </c>
      <c r="BK572" s="161">
        <f>ROUND(I572*H572,3)</f>
        <v>0</v>
      </c>
      <c r="BL572" s="18" t="s">
        <v>307</v>
      </c>
      <c r="BM572" s="159" t="s">
        <v>1761</v>
      </c>
    </row>
    <row r="573" spans="1:65" s="13" customFormat="1">
      <c r="B573" s="162"/>
      <c r="D573" s="163" t="s">
        <v>247</v>
      </c>
      <c r="E573" s="164" t="s">
        <v>1</v>
      </c>
      <c r="F573" s="165" t="s">
        <v>1762</v>
      </c>
      <c r="H573" s="166">
        <v>65.540000000000006</v>
      </c>
      <c r="I573" s="167"/>
      <c r="L573" s="162"/>
      <c r="M573" s="168"/>
      <c r="N573" s="169"/>
      <c r="O573" s="169"/>
      <c r="P573" s="169"/>
      <c r="Q573" s="169"/>
      <c r="R573" s="169"/>
      <c r="S573" s="169"/>
      <c r="T573" s="170"/>
      <c r="AT573" s="164" t="s">
        <v>247</v>
      </c>
      <c r="AU573" s="164" t="s">
        <v>140</v>
      </c>
      <c r="AV573" s="13" t="s">
        <v>140</v>
      </c>
      <c r="AW573" s="13" t="s">
        <v>3</v>
      </c>
      <c r="AX573" s="13" t="s">
        <v>88</v>
      </c>
      <c r="AY573" s="164" t="s">
        <v>239</v>
      </c>
    </row>
    <row r="574" spans="1:65" s="2" customFormat="1" ht="24.25" customHeight="1">
      <c r="A574" s="34"/>
      <c r="B574" s="147"/>
      <c r="C574" s="190" t="s">
        <v>1551</v>
      </c>
      <c r="D574" s="190" t="s">
        <v>541</v>
      </c>
      <c r="E574" s="191" t="s">
        <v>705</v>
      </c>
      <c r="F574" s="192" t="s">
        <v>5406</v>
      </c>
      <c r="G574" s="193" t="s">
        <v>388</v>
      </c>
      <c r="H574" s="194">
        <v>524.32000000000005</v>
      </c>
      <c r="I574" s="195"/>
      <c r="J574" s="194">
        <f>ROUND(I574*H574,3)</f>
        <v>0</v>
      </c>
      <c r="K574" s="196"/>
      <c r="L574" s="197"/>
      <c r="M574" s="198" t="s">
        <v>1</v>
      </c>
      <c r="N574" s="199" t="s">
        <v>46</v>
      </c>
      <c r="O574" s="60"/>
      <c r="P574" s="157">
        <f>O574*H574</f>
        <v>0</v>
      </c>
      <c r="Q574" s="157">
        <v>3.5E-4</v>
      </c>
      <c r="R574" s="157">
        <f>Q574*H574</f>
        <v>0.18351200000000001</v>
      </c>
      <c r="S574" s="157">
        <v>0</v>
      </c>
      <c r="T574" s="158">
        <f>S574*H574</f>
        <v>0</v>
      </c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R574" s="159" t="s">
        <v>323</v>
      </c>
      <c r="AT574" s="159" t="s">
        <v>541</v>
      </c>
      <c r="AU574" s="159" t="s">
        <v>140</v>
      </c>
      <c r="AY574" s="18" t="s">
        <v>239</v>
      </c>
      <c r="BE574" s="160">
        <f>IF(N574="základná",J574,0)</f>
        <v>0</v>
      </c>
      <c r="BF574" s="160">
        <f>IF(N574="znížená",J574,0)</f>
        <v>0</v>
      </c>
      <c r="BG574" s="160">
        <f>IF(N574="zákl. prenesená",J574,0)</f>
        <v>0</v>
      </c>
      <c r="BH574" s="160">
        <f>IF(N574="zníž. prenesená",J574,0)</f>
        <v>0</v>
      </c>
      <c r="BI574" s="160">
        <f>IF(N574="nulová",J574,0)</f>
        <v>0</v>
      </c>
      <c r="BJ574" s="18" t="s">
        <v>140</v>
      </c>
      <c r="BK574" s="161">
        <f>ROUND(I574*H574,3)</f>
        <v>0</v>
      </c>
      <c r="BL574" s="18" t="s">
        <v>307</v>
      </c>
      <c r="BM574" s="159" t="s">
        <v>1763</v>
      </c>
    </row>
    <row r="575" spans="1:65" s="2" customFormat="1" ht="24.25" customHeight="1">
      <c r="A575" s="34"/>
      <c r="B575" s="147"/>
      <c r="C575" s="190" t="s">
        <v>636</v>
      </c>
      <c r="D575" s="190" t="s">
        <v>541</v>
      </c>
      <c r="E575" s="191" t="s">
        <v>833</v>
      </c>
      <c r="F575" s="192" t="s">
        <v>5415</v>
      </c>
      <c r="G575" s="193" t="s">
        <v>261</v>
      </c>
      <c r="H575" s="194">
        <v>32.770000000000003</v>
      </c>
      <c r="I575" s="195"/>
      <c r="J575" s="194">
        <f>ROUND(I575*H575,3)</f>
        <v>0</v>
      </c>
      <c r="K575" s="196"/>
      <c r="L575" s="197"/>
      <c r="M575" s="198" t="s">
        <v>1</v>
      </c>
      <c r="N575" s="199" t="s">
        <v>46</v>
      </c>
      <c r="O575" s="60"/>
      <c r="P575" s="157">
        <f>O575*H575</f>
        <v>0</v>
      </c>
      <c r="Q575" s="157">
        <v>9.6799999999999994E-3</v>
      </c>
      <c r="R575" s="157">
        <f>Q575*H575</f>
        <v>0.31721359999999998</v>
      </c>
      <c r="S575" s="157">
        <v>0</v>
      </c>
      <c r="T575" s="158">
        <f>S575*H575</f>
        <v>0</v>
      </c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R575" s="159" t="s">
        <v>323</v>
      </c>
      <c r="AT575" s="159" t="s">
        <v>541</v>
      </c>
      <c r="AU575" s="159" t="s">
        <v>140</v>
      </c>
      <c r="AY575" s="18" t="s">
        <v>239</v>
      </c>
      <c r="BE575" s="160">
        <f>IF(N575="základná",J575,0)</f>
        <v>0</v>
      </c>
      <c r="BF575" s="160">
        <f>IF(N575="znížená",J575,0)</f>
        <v>0</v>
      </c>
      <c r="BG575" s="160">
        <f>IF(N575="zákl. prenesená",J575,0)</f>
        <v>0</v>
      </c>
      <c r="BH575" s="160">
        <f>IF(N575="zníž. prenesená",J575,0)</f>
        <v>0</v>
      </c>
      <c r="BI575" s="160">
        <f>IF(N575="nulová",J575,0)</f>
        <v>0</v>
      </c>
      <c r="BJ575" s="18" t="s">
        <v>140</v>
      </c>
      <c r="BK575" s="161">
        <f>ROUND(I575*H575,3)</f>
        <v>0</v>
      </c>
      <c r="BL575" s="18" t="s">
        <v>307</v>
      </c>
      <c r="BM575" s="159" t="s">
        <v>1764</v>
      </c>
    </row>
    <row r="576" spans="1:65" s="13" customFormat="1">
      <c r="B576" s="162"/>
      <c r="D576" s="163" t="s">
        <v>247</v>
      </c>
      <c r="F576" s="165" t="s">
        <v>1765</v>
      </c>
      <c r="H576" s="166">
        <v>32.770000000000003</v>
      </c>
      <c r="I576" s="167"/>
      <c r="L576" s="162"/>
      <c r="M576" s="168"/>
      <c r="N576" s="169"/>
      <c r="O576" s="169"/>
      <c r="P576" s="169"/>
      <c r="Q576" s="169"/>
      <c r="R576" s="169"/>
      <c r="S576" s="169"/>
      <c r="T576" s="170"/>
      <c r="AT576" s="164" t="s">
        <v>247</v>
      </c>
      <c r="AU576" s="164" t="s">
        <v>140</v>
      </c>
      <c r="AV576" s="13" t="s">
        <v>140</v>
      </c>
      <c r="AW576" s="13" t="s">
        <v>4</v>
      </c>
      <c r="AX576" s="13" t="s">
        <v>88</v>
      </c>
      <c r="AY576" s="164" t="s">
        <v>239</v>
      </c>
    </row>
    <row r="577" spans="1:65" s="12" customFormat="1" ht="22.75" customHeight="1">
      <c r="B577" s="134"/>
      <c r="D577" s="135" t="s">
        <v>79</v>
      </c>
      <c r="E577" s="145" t="s">
        <v>836</v>
      </c>
      <c r="F577" s="145" t="s">
        <v>509</v>
      </c>
      <c r="I577" s="137"/>
      <c r="J577" s="146">
        <f>BK577</f>
        <v>0</v>
      </c>
      <c r="L577" s="134"/>
      <c r="M577" s="139"/>
      <c r="N577" s="140"/>
      <c r="O577" s="140"/>
      <c r="P577" s="141">
        <f>P578</f>
        <v>0</v>
      </c>
      <c r="Q577" s="140"/>
      <c r="R577" s="141">
        <f>R578</f>
        <v>0</v>
      </c>
      <c r="S577" s="140"/>
      <c r="T577" s="142">
        <f>T578</f>
        <v>0</v>
      </c>
      <c r="AR577" s="135" t="s">
        <v>88</v>
      </c>
      <c r="AT577" s="143" t="s">
        <v>79</v>
      </c>
      <c r="AU577" s="143" t="s">
        <v>88</v>
      </c>
      <c r="AY577" s="135" t="s">
        <v>239</v>
      </c>
      <c r="BK577" s="144">
        <f>BK578</f>
        <v>0</v>
      </c>
    </row>
    <row r="578" spans="1:65" s="2" customFormat="1" ht="24.25" customHeight="1">
      <c r="A578" s="34"/>
      <c r="B578" s="147"/>
      <c r="C578" s="148" t="s">
        <v>660</v>
      </c>
      <c r="D578" s="148" t="s">
        <v>242</v>
      </c>
      <c r="E578" s="149" t="s">
        <v>838</v>
      </c>
      <c r="F578" s="150" t="s">
        <v>839</v>
      </c>
      <c r="G578" s="151" t="s">
        <v>461</v>
      </c>
      <c r="H578" s="152">
        <v>0.503</v>
      </c>
      <c r="I578" s="153"/>
      <c r="J578" s="152">
        <f>ROUND(I578*H578,3)</f>
        <v>0</v>
      </c>
      <c r="K578" s="154"/>
      <c r="L578" s="35"/>
      <c r="M578" s="155" t="s">
        <v>1</v>
      </c>
      <c r="N578" s="156" t="s">
        <v>46</v>
      </c>
      <c r="O578" s="60"/>
      <c r="P578" s="157">
        <f>O578*H578</f>
        <v>0</v>
      </c>
      <c r="Q578" s="157">
        <v>0</v>
      </c>
      <c r="R578" s="157">
        <f>Q578*H578</f>
        <v>0</v>
      </c>
      <c r="S578" s="157">
        <v>0</v>
      </c>
      <c r="T578" s="158">
        <f>S578*H578</f>
        <v>0</v>
      </c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R578" s="159" t="s">
        <v>246</v>
      </c>
      <c r="AT578" s="159" t="s">
        <v>242</v>
      </c>
      <c r="AU578" s="159" t="s">
        <v>140</v>
      </c>
      <c r="AY578" s="18" t="s">
        <v>239</v>
      </c>
      <c r="BE578" s="160">
        <f>IF(N578="základná",J578,0)</f>
        <v>0</v>
      </c>
      <c r="BF578" s="160">
        <f>IF(N578="znížená",J578,0)</f>
        <v>0</v>
      </c>
      <c r="BG578" s="160">
        <f>IF(N578="zákl. prenesená",J578,0)</f>
        <v>0</v>
      </c>
      <c r="BH578" s="160">
        <f>IF(N578="zníž. prenesená",J578,0)</f>
        <v>0</v>
      </c>
      <c r="BI578" s="160">
        <f>IF(N578="nulová",J578,0)</f>
        <v>0</v>
      </c>
      <c r="BJ578" s="18" t="s">
        <v>140</v>
      </c>
      <c r="BK578" s="161">
        <f>ROUND(I578*H578,3)</f>
        <v>0</v>
      </c>
      <c r="BL578" s="18" t="s">
        <v>246</v>
      </c>
      <c r="BM578" s="159" t="s">
        <v>1766</v>
      </c>
    </row>
    <row r="579" spans="1:65" s="12" customFormat="1" ht="25.85" customHeight="1">
      <c r="B579" s="134"/>
      <c r="D579" s="135" t="s">
        <v>79</v>
      </c>
      <c r="E579" s="136" t="s">
        <v>684</v>
      </c>
      <c r="F579" s="136" t="s">
        <v>841</v>
      </c>
      <c r="I579" s="137"/>
      <c r="J579" s="138">
        <f>BK579</f>
        <v>0</v>
      </c>
      <c r="L579" s="134"/>
      <c r="M579" s="139"/>
      <c r="N579" s="140"/>
      <c r="O579" s="140"/>
      <c r="P579" s="141">
        <f>P580+P599+P605+P608</f>
        <v>0</v>
      </c>
      <c r="Q579" s="140"/>
      <c r="R579" s="141">
        <f>R580+R599+R605+R608</f>
        <v>0.36976560000000003</v>
      </c>
      <c r="S579" s="140"/>
      <c r="T579" s="142">
        <f>T580+T599+T605+T608</f>
        <v>0</v>
      </c>
      <c r="AR579" s="135" t="s">
        <v>88</v>
      </c>
      <c r="AT579" s="143" t="s">
        <v>79</v>
      </c>
      <c r="AU579" s="143" t="s">
        <v>80</v>
      </c>
      <c r="AY579" s="135" t="s">
        <v>239</v>
      </c>
      <c r="BK579" s="144">
        <f>BK580+BK599+BK605+BK608</f>
        <v>0</v>
      </c>
    </row>
    <row r="580" spans="1:65" s="12" customFormat="1" ht="22.75" customHeight="1">
      <c r="B580" s="134"/>
      <c r="D580" s="135" t="s">
        <v>79</v>
      </c>
      <c r="E580" s="145" t="s">
        <v>842</v>
      </c>
      <c r="F580" s="145" t="s">
        <v>843</v>
      </c>
      <c r="I580" s="137"/>
      <c r="J580" s="146">
        <f>BK580</f>
        <v>0</v>
      </c>
      <c r="L580" s="134"/>
      <c r="M580" s="139"/>
      <c r="N580" s="140"/>
      <c r="O580" s="140"/>
      <c r="P580" s="141">
        <f>SUM(P581:P598)</f>
        <v>0</v>
      </c>
      <c r="Q580" s="140"/>
      <c r="R580" s="141">
        <f>SUM(R581:R598)</f>
        <v>0.27507280000000001</v>
      </c>
      <c r="S580" s="140"/>
      <c r="T580" s="142">
        <f>SUM(T581:T598)</f>
        <v>0</v>
      </c>
      <c r="AR580" s="135" t="s">
        <v>88</v>
      </c>
      <c r="AT580" s="143" t="s">
        <v>79</v>
      </c>
      <c r="AU580" s="143" t="s">
        <v>88</v>
      </c>
      <c r="AY580" s="135" t="s">
        <v>239</v>
      </c>
      <c r="BK580" s="144">
        <f>SUM(BK581:BK598)</f>
        <v>0</v>
      </c>
    </row>
    <row r="581" spans="1:65" s="2" customFormat="1" ht="24.25" customHeight="1">
      <c r="A581" s="34"/>
      <c r="B581" s="147"/>
      <c r="C581" s="148" t="s">
        <v>1172</v>
      </c>
      <c r="D581" s="148" t="s">
        <v>242</v>
      </c>
      <c r="E581" s="149" t="s">
        <v>845</v>
      </c>
      <c r="F581" s="150" t="s">
        <v>846</v>
      </c>
      <c r="G581" s="151" t="s">
        <v>138</v>
      </c>
      <c r="H581" s="152">
        <v>26.4</v>
      </c>
      <c r="I581" s="153"/>
      <c r="J581" s="152">
        <f>ROUND(I581*H581,3)</f>
        <v>0</v>
      </c>
      <c r="K581" s="154"/>
      <c r="L581" s="35"/>
      <c r="M581" s="155" t="s">
        <v>1</v>
      </c>
      <c r="N581" s="156" t="s">
        <v>46</v>
      </c>
      <c r="O581" s="60"/>
      <c r="P581" s="157">
        <f>O581*H581</f>
        <v>0</v>
      </c>
      <c r="Q581" s="157">
        <v>5.9999999999999995E-4</v>
      </c>
      <c r="R581" s="157">
        <f>Q581*H581</f>
        <v>1.5839999999999996E-2</v>
      </c>
      <c r="S581" s="157">
        <v>0</v>
      </c>
      <c r="T581" s="158">
        <f>S581*H581</f>
        <v>0</v>
      </c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R581" s="159" t="s">
        <v>246</v>
      </c>
      <c r="AT581" s="159" t="s">
        <v>242</v>
      </c>
      <c r="AU581" s="159" t="s">
        <v>140</v>
      </c>
      <c r="AY581" s="18" t="s">
        <v>239</v>
      </c>
      <c r="BE581" s="160">
        <f>IF(N581="základná",J581,0)</f>
        <v>0</v>
      </c>
      <c r="BF581" s="160">
        <f>IF(N581="znížená",J581,0)</f>
        <v>0</v>
      </c>
      <c r="BG581" s="160">
        <f>IF(N581="zákl. prenesená",J581,0)</f>
        <v>0</v>
      </c>
      <c r="BH581" s="160">
        <f>IF(N581="zníž. prenesená",J581,0)</f>
        <v>0</v>
      </c>
      <c r="BI581" s="160">
        <f>IF(N581="nulová",J581,0)</f>
        <v>0</v>
      </c>
      <c r="BJ581" s="18" t="s">
        <v>140</v>
      </c>
      <c r="BK581" s="161">
        <f>ROUND(I581*H581,3)</f>
        <v>0</v>
      </c>
      <c r="BL581" s="18" t="s">
        <v>246</v>
      </c>
      <c r="BM581" s="159" t="s">
        <v>1767</v>
      </c>
    </row>
    <row r="582" spans="1:65" s="13" customFormat="1">
      <c r="B582" s="162"/>
      <c r="D582" s="163" t="s">
        <v>247</v>
      </c>
      <c r="E582" s="164" t="s">
        <v>1</v>
      </c>
      <c r="F582" s="165" t="s">
        <v>848</v>
      </c>
      <c r="H582" s="166">
        <v>26.4</v>
      </c>
      <c r="I582" s="167"/>
      <c r="L582" s="162"/>
      <c r="M582" s="168"/>
      <c r="N582" s="169"/>
      <c r="O582" s="169"/>
      <c r="P582" s="169"/>
      <c r="Q582" s="169"/>
      <c r="R582" s="169"/>
      <c r="S582" s="169"/>
      <c r="T582" s="170"/>
      <c r="AT582" s="164" t="s">
        <v>247</v>
      </c>
      <c r="AU582" s="164" t="s">
        <v>140</v>
      </c>
      <c r="AV582" s="13" t="s">
        <v>140</v>
      </c>
      <c r="AW582" s="13" t="s">
        <v>3</v>
      </c>
      <c r="AX582" s="13" t="s">
        <v>88</v>
      </c>
      <c r="AY582" s="164" t="s">
        <v>239</v>
      </c>
    </row>
    <row r="583" spans="1:65" s="2" customFormat="1" ht="24.25" customHeight="1">
      <c r="A583" s="34"/>
      <c r="B583" s="147"/>
      <c r="C583" s="148" t="s">
        <v>711</v>
      </c>
      <c r="D583" s="148" t="s">
        <v>242</v>
      </c>
      <c r="E583" s="149" t="s">
        <v>850</v>
      </c>
      <c r="F583" s="150" t="s">
        <v>851</v>
      </c>
      <c r="G583" s="151" t="s">
        <v>138</v>
      </c>
      <c r="H583" s="152">
        <v>4.8</v>
      </c>
      <c r="I583" s="153"/>
      <c r="J583" s="152">
        <f>ROUND(I583*H583,3)</f>
        <v>0</v>
      </c>
      <c r="K583" s="154"/>
      <c r="L583" s="35"/>
      <c r="M583" s="155" t="s">
        <v>1</v>
      </c>
      <c r="N583" s="156" t="s">
        <v>46</v>
      </c>
      <c r="O583" s="60"/>
      <c r="P583" s="157">
        <f>O583*H583</f>
        <v>0</v>
      </c>
      <c r="Q583" s="157">
        <v>1.1000000000000001E-3</v>
      </c>
      <c r="R583" s="157">
        <f>Q583*H583</f>
        <v>5.28E-3</v>
      </c>
      <c r="S583" s="157">
        <v>0</v>
      </c>
      <c r="T583" s="158">
        <f>S583*H583</f>
        <v>0</v>
      </c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R583" s="159" t="s">
        <v>307</v>
      </c>
      <c r="AT583" s="159" t="s">
        <v>242</v>
      </c>
      <c r="AU583" s="159" t="s">
        <v>140</v>
      </c>
      <c r="AY583" s="18" t="s">
        <v>239</v>
      </c>
      <c r="BE583" s="160">
        <f>IF(N583="základná",J583,0)</f>
        <v>0</v>
      </c>
      <c r="BF583" s="160">
        <f>IF(N583="znížená",J583,0)</f>
        <v>0</v>
      </c>
      <c r="BG583" s="160">
        <f>IF(N583="zákl. prenesená",J583,0)</f>
        <v>0</v>
      </c>
      <c r="BH583" s="160">
        <f>IF(N583="zníž. prenesená",J583,0)</f>
        <v>0</v>
      </c>
      <c r="BI583" s="160">
        <f>IF(N583="nulová",J583,0)</f>
        <v>0</v>
      </c>
      <c r="BJ583" s="18" t="s">
        <v>140</v>
      </c>
      <c r="BK583" s="161">
        <f>ROUND(I583*H583,3)</f>
        <v>0</v>
      </c>
      <c r="BL583" s="18" t="s">
        <v>307</v>
      </c>
      <c r="BM583" s="159" t="s">
        <v>1768</v>
      </c>
    </row>
    <row r="584" spans="1:65" s="13" customFormat="1">
      <c r="B584" s="162"/>
      <c r="D584" s="163" t="s">
        <v>247</v>
      </c>
      <c r="E584" s="164" t="s">
        <v>1</v>
      </c>
      <c r="F584" s="165" t="s">
        <v>1769</v>
      </c>
      <c r="H584" s="166">
        <v>4.8</v>
      </c>
      <c r="I584" s="167"/>
      <c r="L584" s="162"/>
      <c r="M584" s="168"/>
      <c r="N584" s="169"/>
      <c r="O584" s="169"/>
      <c r="P584" s="169"/>
      <c r="Q584" s="169"/>
      <c r="R584" s="169"/>
      <c r="S584" s="169"/>
      <c r="T584" s="170"/>
      <c r="AT584" s="164" t="s">
        <v>247</v>
      </c>
      <c r="AU584" s="164" t="s">
        <v>140</v>
      </c>
      <c r="AV584" s="13" t="s">
        <v>140</v>
      </c>
      <c r="AW584" s="13" t="s">
        <v>3</v>
      </c>
      <c r="AX584" s="13" t="s">
        <v>88</v>
      </c>
      <c r="AY584" s="164" t="s">
        <v>239</v>
      </c>
    </row>
    <row r="585" spans="1:65" s="2" customFormat="1" ht="24.25" customHeight="1">
      <c r="A585" s="34"/>
      <c r="B585" s="147"/>
      <c r="C585" s="148" t="s">
        <v>1108</v>
      </c>
      <c r="D585" s="148" t="s">
        <v>242</v>
      </c>
      <c r="E585" s="149" t="s">
        <v>855</v>
      </c>
      <c r="F585" s="150" t="s">
        <v>856</v>
      </c>
      <c r="G585" s="151" t="s">
        <v>138</v>
      </c>
      <c r="H585" s="152">
        <v>9</v>
      </c>
      <c r="I585" s="153"/>
      <c r="J585" s="152">
        <f>ROUND(I585*H585,3)</f>
        <v>0</v>
      </c>
      <c r="K585" s="154"/>
      <c r="L585" s="35"/>
      <c r="M585" s="155" t="s">
        <v>1</v>
      </c>
      <c r="N585" s="156" t="s">
        <v>46</v>
      </c>
      <c r="O585" s="60"/>
      <c r="P585" s="157">
        <f>O585*H585</f>
        <v>0</v>
      </c>
      <c r="Q585" s="157">
        <v>1.4E-3</v>
      </c>
      <c r="R585" s="157">
        <f>Q585*H585</f>
        <v>1.26E-2</v>
      </c>
      <c r="S585" s="157">
        <v>0</v>
      </c>
      <c r="T585" s="158">
        <f>S585*H585</f>
        <v>0</v>
      </c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R585" s="159" t="s">
        <v>246</v>
      </c>
      <c r="AT585" s="159" t="s">
        <v>242</v>
      </c>
      <c r="AU585" s="159" t="s">
        <v>140</v>
      </c>
      <c r="AY585" s="18" t="s">
        <v>239</v>
      </c>
      <c r="BE585" s="160">
        <f>IF(N585="základná",J585,0)</f>
        <v>0</v>
      </c>
      <c r="BF585" s="160">
        <f>IF(N585="znížená",J585,0)</f>
        <v>0</v>
      </c>
      <c r="BG585" s="160">
        <f>IF(N585="zákl. prenesená",J585,0)</f>
        <v>0</v>
      </c>
      <c r="BH585" s="160">
        <f>IF(N585="zníž. prenesená",J585,0)</f>
        <v>0</v>
      </c>
      <c r="BI585" s="160">
        <f>IF(N585="nulová",J585,0)</f>
        <v>0</v>
      </c>
      <c r="BJ585" s="18" t="s">
        <v>140</v>
      </c>
      <c r="BK585" s="161">
        <f>ROUND(I585*H585,3)</f>
        <v>0</v>
      </c>
      <c r="BL585" s="18" t="s">
        <v>246</v>
      </c>
      <c r="BM585" s="159" t="s">
        <v>1770</v>
      </c>
    </row>
    <row r="586" spans="1:65" s="13" customFormat="1">
      <c r="B586" s="162"/>
      <c r="D586" s="163" t="s">
        <v>247</v>
      </c>
      <c r="E586" s="164" t="s">
        <v>1</v>
      </c>
      <c r="F586" s="165" t="s">
        <v>858</v>
      </c>
      <c r="H586" s="166">
        <v>9</v>
      </c>
      <c r="I586" s="167"/>
      <c r="L586" s="162"/>
      <c r="M586" s="168"/>
      <c r="N586" s="169"/>
      <c r="O586" s="169"/>
      <c r="P586" s="169"/>
      <c r="Q586" s="169"/>
      <c r="R586" s="169"/>
      <c r="S586" s="169"/>
      <c r="T586" s="170"/>
      <c r="AT586" s="164" t="s">
        <v>247</v>
      </c>
      <c r="AU586" s="164" t="s">
        <v>140</v>
      </c>
      <c r="AV586" s="13" t="s">
        <v>140</v>
      </c>
      <c r="AW586" s="13" t="s">
        <v>3</v>
      </c>
      <c r="AX586" s="13" t="s">
        <v>88</v>
      </c>
      <c r="AY586" s="164" t="s">
        <v>239</v>
      </c>
    </row>
    <row r="587" spans="1:65" s="2" customFormat="1" ht="24.25" customHeight="1">
      <c r="A587" s="34"/>
      <c r="B587" s="147"/>
      <c r="C587" s="148" t="s">
        <v>1114</v>
      </c>
      <c r="D587" s="148" t="s">
        <v>242</v>
      </c>
      <c r="E587" s="149" t="s">
        <v>860</v>
      </c>
      <c r="F587" s="150" t="s">
        <v>861</v>
      </c>
      <c r="G587" s="151" t="s">
        <v>138</v>
      </c>
      <c r="H587" s="152">
        <v>54.19</v>
      </c>
      <c r="I587" s="153"/>
      <c r="J587" s="152">
        <f>ROUND(I587*H587,3)</f>
        <v>0</v>
      </c>
      <c r="K587" s="154"/>
      <c r="L587" s="35"/>
      <c r="M587" s="155" t="s">
        <v>1</v>
      </c>
      <c r="N587" s="156" t="s">
        <v>46</v>
      </c>
      <c r="O587" s="60"/>
      <c r="P587" s="157">
        <f>O587*H587</f>
        <v>0</v>
      </c>
      <c r="Q587" s="157">
        <v>1.66E-3</v>
      </c>
      <c r="R587" s="157">
        <f>Q587*H587</f>
        <v>8.9955399999999991E-2</v>
      </c>
      <c r="S587" s="157">
        <v>0</v>
      </c>
      <c r="T587" s="158">
        <f>S587*H587</f>
        <v>0</v>
      </c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R587" s="159" t="s">
        <v>307</v>
      </c>
      <c r="AT587" s="159" t="s">
        <v>242</v>
      </c>
      <c r="AU587" s="159" t="s">
        <v>140</v>
      </c>
      <c r="AY587" s="18" t="s">
        <v>239</v>
      </c>
      <c r="BE587" s="160">
        <f>IF(N587="základná",J587,0)</f>
        <v>0</v>
      </c>
      <c r="BF587" s="160">
        <f>IF(N587="znížená",J587,0)</f>
        <v>0</v>
      </c>
      <c r="BG587" s="160">
        <f>IF(N587="zákl. prenesená",J587,0)</f>
        <v>0</v>
      </c>
      <c r="BH587" s="160">
        <f>IF(N587="zníž. prenesená",J587,0)</f>
        <v>0</v>
      </c>
      <c r="BI587" s="160">
        <f>IF(N587="nulová",J587,0)</f>
        <v>0</v>
      </c>
      <c r="BJ587" s="18" t="s">
        <v>140</v>
      </c>
      <c r="BK587" s="161">
        <f>ROUND(I587*H587,3)</f>
        <v>0</v>
      </c>
      <c r="BL587" s="18" t="s">
        <v>307</v>
      </c>
      <c r="BM587" s="159" t="s">
        <v>1771</v>
      </c>
    </row>
    <row r="588" spans="1:65" s="13" customFormat="1">
      <c r="B588" s="162"/>
      <c r="D588" s="163" t="s">
        <v>247</v>
      </c>
      <c r="E588" s="164" t="s">
        <v>1</v>
      </c>
      <c r="F588" s="165" t="s">
        <v>863</v>
      </c>
      <c r="H588" s="166">
        <v>10.8</v>
      </c>
      <c r="I588" s="167"/>
      <c r="L588" s="162"/>
      <c r="M588" s="168"/>
      <c r="N588" s="169"/>
      <c r="O588" s="169"/>
      <c r="P588" s="169"/>
      <c r="Q588" s="169"/>
      <c r="R588" s="169"/>
      <c r="S588" s="169"/>
      <c r="T588" s="170"/>
      <c r="AT588" s="164" t="s">
        <v>247</v>
      </c>
      <c r="AU588" s="164" t="s">
        <v>140</v>
      </c>
      <c r="AV588" s="13" t="s">
        <v>140</v>
      </c>
      <c r="AW588" s="13" t="s">
        <v>3</v>
      </c>
      <c r="AX588" s="13" t="s">
        <v>80</v>
      </c>
      <c r="AY588" s="164" t="s">
        <v>239</v>
      </c>
    </row>
    <row r="589" spans="1:65" s="13" customFormat="1">
      <c r="B589" s="162"/>
      <c r="D589" s="163" t="s">
        <v>247</v>
      </c>
      <c r="E589" s="164" t="s">
        <v>1</v>
      </c>
      <c r="F589" s="165" t="s">
        <v>864</v>
      </c>
      <c r="H589" s="166">
        <v>7.26</v>
      </c>
      <c r="I589" s="167"/>
      <c r="L589" s="162"/>
      <c r="M589" s="168"/>
      <c r="N589" s="169"/>
      <c r="O589" s="169"/>
      <c r="P589" s="169"/>
      <c r="Q589" s="169"/>
      <c r="R589" s="169"/>
      <c r="S589" s="169"/>
      <c r="T589" s="170"/>
      <c r="AT589" s="164" t="s">
        <v>247</v>
      </c>
      <c r="AU589" s="164" t="s">
        <v>140</v>
      </c>
      <c r="AV589" s="13" t="s">
        <v>140</v>
      </c>
      <c r="AW589" s="13" t="s">
        <v>3</v>
      </c>
      <c r="AX589" s="13" t="s">
        <v>80</v>
      </c>
      <c r="AY589" s="164" t="s">
        <v>239</v>
      </c>
    </row>
    <row r="590" spans="1:65" s="13" customFormat="1">
      <c r="B590" s="162"/>
      <c r="D590" s="163" t="s">
        <v>247</v>
      </c>
      <c r="E590" s="164" t="s">
        <v>1</v>
      </c>
      <c r="F590" s="165" t="s">
        <v>865</v>
      </c>
      <c r="H590" s="166">
        <v>24</v>
      </c>
      <c r="I590" s="167"/>
      <c r="L590" s="162"/>
      <c r="M590" s="168"/>
      <c r="N590" s="169"/>
      <c r="O590" s="169"/>
      <c r="P590" s="169"/>
      <c r="Q590" s="169"/>
      <c r="R590" s="169"/>
      <c r="S590" s="169"/>
      <c r="T590" s="170"/>
      <c r="AT590" s="164" t="s">
        <v>247</v>
      </c>
      <c r="AU590" s="164" t="s">
        <v>140</v>
      </c>
      <c r="AV590" s="13" t="s">
        <v>140</v>
      </c>
      <c r="AW590" s="13" t="s">
        <v>3</v>
      </c>
      <c r="AX590" s="13" t="s">
        <v>80</v>
      </c>
      <c r="AY590" s="164" t="s">
        <v>239</v>
      </c>
    </row>
    <row r="591" spans="1:65" s="13" customFormat="1">
      <c r="B591" s="162"/>
      <c r="D591" s="163" t="s">
        <v>247</v>
      </c>
      <c r="E591" s="164" t="s">
        <v>1</v>
      </c>
      <c r="F591" s="165" t="s">
        <v>866</v>
      </c>
      <c r="H591" s="166">
        <v>2.6</v>
      </c>
      <c r="I591" s="167"/>
      <c r="L591" s="162"/>
      <c r="M591" s="168"/>
      <c r="N591" s="169"/>
      <c r="O591" s="169"/>
      <c r="P591" s="169"/>
      <c r="Q591" s="169"/>
      <c r="R591" s="169"/>
      <c r="S591" s="169"/>
      <c r="T591" s="170"/>
      <c r="AT591" s="164" t="s">
        <v>247</v>
      </c>
      <c r="AU591" s="164" t="s">
        <v>140</v>
      </c>
      <c r="AV591" s="13" t="s">
        <v>140</v>
      </c>
      <c r="AW591" s="13" t="s">
        <v>3</v>
      </c>
      <c r="AX591" s="13" t="s">
        <v>80</v>
      </c>
      <c r="AY591" s="164" t="s">
        <v>239</v>
      </c>
    </row>
    <row r="592" spans="1:65" s="13" customFormat="1">
      <c r="B592" s="162"/>
      <c r="D592" s="163" t="s">
        <v>247</v>
      </c>
      <c r="E592" s="164" t="s">
        <v>1</v>
      </c>
      <c r="F592" s="165" t="s">
        <v>1772</v>
      </c>
      <c r="H592" s="166">
        <v>4</v>
      </c>
      <c r="I592" s="167"/>
      <c r="L592" s="162"/>
      <c r="M592" s="168"/>
      <c r="N592" s="169"/>
      <c r="O592" s="169"/>
      <c r="P592" s="169"/>
      <c r="Q592" s="169"/>
      <c r="R592" s="169"/>
      <c r="S592" s="169"/>
      <c r="T592" s="170"/>
      <c r="AT592" s="164" t="s">
        <v>247</v>
      </c>
      <c r="AU592" s="164" t="s">
        <v>140</v>
      </c>
      <c r="AV592" s="13" t="s">
        <v>140</v>
      </c>
      <c r="AW592" s="13" t="s">
        <v>3</v>
      </c>
      <c r="AX592" s="13" t="s">
        <v>80</v>
      </c>
      <c r="AY592" s="164" t="s">
        <v>239</v>
      </c>
    </row>
    <row r="593" spans="1:65" s="13" customFormat="1">
      <c r="B593" s="162"/>
      <c r="D593" s="163" t="s">
        <v>247</v>
      </c>
      <c r="E593" s="164" t="s">
        <v>1</v>
      </c>
      <c r="F593" s="165" t="s">
        <v>1773</v>
      </c>
      <c r="H593" s="166">
        <v>3.6</v>
      </c>
      <c r="I593" s="167"/>
      <c r="L593" s="162"/>
      <c r="M593" s="168"/>
      <c r="N593" s="169"/>
      <c r="O593" s="169"/>
      <c r="P593" s="169"/>
      <c r="Q593" s="169"/>
      <c r="R593" s="169"/>
      <c r="S593" s="169"/>
      <c r="T593" s="170"/>
      <c r="AT593" s="164" t="s">
        <v>247</v>
      </c>
      <c r="AU593" s="164" t="s">
        <v>140</v>
      </c>
      <c r="AV593" s="13" t="s">
        <v>140</v>
      </c>
      <c r="AW593" s="13" t="s">
        <v>3</v>
      </c>
      <c r="AX593" s="13" t="s">
        <v>80</v>
      </c>
      <c r="AY593" s="164" t="s">
        <v>239</v>
      </c>
    </row>
    <row r="594" spans="1:65" s="13" customFormat="1">
      <c r="B594" s="162"/>
      <c r="D594" s="163" t="s">
        <v>247</v>
      </c>
      <c r="E594" s="164" t="s">
        <v>1</v>
      </c>
      <c r="F594" s="165" t="s">
        <v>1480</v>
      </c>
      <c r="H594" s="166">
        <v>1.1499999999999999</v>
      </c>
      <c r="I594" s="167"/>
      <c r="L594" s="162"/>
      <c r="M594" s="168"/>
      <c r="N594" s="169"/>
      <c r="O594" s="169"/>
      <c r="P594" s="169"/>
      <c r="Q594" s="169"/>
      <c r="R594" s="169"/>
      <c r="S594" s="169"/>
      <c r="T594" s="170"/>
      <c r="AT594" s="164" t="s">
        <v>247</v>
      </c>
      <c r="AU594" s="164" t="s">
        <v>140</v>
      </c>
      <c r="AV594" s="13" t="s">
        <v>140</v>
      </c>
      <c r="AW594" s="13" t="s">
        <v>3</v>
      </c>
      <c r="AX594" s="13" t="s">
        <v>80</v>
      </c>
      <c r="AY594" s="164" t="s">
        <v>239</v>
      </c>
    </row>
    <row r="595" spans="1:65" s="13" customFormat="1">
      <c r="B595" s="162"/>
      <c r="D595" s="163" t="s">
        <v>247</v>
      </c>
      <c r="E595" s="164" t="s">
        <v>1</v>
      </c>
      <c r="F595" s="165" t="s">
        <v>869</v>
      </c>
      <c r="H595" s="166">
        <v>0.78</v>
      </c>
      <c r="I595" s="167"/>
      <c r="L595" s="162"/>
      <c r="M595" s="168"/>
      <c r="N595" s="169"/>
      <c r="O595" s="169"/>
      <c r="P595" s="169"/>
      <c r="Q595" s="169"/>
      <c r="R595" s="169"/>
      <c r="S595" s="169"/>
      <c r="T595" s="170"/>
      <c r="AT595" s="164" t="s">
        <v>247</v>
      </c>
      <c r="AU595" s="164" t="s">
        <v>140</v>
      </c>
      <c r="AV595" s="13" t="s">
        <v>140</v>
      </c>
      <c r="AW595" s="13" t="s">
        <v>3</v>
      </c>
      <c r="AX595" s="13" t="s">
        <v>80</v>
      </c>
      <c r="AY595" s="164" t="s">
        <v>239</v>
      </c>
    </row>
    <row r="596" spans="1:65" s="14" customFormat="1">
      <c r="B596" s="171"/>
      <c r="D596" s="163" t="s">
        <v>247</v>
      </c>
      <c r="E596" s="172" t="s">
        <v>1</v>
      </c>
      <c r="F596" s="173" t="s">
        <v>249</v>
      </c>
      <c r="H596" s="174">
        <v>54.19</v>
      </c>
      <c r="I596" s="175"/>
      <c r="L596" s="171"/>
      <c r="M596" s="176"/>
      <c r="N596" s="177"/>
      <c r="O596" s="177"/>
      <c r="P596" s="177"/>
      <c r="Q596" s="177"/>
      <c r="R596" s="177"/>
      <c r="S596" s="177"/>
      <c r="T596" s="178"/>
      <c r="AT596" s="172" t="s">
        <v>247</v>
      </c>
      <c r="AU596" s="172" t="s">
        <v>140</v>
      </c>
      <c r="AV596" s="14" t="s">
        <v>246</v>
      </c>
      <c r="AW596" s="14" t="s">
        <v>3</v>
      </c>
      <c r="AX596" s="14" t="s">
        <v>88</v>
      </c>
      <c r="AY596" s="172" t="s">
        <v>239</v>
      </c>
    </row>
    <row r="597" spans="1:65" s="2" customFormat="1" ht="24.25" customHeight="1">
      <c r="A597" s="34"/>
      <c r="B597" s="147"/>
      <c r="C597" s="148" t="s">
        <v>580</v>
      </c>
      <c r="D597" s="148" t="s">
        <v>242</v>
      </c>
      <c r="E597" s="149" t="s">
        <v>871</v>
      </c>
      <c r="F597" s="150" t="s">
        <v>872</v>
      </c>
      <c r="G597" s="151" t="s">
        <v>138</v>
      </c>
      <c r="H597" s="152">
        <v>65.540000000000006</v>
      </c>
      <c r="I597" s="153"/>
      <c r="J597" s="152">
        <f>ROUND(I597*H597,3)</f>
        <v>0</v>
      </c>
      <c r="K597" s="154"/>
      <c r="L597" s="35"/>
      <c r="M597" s="155" t="s">
        <v>1</v>
      </c>
      <c r="N597" s="156" t="s">
        <v>46</v>
      </c>
      <c r="O597" s="60"/>
      <c r="P597" s="157">
        <f>O597*H597</f>
        <v>0</v>
      </c>
      <c r="Q597" s="157">
        <v>2.31E-3</v>
      </c>
      <c r="R597" s="157">
        <f>Q597*H597</f>
        <v>0.15139740000000002</v>
      </c>
      <c r="S597" s="157">
        <v>0</v>
      </c>
      <c r="T597" s="158">
        <f>S597*H597</f>
        <v>0</v>
      </c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R597" s="159" t="s">
        <v>307</v>
      </c>
      <c r="AT597" s="159" t="s">
        <v>242</v>
      </c>
      <c r="AU597" s="159" t="s">
        <v>140</v>
      </c>
      <c r="AY597" s="18" t="s">
        <v>239</v>
      </c>
      <c r="BE597" s="160">
        <f>IF(N597="základná",J597,0)</f>
        <v>0</v>
      </c>
      <c r="BF597" s="160">
        <f>IF(N597="znížená",J597,0)</f>
        <v>0</v>
      </c>
      <c r="BG597" s="160">
        <f>IF(N597="zákl. prenesená",J597,0)</f>
        <v>0</v>
      </c>
      <c r="BH597" s="160">
        <f>IF(N597="zníž. prenesená",J597,0)</f>
        <v>0</v>
      </c>
      <c r="BI597" s="160">
        <f>IF(N597="nulová",J597,0)</f>
        <v>0</v>
      </c>
      <c r="BJ597" s="18" t="s">
        <v>140</v>
      </c>
      <c r="BK597" s="161">
        <f>ROUND(I597*H597,3)</f>
        <v>0</v>
      </c>
      <c r="BL597" s="18" t="s">
        <v>307</v>
      </c>
      <c r="BM597" s="159" t="s">
        <v>1774</v>
      </c>
    </row>
    <row r="598" spans="1:65" s="13" customFormat="1">
      <c r="B598" s="162"/>
      <c r="D598" s="163" t="s">
        <v>247</v>
      </c>
      <c r="E598" s="164" t="s">
        <v>1</v>
      </c>
      <c r="F598" s="165" t="s">
        <v>1775</v>
      </c>
      <c r="H598" s="166">
        <v>65.540000000000006</v>
      </c>
      <c r="I598" s="167"/>
      <c r="L598" s="162"/>
      <c r="M598" s="168"/>
      <c r="N598" s="169"/>
      <c r="O598" s="169"/>
      <c r="P598" s="169"/>
      <c r="Q598" s="169"/>
      <c r="R598" s="169"/>
      <c r="S598" s="169"/>
      <c r="T598" s="170"/>
      <c r="AT598" s="164" t="s">
        <v>247</v>
      </c>
      <c r="AU598" s="164" t="s">
        <v>140</v>
      </c>
      <c r="AV598" s="13" t="s">
        <v>140</v>
      </c>
      <c r="AW598" s="13" t="s">
        <v>3</v>
      </c>
      <c r="AX598" s="13" t="s">
        <v>88</v>
      </c>
      <c r="AY598" s="164" t="s">
        <v>239</v>
      </c>
    </row>
    <row r="599" spans="1:65" s="12" customFormat="1" ht="22.75" customHeight="1">
      <c r="B599" s="134"/>
      <c r="D599" s="135" t="s">
        <v>79</v>
      </c>
      <c r="E599" s="145" t="s">
        <v>875</v>
      </c>
      <c r="F599" s="145" t="s">
        <v>876</v>
      </c>
      <c r="I599" s="137"/>
      <c r="J599" s="146">
        <f>BK599</f>
        <v>0</v>
      </c>
      <c r="L599" s="134"/>
      <c r="M599" s="139"/>
      <c r="N599" s="140"/>
      <c r="O599" s="140"/>
      <c r="P599" s="141">
        <f>SUM(P600:P604)</f>
        <v>0</v>
      </c>
      <c r="Q599" s="140"/>
      <c r="R599" s="141">
        <f>SUM(R600:R604)</f>
        <v>4.8100799999999999E-2</v>
      </c>
      <c r="S599" s="140"/>
      <c r="T599" s="142">
        <f>SUM(T600:T604)</f>
        <v>0</v>
      </c>
      <c r="AR599" s="135" t="s">
        <v>88</v>
      </c>
      <c r="AT599" s="143" t="s">
        <v>79</v>
      </c>
      <c r="AU599" s="143" t="s">
        <v>88</v>
      </c>
      <c r="AY599" s="135" t="s">
        <v>239</v>
      </c>
      <c r="BK599" s="144">
        <f>SUM(BK600:BK604)</f>
        <v>0</v>
      </c>
    </row>
    <row r="600" spans="1:65" s="2" customFormat="1" ht="24.25" customHeight="1">
      <c r="A600" s="34"/>
      <c r="B600" s="147"/>
      <c r="C600" s="148" t="s">
        <v>592</v>
      </c>
      <c r="D600" s="148" t="s">
        <v>242</v>
      </c>
      <c r="E600" s="149" t="s">
        <v>878</v>
      </c>
      <c r="F600" s="150" t="s">
        <v>879</v>
      </c>
      <c r="G600" s="151" t="s">
        <v>138</v>
      </c>
      <c r="H600" s="152">
        <v>40.72</v>
      </c>
      <c r="I600" s="153"/>
      <c r="J600" s="152">
        <f>ROUND(I600*H600,3)</f>
        <v>0</v>
      </c>
      <c r="K600" s="154"/>
      <c r="L600" s="35"/>
      <c r="M600" s="155" t="s">
        <v>1</v>
      </c>
      <c r="N600" s="156" t="s">
        <v>46</v>
      </c>
      <c r="O600" s="60"/>
      <c r="P600" s="157">
        <f>O600*H600</f>
        <v>0</v>
      </c>
      <c r="Q600" s="157">
        <v>1.14E-3</v>
      </c>
      <c r="R600" s="157">
        <f>Q600*H600</f>
        <v>4.6420799999999998E-2</v>
      </c>
      <c r="S600" s="157">
        <v>0</v>
      </c>
      <c r="T600" s="158">
        <f>S600*H600</f>
        <v>0</v>
      </c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R600" s="159" t="s">
        <v>307</v>
      </c>
      <c r="AT600" s="159" t="s">
        <v>242</v>
      </c>
      <c r="AU600" s="159" t="s">
        <v>140</v>
      </c>
      <c r="AY600" s="18" t="s">
        <v>239</v>
      </c>
      <c r="BE600" s="160">
        <f>IF(N600="základná",J600,0)</f>
        <v>0</v>
      </c>
      <c r="BF600" s="160">
        <f>IF(N600="znížená",J600,0)</f>
        <v>0</v>
      </c>
      <c r="BG600" s="160">
        <f>IF(N600="zákl. prenesená",J600,0)</f>
        <v>0</v>
      </c>
      <c r="BH600" s="160">
        <f>IF(N600="zníž. prenesená",J600,0)</f>
        <v>0</v>
      </c>
      <c r="BI600" s="160">
        <f>IF(N600="nulová",J600,0)</f>
        <v>0</v>
      </c>
      <c r="BJ600" s="18" t="s">
        <v>140</v>
      </c>
      <c r="BK600" s="161">
        <f>ROUND(I600*H600,3)</f>
        <v>0</v>
      </c>
      <c r="BL600" s="18" t="s">
        <v>307</v>
      </c>
      <c r="BM600" s="159" t="s">
        <v>1776</v>
      </c>
    </row>
    <row r="601" spans="1:65" s="13" customFormat="1">
      <c r="B601" s="162"/>
      <c r="D601" s="163" t="s">
        <v>247</v>
      </c>
      <c r="E601" s="164" t="s">
        <v>1</v>
      </c>
      <c r="F601" s="165" t="s">
        <v>881</v>
      </c>
      <c r="H601" s="166">
        <v>40.72</v>
      </c>
      <c r="I601" s="167"/>
      <c r="L601" s="162"/>
      <c r="M601" s="168"/>
      <c r="N601" s="169"/>
      <c r="O601" s="169"/>
      <c r="P601" s="169"/>
      <c r="Q601" s="169"/>
      <c r="R601" s="169"/>
      <c r="S601" s="169"/>
      <c r="T601" s="170"/>
      <c r="AT601" s="164" t="s">
        <v>247</v>
      </c>
      <c r="AU601" s="164" t="s">
        <v>140</v>
      </c>
      <c r="AV601" s="13" t="s">
        <v>140</v>
      </c>
      <c r="AW601" s="13" t="s">
        <v>3</v>
      </c>
      <c r="AX601" s="13" t="s">
        <v>88</v>
      </c>
      <c r="AY601" s="164" t="s">
        <v>239</v>
      </c>
    </row>
    <row r="602" spans="1:65" s="2" customFormat="1" ht="24.25" customHeight="1">
      <c r="A602" s="34"/>
      <c r="B602" s="147"/>
      <c r="C602" s="148" t="s">
        <v>562</v>
      </c>
      <c r="D602" s="148" t="s">
        <v>242</v>
      </c>
      <c r="E602" s="149" t="s">
        <v>883</v>
      </c>
      <c r="F602" s="150" t="s">
        <v>884</v>
      </c>
      <c r="G602" s="151" t="s">
        <v>388</v>
      </c>
      <c r="H602" s="152">
        <v>6</v>
      </c>
      <c r="I602" s="153"/>
      <c r="J602" s="152">
        <f>ROUND(I602*H602,3)</f>
        <v>0</v>
      </c>
      <c r="K602" s="154"/>
      <c r="L602" s="35"/>
      <c r="M602" s="155" t="s">
        <v>1</v>
      </c>
      <c r="N602" s="156" t="s">
        <v>46</v>
      </c>
      <c r="O602" s="60"/>
      <c r="P602" s="157">
        <f>O602*H602</f>
        <v>0</v>
      </c>
      <c r="Q602" s="157">
        <v>6.0000000000000002E-5</v>
      </c>
      <c r="R602" s="157">
        <f>Q602*H602</f>
        <v>3.6000000000000002E-4</v>
      </c>
      <c r="S602" s="157">
        <v>0</v>
      </c>
      <c r="T602" s="158">
        <f>S602*H602</f>
        <v>0</v>
      </c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R602" s="159" t="s">
        <v>246</v>
      </c>
      <c r="AT602" s="159" t="s">
        <v>242</v>
      </c>
      <c r="AU602" s="159" t="s">
        <v>140</v>
      </c>
      <c r="AY602" s="18" t="s">
        <v>239</v>
      </c>
      <c r="BE602" s="160">
        <f>IF(N602="základná",J602,0)</f>
        <v>0</v>
      </c>
      <c r="BF602" s="160">
        <f>IF(N602="znížená",J602,0)</f>
        <v>0</v>
      </c>
      <c r="BG602" s="160">
        <f>IF(N602="zákl. prenesená",J602,0)</f>
        <v>0</v>
      </c>
      <c r="BH602" s="160">
        <f>IF(N602="zníž. prenesená",J602,0)</f>
        <v>0</v>
      </c>
      <c r="BI602" s="160">
        <f>IF(N602="nulová",J602,0)</f>
        <v>0</v>
      </c>
      <c r="BJ602" s="18" t="s">
        <v>140</v>
      </c>
      <c r="BK602" s="161">
        <f>ROUND(I602*H602,3)</f>
        <v>0</v>
      </c>
      <c r="BL602" s="18" t="s">
        <v>246</v>
      </c>
      <c r="BM602" s="159" t="s">
        <v>1777</v>
      </c>
    </row>
    <row r="603" spans="1:65" s="13" customFormat="1">
      <c r="B603" s="162"/>
      <c r="D603" s="163" t="s">
        <v>247</v>
      </c>
      <c r="F603" s="165" t="s">
        <v>886</v>
      </c>
      <c r="H603" s="166">
        <v>6</v>
      </c>
      <c r="I603" s="167"/>
      <c r="L603" s="162"/>
      <c r="M603" s="168"/>
      <c r="N603" s="169"/>
      <c r="O603" s="169"/>
      <c r="P603" s="169"/>
      <c r="Q603" s="169"/>
      <c r="R603" s="169"/>
      <c r="S603" s="169"/>
      <c r="T603" s="170"/>
      <c r="AT603" s="164" t="s">
        <v>247</v>
      </c>
      <c r="AU603" s="164" t="s">
        <v>140</v>
      </c>
      <c r="AV603" s="13" t="s">
        <v>140</v>
      </c>
      <c r="AW603" s="13" t="s">
        <v>4</v>
      </c>
      <c r="AX603" s="13" t="s">
        <v>88</v>
      </c>
      <c r="AY603" s="164" t="s">
        <v>239</v>
      </c>
    </row>
    <row r="604" spans="1:65" s="2" customFormat="1" ht="24.25" customHeight="1">
      <c r="A604" s="34"/>
      <c r="B604" s="147"/>
      <c r="C604" s="190" t="s">
        <v>1251</v>
      </c>
      <c r="D604" s="190" t="s">
        <v>541</v>
      </c>
      <c r="E604" s="191" t="s">
        <v>888</v>
      </c>
      <c r="F604" s="192" t="s">
        <v>5417</v>
      </c>
      <c r="G604" s="193" t="s">
        <v>388</v>
      </c>
      <c r="H604" s="194">
        <v>6</v>
      </c>
      <c r="I604" s="195"/>
      <c r="J604" s="194">
        <f>ROUND(I604*H604,3)</f>
        <v>0</v>
      </c>
      <c r="K604" s="196"/>
      <c r="L604" s="197"/>
      <c r="M604" s="198" t="s">
        <v>1</v>
      </c>
      <c r="N604" s="199" t="s">
        <v>46</v>
      </c>
      <c r="O604" s="60"/>
      <c r="P604" s="157">
        <f>O604*H604</f>
        <v>0</v>
      </c>
      <c r="Q604" s="157">
        <v>2.2000000000000001E-4</v>
      </c>
      <c r="R604" s="157">
        <f>Q604*H604</f>
        <v>1.32E-3</v>
      </c>
      <c r="S604" s="157">
        <v>0</v>
      </c>
      <c r="T604" s="158">
        <f>S604*H604</f>
        <v>0</v>
      </c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R604" s="159" t="s">
        <v>291</v>
      </c>
      <c r="AT604" s="159" t="s">
        <v>541</v>
      </c>
      <c r="AU604" s="159" t="s">
        <v>140</v>
      </c>
      <c r="AY604" s="18" t="s">
        <v>239</v>
      </c>
      <c r="BE604" s="160">
        <f>IF(N604="základná",J604,0)</f>
        <v>0</v>
      </c>
      <c r="BF604" s="160">
        <f>IF(N604="znížená",J604,0)</f>
        <v>0</v>
      </c>
      <c r="BG604" s="160">
        <f>IF(N604="zákl. prenesená",J604,0)</f>
        <v>0</v>
      </c>
      <c r="BH604" s="160">
        <f>IF(N604="zníž. prenesená",J604,0)</f>
        <v>0</v>
      </c>
      <c r="BI604" s="160">
        <f>IF(N604="nulová",J604,0)</f>
        <v>0</v>
      </c>
      <c r="BJ604" s="18" t="s">
        <v>140</v>
      </c>
      <c r="BK604" s="161">
        <f>ROUND(I604*H604,3)</f>
        <v>0</v>
      </c>
      <c r="BL604" s="18" t="s">
        <v>246</v>
      </c>
      <c r="BM604" s="159" t="s">
        <v>1778</v>
      </c>
    </row>
    <row r="605" spans="1:65" s="12" customFormat="1" ht="22.75" customHeight="1">
      <c r="B605" s="134"/>
      <c r="D605" s="135" t="s">
        <v>79</v>
      </c>
      <c r="E605" s="145" t="s">
        <v>890</v>
      </c>
      <c r="F605" s="145" t="s">
        <v>891</v>
      </c>
      <c r="I605" s="137"/>
      <c r="J605" s="146">
        <f>BK605</f>
        <v>0</v>
      </c>
      <c r="L605" s="134"/>
      <c r="M605" s="139"/>
      <c r="N605" s="140"/>
      <c r="O605" s="140"/>
      <c r="P605" s="141">
        <f>SUM(P606:P607)</f>
        <v>0</v>
      </c>
      <c r="Q605" s="140"/>
      <c r="R605" s="141">
        <f>SUM(R606:R607)</f>
        <v>4.6592000000000001E-2</v>
      </c>
      <c r="S605" s="140"/>
      <c r="T605" s="142">
        <f>SUM(T606:T607)</f>
        <v>0</v>
      </c>
      <c r="AR605" s="135" t="s">
        <v>88</v>
      </c>
      <c r="AT605" s="143" t="s">
        <v>79</v>
      </c>
      <c r="AU605" s="143" t="s">
        <v>88</v>
      </c>
      <c r="AY605" s="135" t="s">
        <v>239</v>
      </c>
      <c r="BK605" s="144">
        <f>SUM(BK606:BK607)</f>
        <v>0</v>
      </c>
    </row>
    <row r="606" spans="1:65" s="2" customFormat="1" ht="24.25" customHeight="1">
      <c r="A606" s="34"/>
      <c r="B606" s="147"/>
      <c r="C606" s="148" t="s">
        <v>610</v>
      </c>
      <c r="D606" s="148" t="s">
        <v>242</v>
      </c>
      <c r="E606" s="149" t="s">
        <v>893</v>
      </c>
      <c r="F606" s="150" t="s">
        <v>894</v>
      </c>
      <c r="G606" s="151" t="s">
        <v>138</v>
      </c>
      <c r="H606" s="152">
        <v>36.4</v>
      </c>
      <c r="I606" s="153"/>
      <c r="J606" s="152">
        <f>ROUND(I606*H606,3)</f>
        <v>0</v>
      </c>
      <c r="K606" s="154"/>
      <c r="L606" s="35"/>
      <c r="M606" s="155" t="s">
        <v>1</v>
      </c>
      <c r="N606" s="156" t="s">
        <v>46</v>
      </c>
      <c r="O606" s="60"/>
      <c r="P606" s="157">
        <f>O606*H606</f>
        <v>0</v>
      </c>
      <c r="Q606" s="157">
        <v>1.2800000000000001E-3</v>
      </c>
      <c r="R606" s="157">
        <f>Q606*H606</f>
        <v>4.6592000000000001E-2</v>
      </c>
      <c r="S606" s="157">
        <v>0</v>
      </c>
      <c r="T606" s="158">
        <f>S606*H606</f>
        <v>0</v>
      </c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R606" s="159" t="s">
        <v>307</v>
      </c>
      <c r="AT606" s="159" t="s">
        <v>242</v>
      </c>
      <c r="AU606" s="159" t="s">
        <v>140</v>
      </c>
      <c r="AY606" s="18" t="s">
        <v>239</v>
      </c>
      <c r="BE606" s="160">
        <f>IF(N606="základná",J606,0)</f>
        <v>0</v>
      </c>
      <c r="BF606" s="160">
        <f>IF(N606="znížená",J606,0)</f>
        <v>0</v>
      </c>
      <c r="BG606" s="160">
        <f>IF(N606="zákl. prenesená",J606,0)</f>
        <v>0</v>
      </c>
      <c r="BH606" s="160">
        <f>IF(N606="zníž. prenesená",J606,0)</f>
        <v>0</v>
      </c>
      <c r="BI606" s="160">
        <f>IF(N606="nulová",J606,0)</f>
        <v>0</v>
      </c>
      <c r="BJ606" s="18" t="s">
        <v>140</v>
      </c>
      <c r="BK606" s="161">
        <f>ROUND(I606*H606,3)</f>
        <v>0</v>
      </c>
      <c r="BL606" s="18" t="s">
        <v>307</v>
      </c>
      <c r="BM606" s="159" t="s">
        <v>1779</v>
      </c>
    </row>
    <row r="607" spans="1:65" s="13" customFormat="1">
      <c r="B607" s="162"/>
      <c r="D607" s="163" t="s">
        <v>247</v>
      </c>
      <c r="E607" s="164" t="s">
        <v>1</v>
      </c>
      <c r="F607" s="165" t="s">
        <v>896</v>
      </c>
      <c r="H607" s="166">
        <v>36.4</v>
      </c>
      <c r="I607" s="167"/>
      <c r="L607" s="162"/>
      <c r="M607" s="168"/>
      <c r="N607" s="169"/>
      <c r="O607" s="169"/>
      <c r="P607" s="169"/>
      <c r="Q607" s="169"/>
      <c r="R607" s="169"/>
      <c r="S607" s="169"/>
      <c r="T607" s="170"/>
      <c r="AT607" s="164" t="s">
        <v>247</v>
      </c>
      <c r="AU607" s="164" t="s">
        <v>140</v>
      </c>
      <c r="AV607" s="13" t="s">
        <v>140</v>
      </c>
      <c r="AW607" s="13" t="s">
        <v>3</v>
      </c>
      <c r="AX607" s="13" t="s">
        <v>88</v>
      </c>
      <c r="AY607" s="164" t="s">
        <v>239</v>
      </c>
    </row>
    <row r="608" spans="1:65" s="12" customFormat="1" ht="22.75" customHeight="1">
      <c r="B608" s="134"/>
      <c r="D608" s="135" t="s">
        <v>79</v>
      </c>
      <c r="E608" s="145" t="s">
        <v>897</v>
      </c>
      <c r="F608" s="145" t="s">
        <v>509</v>
      </c>
      <c r="I608" s="137"/>
      <c r="J608" s="146">
        <f>BK608</f>
        <v>0</v>
      </c>
      <c r="L608" s="134"/>
      <c r="M608" s="139"/>
      <c r="N608" s="140"/>
      <c r="O608" s="140"/>
      <c r="P608" s="141">
        <f>P609</f>
        <v>0</v>
      </c>
      <c r="Q608" s="140"/>
      <c r="R608" s="141">
        <f>R609</f>
        <v>0</v>
      </c>
      <c r="S608" s="140"/>
      <c r="T608" s="142">
        <f>T609</f>
        <v>0</v>
      </c>
      <c r="AR608" s="135" t="s">
        <v>88</v>
      </c>
      <c r="AT608" s="143" t="s">
        <v>79</v>
      </c>
      <c r="AU608" s="143" t="s">
        <v>88</v>
      </c>
      <c r="AY608" s="135" t="s">
        <v>239</v>
      </c>
      <c r="BK608" s="144">
        <f>BK609</f>
        <v>0</v>
      </c>
    </row>
    <row r="609" spans="1:65" s="2" customFormat="1" ht="24.25" customHeight="1">
      <c r="A609" s="34"/>
      <c r="B609" s="147"/>
      <c r="C609" s="148" t="s">
        <v>276</v>
      </c>
      <c r="D609" s="148" t="s">
        <v>242</v>
      </c>
      <c r="E609" s="149" t="s">
        <v>899</v>
      </c>
      <c r="F609" s="150" t="s">
        <v>900</v>
      </c>
      <c r="G609" s="151" t="s">
        <v>461</v>
      </c>
      <c r="H609" s="152">
        <v>0.37</v>
      </c>
      <c r="I609" s="153"/>
      <c r="J609" s="152">
        <f>ROUND(I609*H609,3)</f>
        <v>0</v>
      </c>
      <c r="K609" s="154"/>
      <c r="L609" s="35"/>
      <c r="M609" s="155" t="s">
        <v>1</v>
      </c>
      <c r="N609" s="156" t="s">
        <v>46</v>
      </c>
      <c r="O609" s="60"/>
      <c r="P609" s="157">
        <f>O609*H609</f>
        <v>0</v>
      </c>
      <c r="Q609" s="157">
        <v>0</v>
      </c>
      <c r="R609" s="157">
        <f>Q609*H609</f>
        <v>0</v>
      </c>
      <c r="S609" s="157">
        <v>0</v>
      </c>
      <c r="T609" s="158">
        <f>S609*H609</f>
        <v>0</v>
      </c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R609" s="159" t="s">
        <v>246</v>
      </c>
      <c r="AT609" s="159" t="s">
        <v>242</v>
      </c>
      <c r="AU609" s="159" t="s">
        <v>140</v>
      </c>
      <c r="AY609" s="18" t="s">
        <v>239</v>
      </c>
      <c r="BE609" s="160">
        <f>IF(N609="základná",J609,0)</f>
        <v>0</v>
      </c>
      <c r="BF609" s="160">
        <f>IF(N609="znížená",J609,0)</f>
        <v>0</v>
      </c>
      <c r="BG609" s="160">
        <f>IF(N609="zákl. prenesená",J609,0)</f>
        <v>0</v>
      </c>
      <c r="BH609" s="160">
        <f>IF(N609="zníž. prenesená",J609,0)</f>
        <v>0</v>
      </c>
      <c r="BI609" s="160">
        <f>IF(N609="nulová",J609,0)</f>
        <v>0</v>
      </c>
      <c r="BJ609" s="18" t="s">
        <v>140</v>
      </c>
      <c r="BK609" s="161">
        <f>ROUND(I609*H609,3)</f>
        <v>0</v>
      </c>
      <c r="BL609" s="18" t="s">
        <v>246</v>
      </c>
      <c r="BM609" s="159" t="s">
        <v>1780</v>
      </c>
    </row>
    <row r="610" spans="1:65" s="12" customFormat="1" ht="25.85" customHeight="1">
      <c r="B610" s="134"/>
      <c r="D610" s="135" t="s">
        <v>79</v>
      </c>
      <c r="E610" s="136" t="s">
        <v>750</v>
      </c>
      <c r="F610" s="136" t="s">
        <v>902</v>
      </c>
      <c r="I610" s="137"/>
      <c r="J610" s="138">
        <f>BK610</f>
        <v>0</v>
      </c>
      <c r="L610" s="134"/>
      <c r="M610" s="139"/>
      <c r="N610" s="140"/>
      <c r="O610" s="140"/>
      <c r="P610" s="141">
        <f>P611+P626+P636+P641+P645</f>
        <v>0</v>
      </c>
      <c r="Q610" s="140"/>
      <c r="R610" s="141">
        <f>R611+R626+R636+R641+R645</f>
        <v>0.9890000000000001</v>
      </c>
      <c r="S610" s="140"/>
      <c r="T610" s="142">
        <f>T611+T626+T636+T641+T645</f>
        <v>1.056</v>
      </c>
      <c r="AR610" s="135" t="s">
        <v>88</v>
      </c>
      <c r="AT610" s="143" t="s">
        <v>79</v>
      </c>
      <c r="AU610" s="143" t="s">
        <v>80</v>
      </c>
      <c r="AY610" s="135" t="s">
        <v>239</v>
      </c>
      <c r="BK610" s="144">
        <f>BK611+BK626+BK636+BK641+BK645</f>
        <v>0</v>
      </c>
    </row>
    <row r="611" spans="1:65" s="12" customFormat="1" ht="22.75" customHeight="1">
      <c r="B611" s="134"/>
      <c r="D611" s="135" t="s">
        <v>79</v>
      </c>
      <c r="E611" s="145" t="s">
        <v>903</v>
      </c>
      <c r="F611" s="145" t="s">
        <v>904</v>
      </c>
      <c r="I611" s="137"/>
      <c r="J611" s="146">
        <f>BK611</f>
        <v>0</v>
      </c>
      <c r="L611" s="134"/>
      <c r="M611" s="139"/>
      <c r="N611" s="140"/>
      <c r="O611" s="140"/>
      <c r="P611" s="141">
        <f>SUM(P612:P625)</f>
        <v>0</v>
      </c>
      <c r="Q611" s="140"/>
      <c r="R611" s="141">
        <f>SUM(R612:R625)</f>
        <v>0.374</v>
      </c>
      <c r="S611" s="140"/>
      <c r="T611" s="142">
        <f>SUM(T612:T625)</f>
        <v>0</v>
      </c>
      <c r="AR611" s="135" t="s">
        <v>88</v>
      </c>
      <c r="AT611" s="143" t="s">
        <v>79</v>
      </c>
      <c r="AU611" s="143" t="s">
        <v>88</v>
      </c>
      <c r="AY611" s="135" t="s">
        <v>239</v>
      </c>
      <c r="BK611" s="144">
        <f>SUM(BK612:BK625)</f>
        <v>0</v>
      </c>
    </row>
    <row r="612" spans="1:65" s="2" customFormat="1" ht="24.25" customHeight="1">
      <c r="A612" s="34"/>
      <c r="B612" s="147"/>
      <c r="C612" s="148" t="s">
        <v>924</v>
      </c>
      <c r="D612" s="148" t="s">
        <v>242</v>
      </c>
      <c r="E612" s="149" t="s">
        <v>1781</v>
      </c>
      <c r="F612" s="150" t="s">
        <v>1782</v>
      </c>
      <c r="G612" s="151" t="s">
        <v>138</v>
      </c>
      <c r="H612" s="152">
        <v>14.4</v>
      </c>
      <c r="I612" s="153"/>
      <c r="J612" s="152">
        <f>ROUND(I612*H612,3)</f>
        <v>0</v>
      </c>
      <c r="K612" s="154"/>
      <c r="L612" s="35"/>
      <c r="M612" s="155" t="s">
        <v>1</v>
      </c>
      <c r="N612" s="156" t="s">
        <v>46</v>
      </c>
      <c r="O612" s="60"/>
      <c r="P612" s="157">
        <f>O612*H612</f>
        <v>0</v>
      </c>
      <c r="Q612" s="157">
        <v>0</v>
      </c>
      <c r="R612" s="157">
        <f>Q612*H612</f>
        <v>0</v>
      </c>
      <c r="S612" s="157">
        <v>0</v>
      </c>
      <c r="T612" s="158">
        <f>S612*H612</f>
        <v>0</v>
      </c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R612" s="159" t="s">
        <v>307</v>
      </c>
      <c r="AT612" s="159" t="s">
        <v>242</v>
      </c>
      <c r="AU612" s="159" t="s">
        <v>140</v>
      </c>
      <c r="AY612" s="18" t="s">
        <v>239</v>
      </c>
      <c r="BE612" s="160">
        <f>IF(N612="základná",J612,0)</f>
        <v>0</v>
      </c>
      <c r="BF612" s="160">
        <f>IF(N612="znížená",J612,0)</f>
        <v>0</v>
      </c>
      <c r="BG612" s="160">
        <f>IF(N612="zákl. prenesená",J612,0)</f>
        <v>0</v>
      </c>
      <c r="BH612" s="160">
        <f>IF(N612="zníž. prenesená",J612,0)</f>
        <v>0</v>
      </c>
      <c r="BI612" s="160">
        <f>IF(N612="nulová",J612,0)</f>
        <v>0</v>
      </c>
      <c r="BJ612" s="18" t="s">
        <v>140</v>
      </c>
      <c r="BK612" s="161">
        <f>ROUND(I612*H612,3)</f>
        <v>0</v>
      </c>
      <c r="BL612" s="18" t="s">
        <v>307</v>
      </c>
      <c r="BM612" s="159" t="s">
        <v>443</v>
      </c>
    </row>
    <row r="613" spans="1:65" s="2" customFormat="1" ht="29.45">
      <c r="A613" s="34"/>
      <c r="B613" s="35"/>
      <c r="C613" s="34"/>
      <c r="D613" s="163" t="s">
        <v>316</v>
      </c>
      <c r="E613" s="34"/>
      <c r="F613" s="186" t="s">
        <v>963</v>
      </c>
      <c r="G613" s="34"/>
      <c r="H613" s="34"/>
      <c r="I613" s="187"/>
      <c r="J613" s="34"/>
      <c r="K613" s="34"/>
      <c r="L613" s="35"/>
      <c r="M613" s="188"/>
      <c r="N613" s="189"/>
      <c r="O613" s="60"/>
      <c r="P613" s="60"/>
      <c r="Q613" s="60"/>
      <c r="R613" s="60"/>
      <c r="S613" s="60"/>
      <c r="T613" s="61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T613" s="18" t="s">
        <v>316</v>
      </c>
      <c r="AU613" s="18" t="s">
        <v>140</v>
      </c>
    </row>
    <row r="614" spans="1:65" s="13" customFormat="1">
      <c r="B614" s="162"/>
      <c r="D614" s="163" t="s">
        <v>247</v>
      </c>
      <c r="E614" s="164" t="s">
        <v>1</v>
      </c>
      <c r="F614" s="165" t="s">
        <v>1783</v>
      </c>
      <c r="H614" s="166">
        <v>14.4</v>
      </c>
      <c r="I614" s="167"/>
      <c r="L614" s="162"/>
      <c r="M614" s="168"/>
      <c r="N614" s="169"/>
      <c r="O614" s="169"/>
      <c r="P614" s="169"/>
      <c r="Q614" s="169"/>
      <c r="R614" s="169"/>
      <c r="S614" s="169"/>
      <c r="T614" s="170"/>
      <c r="AT614" s="164" t="s">
        <v>247</v>
      </c>
      <c r="AU614" s="164" t="s">
        <v>140</v>
      </c>
      <c r="AV614" s="13" t="s">
        <v>140</v>
      </c>
      <c r="AW614" s="13" t="s">
        <v>3</v>
      </c>
      <c r="AX614" s="13" t="s">
        <v>80</v>
      </c>
      <c r="AY614" s="164" t="s">
        <v>239</v>
      </c>
    </row>
    <row r="615" spans="1:65" s="14" customFormat="1">
      <c r="B615" s="171"/>
      <c r="D615" s="163" t="s">
        <v>247</v>
      </c>
      <c r="E615" s="172" t="s">
        <v>1</v>
      </c>
      <c r="F615" s="173" t="s">
        <v>249</v>
      </c>
      <c r="H615" s="174">
        <v>14.4</v>
      </c>
      <c r="I615" s="175"/>
      <c r="L615" s="171"/>
      <c r="M615" s="176"/>
      <c r="N615" s="177"/>
      <c r="O615" s="177"/>
      <c r="P615" s="177"/>
      <c r="Q615" s="177"/>
      <c r="R615" s="177"/>
      <c r="S615" s="177"/>
      <c r="T615" s="178"/>
      <c r="AT615" s="172" t="s">
        <v>247</v>
      </c>
      <c r="AU615" s="172" t="s">
        <v>140</v>
      </c>
      <c r="AV615" s="14" t="s">
        <v>246</v>
      </c>
      <c r="AW615" s="14" t="s">
        <v>3</v>
      </c>
      <c r="AX615" s="14" t="s">
        <v>88</v>
      </c>
      <c r="AY615" s="172" t="s">
        <v>239</v>
      </c>
    </row>
    <row r="616" spans="1:65" s="2" customFormat="1" ht="24.25" customHeight="1">
      <c r="A616" s="34"/>
      <c r="B616" s="147"/>
      <c r="C616" s="190" t="s">
        <v>439</v>
      </c>
      <c r="D616" s="190" t="s">
        <v>541</v>
      </c>
      <c r="E616" s="191" t="s">
        <v>1784</v>
      </c>
      <c r="F616" s="192" t="s">
        <v>1785</v>
      </c>
      <c r="G616" s="193" t="s">
        <v>388</v>
      </c>
      <c r="H616" s="194">
        <v>3</v>
      </c>
      <c r="I616" s="195"/>
      <c r="J616" s="194">
        <f>ROUND(I616*H616,3)</f>
        <v>0</v>
      </c>
      <c r="K616" s="196"/>
      <c r="L616" s="197"/>
      <c r="M616" s="198" t="s">
        <v>1</v>
      </c>
      <c r="N616" s="199" t="s">
        <v>46</v>
      </c>
      <c r="O616" s="60"/>
      <c r="P616" s="157">
        <f>O616*H616</f>
        <v>0</v>
      </c>
      <c r="Q616" s="157">
        <v>3.6999999999999998E-2</v>
      </c>
      <c r="R616" s="157">
        <f>Q616*H616</f>
        <v>0.11099999999999999</v>
      </c>
      <c r="S616" s="157">
        <v>0</v>
      </c>
      <c r="T616" s="158">
        <f>S616*H616</f>
        <v>0</v>
      </c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R616" s="159" t="s">
        <v>323</v>
      </c>
      <c r="AT616" s="159" t="s">
        <v>541</v>
      </c>
      <c r="AU616" s="159" t="s">
        <v>140</v>
      </c>
      <c r="AY616" s="18" t="s">
        <v>239</v>
      </c>
      <c r="BE616" s="160">
        <f>IF(N616="základná",J616,0)</f>
        <v>0</v>
      </c>
      <c r="BF616" s="160">
        <f>IF(N616="znížená",J616,0)</f>
        <v>0</v>
      </c>
      <c r="BG616" s="160">
        <f>IF(N616="zákl. prenesená",J616,0)</f>
        <v>0</v>
      </c>
      <c r="BH616" s="160">
        <f>IF(N616="zníž. prenesená",J616,0)</f>
        <v>0</v>
      </c>
      <c r="BI616" s="160">
        <f>IF(N616="nulová",J616,0)</f>
        <v>0</v>
      </c>
      <c r="BJ616" s="18" t="s">
        <v>140</v>
      </c>
      <c r="BK616" s="161">
        <f>ROUND(I616*H616,3)</f>
        <v>0</v>
      </c>
      <c r="BL616" s="18" t="s">
        <v>307</v>
      </c>
      <c r="BM616" s="159" t="s">
        <v>934</v>
      </c>
    </row>
    <row r="617" spans="1:65" s="2" customFormat="1" ht="24.25" customHeight="1">
      <c r="A617" s="34"/>
      <c r="B617" s="147"/>
      <c r="C617" s="148" t="s">
        <v>443</v>
      </c>
      <c r="D617" s="148" t="s">
        <v>242</v>
      </c>
      <c r="E617" s="149" t="s">
        <v>906</v>
      </c>
      <c r="F617" s="150" t="s">
        <v>907</v>
      </c>
      <c r="G617" s="151" t="s">
        <v>138</v>
      </c>
      <c r="H617" s="152">
        <v>20.04</v>
      </c>
      <c r="I617" s="153"/>
      <c r="J617" s="152">
        <f>ROUND(I617*H617,3)</f>
        <v>0</v>
      </c>
      <c r="K617" s="154"/>
      <c r="L617" s="35"/>
      <c r="M617" s="155" t="s">
        <v>1</v>
      </c>
      <c r="N617" s="156" t="s">
        <v>46</v>
      </c>
      <c r="O617" s="60"/>
      <c r="P617" s="157">
        <f>O617*H617</f>
        <v>0</v>
      </c>
      <c r="Q617" s="157">
        <v>0</v>
      </c>
      <c r="R617" s="157">
        <f>Q617*H617</f>
        <v>0</v>
      </c>
      <c r="S617" s="157">
        <v>0</v>
      </c>
      <c r="T617" s="158">
        <f>S617*H617</f>
        <v>0</v>
      </c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R617" s="159" t="s">
        <v>307</v>
      </c>
      <c r="AT617" s="159" t="s">
        <v>242</v>
      </c>
      <c r="AU617" s="159" t="s">
        <v>140</v>
      </c>
      <c r="AY617" s="18" t="s">
        <v>239</v>
      </c>
      <c r="BE617" s="160">
        <f>IF(N617="základná",J617,0)</f>
        <v>0</v>
      </c>
      <c r="BF617" s="160">
        <f>IF(N617="znížená",J617,0)</f>
        <v>0</v>
      </c>
      <c r="BG617" s="160">
        <f>IF(N617="zákl. prenesená",J617,0)</f>
        <v>0</v>
      </c>
      <c r="BH617" s="160">
        <f>IF(N617="zníž. prenesená",J617,0)</f>
        <v>0</v>
      </c>
      <c r="BI617" s="160">
        <f>IF(N617="nulová",J617,0)</f>
        <v>0</v>
      </c>
      <c r="BJ617" s="18" t="s">
        <v>140</v>
      </c>
      <c r="BK617" s="161">
        <f>ROUND(I617*H617,3)</f>
        <v>0</v>
      </c>
      <c r="BL617" s="18" t="s">
        <v>307</v>
      </c>
      <c r="BM617" s="159" t="s">
        <v>938</v>
      </c>
    </row>
    <row r="618" spans="1:65" s="13" customFormat="1">
      <c r="B618" s="162"/>
      <c r="D618" s="163" t="s">
        <v>247</v>
      </c>
      <c r="E618" s="164" t="s">
        <v>1</v>
      </c>
      <c r="F618" s="165" t="s">
        <v>1786</v>
      </c>
      <c r="H618" s="166">
        <v>20.04</v>
      </c>
      <c r="I618" s="167"/>
      <c r="L618" s="162"/>
      <c r="M618" s="168"/>
      <c r="N618" s="169"/>
      <c r="O618" s="169"/>
      <c r="P618" s="169"/>
      <c r="Q618" s="169"/>
      <c r="R618" s="169"/>
      <c r="S618" s="169"/>
      <c r="T618" s="170"/>
      <c r="AT618" s="164" t="s">
        <v>247</v>
      </c>
      <c r="AU618" s="164" t="s">
        <v>140</v>
      </c>
      <c r="AV618" s="13" t="s">
        <v>140</v>
      </c>
      <c r="AW618" s="13" t="s">
        <v>3</v>
      </c>
      <c r="AX618" s="13" t="s">
        <v>80</v>
      </c>
      <c r="AY618" s="164" t="s">
        <v>239</v>
      </c>
    </row>
    <row r="619" spans="1:65" s="14" customFormat="1">
      <c r="B619" s="171"/>
      <c r="D619" s="163" t="s">
        <v>247</v>
      </c>
      <c r="E619" s="172" t="s">
        <v>1</v>
      </c>
      <c r="F619" s="173" t="s">
        <v>249</v>
      </c>
      <c r="H619" s="174">
        <v>20.04</v>
      </c>
      <c r="I619" s="175"/>
      <c r="L619" s="171"/>
      <c r="M619" s="176"/>
      <c r="N619" s="177"/>
      <c r="O619" s="177"/>
      <c r="P619" s="177"/>
      <c r="Q619" s="177"/>
      <c r="R619" s="177"/>
      <c r="S619" s="177"/>
      <c r="T619" s="178"/>
      <c r="AT619" s="172" t="s">
        <v>247</v>
      </c>
      <c r="AU619" s="172" t="s">
        <v>140</v>
      </c>
      <c r="AV619" s="14" t="s">
        <v>246</v>
      </c>
      <c r="AW619" s="14" t="s">
        <v>3</v>
      </c>
      <c r="AX619" s="14" t="s">
        <v>88</v>
      </c>
      <c r="AY619" s="172" t="s">
        <v>239</v>
      </c>
    </row>
    <row r="620" spans="1:65" s="2" customFormat="1" ht="38" customHeight="1">
      <c r="A620" s="34"/>
      <c r="B620" s="147"/>
      <c r="C620" s="190" t="s">
        <v>934</v>
      </c>
      <c r="D620" s="190" t="s">
        <v>541</v>
      </c>
      <c r="E620" s="191" t="s">
        <v>914</v>
      </c>
      <c r="F620" s="192" t="s">
        <v>915</v>
      </c>
      <c r="G620" s="193" t="s">
        <v>138</v>
      </c>
      <c r="H620" s="194">
        <v>21.042000000000002</v>
      </c>
      <c r="I620" s="195"/>
      <c r="J620" s="194">
        <f>ROUND(I620*H620,3)</f>
        <v>0</v>
      </c>
      <c r="K620" s="196"/>
      <c r="L620" s="197"/>
      <c r="M620" s="198" t="s">
        <v>1</v>
      </c>
      <c r="N620" s="199" t="s">
        <v>46</v>
      </c>
      <c r="O620" s="60"/>
      <c r="P620" s="157">
        <f>O620*H620</f>
        <v>0</v>
      </c>
      <c r="Q620" s="157">
        <v>0</v>
      </c>
      <c r="R620" s="157">
        <f>Q620*H620</f>
        <v>0</v>
      </c>
      <c r="S620" s="157">
        <v>0</v>
      </c>
      <c r="T620" s="158">
        <f>S620*H620</f>
        <v>0</v>
      </c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R620" s="159" t="s">
        <v>323</v>
      </c>
      <c r="AT620" s="159" t="s">
        <v>541</v>
      </c>
      <c r="AU620" s="159" t="s">
        <v>140</v>
      </c>
      <c r="AY620" s="18" t="s">
        <v>239</v>
      </c>
      <c r="BE620" s="160">
        <f>IF(N620="základná",J620,0)</f>
        <v>0</v>
      </c>
      <c r="BF620" s="160">
        <f>IF(N620="znížená",J620,0)</f>
        <v>0</v>
      </c>
      <c r="BG620" s="160">
        <f>IF(N620="zákl. prenesená",J620,0)</f>
        <v>0</v>
      </c>
      <c r="BH620" s="160">
        <f>IF(N620="zníž. prenesená",J620,0)</f>
        <v>0</v>
      </c>
      <c r="BI620" s="160">
        <f>IF(N620="nulová",J620,0)</f>
        <v>0</v>
      </c>
      <c r="BJ620" s="18" t="s">
        <v>140</v>
      </c>
      <c r="BK620" s="161">
        <f>ROUND(I620*H620,3)</f>
        <v>0</v>
      </c>
      <c r="BL620" s="18" t="s">
        <v>307</v>
      </c>
      <c r="BM620" s="159" t="s">
        <v>941</v>
      </c>
    </row>
    <row r="621" spans="1:65" s="2" customFormat="1" ht="38" customHeight="1">
      <c r="A621" s="34"/>
      <c r="B621" s="147"/>
      <c r="C621" s="190" t="s">
        <v>938</v>
      </c>
      <c r="D621" s="190" t="s">
        <v>541</v>
      </c>
      <c r="E621" s="191" t="s">
        <v>917</v>
      </c>
      <c r="F621" s="192" t="s">
        <v>1787</v>
      </c>
      <c r="G621" s="193" t="s">
        <v>138</v>
      </c>
      <c r="H621" s="194">
        <v>21.042000000000002</v>
      </c>
      <c r="I621" s="195"/>
      <c r="J621" s="194">
        <f>ROUND(I621*H621,3)</f>
        <v>0</v>
      </c>
      <c r="K621" s="196"/>
      <c r="L621" s="197"/>
      <c r="M621" s="198" t="s">
        <v>1</v>
      </c>
      <c r="N621" s="199" t="s">
        <v>46</v>
      </c>
      <c r="O621" s="60"/>
      <c r="P621" s="157">
        <f>O621*H621</f>
        <v>0</v>
      </c>
      <c r="Q621" s="157">
        <v>0</v>
      </c>
      <c r="R621" s="157">
        <f>Q621*H621</f>
        <v>0</v>
      </c>
      <c r="S621" s="157">
        <v>0</v>
      </c>
      <c r="T621" s="158">
        <f>S621*H621</f>
        <v>0</v>
      </c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R621" s="159" t="s">
        <v>323</v>
      </c>
      <c r="AT621" s="159" t="s">
        <v>541</v>
      </c>
      <c r="AU621" s="159" t="s">
        <v>140</v>
      </c>
      <c r="AY621" s="18" t="s">
        <v>239</v>
      </c>
      <c r="BE621" s="160">
        <f>IF(N621="základná",J621,0)</f>
        <v>0</v>
      </c>
      <c r="BF621" s="160">
        <f>IF(N621="znížená",J621,0)</f>
        <v>0</v>
      </c>
      <c r="BG621" s="160">
        <f>IF(N621="zákl. prenesená",J621,0)</f>
        <v>0</v>
      </c>
      <c r="BH621" s="160">
        <f>IF(N621="zníž. prenesená",J621,0)</f>
        <v>0</v>
      </c>
      <c r="BI621" s="160">
        <f>IF(N621="nulová",J621,0)</f>
        <v>0</v>
      </c>
      <c r="BJ621" s="18" t="s">
        <v>140</v>
      </c>
      <c r="BK621" s="161">
        <f>ROUND(I621*H621,3)</f>
        <v>0</v>
      </c>
      <c r="BL621" s="18" t="s">
        <v>307</v>
      </c>
      <c r="BM621" s="159" t="s">
        <v>947</v>
      </c>
    </row>
    <row r="622" spans="1:65" s="2" customFormat="1" ht="24.25" customHeight="1">
      <c r="A622" s="34"/>
      <c r="B622" s="147"/>
      <c r="C622" s="190" t="s">
        <v>941</v>
      </c>
      <c r="D622" s="190" t="s">
        <v>541</v>
      </c>
      <c r="E622" s="191" t="s">
        <v>1788</v>
      </c>
      <c r="F622" s="192" t="s">
        <v>1789</v>
      </c>
      <c r="G622" s="193" t="s">
        <v>388</v>
      </c>
      <c r="H622" s="194">
        <v>2</v>
      </c>
      <c r="I622" s="195"/>
      <c r="J622" s="194">
        <f>ROUND(I622*H622,3)</f>
        <v>0</v>
      </c>
      <c r="K622" s="196"/>
      <c r="L622" s="197"/>
      <c r="M622" s="198" t="s">
        <v>1</v>
      </c>
      <c r="N622" s="199" t="s">
        <v>46</v>
      </c>
      <c r="O622" s="60"/>
      <c r="P622" s="157">
        <f>O622*H622</f>
        <v>0</v>
      </c>
      <c r="Q622" s="157">
        <v>7.2999999999999995E-2</v>
      </c>
      <c r="R622" s="157">
        <f>Q622*H622</f>
        <v>0.14599999999999999</v>
      </c>
      <c r="S622" s="157">
        <v>0</v>
      </c>
      <c r="T622" s="158">
        <f>S622*H622</f>
        <v>0</v>
      </c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R622" s="159" t="s">
        <v>323</v>
      </c>
      <c r="AT622" s="159" t="s">
        <v>541</v>
      </c>
      <c r="AU622" s="159" t="s">
        <v>140</v>
      </c>
      <c r="AY622" s="18" t="s">
        <v>239</v>
      </c>
      <c r="BE622" s="160">
        <f>IF(N622="základná",J622,0)</f>
        <v>0</v>
      </c>
      <c r="BF622" s="160">
        <f>IF(N622="znížená",J622,0)</f>
        <v>0</v>
      </c>
      <c r="BG622" s="160">
        <f>IF(N622="zákl. prenesená",J622,0)</f>
        <v>0</v>
      </c>
      <c r="BH622" s="160">
        <f>IF(N622="zníž. prenesená",J622,0)</f>
        <v>0</v>
      </c>
      <c r="BI622" s="160">
        <f>IF(N622="nulová",J622,0)</f>
        <v>0</v>
      </c>
      <c r="BJ622" s="18" t="s">
        <v>140</v>
      </c>
      <c r="BK622" s="161">
        <f>ROUND(I622*H622,3)</f>
        <v>0</v>
      </c>
      <c r="BL622" s="18" t="s">
        <v>307</v>
      </c>
      <c r="BM622" s="159" t="s">
        <v>450</v>
      </c>
    </row>
    <row r="623" spans="1:65" s="2" customFormat="1" ht="39.299999999999997">
      <c r="A623" s="34"/>
      <c r="B623" s="35"/>
      <c r="C623" s="34"/>
      <c r="D623" s="163" t="s">
        <v>316</v>
      </c>
      <c r="E623" s="34"/>
      <c r="F623" s="186" t="s">
        <v>1790</v>
      </c>
      <c r="G623" s="34"/>
      <c r="H623" s="34"/>
      <c r="I623" s="187"/>
      <c r="J623" s="34"/>
      <c r="K623" s="34"/>
      <c r="L623" s="35"/>
      <c r="M623" s="188"/>
      <c r="N623" s="189"/>
      <c r="O623" s="60"/>
      <c r="P623" s="60"/>
      <c r="Q623" s="60"/>
      <c r="R623" s="60"/>
      <c r="S623" s="60"/>
      <c r="T623" s="61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T623" s="18" t="s">
        <v>316</v>
      </c>
      <c r="AU623" s="18" t="s">
        <v>140</v>
      </c>
    </row>
    <row r="624" spans="1:65" s="2" customFormat="1" ht="24.25" customHeight="1">
      <c r="A624" s="34"/>
      <c r="B624" s="147"/>
      <c r="C624" s="190" t="s">
        <v>947</v>
      </c>
      <c r="D624" s="190" t="s">
        <v>541</v>
      </c>
      <c r="E624" s="191" t="s">
        <v>910</v>
      </c>
      <c r="F624" s="192" t="s">
        <v>911</v>
      </c>
      <c r="G624" s="193" t="s">
        <v>388</v>
      </c>
      <c r="H624" s="194">
        <v>1</v>
      </c>
      <c r="I624" s="195"/>
      <c r="J624" s="194">
        <f>ROUND(I624*H624,3)</f>
        <v>0</v>
      </c>
      <c r="K624" s="196"/>
      <c r="L624" s="197"/>
      <c r="M624" s="198" t="s">
        <v>1</v>
      </c>
      <c r="N624" s="199" t="s">
        <v>46</v>
      </c>
      <c r="O624" s="60"/>
      <c r="P624" s="157">
        <f>O624*H624</f>
        <v>0</v>
      </c>
      <c r="Q624" s="157">
        <v>0.11700000000000001</v>
      </c>
      <c r="R624" s="157">
        <f>Q624*H624</f>
        <v>0.11700000000000001</v>
      </c>
      <c r="S624" s="157">
        <v>0</v>
      </c>
      <c r="T624" s="158">
        <f>S624*H624</f>
        <v>0</v>
      </c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R624" s="159" t="s">
        <v>323</v>
      </c>
      <c r="AT624" s="159" t="s">
        <v>541</v>
      </c>
      <c r="AU624" s="159" t="s">
        <v>140</v>
      </c>
      <c r="AY624" s="18" t="s">
        <v>239</v>
      </c>
      <c r="BE624" s="160">
        <f>IF(N624="základná",J624,0)</f>
        <v>0</v>
      </c>
      <c r="BF624" s="160">
        <f>IF(N624="znížená",J624,0)</f>
        <v>0</v>
      </c>
      <c r="BG624" s="160">
        <f>IF(N624="zákl. prenesená",J624,0)</f>
        <v>0</v>
      </c>
      <c r="BH624" s="160">
        <f>IF(N624="zníž. prenesená",J624,0)</f>
        <v>0</v>
      </c>
      <c r="BI624" s="160">
        <f>IF(N624="nulová",J624,0)</f>
        <v>0</v>
      </c>
      <c r="BJ624" s="18" t="s">
        <v>140</v>
      </c>
      <c r="BK624" s="161">
        <f>ROUND(I624*H624,3)</f>
        <v>0</v>
      </c>
      <c r="BL624" s="18" t="s">
        <v>307</v>
      </c>
      <c r="BM624" s="159" t="s">
        <v>962</v>
      </c>
    </row>
    <row r="625" spans="1:65" s="2" customFormat="1" ht="29.45">
      <c r="A625" s="34"/>
      <c r="B625" s="35"/>
      <c r="C625" s="34"/>
      <c r="D625" s="163" t="s">
        <v>316</v>
      </c>
      <c r="E625" s="34"/>
      <c r="F625" s="186" t="s">
        <v>1791</v>
      </c>
      <c r="G625" s="34"/>
      <c r="H625" s="34"/>
      <c r="I625" s="187"/>
      <c r="J625" s="34"/>
      <c r="K625" s="34"/>
      <c r="L625" s="35"/>
      <c r="M625" s="188"/>
      <c r="N625" s="189"/>
      <c r="O625" s="60"/>
      <c r="P625" s="60"/>
      <c r="Q625" s="60"/>
      <c r="R625" s="60"/>
      <c r="S625" s="60"/>
      <c r="T625" s="61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T625" s="18" t="s">
        <v>316</v>
      </c>
      <c r="AU625" s="18" t="s">
        <v>140</v>
      </c>
    </row>
    <row r="626" spans="1:65" s="12" customFormat="1" ht="22.75" customHeight="1">
      <c r="B626" s="134"/>
      <c r="D626" s="135" t="s">
        <v>79</v>
      </c>
      <c r="E626" s="145" t="s">
        <v>919</v>
      </c>
      <c r="F626" s="145" t="s">
        <v>920</v>
      </c>
      <c r="I626" s="137"/>
      <c r="J626" s="146">
        <f>BK626</f>
        <v>0</v>
      </c>
      <c r="L626" s="134"/>
      <c r="M626" s="139"/>
      <c r="N626" s="140"/>
      <c r="O626" s="140"/>
      <c r="P626" s="141">
        <f>SUM(P627:P635)</f>
        <v>0</v>
      </c>
      <c r="Q626" s="140"/>
      <c r="R626" s="141">
        <f>SUM(R627:R635)</f>
        <v>0.42600000000000005</v>
      </c>
      <c r="S626" s="140"/>
      <c r="T626" s="142">
        <f>SUM(T627:T635)</f>
        <v>0</v>
      </c>
      <c r="AR626" s="135" t="s">
        <v>88</v>
      </c>
      <c r="AT626" s="143" t="s">
        <v>79</v>
      </c>
      <c r="AU626" s="143" t="s">
        <v>88</v>
      </c>
      <c r="AY626" s="135" t="s">
        <v>239</v>
      </c>
      <c r="BK626" s="144">
        <f>SUM(BK627:BK635)</f>
        <v>0</v>
      </c>
    </row>
    <row r="627" spans="1:65" s="2" customFormat="1" ht="24.25" customHeight="1">
      <c r="A627" s="34"/>
      <c r="B627" s="147"/>
      <c r="C627" s="148" t="s">
        <v>450</v>
      </c>
      <c r="D627" s="148" t="s">
        <v>242</v>
      </c>
      <c r="E627" s="149" t="s">
        <v>922</v>
      </c>
      <c r="F627" s="150" t="s">
        <v>923</v>
      </c>
      <c r="G627" s="151" t="s">
        <v>388</v>
      </c>
      <c r="H627" s="152">
        <v>14</v>
      </c>
      <c r="I627" s="153"/>
      <c r="J627" s="152">
        <f>ROUND(I627*H627,3)</f>
        <v>0</v>
      </c>
      <c r="K627" s="154"/>
      <c r="L627" s="35"/>
      <c r="M627" s="155" t="s">
        <v>1</v>
      </c>
      <c r="N627" s="156" t="s">
        <v>46</v>
      </c>
      <c r="O627" s="60"/>
      <c r="P627" s="157">
        <f>O627*H627</f>
        <v>0</v>
      </c>
      <c r="Q627" s="157">
        <v>0</v>
      </c>
      <c r="R627" s="157">
        <f>Q627*H627</f>
        <v>0</v>
      </c>
      <c r="S627" s="157">
        <v>0</v>
      </c>
      <c r="T627" s="158">
        <f>S627*H627</f>
        <v>0</v>
      </c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R627" s="159" t="s">
        <v>307</v>
      </c>
      <c r="AT627" s="159" t="s">
        <v>242</v>
      </c>
      <c r="AU627" s="159" t="s">
        <v>140</v>
      </c>
      <c r="AY627" s="18" t="s">
        <v>239</v>
      </c>
      <c r="BE627" s="160">
        <f>IF(N627="základná",J627,0)</f>
        <v>0</v>
      </c>
      <c r="BF627" s="160">
        <f>IF(N627="znížená",J627,0)</f>
        <v>0</v>
      </c>
      <c r="BG627" s="160">
        <f>IF(N627="zákl. prenesená",J627,0)</f>
        <v>0</v>
      </c>
      <c r="BH627" s="160">
        <f>IF(N627="zníž. prenesená",J627,0)</f>
        <v>0</v>
      </c>
      <c r="BI627" s="160">
        <f>IF(N627="nulová",J627,0)</f>
        <v>0</v>
      </c>
      <c r="BJ627" s="18" t="s">
        <v>140</v>
      </c>
      <c r="BK627" s="161">
        <f>ROUND(I627*H627,3)</f>
        <v>0</v>
      </c>
      <c r="BL627" s="18" t="s">
        <v>307</v>
      </c>
      <c r="BM627" s="159" t="s">
        <v>971</v>
      </c>
    </row>
    <row r="628" spans="1:65" s="2" customFormat="1" ht="24.25" customHeight="1">
      <c r="A628" s="34"/>
      <c r="B628" s="147"/>
      <c r="C628" s="190" t="s">
        <v>962</v>
      </c>
      <c r="D628" s="190" t="s">
        <v>541</v>
      </c>
      <c r="E628" s="191" t="s">
        <v>925</v>
      </c>
      <c r="F628" s="192" t="s">
        <v>926</v>
      </c>
      <c r="G628" s="193" t="s">
        <v>388</v>
      </c>
      <c r="H628" s="194">
        <v>14</v>
      </c>
      <c r="I628" s="195"/>
      <c r="J628" s="194">
        <f>ROUND(I628*H628,3)</f>
        <v>0</v>
      </c>
      <c r="K628" s="196"/>
      <c r="L628" s="197"/>
      <c r="M628" s="198" t="s">
        <v>1</v>
      </c>
      <c r="N628" s="199" t="s">
        <v>46</v>
      </c>
      <c r="O628" s="60"/>
      <c r="P628" s="157">
        <f>O628*H628</f>
        <v>0</v>
      </c>
      <c r="Q628" s="157">
        <v>0</v>
      </c>
      <c r="R628" s="157">
        <f>Q628*H628</f>
        <v>0</v>
      </c>
      <c r="S628" s="157">
        <v>0</v>
      </c>
      <c r="T628" s="158">
        <f>S628*H628</f>
        <v>0</v>
      </c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R628" s="159" t="s">
        <v>323</v>
      </c>
      <c r="AT628" s="159" t="s">
        <v>541</v>
      </c>
      <c r="AU628" s="159" t="s">
        <v>140</v>
      </c>
      <c r="AY628" s="18" t="s">
        <v>239</v>
      </c>
      <c r="BE628" s="160">
        <f>IF(N628="základná",J628,0)</f>
        <v>0</v>
      </c>
      <c r="BF628" s="160">
        <f>IF(N628="znížená",J628,0)</f>
        <v>0</v>
      </c>
      <c r="BG628" s="160">
        <f>IF(N628="zákl. prenesená",J628,0)</f>
        <v>0</v>
      </c>
      <c r="BH628" s="160">
        <f>IF(N628="zníž. prenesená",J628,0)</f>
        <v>0</v>
      </c>
      <c r="BI628" s="160">
        <f>IF(N628="nulová",J628,0)</f>
        <v>0</v>
      </c>
      <c r="BJ628" s="18" t="s">
        <v>140</v>
      </c>
      <c r="BK628" s="161">
        <f>ROUND(I628*H628,3)</f>
        <v>0</v>
      </c>
      <c r="BL628" s="18" t="s">
        <v>307</v>
      </c>
      <c r="BM628" s="159" t="s">
        <v>975</v>
      </c>
    </row>
    <row r="629" spans="1:65" s="2" customFormat="1" ht="38" customHeight="1">
      <c r="A629" s="34"/>
      <c r="B629" s="147"/>
      <c r="C629" s="190" t="s">
        <v>965</v>
      </c>
      <c r="D629" s="190" t="s">
        <v>541</v>
      </c>
      <c r="E629" s="191" t="s">
        <v>927</v>
      </c>
      <c r="F629" s="192" t="s">
        <v>928</v>
      </c>
      <c r="G629" s="193" t="s">
        <v>388</v>
      </c>
      <c r="H629" s="194">
        <v>14</v>
      </c>
      <c r="I629" s="195"/>
      <c r="J629" s="194">
        <f>ROUND(I629*H629,3)</f>
        <v>0</v>
      </c>
      <c r="K629" s="196"/>
      <c r="L629" s="197"/>
      <c r="M629" s="198" t="s">
        <v>1</v>
      </c>
      <c r="N629" s="199" t="s">
        <v>46</v>
      </c>
      <c r="O629" s="60"/>
      <c r="P629" s="157">
        <f>O629*H629</f>
        <v>0</v>
      </c>
      <c r="Q629" s="157">
        <v>2.5000000000000001E-2</v>
      </c>
      <c r="R629" s="157">
        <f>Q629*H629</f>
        <v>0.35000000000000003</v>
      </c>
      <c r="S629" s="157">
        <v>0</v>
      </c>
      <c r="T629" s="158">
        <f>S629*H629</f>
        <v>0</v>
      </c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R629" s="159" t="s">
        <v>323</v>
      </c>
      <c r="AT629" s="159" t="s">
        <v>541</v>
      </c>
      <c r="AU629" s="159" t="s">
        <v>140</v>
      </c>
      <c r="AY629" s="18" t="s">
        <v>239</v>
      </c>
      <c r="BE629" s="160">
        <f>IF(N629="základná",J629,0)</f>
        <v>0</v>
      </c>
      <c r="BF629" s="160">
        <f>IF(N629="znížená",J629,0)</f>
        <v>0</v>
      </c>
      <c r="BG629" s="160">
        <f>IF(N629="zákl. prenesená",J629,0)</f>
        <v>0</v>
      </c>
      <c r="BH629" s="160">
        <f>IF(N629="zníž. prenesená",J629,0)</f>
        <v>0</v>
      </c>
      <c r="BI629" s="160">
        <f>IF(N629="nulová",J629,0)</f>
        <v>0</v>
      </c>
      <c r="BJ629" s="18" t="s">
        <v>140</v>
      </c>
      <c r="BK629" s="161">
        <f>ROUND(I629*H629,3)</f>
        <v>0</v>
      </c>
      <c r="BL629" s="18" t="s">
        <v>307</v>
      </c>
      <c r="BM629" s="159" t="s">
        <v>978</v>
      </c>
    </row>
    <row r="630" spans="1:65" s="2" customFormat="1" ht="19.649999999999999">
      <c r="A630" s="34"/>
      <c r="B630" s="35"/>
      <c r="C630" s="34"/>
      <c r="D630" s="163" t="s">
        <v>316</v>
      </c>
      <c r="E630" s="34"/>
      <c r="F630" s="186" t="s">
        <v>929</v>
      </c>
      <c r="G630" s="34"/>
      <c r="H630" s="34"/>
      <c r="I630" s="187"/>
      <c r="J630" s="34"/>
      <c r="K630" s="34"/>
      <c r="L630" s="35"/>
      <c r="M630" s="188"/>
      <c r="N630" s="189"/>
      <c r="O630" s="60"/>
      <c r="P630" s="60"/>
      <c r="Q630" s="60"/>
      <c r="R630" s="60"/>
      <c r="S630" s="60"/>
      <c r="T630" s="61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T630" s="18" t="s">
        <v>316</v>
      </c>
      <c r="AU630" s="18" t="s">
        <v>140</v>
      </c>
    </row>
    <row r="631" spans="1:65" s="2" customFormat="1" ht="24.25" customHeight="1">
      <c r="A631" s="34"/>
      <c r="B631" s="147"/>
      <c r="C631" s="148" t="s">
        <v>968</v>
      </c>
      <c r="D631" s="148" t="s">
        <v>242</v>
      </c>
      <c r="E631" s="149" t="s">
        <v>1792</v>
      </c>
      <c r="F631" s="150" t="s">
        <v>1793</v>
      </c>
      <c r="G631" s="151" t="s">
        <v>138</v>
      </c>
      <c r="H631" s="152">
        <v>15</v>
      </c>
      <c r="I631" s="153"/>
      <c r="J631" s="152">
        <f>ROUND(I631*H631,3)</f>
        <v>0</v>
      </c>
      <c r="K631" s="154"/>
      <c r="L631" s="35"/>
      <c r="M631" s="155" t="s">
        <v>1</v>
      </c>
      <c r="N631" s="156" t="s">
        <v>46</v>
      </c>
      <c r="O631" s="60"/>
      <c r="P631" s="157">
        <f>O631*H631</f>
        <v>0</v>
      </c>
      <c r="Q631" s="157">
        <v>0</v>
      </c>
      <c r="R631" s="157">
        <f>Q631*H631</f>
        <v>0</v>
      </c>
      <c r="S631" s="157">
        <v>0</v>
      </c>
      <c r="T631" s="158">
        <f>S631*H631</f>
        <v>0</v>
      </c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R631" s="159" t="s">
        <v>307</v>
      </c>
      <c r="AT631" s="159" t="s">
        <v>242</v>
      </c>
      <c r="AU631" s="159" t="s">
        <v>140</v>
      </c>
      <c r="AY631" s="18" t="s">
        <v>239</v>
      </c>
      <c r="BE631" s="160">
        <f>IF(N631="základná",J631,0)</f>
        <v>0</v>
      </c>
      <c r="BF631" s="160">
        <f>IF(N631="znížená",J631,0)</f>
        <v>0</v>
      </c>
      <c r="BG631" s="160">
        <f>IF(N631="zákl. prenesená",J631,0)</f>
        <v>0</v>
      </c>
      <c r="BH631" s="160">
        <f>IF(N631="zníž. prenesená",J631,0)</f>
        <v>0</v>
      </c>
      <c r="BI631" s="160">
        <f>IF(N631="nulová",J631,0)</f>
        <v>0</v>
      </c>
      <c r="BJ631" s="18" t="s">
        <v>140</v>
      </c>
      <c r="BK631" s="161">
        <f>ROUND(I631*H631,3)</f>
        <v>0</v>
      </c>
      <c r="BL631" s="18" t="s">
        <v>307</v>
      </c>
      <c r="BM631" s="159" t="s">
        <v>965</v>
      </c>
    </row>
    <row r="632" spans="1:65" s="13" customFormat="1">
      <c r="B632" s="162"/>
      <c r="D632" s="163" t="s">
        <v>247</v>
      </c>
      <c r="E632" s="164" t="s">
        <v>1</v>
      </c>
      <c r="F632" s="165" t="s">
        <v>1794</v>
      </c>
      <c r="H632" s="166">
        <v>15</v>
      </c>
      <c r="I632" s="167"/>
      <c r="L632" s="162"/>
      <c r="M632" s="168"/>
      <c r="N632" s="169"/>
      <c r="O632" s="169"/>
      <c r="P632" s="169"/>
      <c r="Q632" s="169"/>
      <c r="R632" s="169"/>
      <c r="S632" s="169"/>
      <c r="T632" s="170"/>
      <c r="AT632" s="164" t="s">
        <v>247</v>
      </c>
      <c r="AU632" s="164" t="s">
        <v>140</v>
      </c>
      <c r="AV632" s="13" t="s">
        <v>140</v>
      </c>
      <c r="AW632" s="13" t="s">
        <v>3</v>
      </c>
      <c r="AX632" s="13" t="s">
        <v>80</v>
      </c>
      <c r="AY632" s="164" t="s">
        <v>239</v>
      </c>
    </row>
    <row r="633" spans="1:65" s="14" customFormat="1">
      <c r="B633" s="171"/>
      <c r="D633" s="163" t="s">
        <v>247</v>
      </c>
      <c r="E633" s="172" t="s">
        <v>1</v>
      </c>
      <c r="F633" s="173" t="s">
        <v>249</v>
      </c>
      <c r="H633" s="174">
        <v>15</v>
      </c>
      <c r="I633" s="175"/>
      <c r="L633" s="171"/>
      <c r="M633" s="176"/>
      <c r="N633" s="177"/>
      <c r="O633" s="177"/>
      <c r="P633" s="177"/>
      <c r="Q633" s="177"/>
      <c r="R633" s="177"/>
      <c r="S633" s="177"/>
      <c r="T633" s="178"/>
      <c r="AT633" s="172" t="s">
        <v>247</v>
      </c>
      <c r="AU633" s="172" t="s">
        <v>140</v>
      </c>
      <c r="AV633" s="14" t="s">
        <v>246</v>
      </c>
      <c r="AW633" s="14" t="s">
        <v>3</v>
      </c>
      <c r="AX633" s="14" t="s">
        <v>88</v>
      </c>
      <c r="AY633" s="172" t="s">
        <v>239</v>
      </c>
    </row>
    <row r="634" spans="1:65" s="2" customFormat="1" ht="24.25" customHeight="1">
      <c r="A634" s="34"/>
      <c r="B634" s="147"/>
      <c r="C634" s="190" t="s">
        <v>971</v>
      </c>
      <c r="D634" s="190" t="s">
        <v>541</v>
      </c>
      <c r="E634" s="191" t="s">
        <v>1795</v>
      </c>
      <c r="F634" s="192" t="s">
        <v>1796</v>
      </c>
      <c r="G634" s="193" t="s">
        <v>388</v>
      </c>
      <c r="H634" s="194">
        <v>2</v>
      </c>
      <c r="I634" s="195"/>
      <c r="J634" s="194">
        <f>ROUND(I634*H634,3)</f>
        <v>0</v>
      </c>
      <c r="K634" s="196"/>
      <c r="L634" s="197"/>
      <c r="M634" s="198" t="s">
        <v>1</v>
      </c>
      <c r="N634" s="199" t="s">
        <v>46</v>
      </c>
      <c r="O634" s="60"/>
      <c r="P634" s="157">
        <f>O634*H634</f>
        <v>0</v>
      </c>
      <c r="Q634" s="157">
        <v>3.7999999999999999E-2</v>
      </c>
      <c r="R634" s="157">
        <f>Q634*H634</f>
        <v>7.5999999999999998E-2</v>
      </c>
      <c r="S634" s="157">
        <v>0</v>
      </c>
      <c r="T634" s="158">
        <f>S634*H634</f>
        <v>0</v>
      </c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R634" s="159" t="s">
        <v>323</v>
      </c>
      <c r="AT634" s="159" t="s">
        <v>541</v>
      </c>
      <c r="AU634" s="159" t="s">
        <v>140</v>
      </c>
      <c r="AY634" s="18" t="s">
        <v>239</v>
      </c>
      <c r="BE634" s="160">
        <f>IF(N634="základná",J634,0)</f>
        <v>0</v>
      </c>
      <c r="BF634" s="160">
        <f>IF(N634="znížená",J634,0)</f>
        <v>0</v>
      </c>
      <c r="BG634" s="160">
        <f>IF(N634="zákl. prenesená",J634,0)</f>
        <v>0</v>
      </c>
      <c r="BH634" s="160">
        <f>IF(N634="zníž. prenesená",J634,0)</f>
        <v>0</v>
      </c>
      <c r="BI634" s="160">
        <f>IF(N634="nulová",J634,0)</f>
        <v>0</v>
      </c>
      <c r="BJ634" s="18" t="s">
        <v>140</v>
      </c>
      <c r="BK634" s="161">
        <f>ROUND(I634*H634,3)</f>
        <v>0</v>
      </c>
      <c r="BL634" s="18" t="s">
        <v>307</v>
      </c>
      <c r="BM634" s="159" t="s">
        <v>968</v>
      </c>
    </row>
    <row r="635" spans="1:65" s="2" customFormat="1" ht="29.45">
      <c r="A635" s="34"/>
      <c r="B635" s="35"/>
      <c r="C635" s="34"/>
      <c r="D635" s="163" t="s">
        <v>316</v>
      </c>
      <c r="E635" s="34"/>
      <c r="F635" s="186" t="s">
        <v>1797</v>
      </c>
      <c r="G635" s="34"/>
      <c r="H635" s="34"/>
      <c r="I635" s="187"/>
      <c r="J635" s="34"/>
      <c r="K635" s="34"/>
      <c r="L635" s="35"/>
      <c r="M635" s="188"/>
      <c r="N635" s="189"/>
      <c r="O635" s="60"/>
      <c r="P635" s="60"/>
      <c r="Q635" s="60"/>
      <c r="R635" s="60"/>
      <c r="S635" s="60"/>
      <c r="T635" s="61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T635" s="18" t="s">
        <v>316</v>
      </c>
      <c r="AU635" s="18" t="s">
        <v>140</v>
      </c>
    </row>
    <row r="636" spans="1:65" s="12" customFormat="1" ht="22.75" customHeight="1">
      <c r="B636" s="134"/>
      <c r="D636" s="135" t="s">
        <v>79</v>
      </c>
      <c r="E636" s="145" t="s">
        <v>930</v>
      </c>
      <c r="F636" s="145" t="s">
        <v>931</v>
      </c>
      <c r="I636" s="137"/>
      <c r="J636" s="146">
        <f>BK636</f>
        <v>0</v>
      </c>
      <c r="L636" s="134"/>
      <c r="M636" s="139"/>
      <c r="N636" s="140"/>
      <c r="O636" s="140"/>
      <c r="P636" s="141">
        <f>SUM(P637:P640)</f>
        <v>0</v>
      </c>
      <c r="Q636" s="140"/>
      <c r="R636" s="141">
        <f>SUM(R637:R640)</f>
        <v>0.16500000000000001</v>
      </c>
      <c r="S636" s="140"/>
      <c r="T636" s="142">
        <f>SUM(T637:T640)</f>
        <v>0</v>
      </c>
      <c r="AR636" s="135" t="s">
        <v>88</v>
      </c>
      <c r="AT636" s="143" t="s">
        <v>79</v>
      </c>
      <c r="AU636" s="143" t="s">
        <v>88</v>
      </c>
      <c r="AY636" s="135" t="s">
        <v>239</v>
      </c>
      <c r="BK636" s="144">
        <f>SUM(BK637:BK640)</f>
        <v>0</v>
      </c>
    </row>
    <row r="637" spans="1:65" s="2" customFormat="1" ht="24.25" customHeight="1">
      <c r="A637" s="34"/>
      <c r="B637" s="147"/>
      <c r="C637" s="148" t="s">
        <v>975</v>
      </c>
      <c r="D637" s="148" t="s">
        <v>242</v>
      </c>
      <c r="E637" s="149" t="s">
        <v>932</v>
      </c>
      <c r="F637" s="150" t="s">
        <v>933</v>
      </c>
      <c r="G637" s="151" t="s">
        <v>261</v>
      </c>
      <c r="H637" s="152">
        <v>21.803000000000001</v>
      </c>
      <c r="I637" s="153"/>
      <c r="J637" s="152">
        <f>ROUND(I637*H637,3)</f>
        <v>0</v>
      </c>
      <c r="K637" s="154"/>
      <c r="L637" s="35"/>
      <c r="M637" s="155" t="s">
        <v>1</v>
      </c>
      <c r="N637" s="156" t="s">
        <v>46</v>
      </c>
      <c r="O637" s="60"/>
      <c r="P637" s="157">
        <f>O637*H637</f>
        <v>0</v>
      </c>
      <c r="Q637" s="157">
        <v>0</v>
      </c>
      <c r="R637" s="157">
        <f>Q637*H637</f>
        <v>0</v>
      </c>
      <c r="S637" s="157">
        <v>0</v>
      </c>
      <c r="T637" s="158">
        <f>S637*H637</f>
        <v>0</v>
      </c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R637" s="159" t="s">
        <v>307</v>
      </c>
      <c r="AT637" s="159" t="s">
        <v>242</v>
      </c>
      <c r="AU637" s="159" t="s">
        <v>140</v>
      </c>
      <c r="AY637" s="18" t="s">
        <v>239</v>
      </c>
      <c r="BE637" s="160">
        <f>IF(N637="základná",J637,0)</f>
        <v>0</v>
      </c>
      <c r="BF637" s="160">
        <f>IF(N637="znížená",J637,0)</f>
        <v>0</v>
      </c>
      <c r="BG637" s="160">
        <f>IF(N637="zákl. prenesená",J637,0)</f>
        <v>0</v>
      </c>
      <c r="BH637" s="160">
        <f>IF(N637="zníž. prenesená",J637,0)</f>
        <v>0</v>
      </c>
      <c r="BI637" s="160">
        <f>IF(N637="nulová",J637,0)</f>
        <v>0</v>
      </c>
      <c r="BJ637" s="18" t="s">
        <v>140</v>
      </c>
      <c r="BK637" s="161">
        <f>ROUND(I637*H637,3)</f>
        <v>0</v>
      </c>
      <c r="BL637" s="18" t="s">
        <v>307</v>
      </c>
      <c r="BM637" s="159" t="s">
        <v>985</v>
      </c>
    </row>
    <row r="638" spans="1:65" s="13" customFormat="1">
      <c r="B638" s="162"/>
      <c r="D638" s="163" t="s">
        <v>247</v>
      </c>
      <c r="E638" s="164" t="s">
        <v>1</v>
      </c>
      <c r="F638" s="165" t="s">
        <v>1798</v>
      </c>
      <c r="H638" s="166">
        <v>21.803000000000001</v>
      </c>
      <c r="I638" s="167"/>
      <c r="L638" s="162"/>
      <c r="M638" s="168"/>
      <c r="N638" s="169"/>
      <c r="O638" s="169"/>
      <c r="P638" s="169"/>
      <c r="Q638" s="169"/>
      <c r="R638" s="169"/>
      <c r="S638" s="169"/>
      <c r="T638" s="170"/>
      <c r="AT638" s="164" t="s">
        <v>247</v>
      </c>
      <c r="AU638" s="164" t="s">
        <v>140</v>
      </c>
      <c r="AV638" s="13" t="s">
        <v>140</v>
      </c>
      <c r="AW638" s="13" t="s">
        <v>3</v>
      </c>
      <c r="AX638" s="13" t="s">
        <v>88</v>
      </c>
      <c r="AY638" s="164" t="s">
        <v>239</v>
      </c>
    </row>
    <row r="639" spans="1:65" s="2" customFormat="1" ht="24.25" customHeight="1">
      <c r="A639" s="34"/>
      <c r="B639" s="147"/>
      <c r="C639" s="190" t="s">
        <v>978</v>
      </c>
      <c r="D639" s="190" t="s">
        <v>541</v>
      </c>
      <c r="E639" s="191" t="s">
        <v>936</v>
      </c>
      <c r="F639" s="192" t="s">
        <v>937</v>
      </c>
      <c r="G639" s="193" t="s">
        <v>388</v>
      </c>
      <c r="H639" s="194">
        <v>12</v>
      </c>
      <c r="I639" s="195"/>
      <c r="J639" s="194">
        <f>ROUND(I639*H639,3)</f>
        <v>0</v>
      </c>
      <c r="K639" s="196"/>
      <c r="L639" s="197"/>
      <c r="M639" s="198" t="s">
        <v>1</v>
      </c>
      <c r="N639" s="199" t="s">
        <v>46</v>
      </c>
      <c r="O639" s="60"/>
      <c r="P639" s="157">
        <f>O639*H639</f>
        <v>0</v>
      </c>
      <c r="Q639" s="157">
        <v>1.0999999999999999E-2</v>
      </c>
      <c r="R639" s="157">
        <f>Q639*H639</f>
        <v>0.13200000000000001</v>
      </c>
      <c r="S639" s="157">
        <v>0</v>
      </c>
      <c r="T639" s="158">
        <f>S639*H639</f>
        <v>0</v>
      </c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R639" s="159" t="s">
        <v>323</v>
      </c>
      <c r="AT639" s="159" t="s">
        <v>541</v>
      </c>
      <c r="AU639" s="159" t="s">
        <v>140</v>
      </c>
      <c r="AY639" s="18" t="s">
        <v>239</v>
      </c>
      <c r="BE639" s="160">
        <f>IF(N639="základná",J639,0)</f>
        <v>0</v>
      </c>
      <c r="BF639" s="160">
        <f>IF(N639="znížená",J639,0)</f>
        <v>0</v>
      </c>
      <c r="BG639" s="160">
        <f>IF(N639="zákl. prenesená",J639,0)</f>
        <v>0</v>
      </c>
      <c r="BH639" s="160">
        <f>IF(N639="zníž. prenesená",J639,0)</f>
        <v>0</v>
      </c>
      <c r="BI639" s="160">
        <f>IF(N639="nulová",J639,0)</f>
        <v>0</v>
      </c>
      <c r="BJ639" s="18" t="s">
        <v>140</v>
      </c>
      <c r="BK639" s="161">
        <f>ROUND(I639*H639,3)</f>
        <v>0</v>
      </c>
      <c r="BL639" s="18" t="s">
        <v>307</v>
      </c>
      <c r="BM639" s="159" t="s">
        <v>1005</v>
      </c>
    </row>
    <row r="640" spans="1:65" s="2" customFormat="1" ht="24.25" customHeight="1">
      <c r="A640" s="34"/>
      <c r="B640" s="147"/>
      <c r="C640" s="190" t="s">
        <v>985</v>
      </c>
      <c r="D640" s="190" t="s">
        <v>541</v>
      </c>
      <c r="E640" s="191" t="s">
        <v>939</v>
      </c>
      <c r="F640" s="192" t="s">
        <v>940</v>
      </c>
      <c r="G640" s="193" t="s">
        <v>388</v>
      </c>
      <c r="H640" s="194">
        <v>3</v>
      </c>
      <c r="I640" s="195"/>
      <c r="J640" s="194">
        <f>ROUND(I640*H640,3)</f>
        <v>0</v>
      </c>
      <c r="K640" s="196"/>
      <c r="L640" s="197"/>
      <c r="M640" s="198" t="s">
        <v>1</v>
      </c>
      <c r="N640" s="199" t="s">
        <v>46</v>
      </c>
      <c r="O640" s="60"/>
      <c r="P640" s="157">
        <f>O640*H640</f>
        <v>0</v>
      </c>
      <c r="Q640" s="157">
        <v>1.0999999999999999E-2</v>
      </c>
      <c r="R640" s="157">
        <f>Q640*H640</f>
        <v>3.3000000000000002E-2</v>
      </c>
      <c r="S640" s="157">
        <v>0</v>
      </c>
      <c r="T640" s="158">
        <f>S640*H640</f>
        <v>0</v>
      </c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R640" s="159" t="s">
        <v>323</v>
      </c>
      <c r="AT640" s="159" t="s">
        <v>541</v>
      </c>
      <c r="AU640" s="159" t="s">
        <v>140</v>
      </c>
      <c r="AY640" s="18" t="s">
        <v>239</v>
      </c>
      <c r="BE640" s="160">
        <f>IF(N640="základná",J640,0)</f>
        <v>0</v>
      </c>
      <c r="BF640" s="160">
        <f>IF(N640="znížená",J640,0)</f>
        <v>0</v>
      </c>
      <c r="BG640" s="160">
        <f>IF(N640="zákl. prenesená",J640,0)</f>
        <v>0</v>
      </c>
      <c r="BH640" s="160">
        <f>IF(N640="zníž. prenesená",J640,0)</f>
        <v>0</v>
      </c>
      <c r="BI640" s="160">
        <f>IF(N640="nulová",J640,0)</f>
        <v>0</v>
      </c>
      <c r="BJ640" s="18" t="s">
        <v>140</v>
      </c>
      <c r="BK640" s="161">
        <f>ROUND(I640*H640,3)</f>
        <v>0</v>
      </c>
      <c r="BL640" s="18" t="s">
        <v>307</v>
      </c>
      <c r="BM640" s="159" t="s">
        <v>1009</v>
      </c>
    </row>
    <row r="641" spans="1:65" s="12" customFormat="1" ht="22.75" customHeight="1">
      <c r="B641" s="134"/>
      <c r="D641" s="135" t="s">
        <v>79</v>
      </c>
      <c r="E641" s="145" t="s">
        <v>942</v>
      </c>
      <c r="F641" s="145" t="s">
        <v>943</v>
      </c>
      <c r="I641" s="137"/>
      <c r="J641" s="146">
        <f>BK641</f>
        <v>0</v>
      </c>
      <c r="L641" s="134"/>
      <c r="M641" s="139"/>
      <c r="N641" s="140"/>
      <c r="O641" s="140"/>
      <c r="P641" s="141">
        <f>SUM(P642:P644)</f>
        <v>0</v>
      </c>
      <c r="Q641" s="140"/>
      <c r="R641" s="141">
        <f>SUM(R642:R644)</f>
        <v>2.4E-2</v>
      </c>
      <c r="S641" s="140"/>
      <c r="T641" s="142">
        <f>SUM(T642:T644)</f>
        <v>1.056</v>
      </c>
      <c r="AR641" s="135" t="s">
        <v>88</v>
      </c>
      <c r="AT641" s="143" t="s">
        <v>79</v>
      </c>
      <c r="AU641" s="143" t="s">
        <v>88</v>
      </c>
      <c r="AY641" s="135" t="s">
        <v>239</v>
      </c>
      <c r="BK641" s="144">
        <f>SUM(BK642:BK644)</f>
        <v>0</v>
      </c>
    </row>
    <row r="642" spans="1:65" s="2" customFormat="1" ht="24.25" customHeight="1">
      <c r="A642" s="34"/>
      <c r="B642" s="147"/>
      <c r="C642" s="148" t="s">
        <v>1005</v>
      </c>
      <c r="D642" s="148" t="s">
        <v>242</v>
      </c>
      <c r="E642" s="149" t="s">
        <v>944</v>
      </c>
      <c r="F642" s="150" t="s">
        <v>945</v>
      </c>
      <c r="G642" s="151" t="s">
        <v>388</v>
      </c>
      <c r="H642" s="152">
        <v>12</v>
      </c>
      <c r="I642" s="153"/>
      <c r="J642" s="152">
        <f>ROUND(I642*H642,3)</f>
        <v>0</v>
      </c>
      <c r="K642" s="154"/>
      <c r="L642" s="35"/>
      <c r="M642" s="155" t="s">
        <v>1</v>
      </c>
      <c r="N642" s="156" t="s">
        <v>46</v>
      </c>
      <c r="O642" s="60"/>
      <c r="P642" s="157">
        <f>O642*H642</f>
        <v>0</v>
      </c>
      <c r="Q642" s="157">
        <v>0</v>
      </c>
      <c r="R642" s="157">
        <f>Q642*H642</f>
        <v>0</v>
      </c>
      <c r="S642" s="157">
        <v>8.7999999999999995E-2</v>
      </c>
      <c r="T642" s="158">
        <f>S642*H642</f>
        <v>1.056</v>
      </c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R642" s="159" t="s">
        <v>246</v>
      </c>
      <c r="AT642" s="159" t="s">
        <v>242</v>
      </c>
      <c r="AU642" s="159" t="s">
        <v>140</v>
      </c>
      <c r="AY642" s="18" t="s">
        <v>239</v>
      </c>
      <c r="BE642" s="160">
        <f>IF(N642="základná",J642,0)</f>
        <v>0</v>
      </c>
      <c r="BF642" s="160">
        <f>IF(N642="znížená",J642,0)</f>
        <v>0</v>
      </c>
      <c r="BG642" s="160">
        <f>IF(N642="zákl. prenesená",J642,0)</f>
        <v>0</v>
      </c>
      <c r="BH642" s="160">
        <f>IF(N642="zníž. prenesená",J642,0)</f>
        <v>0</v>
      </c>
      <c r="BI642" s="160">
        <f>IF(N642="nulová",J642,0)</f>
        <v>0</v>
      </c>
      <c r="BJ642" s="18" t="s">
        <v>140</v>
      </c>
      <c r="BK642" s="161">
        <f>ROUND(I642*H642,3)</f>
        <v>0</v>
      </c>
      <c r="BL642" s="18" t="s">
        <v>246</v>
      </c>
      <c r="BM642" s="159" t="s">
        <v>1799</v>
      </c>
    </row>
    <row r="643" spans="1:65" s="2" customFormat="1" ht="24.25" customHeight="1">
      <c r="A643" s="34"/>
      <c r="B643" s="147"/>
      <c r="C643" s="190" t="s">
        <v>1009</v>
      </c>
      <c r="D643" s="190" t="s">
        <v>541</v>
      </c>
      <c r="E643" s="191" t="s">
        <v>948</v>
      </c>
      <c r="F643" s="192" t="s">
        <v>949</v>
      </c>
      <c r="G643" s="193" t="s">
        <v>388</v>
      </c>
      <c r="H643" s="194">
        <v>12</v>
      </c>
      <c r="I643" s="195"/>
      <c r="J643" s="194">
        <f>ROUND(I643*H643,3)</f>
        <v>0</v>
      </c>
      <c r="K643" s="196"/>
      <c r="L643" s="197"/>
      <c r="M643" s="198" t="s">
        <v>1</v>
      </c>
      <c r="N643" s="199" t="s">
        <v>46</v>
      </c>
      <c r="O643" s="60"/>
      <c r="P643" s="157">
        <f>O643*H643</f>
        <v>0</v>
      </c>
      <c r="Q643" s="157">
        <v>2E-3</v>
      </c>
      <c r="R643" s="157">
        <f>Q643*H643</f>
        <v>2.4E-2</v>
      </c>
      <c r="S643" s="157">
        <v>0</v>
      </c>
      <c r="T643" s="158">
        <f>S643*H643</f>
        <v>0</v>
      </c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R643" s="159" t="s">
        <v>291</v>
      </c>
      <c r="AT643" s="159" t="s">
        <v>541</v>
      </c>
      <c r="AU643" s="159" t="s">
        <v>140</v>
      </c>
      <c r="AY643" s="18" t="s">
        <v>239</v>
      </c>
      <c r="BE643" s="160">
        <f>IF(N643="základná",J643,0)</f>
        <v>0</v>
      </c>
      <c r="BF643" s="160">
        <f>IF(N643="znížená",J643,0)</f>
        <v>0</v>
      </c>
      <c r="BG643" s="160">
        <f>IF(N643="zákl. prenesená",J643,0)</f>
        <v>0</v>
      </c>
      <c r="BH643" s="160">
        <f>IF(N643="zníž. prenesená",J643,0)</f>
        <v>0</v>
      </c>
      <c r="BI643" s="160">
        <f>IF(N643="nulová",J643,0)</f>
        <v>0</v>
      </c>
      <c r="BJ643" s="18" t="s">
        <v>140</v>
      </c>
      <c r="BK643" s="161">
        <f>ROUND(I643*H643,3)</f>
        <v>0</v>
      </c>
      <c r="BL643" s="18" t="s">
        <v>246</v>
      </c>
      <c r="BM643" s="159" t="s">
        <v>1800</v>
      </c>
    </row>
    <row r="644" spans="1:65" s="2" customFormat="1" ht="39.299999999999997">
      <c r="A644" s="34"/>
      <c r="B644" s="35"/>
      <c r="C644" s="34"/>
      <c r="D644" s="163" t="s">
        <v>316</v>
      </c>
      <c r="E644" s="34"/>
      <c r="F644" s="186" t="s">
        <v>951</v>
      </c>
      <c r="G644" s="34"/>
      <c r="H644" s="34"/>
      <c r="I644" s="187"/>
      <c r="J644" s="34"/>
      <c r="K644" s="34"/>
      <c r="L644" s="35"/>
      <c r="M644" s="188"/>
      <c r="N644" s="189"/>
      <c r="O644" s="60"/>
      <c r="P644" s="60"/>
      <c r="Q644" s="60"/>
      <c r="R644" s="60"/>
      <c r="S644" s="60"/>
      <c r="T644" s="61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T644" s="18" t="s">
        <v>316</v>
      </c>
      <c r="AU644" s="18" t="s">
        <v>140</v>
      </c>
    </row>
    <row r="645" spans="1:65" s="12" customFormat="1" ht="22.75" customHeight="1">
      <c r="B645" s="134"/>
      <c r="D645" s="135" t="s">
        <v>79</v>
      </c>
      <c r="E645" s="145" t="s">
        <v>952</v>
      </c>
      <c r="F645" s="145" t="s">
        <v>509</v>
      </c>
      <c r="I645" s="137"/>
      <c r="J645" s="146">
        <f>BK645</f>
        <v>0</v>
      </c>
      <c r="L645" s="134"/>
      <c r="M645" s="139"/>
      <c r="N645" s="140"/>
      <c r="O645" s="140"/>
      <c r="P645" s="141">
        <f>P646</f>
        <v>0</v>
      </c>
      <c r="Q645" s="140"/>
      <c r="R645" s="141">
        <f>R646</f>
        <v>0</v>
      </c>
      <c r="S645" s="140"/>
      <c r="T645" s="142">
        <f>T646</f>
        <v>0</v>
      </c>
      <c r="AR645" s="135" t="s">
        <v>88</v>
      </c>
      <c r="AT645" s="143" t="s">
        <v>79</v>
      </c>
      <c r="AU645" s="143" t="s">
        <v>88</v>
      </c>
      <c r="AY645" s="135" t="s">
        <v>239</v>
      </c>
      <c r="BK645" s="144">
        <f>BK646</f>
        <v>0</v>
      </c>
    </row>
    <row r="646" spans="1:65" s="2" customFormat="1" ht="24.25" customHeight="1">
      <c r="A646" s="34"/>
      <c r="B646" s="147"/>
      <c r="C646" s="148" t="s">
        <v>882</v>
      </c>
      <c r="D646" s="148" t="s">
        <v>242</v>
      </c>
      <c r="E646" s="149" t="s">
        <v>954</v>
      </c>
      <c r="F646" s="150" t="s">
        <v>955</v>
      </c>
      <c r="G646" s="151" t="s">
        <v>461</v>
      </c>
      <c r="H646" s="152">
        <v>0.98899999999999999</v>
      </c>
      <c r="I646" s="153"/>
      <c r="J646" s="152">
        <f>ROUND(I646*H646,3)</f>
        <v>0</v>
      </c>
      <c r="K646" s="154"/>
      <c r="L646" s="35"/>
      <c r="M646" s="155" t="s">
        <v>1</v>
      </c>
      <c r="N646" s="156" t="s">
        <v>46</v>
      </c>
      <c r="O646" s="60"/>
      <c r="P646" s="157">
        <f>O646*H646</f>
        <v>0</v>
      </c>
      <c r="Q646" s="157">
        <v>0</v>
      </c>
      <c r="R646" s="157">
        <f>Q646*H646</f>
        <v>0</v>
      </c>
      <c r="S646" s="157">
        <v>0</v>
      </c>
      <c r="T646" s="158">
        <f>S646*H646</f>
        <v>0</v>
      </c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R646" s="159" t="s">
        <v>246</v>
      </c>
      <c r="AT646" s="159" t="s">
        <v>242</v>
      </c>
      <c r="AU646" s="159" t="s">
        <v>140</v>
      </c>
      <c r="AY646" s="18" t="s">
        <v>239</v>
      </c>
      <c r="BE646" s="160">
        <f>IF(N646="základná",J646,0)</f>
        <v>0</v>
      </c>
      <c r="BF646" s="160">
        <f>IF(N646="znížená",J646,0)</f>
        <v>0</v>
      </c>
      <c r="BG646" s="160">
        <f>IF(N646="zákl. prenesená",J646,0)</f>
        <v>0</v>
      </c>
      <c r="BH646" s="160">
        <f>IF(N646="zníž. prenesená",J646,0)</f>
        <v>0</v>
      </c>
      <c r="BI646" s="160">
        <f>IF(N646="nulová",J646,0)</f>
        <v>0</v>
      </c>
      <c r="BJ646" s="18" t="s">
        <v>140</v>
      </c>
      <c r="BK646" s="161">
        <f>ROUND(I646*H646,3)</f>
        <v>0</v>
      </c>
      <c r="BL646" s="18" t="s">
        <v>246</v>
      </c>
      <c r="BM646" s="159" t="s">
        <v>1801</v>
      </c>
    </row>
    <row r="647" spans="1:65" s="12" customFormat="1" ht="25.85" customHeight="1">
      <c r="B647" s="134"/>
      <c r="D647" s="135" t="s">
        <v>79</v>
      </c>
      <c r="E647" s="136" t="s">
        <v>754</v>
      </c>
      <c r="F647" s="136" t="s">
        <v>957</v>
      </c>
      <c r="I647" s="137"/>
      <c r="J647" s="138">
        <f>BK647</f>
        <v>0</v>
      </c>
      <c r="L647" s="134"/>
      <c r="M647" s="139"/>
      <c r="N647" s="140"/>
      <c r="O647" s="140"/>
      <c r="P647" s="141">
        <f>P648+P660+P669+P701</f>
        <v>0</v>
      </c>
      <c r="Q647" s="140"/>
      <c r="R647" s="141">
        <f>R648+R660+R669+R701</f>
        <v>1.1919999999999999</v>
      </c>
      <c r="S647" s="140"/>
      <c r="T647" s="142">
        <f>T648+T660+T669+T701</f>
        <v>0</v>
      </c>
      <c r="AR647" s="135" t="s">
        <v>88</v>
      </c>
      <c r="AT647" s="143" t="s">
        <v>79</v>
      </c>
      <c r="AU647" s="143" t="s">
        <v>80</v>
      </c>
      <c r="AY647" s="135" t="s">
        <v>239</v>
      </c>
      <c r="BK647" s="144">
        <f>BK648+BK660+BK669+BK701</f>
        <v>0</v>
      </c>
    </row>
    <row r="648" spans="1:65" s="12" customFormat="1" ht="22.75" customHeight="1">
      <c r="B648" s="134"/>
      <c r="D648" s="135" t="s">
        <v>79</v>
      </c>
      <c r="E648" s="145" t="s">
        <v>958</v>
      </c>
      <c r="F648" s="145" t="s">
        <v>959</v>
      </c>
      <c r="I648" s="137"/>
      <c r="J648" s="146">
        <f>BK648</f>
        <v>0</v>
      </c>
      <c r="L648" s="134"/>
      <c r="M648" s="139"/>
      <c r="N648" s="140"/>
      <c r="O648" s="140"/>
      <c r="P648" s="141">
        <f>SUM(P649:P659)</f>
        <v>0</v>
      </c>
      <c r="Q648" s="140"/>
      <c r="R648" s="141">
        <f>SUM(R649:R659)</f>
        <v>0.25800000000000001</v>
      </c>
      <c r="S648" s="140"/>
      <c r="T648" s="142">
        <f>SUM(T649:T659)</f>
        <v>0</v>
      </c>
      <c r="AR648" s="135" t="s">
        <v>88</v>
      </c>
      <c r="AT648" s="143" t="s">
        <v>79</v>
      </c>
      <c r="AU648" s="143" t="s">
        <v>88</v>
      </c>
      <c r="AY648" s="135" t="s">
        <v>239</v>
      </c>
      <c r="BK648" s="144">
        <f>SUM(BK649:BK659)</f>
        <v>0</v>
      </c>
    </row>
    <row r="649" spans="1:65" s="2" customFormat="1" ht="24.25" customHeight="1">
      <c r="A649" s="34"/>
      <c r="B649" s="147"/>
      <c r="C649" s="148" t="s">
        <v>1015</v>
      </c>
      <c r="D649" s="148" t="s">
        <v>242</v>
      </c>
      <c r="E649" s="149" t="s">
        <v>960</v>
      </c>
      <c r="F649" s="150" t="s">
        <v>961</v>
      </c>
      <c r="G649" s="151" t="s">
        <v>138</v>
      </c>
      <c r="H649" s="152">
        <v>9.6</v>
      </c>
      <c r="I649" s="153"/>
      <c r="J649" s="152">
        <f>ROUND(I649*H649,3)</f>
        <v>0</v>
      </c>
      <c r="K649" s="154"/>
      <c r="L649" s="35"/>
      <c r="M649" s="155" t="s">
        <v>1</v>
      </c>
      <c r="N649" s="156" t="s">
        <v>46</v>
      </c>
      <c r="O649" s="60"/>
      <c r="P649" s="157">
        <f>O649*H649</f>
        <v>0</v>
      </c>
      <c r="Q649" s="157">
        <v>0</v>
      </c>
      <c r="R649" s="157">
        <f>Q649*H649</f>
        <v>0</v>
      </c>
      <c r="S649" s="157">
        <v>0</v>
      </c>
      <c r="T649" s="158">
        <f>S649*H649</f>
        <v>0</v>
      </c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R649" s="159" t="s">
        <v>307</v>
      </c>
      <c r="AT649" s="159" t="s">
        <v>242</v>
      </c>
      <c r="AU649" s="159" t="s">
        <v>140</v>
      </c>
      <c r="AY649" s="18" t="s">
        <v>239</v>
      </c>
      <c r="BE649" s="160">
        <f>IF(N649="základná",J649,0)</f>
        <v>0</v>
      </c>
      <c r="BF649" s="160">
        <f>IF(N649="znížená",J649,0)</f>
        <v>0</v>
      </c>
      <c r="BG649" s="160">
        <f>IF(N649="zákl. prenesená",J649,0)</f>
        <v>0</v>
      </c>
      <c r="BH649" s="160">
        <f>IF(N649="zníž. prenesená",J649,0)</f>
        <v>0</v>
      </c>
      <c r="BI649" s="160">
        <f>IF(N649="nulová",J649,0)</f>
        <v>0</v>
      </c>
      <c r="BJ649" s="18" t="s">
        <v>140</v>
      </c>
      <c r="BK649" s="161">
        <f>ROUND(I649*H649,3)</f>
        <v>0</v>
      </c>
      <c r="BL649" s="18" t="s">
        <v>307</v>
      </c>
      <c r="BM649" s="159" t="s">
        <v>1025</v>
      </c>
    </row>
    <row r="650" spans="1:65" s="2" customFormat="1" ht="29.45">
      <c r="A650" s="34"/>
      <c r="B650" s="35"/>
      <c r="C650" s="34"/>
      <c r="D650" s="163" t="s">
        <v>316</v>
      </c>
      <c r="E650" s="34"/>
      <c r="F650" s="186" t="s">
        <v>963</v>
      </c>
      <c r="G650" s="34"/>
      <c r="H650" s="34"/>
      <c r="I650" s="187"/>
      <c r="J650" s="34"/>
      <c r="K650" s="34"/>
      <c r="L650" s="35"/>
      <c r="M650" s="188"/>
      <c r="N650" s="189"/>
      <c r="O650" s="60"/>
      <c r="P650" s="60"/>
      <c r="Q650" s="60"/>
      <c r="R650" s="60"/>
      <c r="S650" s="60"/>
      <c r="T650" s="61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T650" s="18" t="s">
        <v>316</v>
      </c>
      <c r="AU650" s="18" t="s">
        <v>140</v>
      </c>
    </row>
    <row r="651" spans="1:65" s="13" customFormat="1">
      <c r="B651" s="162"/>
      <c r="D651" s="163" t="s">
        <v>247</v>
      </c>
      <c r="E651" s="164" t="s">
        <v>1</v>
      </c>
      <c r="F651" s="165" t="s">
        <v>1802</v>
      </c>
      <c r="H651" s="166">
        <v>9.6</v>
      </c>
      <c r="I651" s="167"/>
      <c r="L651" s="162"/>
      <c r="M651" s="168"/>
      <c r="N651" s="169"/>
      <c r="O651" s="169"/>
      <c r="P651" s="169"/>
      <c r="Q651" s="169"/>
      <c r="R651" s="169"/>
      <c r="S651" s="169"/>
      <c r="T651" s="170"/>
      <c r="AT651" s="164" t="s">
        <v>247</v>
      </c>
      <c r="AU651" s="164" t="s">
        <v>140</v>
      </c>
      <c r="AV651" s="13" t="s">
        <v>140</v>
      </c>
      <c r="AW651" s="13" t="s">
        <v>3</v>
      </c>
      <c r="AX651" s="13" t="s">
        <v>80</v>
      </c>
      <c r="AY651" s="164" t="s">
        <v>239</v>
      </c>
    </row>
    <row r="652" spans="1:65" s="14" customFormat="1">
      <c r="B652" s="171"/>
      <c r="D652" s="163" t="s">
        <v>247</v>
      </c>
      <c r="E652" s="172" t="s">
        <v>1</v>
      </c>
      <c r="F652" s="173" t="s">
        <v>249</v>
      </c>
      <c r="H652" s="174">
        <v>9.6</v>
      </c>
      <c r="I652" s="175"/>
      <c r="L652" s="171"/>
      <c r="M652" s="176"/>
      <c r="N652" s="177"/>
      <c r="O652" s="177"/>
      <c r="P652" s="177"/>
      <c r="Q652" s="177"/>
      <c r="R652" s="177"/>
      <c r="S652" s="177"/>
      <c r="T652" s="178"/>
      <c r="AT652" s="172" t="s">
        <v>247</v>
      </c>
      <c r="AU652" s="172" t="s">
        <v>140</v>
      </c>
      <c r="AV652" s="14" t="s">
        <v>246</v>
      </c>
      <c r="AW652" s="14" t="s">
        <v>3</v>
      </c>
      <c r="AX652" s="14" t="s">
        <v>88</v>
      </c>
      <c r="AY652" s="172" t="s">
        <v>239</v>
      </c>
    </row>
    <row r="653" spans="1:65" s="2" customFormat="1" ht="38" customHeight="1">
      <c r="A653" s="34"/>
      <c r="B653" s="147"/>
      <c r="C653" s="190" t="s">
        <v>1021</v>
      </c>
      <c r="D653" s="190" t="s">
        <v>541</v>
      </c>
      <c r="E653" s="191" t="s">
        <v>914</v>
      </c>
      <c r="F653" s="192" t="s">
        <v>915</v>
      </c>
      <c r="G653" s="193" t="s">
        <v>138</v>
      </c>
      <c r="H653" s="194">
        <v>10.08</v>
      </c>
      <c r="I653" s="195"/>
      <c r="J653" s="194">
        <f>ROUND(I653*H653,3)</f>
        <v>0</v>
      </c>
      <c r="K653" s="196"/>
      <c r="L653" s="197"/>
      <c r="M653" s="198" t="s">
        <v>1</v>
      </c>
      <c r="N653" s="199" t="s">
        <v>46</v>
      </c>
      <c r="O653" s="60"/>
      <c r="P653" s="157">
        <f>O653*H653</f>
        <v>0</v>
      </c>
      <c r="Q653" s="157">
        <v>0</v>
      </c>
      <c r="R653" s="157">
        <f>Q653*H653</f>
        <v>0</v>
      </c>
      <c r="S653" s="157">
        <v>0</v>
      </c>
      <c r="T653" s="158">
        <f>S653*H653</f>
        <v>0</v>
      </c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R653" s="159" t="s">
        <v>323</v>
      </c>
      <c r="AT653" s="159" t="s">
        <v>541</v>
      </c>
      <c r="AU653" s="159" t="s">
        <v>140</v>
      </c>
      <c r="AY653" s="18" t="s">
        <v>239</v>
      </c>
      <c r="BE653" s="160">
        <f>IF(N653="základná",J653,0)</f>
        <v>0</v>
      </c>
      <c r="BF653" s="160">
        <f>IF(N653="znížená",J653,0)</f>
        <v>0</v>
      </c>
      <c r="BG653" s="160">
        <f>IF(N653="zákl. prenesená",J653,0)</f>
        <v>0</v>
      </c>
      <c r="BH653" s="160">
        <f>IF(N653="zníž. prenesená",J653,0)</f>
        <v>0</v>
      </c>
      <c r="BI653" s="160">
        <f>IF(N653="nulová",J653,0)</f>
        <v>0</v>
      </c>
      <c r="BJ653" s="18" t="s">
        <v>140</v>
      </c>
      <c r="BK653" s="161">
        <f>ROUND(I653*H653,3)</f>
        <v>0</v>
      </c>
      <c r="BL653" s="18" t="s">
        <v>307</v>
      </c>
      <c r="BM653" s="159" t="s">
        <v>1030</v>
      </c>
    </row>
    <row r="654" spans="1:65" s="2" customFormat="1" ht="24.25" customHeight="1">
      <c r="A654" s="34"/>
      <c r="B654" s="147"/>
      <c r="C654" s="190" t="s">
        <v>1025</v>
      </c>
      <c r="D654" s="190" t="s">
        <v>541</v>
      </c>
      <c r="E654" s="191" t="s">
        <v>966</v>
      </c>
      <c r="F654" s="192" t="s">
        <v>967</v>
      </c>
      <c r="G654" s="193" t="s">
        <v>138</v>
      </c>
      <c r="H654" s="194">
        <v>10.08</v>
      </c>
      <c r="I654" s="195"/>
      <c r="J654" s="194">
        <f>ROUND(I654*H654,3)</f>
        <v>0</v>
      </c>
      <c r="K654" s="196"/>
      <c r="L654" s="197"/>
      <c r="M654" s="198" t="s">
        <v>1</v>
      </c>
      <c r="N654" s="199" t="s">
        <v>46</v>
      </c>
      <c r="O654" s="60"/>
      <c r="P654" s="157">
        <f>O654*H654</f>
        <v>0</v>
      </c>
      <c r="Q654" s="157">
        <v>0</v>
      </c>
      <c r="R654" s="157">
        <f>Q654*H654</f>
        <v>0</v>
      </c>
      <c r="S654" s="157">
        <v>0</v>
      </c>
      <c r="T654" s="158">
        <f>S654*H654</f>
        <v>0</v>
      </c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R654" s="159" t="s">
        <v>323</v>
      </c>
      <c r="AT654" s="159" t="s">
        <v>541</v>
      </c>
      <c r="AU654" s="159" t="s">
        <v>140</v>
      </c>
      <c r="AY654" s="18" t="s">
        <v>239</v>
      </c>
      <c r="BE654" s="160">
        <f>IF(N654="základná",J654,0)</f>
        <v>0</v>
      </c>
      <c r="BF654" s="160">
        <f>IF(N654="znížená",J654,0)</f>
        <v>0</v>
      </c>
      <c r="BG654" s="160">
        <f>IF(N654="zákl. prenesená",J654,0)</f>
        <v>0</v>
      </c>
      <c r="BH654" s="160">
        <f>IF(N654="zníž. prenesená",J654,0)</f>
        <v>0</v>
      </c>
      <c r="BI654" s="160">
        <f>IF(N654="nulová",J654,0)</f>
        <v>0</v>
      </c>
      <c r="BJ654" s="18" t="s">
        <v>140</v>
      </c>
      <c r="BK654" s="161">
        <f>ROUND(I654*H654,3)</f>
        <v>0</v>
      </c>
      <c r="BL654" s="18" t="s">
        <v>307</v>
      </c>
      <c r="BM654" s="159" t="s">
        <v>1035</v>
      </c>
    </row>
    <row r="655" spans="1:65" s="2" customFormat="1" ht="24.25" customHeight="1">
      <c r="A655" s="34"/>
      <c r="B655" s="147"/>
      <c r="C655" s="190" t="s">
        <v>1030</v>
      </c>
      <c r="D655" s="190" t="s">
        <v>541</v>
      </c>
      <c r="E655" s="191" t="s">
        <v>969</v>
      </c>
      <c r="F655" s="192" t="s">
        <v>970</v>
      </c>
      <c r="G655" s="193" t="s">
        <v>388</v>
      </c>
      <c r="H655" s="194">
        <v>2</v>
      </c>
      <c r="I655" s="195"/>
      <c r="J655" s="194">
        <f>ROUND(I655*H655,3)</f>
        <v>0</v>
      </c>
      <c r="K655" s="196"/>
      <c r="L655" s="197"/>
      <c r="M655" s="198" t="s">
        <v>1</v>
      </c>
      <c r="N655" s="199" t="s">
        <v>46</v>
      </c>
      <c r="O655" s="60"/>
      <c r="P655" s="157">
        <f>O655*H655</f>
        <v>0</v>
      </c>
      <c r="Q655" s="157">
        <v>9.7000000000000003E-2</v>
      </c>
      <c r="R655" s="157">
        <f>Q655*H655</f>
        <v>0.19400000000000001</v>
      </c>
      <c r="S655" s="157">
        <v>0</v>
      </c>
      <c r="T655" s="158">
        <f>S655*H655</f>
        <v>0</v>
      </c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R655" s="159" t="s">
        <v>323</v>
      </c>
      <c r="AT655" s="159" t="s">
        <v>541</v>
      </c>
      <c r="AU655" s="159" t="s">
        <v>140</v>
      </c>
      <c r="AY655" s="18" t="s">
        <v>239</v>
      </c>
      <c r="BE655" s="160">
        <f>IF(N655="základná",J655,0)</f>
        <v>0</v>
      </c>
      <c r="BF655" s="160">
        <f>IF(N655="znížená",J655,0)</f>
        <v>0</v>
      </c>
      <c r="BG655" s="160">
        <f>IF(N655="zákl. prenesená",J655,0)</f>
        <v>0</v>
      </c>
      <c r="BH655" s="160">
        <f>IF(N655="zníž. prenesená",J655,0)</f>
        <v>0</v>
      </c>
      <c r="BI655" s="160">
        <f>IF(N655="nulová",J655,0)</f>
        <v>0</v>
      </c>
      <c r="BJ655" s="18" t="s">
        <v>140</v>
      </c>
      <c r="BK655" s="161">
        <f>ROUND(I655*H655,3)</f>
        <v>0</v>
      </c>
      <c r="BL655" s="18" t="s">
        <v>307</v>
      </c>
      <c r="BM655" s="159" t="s">
        <v>984</v>
      </c>
    </row>
    <row r="656" spans="1:65" s="2" customFormat="1" ht="39.299999999999997">
      <c r="A656" s="34"/>
      <c r="B656" s="35"/>
      <c r="C656" s="34"/>
      <c r="D656" s="163" t="s">
        <v>316</v>
      </c>
      <c r="E656" s="34"/>
      <c r="F656" s="186" t="s">
        <v>1803</v>
      </c>
      <c r="G656" s="34"/>
      <c r="H656" s="34"/>
      <c r="I656" s="187"/>
      <c r="J656" s="34"/>
      <c r="K656" s="34"/>
      <c r="L656" s="35"/>
      <c r="M656" s="188"/>
      <c r="N656" s="189"/>
      <c r="O656" s="60"/>
      <c r="P656" s="60"/>
      <c r="Q656" s="60"/>
      <c r="R656" s="60"/>
      <c r="S656" s="60"/>
      <c r="T656" s="61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T656" s="18" t="s">
        <v>316</v>
      </c>
      <c r="AU656" s="18" t="s">
        <v>140</v>
      </c>
    </row>
    <row r="657" spans="1:65" s="2" customFormat="1" ht="24.25" customHeight="1">
      <c r="A657" s="34"/>
      <c r="B657" s="147"/>
      <c r="C657" s="148" t="s">
        <v>1035</v>
      </c>
      <c r="D657" s="148" t="s">
        <v>242</v>
      </c>
      <c r="E657" s="149" t="s">
        <v>973</v>
      </c>
      <c r="F657" s="150" t="s">
        <v>974</v>
      </c>
      <c r="G657" s="151" t="s">
        <v>388</v>
      </c>
      <c r="H657" s="152">
        <v>2</v>
      </c>
      <c r="I657" s="153"/>
      <c r="J657" s="152">
        <f>ROUND(I657*H657,3)</f>
        <v>0</v>
      </c>
      <c r="K657" s="154"/>
      <c r="L657" s="35"/>
      <c r="M657" s="155" t="s">
        <v>1</v>
      </c>
      <c r="N657" s="156" t="s">
        <v>46</v>
      </c>
      <c r="O657" s="60"/>
      <c r="P657" s="157">
        <f>O657*H657</f>
        <v>0</v>
      </c>
      <c r="Q657" s="157">
        <v>0</v>
      </c>
      <c r="R657" s="157">
        <f>Q657*H657</f>
        <v>0</v>
      </c>
      <c r="S657" s="157">
        <v>0</v>
      </c>
      <c r="T657" s="158">
        <f>S657*H657</f>
        <v>0</v>
      </c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R657" s="159" t="s">
        <v>307</v>
      </c>
      <c r="AT657" s="159" t="s">
        <v>242</v>
      </c>
      <c r="AU657" s="159" t="s">
        <v>140</v>
      </c>
      <c r="AY657" s="18" t="s">
        <v>239</v>
      </c>
      <c r="BE657" s="160">
        <f>IF(N657="základná",J657,0)</f>
        <v>0</v>
      </c>
      <c r="BF657" s="160">
        <f>IF(N657="znížená",J657,0)</f>
        <v>0</v>
      </c>
      <c r="BG657" s="160">
        <f>IF(N657="zákl. prenesená",J657,0)</f>
        <v>0</v>
      </c>
      <c r="BH657" s="160">
        <f>IF(N657="zníž. prenesená",J657,0)</f>
        <v>0</v>
      </c>
      <c r="BI657" s="160">
        <f>IF(N657="nulová",J657,0)</f>
        <v>0</v>
      </c>
      <c r="BJ657" s="18" t="s">
        <v>140</v>
      </c>
      <c r="BK657" s="161">
        <f>ROUND(I657*H657,3)</f>
        <v>0</v>
      </c>
      <c r="BL657" s="18" t="s">
        <v>307</v>
      </c>
      <c r="BM657" s="159" t="s">
        <v>988</v>
      </c>
    </row>
    <row r="658" spans="1:65" s="2" customFormat="1" ht="14.4" customHeight="1">
      <c r="A658" s="34"/>
      <c r="B658" s="147"/>
      <c r="C658" s="190" t="s">
        <v>984</v>
      </c>
      <c r="D658" s="190" t="s">
        <v>541</v>
      </c>
      <c r="E658" s="191" t="s">
        <v>1804</v>
      </c>
      <c r="F658" s="192" t="s">
        <v>1805</v>
      </c>
      <c r="G658" s="193" t="s">
        <v>388</v>
      </c>
      <c r="H658" s="194">
        <v>2</v>
      </c>
      <c r="I658" s="195"/>
      <c r="J658" s="194">
        <f>ROUND(I658*H658,3)</f>
        <v>0</v>
      </c>
      <c r="K658" s="196"/>
      <c r="L658" s="197"/>
      <c r="M658" s="198" t="s">
        <v>1</v>
      </c>
      <c r="N658" s="199" t="s">
        <v>46</v>
      </c>
      <c r="O658" s="60"/>
      <c r="P658" s="157">
        <f>O658*H658</f>
        <v>0</v>
      </c>
      <c r="Q658" s="157">
        <v>3.2000000000000001E-2</v>
      </c>
      <c r="R658" s="157">
        <f>Q658*H658</f>
        <v>6.4000000000000001E-2</v>
      </c>
      <c r="S658" s="157">
        <v>0</v>
      </c>
      <c r="T658" s="158">
        <f>S658*H658</f>
        <v>0</v>
      </c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R658" s="159" t="s">
        <v>323</v>
      </c>
      <c r="AT658" s="159" t="s">
        <v>541</v>
      </c>
      <c r="AU658" s="159" t="s">
        <v>140</v>
      </c>
      <c r="AY658" s="18" t="s">
        <v>239</v>
      </c>
      <c r="BE658" s="160">
        <f>IF(N658="základná",J658,0)</f>
        <v>0</v>
      </c>
      <c r="BF658" s="160">
        <f>IF(N658="znížená",J658,0)</f>
        <v>0</v>
      </c>
      <c r="BG658" s="160">
        <f>IF(N658="zákl. prenesená",J658,0)</f>
        <v>0</v>
      </c>
      <c r="BH658" s="160">
        <f>IF(N658="zníž. prenesená",J658,0)</f>
        <v>0</v>
      </c>
      <c r="BI658" s="160">
        <f>IF(N658="nulová",J658,0)</f>
        <v>0</v>
      </c>
      <c r="BJ658" s="18" t="s">
        <v>140</v>
      </c>
      <c r="BK658" s="161">
        <f>ROUND(I658*H658,3)</f>
        <v>0</v>
      </c>
      <c r="BL658" s="18" t="s">
        <v>307</v>
      </c>
      <c r="BM658" s="159" t="s">
        <v>455</v>
      </c>
    </row>
    <row r="659" spans="1:65" s="2" customFormat="1" ht="19.649999999999999">
      <c r="A659" s="34"/>
      <c r="B659" s="35"/>
      <c r="C659" s="34"/>
      <c r="D659" s="163" t="s">
        <v>316</v>
      </c>
      <c r="E659" s="34"/>
      <c r="F659" s="186" t="s">
        <v>1806</v>
      </c>
      <c r="G659" s="34"/>
      <c r="H659" s="34"/>
      <c r="I659" s="187"/>
      <c r="J659" s="34"/>
      <c r="K659" s="34"/>
      <c r="L659" s="35"/>
      <c r="M659" s="188"/>
      <c r="N659" s="189"/>
      <c r="O659" s="60"/>
      <c r="P659" s="60"/>
      <c r="Q659" s="60"/>
      <c r="R659" s="60"/>
      <c r="S659" s="60"/>
      <c r="T659" s="61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T659" s="18" t="s">
        <v>316</v>
      </c>
      <c r="AU659" s="18" t="s">
        <v>140</v>
      </c>
    </row>
    <row r="660" spans="1:65" s="12" customFormat="1" ht="22.75" customHeight="1">
      <c r="B660" s="134"/>
      <c r="D660" s="135" t="s">
        <v>79</v>
      </c>
      <c r="E660" s="145" t="s">
        <v>980</v>
      </c>
      <c r="F660" s="145" t="s">
        <v>981</v>
      </c>
      <c r="I660" s="137"/>
      <c r="J660" s="146">
        <f>BK660</f>
        <v>0</v>
      </c>
      <c r="L660" s="134"/>
      <c r="M660" s="139"/>
      <c r="N660" s="140"/>
      <c r="O660" s="140"/>
      <c r="P660" s="141">
        <f>SUM(P661:P668)</f>
        <v>0</v>
      </c>
      <c r="Q660" s="140"/>
      <c r="R660" s="141">
        <f>SUM(R661:R668)</f>
        <v>7.0000000000000007E-2</v>
      </c>
      <c r="S660" s="140"/>
      <c r="T660" s="142">
        <f>SUM(T661:T668)</f>
        <v>0</v>
      </c>
      <c r="AR660" s="135" t="s">
        <v>88</v>
      </c>
      <c r="AT660" s="143" t="s">
        <v>79</v>
      </c>
      <c r="AU660" s="143" t="s">
        <v>88</v>
      </c>
      <c r="AY660" s="135" t="s">
        <v>239</v>
      </c>
      <c r="BK660" s="144">
        <f>SUM(BK661:BK668)</f>
        <v>0</v>
      </c>
    </row>
    <row r="661" spans="1:65" s="2" customFormat="1" ht="24.25" customHeight="1">
      <c r="A661" s="34"/>
      <c r="B661" s="147"/>
      <c r="C661" s="148" t="s">
        <v>988</v>
      </c>
      <c r="D661" s="148" t="s">
        <v>242</v>
      </c>
      <c r="E661" s="149" t="s">
        <v>982</v>
      </c>
      <c r="F661" s="150" t="s">
        <v>983</v>
      </c>
      <c r="G661" s="151" t="s">
        <v>138</v>
      </c>
      <c r="H661" s="152">
        <v>8.6999999999999993</v>
      </c>
      <c r="I661" s="153"/>
      <c r="J661" s="152">
        <f>ROUND(I661*H661,3)</f>
        <v>0</v>
      </c>
      <c r="K661" s="154"/>
      <c r="L661" s="35"/>
      <c r="M661" s="155" t="s">
        <v>1</v>
      </c>
      <c r="N661" s="156" t="s">
        <v>46</v>
      </c>
      <c r="O661" s="60"/>
      <c r="P661" s="157">
        <f>O661*H661</f>
        <v>0</v>
      </c>
      <c r="Q661" s="157">
        <v>0</v>
      </c>
      <c r="R661" s="157">
        <f>Q661*H661</f>
        <v>0</v>
      </c>
      <c r="S661" s="157">
        <v>0</v>
      </c>
      <c r="T661" s="158">
        <f>S661*H661</f>
        <v>0</v>
      </c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R661" s="159" t="s">
        <v>307</v>
      </c>
      <c r="AT661" s="159" t="s">
        <v>242</v>
      </c>
      <c r="AU661" s="159" t="s">
        <v>140</v>
      </c>
      <c r="AY661" s="18" t="s">
        <v>239</v>
      </c>
      <c r="BE661" s="160">
        <f>IF(N661="základná",J661,0)</f>
        <v>0</v>
      </c>
      <c r="BF661" s="160">
        <f>IF(N661="znížená",J661,0)</f>
        <v>0</v>
      </c>
      <c r="BG661" s="160">
        <f>IF(N661="zákl. prenesená",J661,0)</f>
        <v>0</v>
      </c>
      <c r="BH661" s="160">
        <f>IF(N661="zníž. prenesená",J661,0)</f>
        <v>0</v>
      </c>
      <c r="BI661" s="160">
        <f>IF(N661="nulová",J661,0)</f>
        <v>0</v>
      </c>
      <c r="BJ661" s="18" t="s">
        <v>140</v>
      </c>
      <c r="BK661" s="161">
        <f>ROUND(I661*H661,3)</f>
        <v>0</v>
      </c>
      <c r="BL661" s="18" t="s">
        <v>307</v>
      </c>
      <c r="BM661" s="159" t="s">
        <v>1592</v>
      </c>
    </row>
    <row r="662" spans="1:65" s="2" customFormat="1" ht="14.4" customHeight="1">
      <c r="A662" s="34"/>
      <c r="B662" s="147"/>
      <c r="C662" s="190" t="s">
        <v>455</v>
      </c>
      <c r="D662" s="190" t="s">
        <v>541</v>
      </c>
      <c r="E662" s="191" t="s">
        <v>986</v>
      </c>
      <c r="F662" s="192" t="s">
        <v>987</v>
      </c>
      <c r="G662" s="193" t="s">
        <v>388</v>
      </c>
      <c r="H662" s="194">
        <v>1</v>
      </c>
      <c r="I662" s="195"/>
      <c r="J662" s="194">
        <f>ROUND(I662*H662,3)</f>
        <v>0</v>
      </c>
      <c r="K662" s="196"/>
      <c r="L662" s="197"/>
      <c r="M662" s="198" t="s">
        <v>1</v>
      </c>
      <c r="N662" s="199" t="s">
        <v>46</v>
      </c>
      <c r="O662" s="60"/>
      <c r="P662" s="157">
        <f>O662*H662</f>
        <v>0</v>
      </c>
      <c r="Q662" s="157">
        <v>0.05</v>
      </c>
      <c r="R662" s="157">
        <f>Q662*H662</f>
        <v>0.05</v>
      </c>
      <c r="S662" s="157">
        <v>0</v>
      </c>
      <c r="T662" s="158">
        <f>S662*H662</f>
        <v>0</v>
      </c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R662" s="159" t="s">
        <v>323</v>
      </c>
      <c r="AT662" s="159" t="s">
        <v>541</v>
      </c>
      <c r="AU662" s="159" t="s">
        <v>140</v>
      </c>
      <c r="AY662" s="18" t="s">
        <v>239</v>
      </c>
      <c r="BE662" s="160">
        <f>IF(N662="základná",J662,0)</f>
        <v>0</v>
      </c>
      <c r="BF662" s="160">
        <f>IF(N662="znížená",J662,0)</f>
        <v>0</v>
      </c>
      <c r="BG662" s="160">
        <f>IF(N662="zákl. prenesená",J662,0)</f>
        <v>0</v>
      </c>
      <c r="BH662" s="160">
        <f>IF(N662="zníž. prenesená",J662,0)</f>
        <v>0</v>
      </c>
      <c r="BI662" s="160">
        <f>IF(N662="nulová",J662,0)</f>
        <v>0</v>
      </c>
      <c r="BJ662" s="18" t="s">
        <v>140</v>
      </c>
      <c r="BK662" s="161">
        <f>ROUND(I662*H662,3)</f>
        <v>0</v>
      </c>
      <c r="BL662" s="18" t="s">
        <v>307</v>
      </c>
      <c r="BM662" s="159" t="s">
        <v>1144</v>
      </c>
    </row>
    <row r="663" spans="1:65" s="2" customFormat="1" ht="24.25" customHeight="1">
      <c r="A663" s="34"/>
      <c r="B663" s="147"/>
      <c r="C663" s="148" t="s">
        <v>1137</v>
      </c>
      <c r="D663" s="148" t="s">
        <v>242</v>
      </c>
      <c r="E663" s="149" t="s">
        <v>990</v>
      </c>
      <c r="F663" s="150" t="s">
        <v>991</v>
      </c>
      <c r="G663" s="151" t="s">
        <v>388</v>
      </c>
      <c r="H663" s="152">
        <v>1</v>
      </c>
      <c r="I663" s="153"/>
      <c r="J663" s="152">
        <f>ROUND(I663*H663,3)</f>
        <v>0</v>
      </c>
      <c r="K663" s="154"/>
      <c r="L663" s="35"/>
      <c r="M663" s="155" t="s">
        <v>1</v>
      </c>
      <c r="N663" s="156" t="s">
        <v>46</v>
      </c>
      <c r="O663" s="60"/>
      <c r="P663" s="157">
        <f>O663*H663</f>
        <v>0</v>
      </c>
      <c r="Q663" s="157">
        <v>0</v>
      </c>
      <c r="R663" s="157">
        <f>Q663*H663</f>
        <v>0</v>
      </c>
      <c r="S663" s="157">
        <v>0</v>
      </c>
      <c r="T663" s="158">
        <f>S663*H663</f>
        <v>0</v>
      </c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R663" s="159" t="s">
        <v>246</v>
      </c>
      <c r="AT663" s="159" t="s">
        <v>242</v>
      </c>
      <c r="AU663" s="159" t="s">
        <v>140</v>
      </c>
      <c r="AY663" s="18" t="s">
        <v>239</v>
      </c>
      <c r="BE663" s="160">
        <f>IF(N663="základná",J663,0)</f>
        <v>0</v>
      </c>
      <c r="BF663" s="160">
        <f>IF(N663="znížená",J663,0)</f>
        <v>0</v>
      </c>
      <c r="BG663" s="160">
        <f>IF(N663="zákl. prenesená",J663,0)</f>
        <v>0</v>
      </c>
      <c r="BH663" s="160">
        <f>IF(N663="zníž. prenesená",J663,0)</f>
        <v>0</v>
      </c>
      <c r="BI663" s="160">
        <f>IF(N663="nulová",J663,0)</f>
        <v>0</v>
      </c>
      <c r="BJ663" s="18" t="s">
        <v>140</v>
      </c>
      <c r="BK663" s="161">
        <f>ROUND(I663*H663,3)</f>
        <v>0</v>
      </c>
      <c r="BL663" s="18" t="s">
        <v>246</v>
      </c>
      <c r="BM663" s="159" t="s">
        <v>1807</v>
      </c>
    </row>
    <row r="664" spans="1:65" s="2" customFormat="1" ht="19.649999999999999">
      <c r="A664" s="34"/>
      <c r="B664" s="35"/>
      <c r="C664" s="34"/>
      <c r="D664" s="163" t="s">
        <v>316</v>
      </c>
      <c r="E664" s="34"/>
      <c r="F664" s="186" t="s">
        <v>993</v>
      </c>
      <c r="G664" s="34"/>
      <c r="H664" s="34"/>
      <c r="I664" s="187"/>
      <c r="J664" s="34"/>
      <c r="K664" s="34"/>
      <c r="L664" s="35"/>
      <c r="M664" s="188"/>
      <c r="N664" s="189"/>
      <c r="O664" s="60"/>
      <c r="P664" s="60"/>
      <c r="Q664" s="60"/>
      <c r="R664" s="60"/>
      <c r="S664" s="60"/>
      <c r="T664" s="61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T664" s="18" t="s">
        <v>316</v>
      </c>
      <c r="AU664" s="18" t="s">
        <v>140</v>
      </c>
    </row>
    <row r="665" spans="1:65" s="2" customFormat="1" ht="24.25" customHeight="1">
      <c r="A665" s="34"/>
      <c r="B665" s="147"/>
      <c r="C665" s="148" t="s">
        <v>810</v>
      </c>
      <c r="D665" s="148" t="s">
        <v>242</v>
      </c>
      <c r="E665" s="149" t="s">
        <v>995</v>
      </c>
      <c r="F665" s="150" t="s">
        <v>996</v>
      </c>
      <c r="G665" s="151" t="s">
        <v>454</v>
      </c>
      <c r="H665" s="152">
        <v>20</v>
      </c>
      <c r="I665" s="153"/>
      <c r="J665" s="152">
        <f>ROUND(I665*H665,3)</f>
        <v>0</v>
      </c>
      <c r="K665" s="154"/>
      <c r="L665" s="35"/>
      <c r="M665" s="155" t="s">
        <v>1</v>
      </c>
      <c r="N665" s="156" t="s">
        <v>46</v>
      </c>
      <c r="O665" s="60"/>
      <c r="P665" s="157">
        <f>O665*H665</f>
        <v>0</v>
      </c>
      <c r="Q665" s="157">
        <v>1E-3</v>
      </c>
      <c r="R665" s="157">
        <f>Q665*H665</f>
        <v>0.02</v>
      </c>
      <c r="S665" s="157">
        <v>0</v>
      </c>
      <c r="T665" s="158">
        <f>S665*H665</f>
        <v>0</v>
      </c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R665" s="159" t="s">
        <v>246</v>
      </c>
      <c r="AT665" s="159" t="s">
        <v>242</v>
      </c>
      <c r="AU665" s="159" t="s">
        <v>140</v>
      </c>
      <c r="AY665" s="18" t="s">
        <v>239</v>
      </c>
      <c r="BE665" s="160">
        <f>IF(N665="základná",J665,0)</f>
        <v>0</v>
      </c>
      <c r="BF665" s="160">
        <f>IF(N665="znížená",J665,0)</f>
        <v>0</v>
      </c>
      <c r="BG665" s="160">
        <f>IF(N665="zákl. prenesená",J665,0)</f>
        <v>0</v>
      </c>
      <c r="BH665" s="160">
        <f>IF(N665="zníž. prenesená",J665,0)</f>
        <v>0</v>
      </c>
      <c r="BI665" s="160">
        <f>IF(N665="nulová",J665,0)</f>
        <v>0</v>
      </c>
      <c r="BJ665" s="18" t="s">
        <v>140</v>
      </c>
      <c r="BK665" s="161">
        <f>ROUND(I665*H665,3)</f>
        <v>0</v>
      </c>
      <c r="BL665" s="18" t="s">
        <v>246</v>
      </c>
      <c r="BM665" s="159" t="s">
        <v>1808</v>
      </c>
    </row>
    <row r="666" spans="1:65" s="2" customFormat="1" ht="19.649999999999999">
      <c r="A666" s="34"/>
      <c r="B666" s="35"/>
      <c r="C666" s="34"/>
      <c r="D666" s="163" t="s">
        <v>316</v>
      </c>
      <c r="E666" s="34"/>
      <c r="F666" s="186" t="s">
        <v>993</v>
      </c>
      <c r="G666" s="34"/>
      <c r="H666" s="34"/>
      <c r="I666" s="187"/>
      <c r="J666" s="34"/>
      <c r="K666" s="34"/>
      <c r="L666" s="35"/>
      <c r="M666" s="188"/>
      <c r="N666" s="189"/>
      <c r="O666" s="60"/>
      <c r="P666" s="60"/>
      <c r="Q666" s="60"/>
      <c r="R666" s="60"/>
      <c r="S666" s="60"/>
      <c r="T666" s="61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T666" s="18" t="s">
        <v>316</v>
      </c>
      <c r="AU666" s="18" t="s">
        <v>140</v>
      </c>
    </row>
    <row r="667" spans="1:65" s="2" customFormat="1" ht="24.25" customHeight="1">
      <c r="A667" s="34"/>
      <c r="B667" s="147"/>
      <c r="C667" s="148" t="s">
        <v>814</v>
      </c>
      <c r="D667" s="148" t="s">
        <v>242</v>
      </c>
      <c r="E667" s="149" t="s">
        <v>999</v>
      </c>
      <c r="F667" s="150" t="s">
        <v>1000</v>
      </c>
      <c r="G667" s="151" t="s">
        <v>1001</v>
      </c>
      <c r="H667" s="152">
        <v>1</v>
      </c>
      <c r="I667" s="153"/>
      <c r="J667" s="152">
        <f>ROUND(I667*H667,3)</f>
        <v>0</v>
      </c>
      <c r="K667" s="154"/>
      <c r="L667" s="35"/>
      <c r="M667" s="155" t="s">
        <v>1</v>
      </c>
      <c r="N667" s="156" t="s">
        <v>46</v>
      </c>
      <c r="O667" s="60"/>
      <c r="P667" s="157">
        <f>O667*H667</f>
        <v>0</v>
      </c>
      <c r="Q667" s="157">
        <v>0</v>
      </c>
      <c r="R667" s="157">
        <f>Q667*H667</f>
        <v>0</v>
      </c>
      <c r="S667" s="157">
        <v>0</v>
      </c>
      <c r="T667" s="158">
        <f>S667*H667</f>
        <v>0</v>
      </c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R667" s="159" t="s">
        <v>246</v>
      </c>
      <c r="AT667" s="159" t="s">
        <v>242</v>
      </c>
      <c r="AU667" s="159" t="s">
        <v>140</v>
      </c>
      <c r="AY667" s="18" t="s">
        <v>239</v>
      </c>
      <c r="BE667" s="160">
        <f>IF(N667="základná",J667,0)</f>
        <v>0</v>
      </c>
      <c r="BF667" s="160">
        <f>IF(N667="znížená",J667,0)</f>
        <v>0</v>
      </c>
      <c r="BG667" s="160">
        <f>IF(N667="zákl. prenesená",J667,0)</f>
        <v>0</v>
      </c>
      <c r="BH667" s="160">
        <f>IF(N667="zníž. prenesená",J667,0)</f>
        <v>0</v>
      </c>
      <c r="BI667" s="160">
        <f>IF(N667="nulová",J667,0)</f>
        <v>0</v>
      </c>
      <c r="BJ667" s="18" t="s">
        <v>140</v>
      </c>
      <c r="BK667" s="161">
        <f>ROUND(I667*H667,3)</f>
        <v>0</v>
      </c>
      <c r="BL667" s="18" t="s">
        <v>246</v>
      </c>
      <c r="BM667" s="159" t="s">
        <v>1809</v>
      </c>
    </row>
    <row r="668" spans="1:65" s="2" customFormat="1" ht="19.649999999999999">
      <c r="A668" s="34"/>
      <c r="B668" s="35"/>
      <c r="C668" s="34"/>
      <c r="D668" s="163" t="s">
        <v>316</v>
      </c>
      <c r="E668" s="34"/>
      <c r="F668" s="186" t="s">
        <v>993</v>
      </c>
      <c r="G668" s="34"/>
      <c r="H668" s="34"/>
      <c r="I668" s="187"/>
      <c r="J668" s="34"/>
      <c r="K668" s="34"/>
      <c r="L668" s="35"/>
      <c r="M668" s="188"/>
      <c r="N668" s="189"/>
      <c r="O668" s="60"/>
      <c r="P668" s="60"/>
      <c r="Q668" s="60"/>
      <c r="R668" s="60"/>
      <c r="S668" s="60"/>
      <c r="T668" s="61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T668" s="18" t="s">
        <v>316</v>
      </c>
      <c r="AU668" s="18" t="s">
        <v>140</v>
      </c>
    </row>
    <row r="669" spans="1:65" s="12" customFormat="1" ht="22.75" customHeight="1">
      <c r="B669" s="134"/>
      <c r="D669" s="135" t="s">
        <v>79</v>
      </c>
      <c r="E669" s="145" t="s">
        <v>1003</v>
      </c>
      <c r="F669" s="145" t="s">
        <v>1004</v>
      </c>
      <c r="I669" s="137"/>
      <c r="J669" s="146">
        <f>BK669</f>
        <v>0</v>
      </c>
      <c r="L669" s="134"/>
      <c r="M669" s="139"/>
      <c r="N669" s="140"/>
      <c r="O669" s="140"/>
      <c r="P669" s="141">
        <f>SUM(P670:P700)</f>
        <v>0</v>
      </c>
      <c r="Q669" s="140"/>
      <c r="R669" s="141">
        <f>SUM(R670:R700)</f>
        <v>0.86399999999999999</v>
      </c>
      <c r="S669" s="140"/>
      <c r="T669" s="142">
        <f>SUM(T670:T700)</f>
        <v>0</v>
      </c>
      <c r="AR669" s="135" t="s">
        <v>88</v>
      </c>
      <c r="AT669" s="143" t="s">
        <v>79</v>
      </c>
      <c r="AU669" s="143" t="s">
        <v>88</v>
      </c>
      <c r="AY669" s="135" t="s">
        <v>239</v>
      </c>
      <c r="BK669" s="144">
        <f>SUM(BK670:BK700)</f>
        <v>0</v>
      </c>
    </row>
    <row r="670" spans="1:65" s="2" customFormat="1" ht="24.25" customHeight="1">
      <c r="A670" s="34"/>
      <c r="B670" s="147"/>
      <c r="C670" s="148" t="s">
        <v>1060</v>
      </c>
      <c r="D670" s="148" t="s">
        <v>242</v>
      </c>
      <c r="E670" s="149" t="s">
        <v>1006</v>
      </c>
      <c r="F670" s="150" t="s">
        <v>1007</v>
      </c>
      <c r="G670" s="151" t="s">
        <v>388</v>
      </c>
      <c r="H670" s="152">
        <v>8</v>
      </c>
      <c r="I670" s="153"/>
      <c r="J670" s="152">
        <f>ROUND(I670*H670,3)</f>
        <v>0</v>
      </c>
      <c r="K670" s="154"/>
      <c r="L670" s="35"/>
      <c r="M670" s="155" t="s">
        <v>1</v>
      </c>
      <c r="N670" s="156" t="s">
        <v>46</v>
      </c>
      <c r="O670" s="60"/>
      <c r="P670" s="157">
        <f>O670*H670</f>
        <v>0</v>
      </c>
      <c r="Q670" s="157">
        <v>0</v>
      </c>
      <c r="R670" s="157">
        <f>Q670*H670</f>
        <v>0</v>
      </c>
      <c r="S670" s="157">
        <v>0</v>
      </c>
      <c r="T670" s="158">
        <f>S670*H670</f>
        <v>0</v>
      </c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R670" s="159" t="s">
        <v>307</v>
      </c>
      <c r="AT670" s="159" t="s">
        <v>242</v>
      </c>
      <c r="AU670" s="159" t="s">
        <v>140</v>
      </c>
      <c r="AY670" s="18" t="s">
        <v>239</v>
      </c>
      <c r="BE670" s="160">
        <f>IF(N670="základná",J670,0)</f>
        <v>0</v>
      </c>
      <c r="BF670" s="160">
        <f>IF(N670="znížená",J670,0)</f>
        <v>0</v>
      </c>
      <c r="BG670" s="160">
        <f>IF(N670="zákl. prenesená",J670,0)</f>
        <v>0</v>
      </c>
      <c r="BH670" s="160">
        <f>IF(N670="zníž. prenesená",J670,0)</f>
        <v>0</v>
      </c>
      <c r="BI670" s="160">
        <f>IF(N670="nulová",J670,0)</f>
        <v>0</v>
      </c>
      <c r="BJ670" s="18" t="s">
        <v>140</v>
      </c>
      <c r="BK670" s="161">
        <f>ROUND(I670*H670,3)</f>
        <v>0</v>
      </c>
      <c r="BL670" s="18" t="s">
        <v>307</v>
      </c>
      <c r="BM670" s="159" t="s">
        <v>1060</v>
      </c>
    </row>
    <row r="671" spans="1:65" s="2" customFormat="1" ht="29.45">
      <c r="A671" s="34"/>
      <c r="B671" s="35"/>
      <c r="C671" s="34"/>
      <c r="D671" s="163" t="s">
        <v>316</v>
      </c>
      <c r="E671" s="34"/>
      <c r="F671" s="186" t="s">
        <v>1008</v>
      </c>
      <c r="G671" s="34"/>
      <c r="H671" s="34"/>
      <c r="I671" s="187"/>
      <c r="J671" s="34"/>
      <c r="K671" s="34"/>
      <c r="L671" s="35"/>
      <c r="M671" s="188"/>
      <c r="N671" s="189"/>
      <c r="O671" s="60"/>
      <c r="P671" s="60"/>
      <c r="Q671" s="60"/>
      <c r="R671" s="60"/>
      <c r="S671" s="60"/>
      <c r="T671" s="61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T671" s="18" t="s">
        <v>316</v>
      </c>
      <c r="AU671" s="18" t="s">
        <v>140</v>
      </c>
    </row>
    <row r="672" spans="1:65" s="2" customFormat="1" ht="14.4" customHeight="1">
      <c r="A672" s="34"/>
      <c r="B672" s="147"/>
      <c r="C672" s="190" t="s">
        <v>1067</v>
      </c>
      <c r="D672" s="190" t="s">
        <v>541</v>
      </c>
      <c r="E672" s="191" t="s">
        <v>1010</v>
      </c>
      <c r="F672" s="192" t="s">
        <v>1011</v>
      </c>
      <c r="G672" s="193" t="s">
        <v>388</v>
      </c>
      <c r="H672" s="194">
        <v>5</v>
      </c>
      <c r="I672" s="195"/>
      <c r="J672" s="194">
        <f>ROUND(I672*H672,3)</f>
        <v>0</v>
      </c>
      <c r="K672" s="196"/>
      <c r="L672" s="197"/>
      <c r="M672" s="198" t="s">
        <v>1</v>
      </c>
      <c r="N672" s="199" t="s">
        <v>46</v>
      </c>
      <c r="O672" s="60"/>
      <c r="P672" s="157">
        <f>O672*H672</f>
        <v>0</v>
      </c>
      <c r="Q672" s="157">
        <v>5.3999999999999999E-2</v>
      </c>
      <c r="R672" s="157">
        <f>Q672*H672</f>
        <v>0.27</v>
      </c>
      <c r="S672" s="157">
        <v>0</v>
      </c>
      <c r="T672" s="158">
        <f>S672*H672</f>
        <v>0</v>
      </c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R672" s="159" t="s">
        <v>323</v>
      </c>
      <c r="AT672" s="159" t="s">
        <v>541</v>
      </c>
      <c r="AU672" s="159" t="s">
        <v>140</v>
      </c>
      <c r="AY672" s="18" t="s">
        <v>239</v>
      </c>
      <c r="BE672" s="160">
        <f>IF(N672="základná",J672,0)</f>
        <v>0</v>
      </c>
      <c r="BF672" s="160">
        <f>IF(N672="znížená",J672,0)</f>
        <v>0</v>
      </c>
      <c r="BG672" s="160">
        <f>IF(N672="zákl. prenesená",J672,0)</f>
        <v>0</v>
      </c>
      <c r="BH672" s="160">
        <f>IF(N672="zníž. prenesená",J672,0)</f>
        <v>0</v>
      </c>
      <c r="BI672" s="160">
        <f>IF(N672="nulová",J672,0)</f>
        <v>0</v>
      </c>
      <c r="BJ672" s="18" t="s">
        <v>140</v>
      </c>
      <c r="BK672" s="161">
        <f>ROUND(I672*H672,3)</f>
        <v>0</v>
      </c>
      <c r="BL672" s="18" t="s">
        <v>307</v>
      </c>
      <c r="BM672" s="159" t="s">
        <v>1067</v>
      </c>
    </row>
    <row r="673" spans="1:65" s="2" customFormat="1" ht="19.649999999999999">
      <c r="A673" s="34"/>
      <c r="B673" s="35"/>
      <c r="C673" s="34"/>
      <c r="D673" s="163" t="s">
        <v>316</v>
      </c>
      <c r="E673" s="34"/>
      <c r="F673" s="186" t="s">
        <v>1012</v>
      </c>
      <c r="G673" s="34"/>
      <c r="H673" s="34"/>
      <c r="I673" s="187"/>
      <c r="J673" s="34"/>
      <c r="K673" s="34"/>
      <c r="L673" s="35"/>
      <c r="M673" s="188"/>
      <c r="N673" s="189"/>
      <c r="O673" s="60"/>
      <c r="P673" s="60"/>
      <c r="Q673" s="60"/>
      <c r="R673" s="60"/>
      <c r="S673" s="60"/>
      <c r="T673" s="61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T673" s="18" t="s">
        <v>316</v>
      </c>
      <c r="AU673" s="18" t="s">
        <v>140</v>
      </c>
    </row>
    <row r="674" spans="1:65" s="15" customFormat="1">
      <c r="B674" s="179"/>
      <c r="D674" s="163" t="s">
        <v>247</v>
      </c>
      <c r="E674" s="180" t="s">
        <v>1</v>
      </c>
      <c r="F674" s="181" t="s">
        <v>1013</v>
      </c>
      <c r="H674" s="180" t="s">
        <v>1</v>
      </c>
      <c r="I674" s="182"/>
      <c r="L674" s="179"/>
      <c r="M674" s="183"/>
      <c r="N674" s="184"/>
      <c r="O674" s="184"/>
      <c r="P674" s="184"/>
      <c r="Q674" s="184"/>
      <c r="R674" s="184"/>
      <c r="S674" s="184"/>
      <c r="T674" s="185"/>
      <c r="AT674" s="180" t="s">
        <v>247</v>
      </c>
      <c r="AU674" s="180" t="s">
        <v>140</v>
      </c>
      <c r="AV674" s="15" t="s">
        <v>88</v>
      </c>
      <c r="AW674" s="15" t="s">
        <v>3</v>
      </c>
      <c r="AX674" s="15" t="s">
        <v>80</v>
      </c>
      <c r="AY674" s="180" t="s">
        <v>239</v>
      </c>
    </row>
    <row r="675" spans="1:65" s="13" customFormat="1">
      <c r="B675" s="162"/>
      <c r="D675" s="163" t="s">
        <v>247</v>
      </c>
      <c r="E675" s="164" t="s">
        <v>1</v>
      </c>
      <c r="F675" s="165" t="s">
        <v>444</v>
      </c>
      <c r="H675" s="166">
        <v>2</v>
      </c>
      <c r="I675" s="167"/>
      <c r="L675" s="162"/>
      <c r="M675" s="168"/>
      <c r="N675" s="169"/>
      <c r="O675" s="169"/>
      <c r="P675" s="169"/>
      <c r="Q675" s="169"/>
      <c r="R675" s="169"/>
      <c r="S675" s="169"/>
      <c r="T675" s="170"/>
      <c r="AT675" s="164" t="s">
        <v>247</v>
      </c>
      <c r="AU675" s="164" t="s">
        <v>140</v>
      </c>
      <c r="AV675" s="13" t="s">
        <v>140</v>
      </c>
      <c r="AW675" s="13" t="s">
        <v>3</v>
      </c>
      <c r="AX675" s="13" t="s">
        <v>80</v>
      </c>
      <c r="AY675" s="164" t="s">
        <v>239</v>
      </c>
    </row>
    <row r="676" spans="1:65" s="13" customFormat="1">
      <c r="B676" s="162"/>
      <c r="D676" s="163" t="s">
        <v>247</v>
      </c>
      <c r="E676" s="164" t="s">
        <v>1</v>
      </c>
      <c r="F676" s="165" t="s">
        <v>1014</v>
      </c>
      <c r="H676" s="166">
        <v>3</v>
      </c>
      <c r="I676" s="167"/>
      <c r="L676" s="162"/>
      <c r="M676" s="168"/>
      <c r="N676" s="169"/>
      <c r="O676" s="169"/>
      <c r="P676" s="169"/>
      <c r="Q676" s="169"/>
      <c r="R676" s="169"/>
      <c r="S676" s="169"/>
      <c r="T676" s="170"/>
      <c r="AT676" s="164" t="s">
        <v>247</v>
      </c>
      <c r="AU676" s="164" t="s">
        <v>140</v>
      </c>
      <c r="AV676" s="13" t="s">
        <v>140</v>
      </c>
      <c r="AW676" s="13" t="s">
        <v>3</v>
      </c>
      <c r="AX676" s="13" t="s">
        <v>80</v>
      </c>
      <c r="AY676" s="164" t="s">
        <v>239</v>
      </c>
    </row>
    <row r="677" spans="1:65" s="14" customFormat="1">
      <c r="B677" s="171"/>
      <c r="D677" s="163" t="s">
        <v>247</v>
      </c>
      <c r="E677" s="172" t="s">
        <v>1</v>
      </c>
      <c r="F677" s="173" t="s">
        <v>249</v>
      </c>
      <c r="H677" s="174">
        <v>5</v>
      </c>
      <c r="I677" s="175"/>
      <c r="L677" s="171"/>
      <c r="M677" s="176"/>
      <c r="N677" s="177"/>
      <c r="O677" s="177"/>
      <c r="P677" s="177"/>
      <c r="Q677" s="177"/>
      <c r="R677" s="177"/>
      <c r="S677" s="177"/>
      <c r="T677" s="178"/>
      <c r="AT677" s="172" t="s">
        <v>247</v>
      </c>
      <c r="AU677" s="172" t="s">
        <v>140</v>
      </c>
      <c r="AV677" s="14" t="s">
        <v>246</v>
      </c>
      <c r="AW677" s="14" t="s">
        <v>3</v>
      </c>
      <c r="AX677" s="14" t="s">
        <v>88</v>
      </c>
      <c r="AY677" s="172" t="s">
        <v>239</v>
      </c>
    </row>
    <row r="678" spans="1:65" s="2" customFormat="1" ht="14.4" customHeight="1">
      <c r="A678" s="34"/>
      <c r="B678" s="147"/>
      <c r="C678" s="190" t="s">
        <v>1363</v>
      </c>
      <c r="D678" s="190" t="s">
        <v>541</v>
      </c>
      <c r="E678" s="191" t="s">
        <v>1016</v>
      </c>
      <c r="F678" s="192" t="s">
        <v>1017</v>
      </c>
      <c r="G678" s="193" t="s">
        <v>388</v>
      </c>
      <c r="H678" s="194">
        <v>1</v>
      </c>
      <c r="I678" s="195"/>
      <c r="J678" s="194">
        <f>ROUND(I678*H678,3)</f>
        <v>0</v>
      </c>
      <c r="K678" s="196"/>
      <c r="L678" s="197"/>
      <c r="M678" s="198" t="s">
        <v>1</v>
      </c>
      <c r="N678" s="199" t="s">
        <v>46</v>
      </c>
      <c r="O678" s="60"/>
      <c r="P678" s="157">
        <f>O678*H678</f>
        <v>0</v>
      </c>
      <c r="Q678" s="157">
        <v>5.3999999999999999E-2</v>
      </c>
      <c r="R678" s="157">
        <f>Q678*H678</f>
        <v>5.3999999999999999E-2</v>
      </c>
      <c r="S678" s="157">
        <v>0</v>
      </c>
      <c r="T678" s="158">
        <f>S678*H678</f>
        <v>0</v>
      </c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R678" s="159" t="s">
        <v>323</v>
      </c>
      <c r="AT678" s="159" t="s">
        <v>541</v>
      </c>
      <c r="AU678" s="159" t="s">
        <v>140</v>
      </c>
      <c r="AY678" s="18" t="s">
        <v>239</v>
      </c>
      <c r="BE678" s="160">
        <f>IF(N678="základná",J678,0)</f>
        <v>0</v>
      </c>
      <c r="BF678" s="160">
        <f>IF(N678="znížená",J678,0)</f>
        <v>0</v>
      </c>
      <c r="BG678" s="160">
        <f>IF(N678="zákl. prenesená",J678,0)</f>
        <v>0</v>
      </c>
      <c r="BH678" s="160">
        <f>IF(N678="zníž. prenesená",J678,0)</f>
        <v>0</v>
      </c>
      <c r="BI678" s="160">
        <f>IF(N678="nulová",J678,0)</f>
        <v>0</v>
      </c>
      <c r="BJ678" s="18" t="s">
        <v>140</v>
      </c>
      <c r="BK678" s="161">
        <f>ROUND(I678*H678,3)</f>
        <v>0</v>
      </c>
      <c r="BL678" s="18" t="s">
        <v>307</v>
      </c>
      <c r="BM678" s="159" t="s">
        <v>1363</v>
      </c>
    </row>
    <row r="679" spans="1:65" s="2" customFormat="1" ht="19.649999999999999">
      <c r="A679" s="34"/>
      <c r="B679" s="35"/>
      <c r="C679" s="34"/>
      <c r="D679" s="163" t="s">
        <v>316</v>
      </c>
      <c r="E679" s="34"/>
      <c r="F679" s="186" t="s">
        <v>1018</v>
      </c>
      <c r="G679" s="34"/>
      <c r="H679" s="34"/>
      <c r="I679" s="187"/>
      <c r="J679" s="34"/>
      <c r="K679" s="34"/>
      <c r="L679" s="35"/>
      <c r="M679" s="188"/>
      <c r="N679" s="189"/>
      <c r="O679" s="60"/>
      <c r="P679" s="60"/>
      <c r="Q679" s="60"/>
      <c r="R679" s="60"/>
      <c r="S679" s="60"/>
      <c r="T679" s="61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T679" s="18" t="s">
        <v>316</v>
      </c>
      <c r="AU679" s="18" t="s">
        <v>140</v>
      </c>
    </row>
    <row r="680" spans="1:65" s="15" customFormat="1">
      <c r="B680" s="179"/>
      <c r="D680" s="163" t="s">
        <v>247</v>
      </c>
      <c r="E680" s="180" t="s">
        <v>1</v>
      </c>
      <c r="F680" s="181" t="s">
        <v>1019</v>
      </c>
      <c r="H680" s="180" t="s">
        <v>1</v>
      </c>
      <c r="I680" s="182"/>
      <c r="L680" s="179"/>
      <c r="M680" s="183"/>
      <c r="N680" s="184"/>
      <c r="O680" s="184"/>
      <c r="P680" s="184"/>
      <c r="Q680" s="184"/>
      <c r="R680" s="184"/>
      <c r="S680" s="184"/>
      <c r="T680" s="185"/>
      <c r="AT680" s="180" t="s">
        <v>247</v>
      </c>
      <c r="AU680" s="180" t="s">
        <v>140</v>
      </c>
      <c r="AV680" s="15" t="s">
        <v>88</v>
      </c>
      <c r="AW680" s="15" t="s">
        <v>3</v>
      </c>
      <c r="AX680" s="15" t="s">
        <v>80</v>
      </c>
      <c r="AY680" s="180" t="s">
        <v>239</v>
      </c>
    </row>
    <row r="681" spans="1:65" s="13" customFormat="1">
      <c r="B681" s="162"/>
      <c r="D681" s="163" t="s">
        <v>247</v>
      </c>
      <c r="E681" s="164" t="s">
        <v>1</v>
      </c>
      <c r="F681" s="165" t="s">
        <v>1020</v>
      </c>
      <c r="H681" s="166">
        <v>1</v>
      </c>
      <c r="I681" s="167"/>
      <c r="L681" s="162"/>
      <c r="M681" s="168"/>
      <c r="N681" s="169"/>
      <c r="O681" s="169"/>
      <c r="P681" s="169"/>
      <c r="Q681" s="169"/>
      <c r="R681" s="169"/>
      <c r="S681" s="169"/>
      <c r="T681" s="170"/>
      <c r="AT681" s="164" t="s">
        <v>247</v>
      </c>
      <c r="AU681" s="164" t="s">
        <v>140</v>
      </c>
      <c r="AV681" s="13" t="s">
        <v>140</v>
      </c>
      <c r="AW681" s="13" t="s">
        <v>3</v>
      </c>
      <c r="AX681" s="13" t="s">
        <v>80</v>
      </c>
      <c r="AY681" s="164" t="s">
        <v>239</v>
      </c>
    </row>
    <row r="682" spans="1:65" s="14" customFormat="1">
      <c r="B682" s="171"/>
      <c r="D682" s="163" t="s">
        <v>247</v>
      </c>
      <c r="E682" s="172" t="s">
        <v>1</v>
      </c>
      <c r="F682" s="173" t="s">
        <v>249</v>
      </c>
      <c r="H682" s="174">
        <v>1</v>
      </c>
      <c r="I682" s="175"/>
      <c r="L682" s="171"/>
      <c r="M682" s="176"/>
      <c r="N682" s="177"/>
      <c r="O682" s="177"/>
      <c r="P682" s="177"/>
      <c r="Q682" s="177"/>
      <c r="R682" s="177"/>
      <c r="S682" s="177"/>
      <c r="T682" s="178"/>
      <c r="AT682" s="172" t="s">
        <v>247</v>
      </c>
      <c r="AU682" s="172" t="s">
        <v>140</v>
      </c>
      <c r="AV682" s="14" t="s">
        <v>246</v>
      </c>
      <c r="AW682" s="14" t="s">
        <v>3</v>
      </c>
      <c r="AX682" s="14" t="s">
        <v>88</v>
      </c>
      <c r="AY682" s="172" t="s">
        <v>239</v>
      </c>
    </row>
    <row r="683" spans="1:65" s="2" customFormat="1" ht="14.4" customHeight="1">
      <c r="A683" s="34"/>
      <c r="B683" s="147"/>
      <c r="C683" s="190" t="s">
        <v>1091</v>
      </c>
      <c r="D683" s="190" t="s">
        <v>541</v>
      </c>
      <c r="E683" s="191" t="s">
        <v>1022</v>
      </c>
      <c r="F683" s="192" t="s">
        <v>1023</v>
      </c>
      <c r="G683" s="193" t="s">
        <v>388</v>
      </c>
      <c r="H683" s="194">
        <v>1</v>
      </c>
      <c r="I683" s="195"/>
      <c r="J683" s="194">
        <f>ROUND(I683*H683,3)</f>
        <v>0</v>
      </c>
      <c r="K683" s="196"/>
      <c r="L683" s="197"/>
      <c r="M683" s="198" t="s">
        <v>1</v>
      </c>
      <c r="N683" s="199" t="s">
        <v>46</v>
      </c>
      <c r="O683" s="60"/>
      <c r="P683" s="157">
        <f>O683*H683</f>
        <v>0</v>
      </c>
      <c r="Q683" s="157">
        <v>5.3999999999999999E-2</v>
      </c>
      <c r="R683" s="157">
        <f>Q683*H683</f>
        <v>5.3999999999999999E-2</v>
      </c>
      <c r="S683" s="157">
        <v>0</v>
      </c>
      <c r="T683" s="158">
        <f>S683*H683</f>
        <v>0</v>
      </c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R683" s="159" t="s">
        <v>323</v>
      </c>
      <c r="AT683" s="159" t="s">
        <v>541</v>
      </c>
      <c r="AU683" s="159" t="s">
        <v>140</v>
      </c>
      <c r="AY683" s="18" t="s">
        <v>239</v>
      </c>
      <c r="BE683" s="160">
        <f>IF(N683="základná",J683,0)</f>
        <v>0</v>
      </c>
      <c r="BF683" s="160">
        <f>IF(N683="znížená",J683,0)</f>
        <v>0</v>
      </c>
      <c r="BG683" s="160">
        <f>IF(N683="zákl. prenesená",J683,0)</f>
        <v>0</v>
      </c>
      <c r="BH683" s="160">
        <f>IF(N683="zníž. prenesená",J683,0)</f>
        <v>0</v>
      </c>
      <c r="BI683" s="160">
        <f>IF(N683="nulová",J683,0)</f>
        <v>0</v>
      </c>
      <c r="BJ683" s="18" t="s">
        <v>140</v>
      </c>
      <c r="BK683" s="161">
        <f>ROUND(I683*H683,3)</f>
        <v>0</v>
      </c>
      <c r="BL683" s="18" t="s">
        <v>307</v>
      </c>
      <c r="BM683" s="159" t="s">
        <v>1091</v>
      </c>
    </row>
    <row r="684" spans="1:65" s="2" customFormat="1" ht="19.649999999999999">
      <c r="A684" s="34"/>
      <c r="B684" s="35"/>
      <c r="C684" s="34"/>
      <c r="D684" s="163" t="s">
        <v>316</v>
      </c>
      <c r="E684" s="34"/>
      <c r="F684" s="186" t="s">
        <v>1018</v>
      </c>
      <c r="G684" s="34"/>
      <c r="H684" s="34"/>
      <c r="I684" s="187"/>
      <c r="J684" s="34"/>
      <c r="K684" s="34"/>
      <c r="L684" s="35"/>
      <c r="M684" s="188"/>
      <c r="N684" s="189"/>
      <c r="O684" s="60"/>
      <c r="P684" s="60"/>
      <c r="Q684" s="60"/>
      <c r="R684" s="60"/>
      <c r="S684" s="60"/>
      <c r="T684" s="61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T684" s="18" t="s">
        <v>316</v>
      </c>
      <c r="AU684" s="18" t="s">
        <v>140</v>
      </c>
    </row>
    <row r="685" spans="1:65" s="15" customFormat="1">
      <c r="B685" s="179"/>
      <c r="D685" s="163" t="s">
        <v>247</v>
      </c>
      <c r="E685" s="180" t="s">
        <v>1</v>
      </c>
      <c r="F685" s="181" t="s">
        <v>1024</v>
      </c>
      <c r="H685" s="180" t="s">
        <v>1</v>
      </c>
      <c r="I685" s="182"/>
      <c r="L685" s="179"/>
      <c r="M685" s="183"/>
      <c r="N685" s="184"/>
      <c r="O685" s="184"/>
      <c r="P685" s="184"/>
      <c r="Q685" s="184"/>
      <c r="R685" s="184"/>
      <c r="S685" s="184"/>
      <c r="T685" s="185"/>
      <c r="AT685" s="180" t="s">
        <v>247</v>
      </c>
      <c r="AU685" s="180" t="s">
        <v>140</v>
      </c>
      <c r="AV685" s="15" t="s">
        <v>88</v>
      </c>
      <c r="AW685" s="15" t="s">
        <v>3</v>
      </c>
      <c r="AX685" s="15" t="s">
        <v>80</v>
      </c>
      <c r="AY685" s="180" t="s">
        <v>239</v>
      </c>
    </row>
    <row r="686" spans="1:65" s="13" customFormat="1">
      <c r="B686" s="162"/>
      <c r="D686" s="163" t="s">
        <v>247</v>
      </c>
      <c r="E686" s="164" t="s">
        <v>1</v>
      </c>
      <c r="F686" s="165" t="s">
        <v>1020</v>
      </c>
      <c r="H686" s="166">
        <v>1</v>
      </c>
      <c r="I686" s="167"/>
      <c r="L686" s="162"/>
      <c r="M686" s="168"/>
      <c r="N686" s="169"/>
      <c r="O686" s="169"/>
      <c r="P686" s="169"/>
      <c r="Q686" s="169"/>
      <c r="R686" s="169"/>
      <c r="S686" s="169"/>
      <c r="T686" s="170"/>
      <c r="AT686" s="164" t="s">
        <v>247</v>
      </c>
      <c r="AU686" s="164" t="s">
        <v>140</v>
      </c>
      <c r="AV686" s="13" t="s">
        <v>140</v>
      </c>
      <c r="AW686" s="13" t="s">
        <v>3</v>
      </c>
      <c r="AX686" s="13" t="s">
        <v>80</v>
      </c>
      <c r="AY686" s="164" t="s">
        <v>239</v>
      </c>
    </row>
    <row r="687" spans="1:65" s="14" customFormat="1">
      <c r="B687" s="171"/>
      <c r="D687" s="163" t="s">
        <v>247</v>
      </c>
      <c r="E687" s="172" t="s">
        <v>1</v>
      </c>
      <c r="F687" s="173" t="s">
        <v>249</v>
      </c>
      <c r="H687" s="174">
        <v>1</v>
      </c>
      <c r="I687" s="175"/>
      <c r="L687" s="171"/>
      <c r="M687" s="176"/>
      <c r="N687" s="177"/>
      <c r="O687" s="177"/>
      <c r="P687" s="177"/>
      <c r="Q687" s="177"/>
      <c r="R687" s="177"/>
      <c r="S687" s="177"/>
      <c r="T687" s="178"/>
      <c r="AT687" s="172" t="s">
        <v>247</v>
      </c>
      <c r="AU687" s="172" t="s">
        <v>140</v>
      </c>
      <c r="AV687" s="14" t="s">
        <v>246</v>
      </c>
      <c r="AW687" s="14" t="s">
        <v>3</v>
      </c>
      <c r="AX687" s="14" t="s">
        <v>88</v>
      </c>
      <c r="AY687" s="172" t="s">
        <v>239</v>
      </c>
    </row>
    <row r="688" spans="1:65" s="2" customFormat="1" ht="14.4" customHeight="1">
      <c r="A688" s="34"/>
      <c r="B688" s="147"/>
      <c r="C688" s="190" t="s">
        <v>1088</v>
      </c>
      <c r="D688" s="190" t="s">
        <v>541</v>
      </c>
      <c r="E688" s="191" t="s">
        <v>1026</v>
      </c>
      <c r="F688" s="192" t="s">
        <v>1027</v>
      </c>
      <c r="G688" s="193" t="s">
        <v>388</v>
      </c>
      <c r="H688" s="194">
        <v>1</v>
      </c>
      <c r="I688" s="195"/>
      <c r="J688" s="194">
        <f>ROUND(I688*H688,3)</f>
        <v>0</v>
      </c>
      <c r="K688" s="196"/>
      <c r="L688" s="197"/>
      <c r="M688" s="198" t="s">
        <v>1</v>
      </c>
      <c r="N688" s="199" t="s">
        <v>46</v>
      </c>
      <c r="O688" s="60"/>
      <c r="P688" s="157">
        <f>O688*H688</f>
        <v>0</v>
      </c>
      <c r="Q688" s="157">
        <v>5.3999999999999999E-2</v>
      </c>
      <c r="R688" s="157">
        <f>Q688*H688</f>
        <v>5.3999999999999999E-2</v>
      </c>
      <c r="S688" s="157">
        <v>0</v>
      </c>
      <c r="T688" s="158">
        <f>S688*H688</f>
        <v>0</v>
      </c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R688" s="159" t="s">
        <v>323</v>
      </c>
      <c r="AT688" s="159" t="s">
        <v>541</v>
      </c>
      <c r="AU688" s="159" t="s">
        <v>140</v>
      </c>
      <c r="AY688" s="18" t="s">
        <v>239</v>
      </c>
      <c r="BE688" s="160">
        <f>IF(N688="základná",J688,0)</f>
        <v>0</v>
      </c>
      <c r="BF688" s="160">
        <f>IF(N688="znížená",J688,0)</f>
        <v>0</v>
      </c>
      <c r="BG688" s="160">
        <f>IF(N688="zákl. prenesená",J688,0)</f>
        <v>0</v>
      </c>
      <c r="BH688" s="160">
        <f>IF(N688="zníž. prenesená",J688,0)</f>
        <v>0</v>
      </c>
      <c r="BI688" s="160">
        <f>IF(N688="nulová",J688,0)</f>
        <v>0</v>
      </c>
      <c r="BJ688" s="18" t="s">
        <v>140</v>
      </c>
      <c r="BK688" s="161">
        <f>ROUND(I688*H688,3)</f>
        <v>0</v>
      </c>
      <c r="BL688" s="18" t="s">
        <v>307</v>
      </c>
      <c r="BM688" s="159" t="s">
        <v>1088</v>
      </c>
    </row>
    <row r="689" spans="1:65" s="2" customFormat="1" ht="19.649999999999999">
      <c r="A689" s="34"/>
      <c r="B689" s="35"/>
      <c r="C689" s="34"/>
      <c r="D689" s="163" t="s">
        <v>316</v>
      </c>
      <c r="E689" s="34"/>
      <c r="F689" s="186" t="s">
        <v>1028</v>
      </c>
      <c r="G689" s="34"/>
      <c r="H689" s="34"/>
      <c r="I689" s="187"/>
      <c r="J689" s="34"/>
      <c r="K689" s="34"/>
      <c r="L689" s="35"/>
      <c r="M689" s="188"/>
      <c r="N689" s="189"/>
      <c r="O689" s="60"/>
      <c r="P689" s="60"/>
      <c r="Q689" s="60"/>
      <c r="R689" s="60"/>
      <c r="S689" s="60"/>
      <c r="T689" s="61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T689" s="18" t="s">
        <v>316</v>
      </c>
      <c r="AU689" s="18" t="s">
        <v>140</v>
      </c>
    </row>
    <row r="690" spans="1:65" s="13" customFormat="1">
      <c r="B690" s="162"/>
      <c r="D690" s="163" t="s">
        <v>247</v>
      </c>
      <c r="E690" s="164" t="s">
        <v>1</v>
      </c>
      <c r="F690" s="165" t="s">
        <v>1029</v>
      </c>
      <c r="H690" s="166">
        <v>1</v>
      </c>
      <c r="I690" s="167"/>
      <c r="L690" s="162"/>
      <c r="M690" s="168"/>
      <c r="N690" s="169"/>
      <c r="O690" s="169"/>
      <c r="P690" s="169"/>
      <c r="Q690" s="169"/>
      <c r="R690" s="169"/>
      <c r="S690" s="169"/>
      <c r="T690" s="170"/>
      <c r="AT690" s="164" t="s">
        <v>247</v>
      </c>
      <c r="AU690" s="164" t="s">
        <v>140</v>
      </c>
      <c r="AV690" s="13" t="s">
        <v>140</v>
      </c>
      <c r="AW690" s="13" t="s">
        <v>3</v>
      </c>
      <c r="AX690" s="13" t="s">
        <v>80</v>
      </c>
      <c r="AY690" s="164" t="s">
        <v>239</v>
      </c>
    </row>
    <row r="691" spans="1:65" s="14" customFormat="1">
      <c r="B691" s="171"/>
      <c r="D691" s="163" t="s">
        <v>247</v>
      </c>
      <c r="E691" s="172" t="s">
        <v>1</v>
      </c>
      <c r="F691" s="173" t="s">
        <v>249</v>
      </c>
      <c r="H691" s="174">
        <v>1</v>
      </c>
      <c r="I691" s="175"/>
      <c r="L691" s="171"/>
      <c r="M691" s="176"/>
      <c r="N691" s="177"/>
      <c r="O691" s="177"/>
      <c r="P691" s="177"/>
      <c r="Q691" s="177"/>
      <c r="R691" s="177"/>
      <c r="S691" s="177"/>
      <c r="T691" s="178"/>
      <c r="AT691" s="172" t="s">
        <v>247</v>
      </c>
      <c r="AU691" s="172" t="s">
        <v>140</v>
      </c>
      <c r="AV691" s="14" t="s">
        <v>246</v>
      </c>
      <c r="AW691" s="14" t="s">
        <v>3</v>
      </c>
      <c r="AX691" s="14" t="s">
        <v>88</v>
      </c>
      <c r="AY691" s="172" t="s">
        <v>239</v>
      </c>
    </row>
    <row r="692" spans="1:65" s="2" customFormat="1" ht="24.25" customHeight="1">
      <c r="A692" s="34"/>
      <c r="B692" s="147"/>
      <c r="C692" s="148" t="s">
        <v>1063</v>
      </c>
      <c r="D692" s="148" t="s">
        <v>242</v>
      </c>
      <c r="E692" s="149" t="s">
        <v>1031</v>
      </c>
      <c r="F692" s="150" t="s">
        <v>1032</v>
      </c>
      <c r="G692" s="151" t="s">
        <v>261</v>
      </c>
      <c r="H692" s="152">
        <v>17.100000000000001</v>
      </c>
      <c r="I692" s="153"/>
      <c r="J692" s="152">
        <f>ROUND(I692*H692,3)</f>
        <v>0</v>
      </c>
      <c r="K692" s="154"/>
      <c r="L692" s="35"/>
      <c r="M692" s="155" t="s">
        <v>1</v>
      </c>
      <c r="N692" s="156" t="s">
        <v>46</v>
      </c>
      <c r="O692" s="60"/>
      <c r="P692" s="157">
        <f>O692*H692</f>
        <v>0</v>
      </c>
      <c r="Q692" s="157">
        <v>0</v>
      </c>
      <c r="R692" s="157">
        <f>Q692*H692</f>
        <v>0</v>
      </c>
      <c r="S692" s="157">
        <v>0</v>
      </c>
      <c r="T692" s="158">
        <f>S692*H692</f>
        <v>0</v>
      </c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R692" s="159" t="s">
        <v>307</v>
      </c>
      <c r="AT692" s="159" t="s">
        <v>242</v>
      </c>
      <c r="AU692" s="159" t="s">
        <v>140</v>
      </c>
      <c r="AY692" s="18" t="s">
        <v>239</v>
      </c>
      <c r="BE692" s="160">
        <f>IF(N692="základná",J692,0)</f>
        <v>0</v>
      </c>
      <c r="BF692" s="160">
        <f>IF(N692="znížená",J692,0)</f>
        <v>0</v>
      </c>
      <c r="BG692" s="160">
        <f>IF(N692="zákl. prenesená",J692,0)</f>
        <v>0</v>
      </c>
      <c r="BH692" s="160">
        <f>IF(N692="zníž. prenesená",J692,0)</f>
        <v>0</v>
      </c>
      <c r="BI692" s="160">
        <f>IF(N692="nulová",J692,0)</f>
        <v>0</v>
      </c>
      <c r="BJ692" s="18" t="s">
        <v>140</v>
      </c>
      <c r="BK692" s="161">
        <f>ROUND(I692*H692,3)</f>
        <v>0</v>
      </c>
      <c r="BL692" s="18" t="s">
        <v>307</v>
      </c>
      <c r="BM692" s="159" t="s">
        <v>1063</v>
      </c>
    </row>
    <row r="693" spans="1:65" s="15" customFormat="1">
      <c r="B693" s="179"/>
      <c r="D693" s="163" t="s">
        <v>247</v>
      </c>
      <c r="E693" s="180" t="s">
        <v>1</v>
      </c>
      <c r="F693" s="181" t="s">
        <v>1033</v>
      </c>
      <c r="H693" s="180" t="s">
        <v>1</v>
      </c>
      <c r="I693" s="182"/>
      <c r="L693" s="179"/>
      <c r="M693" s="183"/>
      <c r="N693" s="184"/>
      <c r="O693" s="184"/>
      <c r="P693" s="184"/>
      <c r="Q693" s="184"/>
      <c r="R693" s="184"/>
      <c r="S693" s="184"/>
      <c r="T693" s="185"/>
      <c r="AT693" s="180" t="s">
        <v>247</v>
      </c>
      <c r="AU693" s="180" t="s">
        <v>140</v>
      </c>
      <c r="AV693" s="15" t="s">
        <v>88</v>
      </c>
      <c r="AW693" s="15" t="s">
        <v>3</v>
      </c>
      <c r="AX693" s="15" t="s">
        <v>80</v>
      </c>
      <c r="AY693" s="180" t="s">
        <v>239</v>
      </c>
    </row>
    <row r="694" spans="1:65" s="13" customFormat="1">
      <c r="B694" s="162"/>
      <c r="D694" s="163" t="s">
        <v>247</v>
      </c>
      <c r="E694" s="164" t="s">
        <v>1</v>
      </c>
      <c r="F694" s="165" t="s">
        <v>1810</v>
      </c>
      <c r="H694" s="166">
        <v>2.25</v>
      </c>
      <c r="I694" s="167"/>
      <c r="L694" s="162"/>
      <c r="M694" s="168"/>
      <c r="N694" s="169"/>
      <c r="O694" s="169"/>
      <c r="P694" s="169"/>
      <c r="Q694" s="169"/>
      <c r="R694" s="169"/>
      <c r="S694" s="169"/>
      <c r="T694" s="170"/>
      <c r="AT694" s="164" t="s">
        <v>247</v>
      </c>
      <c r="AU694" s="164" t="s">
        <v>140</v>
      </c>
      <c r="AV694" s="13" t="s">
        <v>140</v>
      </c>
      <c r="AW694" s="13" t="s">
        <v>3</v>
      </c>
      <c r="AX694" s="13" t="s">
        <v>80</v>
      </c>
      <c r="AY694" s="164" t="s">
        <v>239</v>
      </c>
    </row>
    <row r="695" spans="1:65" s="13" customFormat="1">
      <c r="B695" s="162"/>
      <c r="D695" s="163" t="s">
        <v>247</v>
      </c>
      <c r="E695" s="164" t="s">
        <v>1</v>
      </c>
      <c r="F695" s="165" t="s">
        <v>1811</v>
      </c>
      <c r="H695" s="166">
        <v>14.85</v>
      </c>
      <c r="I695" s="167"/>
      <c r="L695" s="162"/>
      <c r="M695" s="168"/>
      <c r="N695" s="169"/>
      <c r="O695" s="169"/>
      <c r="P695" s="169"/>
      <c r="Q695" s="169"/>
      <c r="R695" s="169"/>
      <c r="S695" s="169"/>
      <c r="T695" s="170"/>
      <c r="AT695" s="164" t="s">
        <v>247</v>
      </c>
      <c r="AU695" s="164" t="s">
        <v>140</v>
      </c>
      <c r="AV695" s="13" t="s">
        <v>140</v>
      </c>
      <c r="AW695" s="13" t="s">
        <v>3</v>
      </c>
      <c r="AX695" s="13" t="s">
        <v>80</v>
      </c>
      <c r="AY695" s="164" t="s">
        <v>239</v>
      </c>
    </row>
    <row r="696" spans="1:65" s="14" customFormat="1">
      <c r="B696" s="171"/>
      <c r="D696" s="163" t="s">
        <v>247</v>
      </c>
      <c r="E696" s="172" t="s">
        <v>1</v>
      </c>
      <c r="F696" s="173" t="s">
        <v>249</v>
      </c>
      <c r="H696" s="174">
        <v>17.100000000000001</v>
      </c>
      <c r="I696" s="175"/>
      <c r="L696" s="171"/>
      <c r="M696" s="176"/>
      <c r="N696" s="177"/>
      <c r="O696" s="177"/>
      <c r="P696" s="177"/>
      <c r="Q696" s="177"/>
      <c r="R696" s="177"/>
      <c r="S696" s="177"/>
      <c r="T696" s="178"/>
      <c r="AT696" s="172" t="s">
        <v>247</v>
      </c>
      <c r="AU696" s="172" t="s">
        <v>140</v>
      </c>
      <c r="AV696" s="14" t="s">
        <v>246</v>
      </c>
      <c r="AW696" s="14" t="s">
        <v>3</v>
      </c>
      <c r="AX696" s="14" t="s">
        <v>88</v>
      </c>
      <c r="AY696" s="172" t="s">
        <v>239</v>
      </c>
    </row>
    <row r="697" spans="1:65" s="2" customFormat="1" ht="14.4" customHeight="1">
      <c r="A697" s="34"/>
      <c r="B697" s="147"/>
      <c r="C697" s="190" t="s">
        <v>1069</v>
      </c>
      <c r="D697" s="190" t="s">
        <v>541</v>
      </c>
      <c r="E697" s="191" t="s">
        <v>1036</v>
      </c>
      <c r="F697" s="192" t="s">
        <v>1037</v>
      </c>
      <c r="G697" s="193" t="s">
        <v>388</v>
      </c>
      <c r="H697" s="194">
        <v>3</v>
      </c>
      <c r="I697" s="195"/>
      <c r="J697" s="194">
        <f>ROUND(I697*H697,3)</f>
        <v>0</v>
      </c>
      <c r="K697" s="196"/>
      <c r="L697" s="197"/>
      <c r="M697" s="198" t="s">
        <v>1</v>
      </c>
      <c r="N697" s="199" t="s">
        <v>46</v>
      </c>
      <c r="O697" s="60"/>
      <c r="P697" s="157">
        <f>O697*H697</f>
        <v>0</v>
      </c>
      <c r="Q697" s="157">
        <v>5.3999999999999999E-2</v>
      </c>
      <c r="R697" s="157">
        <f>Q697*H697</f>
        <v>0.16200000000000001</v>
      </c>
      <c r="S697" s="157">
        <v>0</v>
      </c>
      <c r="T697" s="158">
        <f>S697*H697</f>
        <v>0</v>
      </c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R697" s="159" t="s">
        <v>323</v>
      </c>
      <c r="AT697" s="159" t="s">
        <v>541</v>
      </c>
      <c r="AU697" s="159" t="s">
        <v>140</v>
      </c>
      <c r="AY697" s="18" t="s">
        <v>239</v>
      </c>
      <c r="BE697" s="160">
        <f>IF(N697="základná",J697,0)</f>
        <v>0</v>
      </c>
      <c r="BF697" s="160">
        <f>IF(N697="znížená",J697,0)</f>
        <v>0</v>
      </c>
      <c r="BG697" s="160">
        <f>IF(N697="zákl. prenesená",J697,0)</f>
        <v>0</v>
      </c>
      <c r="BH697" s="160">
        <f>IF(N697="zníž. prenesená",J697,0)</f>
        <v>0</v>
      </c>
      <c r="BI697" s="160">
        <f>IF(N697="nulová",J697,0)</f>
        <v>0</v>
      </c>
      <c r="BJ697" s="18" t="s">
        <v>140</v>
      </c>
      <c r="BK697" s="161">
        <f>ROUND(I697*H697,3)</f>
        <v>0</v>
      </c>
      <c r="BL697" s="18" t="s">
        <v>307</v>
      </c>
      <c r="BM697" s="159" t="s">
        <v>1069</v>
      </c>
    </row>
    <row r="698" spans="1:65" s="2" customFormat="1" ht="19.649999999999999">
      <c r="A698" s="34"/>
      <c r="B698" s="35"/>
      <c r="C698" s="34"/>
      <c r="D698" s="163" t="s">
        <v>316</v>
      </c>
      <c r="E698" s="34"/>
      <c r="F698" s="186" t="s">
        <v>1038</v>
      </c>
      <c r="G698" s="34"/>
      <c r="H698" s="34"/>
      <c r="I698" s="187"/>
      <c r="J698" s="34"/>
      <c r="K698" s="34"/>
      <c r="L698" s="35"/>
      <c r="M698" s="188"/>
      <c r="N698" s="189"/>
      <c r="O698" s="60"/>
      <c r="P698" s="60"/>
      <c r="Q698" s="60"/>
      <c r="R698" s="60"/>
      <c r="S698" s="60"/>
      <c r="T698" s="61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T698" s="18" t="s">
        <v>316</v>
      </c>
      <c r="AU698" s="18" t="s">
        <v>140</v>
      </c>
    </row>
    <row r="699" spans="1:65" s="2" customFormat="1" ht="14.4" customHeight="1">
      <c r="A699" s="34"/>
      <c r="B699" s="147"/>
      <c r="C699" s="190" t="s">
        <v>1104</v>
      </c>
      <c r="D699" s="190" t="s">
        <v>541</v>
      </c>
      <c r="E699" s="191" t="s">
        <v>1039</v>
      </c>
      <c r="F699" s="192" t="s">
        <v>1040</v>
      </c>
      <c r="G699" s="193" t="s">
        <v>388</v>
      </c>
      <c r="H699" s="194">
        <v>5</v>
      </c>
      <c r="I699" s="195"/>
      <c r="J699" s="194">
        <f>ROUND(I699*H699,3)</f>
        <v>0</v>
      </c>
      <c r="K699" s="196"/>
      <c r="L699" s="197"/>
      <c r="M699" s="198" t="s">
        <v>1</v>
      </c>
      <c r="N699" s="199" t="s">
        <v>46</v>
      </c>
      <c r="O699" s="60"/>
      <c r="P699" s="157">
        <f>O699*H699</f>
        <v>0</v>
      </c>
      <c r="Q699" s="157">
        <v>5.3999999999999999E-2</v>
      </c>
      <c r="R699" s="157">
        <f>Q699*H699</f>
        <v>0.27</v>
      </c>
      <c r="S699" s="157">
        <v>0</v>
      </c>
      <c r="T699" s="158">
        <f>S699*H699</f>
        <v>0</v>
      </c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R699" s="159" t="s">
        <v>323</v>
      </c>
      <c r="AT699" s="159" t="s">
        <v>541</v>
      </c>
      <c r="AU699" s="159" t="s">
        <v>140</v>
      </c>
      <c r="AY699" s="18" t="s">
        <v>239</v>
      </c>
      <c r="BE699" s="160">
        <f>IF(N699="základná",J699,0)</f>
        <v>0</v>
      </c>
      <c r="BF699" s="160">
        <f>IF(N699="znížená",J699,0)</f>
        <v>0</v>
      </c>
      <c r="BG699" s="160">
        <f>IF(N699="zákl. prenesená",J699,0)</f>
        <v>0</v>
      </c>
      <c r="BH699" s="160">
        <f>IF(N699="zníž. prenesená",J699,0)</f>
        <v>0</v>
      </c>
      <c r="BI699" s="160">
        <f>IF(N699="nulová",J699,0)</f>
        <v>0</v>
      </c>
      <c r="BJ699" s="18" t="s">
        <v>140</v>
      </c>
      <c r="BK699" s="161">
        <f>ROUND(I699*H699,3)</f>
        <v>0</v>
      </c>
      <c r="BL699" s="18" t="s">
        <v>307</v>
      </c>
      <c r="BM699" s="159" t="s">
        <v>1104</v>
      </c>
    </row>
    <row r="700" spans="1:65" s="2" customFormat="1" ht="19.649999999999999">
      <c r="A700" s="34"/>
      <c r="B700" s="35"/>
      <c r="C700" s="34"/>
      <c r="D700" s="163" t="s">
        <v>316</v>
      </c>
      <c r="E700" s="34"/>
      <c r="F700" s="186" t="s">
        <v>1038</v>
      </c>
      <c r="G700" s="34"/>
      <c r="H700" s="34"/>
      <c r="I700" s="187"/>
      <c r="J700" s="34"/>
      <c r="K700" s="34"/>
      <c r="L700" s="35"/>
      <c r="M700" s="188"/>
      <c r="N700" s="189"/>
      <c r="O700" s="60"/>
      <c r="P700" s="60"/>
      <c r="Q700" s="60"/>
      <c r="R700" s="60"/>
      <c r="S700" s="60"/>
      <c r="T700" s="61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T700" s="18" t="s">
        <v>316</v>
      </c>
      <c r="AU700" s="18" t="s">
        <v>140</v>
      </c>
    </row>
    <row r="701" spans="1:65" s="12" customFormat="1" ht="22.75" customHeight="1">
      <c r="B701" s="134"/>
      <c r="D701" s="135" t="s">
        <v>79</v>
      </c>
      <c r="E701" s="145" t="s">
        <v>1041</v>
      </c>
      <c r="F701" s="145" t="s">
        <v>509</v>
      </c>
      <c r="I701" s="137"/>
      <c r="J701" s="146">
        <f>BK701</f>
        <v>0</v>
      </c>
      <c r="L701" s="134"/>
      <c r="M701" s="139"/>
      <c r="N701" s="140"/>
      <c r="O701" s="140"/>
      <c r="P701" s="141">
        <f>P702</f>
        <v>0</v>
      </c>
      <c r="Q701" s="140"/>
      <c r="R701" s="141">
        <f>R702</f>
        <v>0</v>
      </c>
      <c r="S701" s="140"/>
      <c r="T701" s="142">
        <f>T702</f>
        <v>0</v>
      </c>
      <c r="AR701" s="135" t="s">
        <v>88</v>
      </c>
      <c r="AT701" s="143" t="s">
        <v>79</v>
      </c>
      <c r="AU701" s="143" t="s">
        <v>88</v>
      </c>
      <c r="AY701" s="135" t="s">
        <v>239</v>
      </c>
      <c r="BK701" s="144">
        <f>BK702</f>
        <v>0</v>
      </c>
    </row>
    <row r="702" spans="1:65" s="2" customFormat="1" ht="24.25" customHeight="1">
      <c r="A702" s="34"/>
      <c r="B702" s="147"/>
      <c r="C702" s="148" t="s">
        <v>1812</v>
      </c>
      <c r="D702" s="148" t="s">
        <v>242</v>
      </c>
      <c r="E702" s="149" t="s">
        <v>1043</v>
      </c>
      <c r="F702" s="150" t="s">
        <v>1044</v>
      </c>
      <c r="G702" s="151" t="s">
        <v>461</v>
      </c>
      <c r="H702" s="152">
        <v>1.1919999999999999</v>
      </c>
      <c r="I702" s="153"/>
      <c r="J702" s="152">
        <f>ROUND(I702*H702,3)</f>
        <v>0</v>
      </c>
      <c r="K702" s="154"/>
      <c r="L702" s="35"/>
      <c r="M702" s="155" t="s">
        <v>1</v>
      </c>
      <c r="N702" s="156" t="s">
        <v>46</v>
      </c>
      <c r="O702" s="60"/>
      <c r="P702" s="157">
        <f>O702*H702</f>
        <v>0</v>
      </c>
      <c r="Q702" s="157">
        <v>0</v>
      </c>
      <c r="R702" s="157">
        <f>Q702*H702</f>
        <v>0</v>
      </c>
      <c r="S702" s="157">
        <v>0</v>
      </c>
      <c r="T702" s="158">
        <f>S702*H702</f>
        <v>0</v>
      </c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R702" s="159" t="s">
        <v>246</v>
      </c>
      <c r="AT702" s="159" t="s">
        <v>242</v>
      </c>
      <c r="AU702" s="159" t="s">
        <v>140</v>
      </c>
      <c r="AY702" s="18" t="s">
        <v>239</v>
      </c>
      <c r="BE702" s="160">
        <f>IF(N702="základná",J702,0)</f>
        <v>0</v>
      </c>
      <c r="BF702" s="160">
        <f>IF(N702="znížená",J702,0)</f>
        <v>0</v>
      </c>
      <c r="BG702" s="160">
        <f>IF(N702="zákl. prenesená",J702,0)</f>
        <v>0</v>
      </c>
      <c r="BH702" s="160">
        <f>IF(N702="zníž. prenesená",J702,0)</f>
        <v>0</v>
      </c>
      <c r="BI702" s="160">
        <f>IF(N702="nulová",J702,0)</f>
        <v>0</v>
      </c>
      <c r="BJ702" s="18" t="s">
        <v>140</v>
      </c>
      <c r="BK702" s="161">
        <f>ROUND(I702*H702,3)</f>
        <v>0</v>
      </c>
      <c r="BL702" s="18" t="s">
        <v>246</v>
      </c>
      <c r="BM702" s="159" t="s">
        <v>1813</v>
      </c>
    </row>
    <row r="703" spans="1:65" s="12" customFormat="1" ht="25.85" customHeight="1">
      <c r="B703" s="134"/>
      <c r="D703" s="135" t="s">
        <v>79</v>
      </c>
      <c r="E703" s="136" t="s">
        <v>763</v>
      </c>
      <c r="F703" s="136" t="s">
        <v>1046</v>
      </c>
      <c r="I703" s="137"/>
      <c r="J703" s="138">
        <f>BK703</f>
        <v>0</v>
      </c>
      <c r="L703" s="134"/>
      <c r="M703" s="139"/>
      <c r="N703" s="140"/>
      <c r="O703" s="140"/>
      <c r="P703" s="141">
        <f>P704+P712</f>
        <v>0</v>
      </c>
      <c r="Q703" s="140"/>
      <c r="R703" s="141">
        <f>R704+R712</f>
        <v>3.4365199999999999E-2</v>
      </c>
      <c r="S703" s="140"/>
      <c r="T703" s="142">
        <f>T704+T712</f>
        <v>0</v>
      </c>
      <c r="AR703" s="135" t="s">
        <v>88</v>
      </c>
      <c r="AT703" s="143" t="s">
        <v>79</v>
      </c>
      <c r="AU703" s="143" t="s">
        <v>80</v>
      </c>
      <c r="AY703" s="135" t="s">
        <v>239</v>
      </c>
      <c r="BK703" s="144">
        <f>BK704+BK712</f>
        <v>0</v>
      </c>
    </row>
    <row r="704" spans="1:65" s="12" customFormat="1" ht="22.75" customHeight="1">
      <c r="B704" s="134"/>
      <c r="D704" s="135" t="s">
        <v>79</v>
      </c>
      <c r="E704" s="145" t="s">
        <v>1047</v>
      </c>
      <c r="F704" s="145" t="s">
        <v>1048</v>
      </c>
      <c r="I704" s="137"/>
      <c r="J704" s="146">
        <f>BK704</f>
        <v>0</v>
      </c>
      <c r="L704" s="134"/>
      <c r="M704" s="139"/>
      <c r="N704" s="140"/>
      <c r="O704" s="140"/>
      <c r="P704" s="141">
        <f>SUM(P705:P711)</f>
        <v>0</v>
      </c>
      <c r="Q704" s="140"/>
      <c r="R704" s="141">
        <f>SUM(R705:R711)</f>
        <v>3.4365199999999999E-2</v>
      </c>
      <c r="S704" s="140"/>
      <c r="T704" s="142">
        <f>SUM(T705:T711)</f>
        <v>0</v>
      </c>
      <c r="AR704" s="135" t="s">
        <v>88</v>
      </c>
      <c r="AT704" s="143" t="s">
        <v>79</v>
      </c>
      <c r="AU704" s="143" t="s">
        <v>88</v>
      </c>
      <c r="AY704" s="135" t="s">
        <v>239</v>
      </c>
      <c r="BK704" s="144">
        <f>SUM(BK705:BK711)</f>
        <v>0</v>
      </c>
    </row>
    <row r="705" spans="1:65" s="2" customFormat="1" ht="38" customHeight="1">
      <c r="A705" s="34"/>
      <c r="B705" s="147"/>
      <c r="C705" s="148" t="s">
        <v>1592</v>
      </c>
      <c r="D705" s="148" t="s">
        <v>242</v>
      </c>
      <c r="E705" s="149" t="s">
        <v>1512</v>
      </c>
      <c r="F705" s="150" t="s">
        <v>1513</v>
      </c>
      <c r="G705" s="151" t="s">
        <v>138</v>
      </c>
      <c r="H705" s="152">
        <v>3.24</v>
      </c>
      <c r="I705" s="153"/>
      <c r="J705" s="152">
        <f>ROUND(I705*H705,3)</f>
        <v>0</v>
      </c>
      <c r="K705" s="154"/>
      <c r="L705" s="35"/>
      <c r="M705" s="155" t="s">
        <v>1</v>
      </c>
      <c r="N705" s="156" t="s">
        <v>46</v>
      </c>
      <c r="O705" s="60"/>
      <c r="P705" s="157">
        <f>O705*H705</f>
        <v>0</v>
      </c>
      <c r="Q705" s="157">
        <v>1.6299999999999999E-3</v>
      </c>
      <c r="R705" s="157">
        <f>Q705*H705</f>
        <v>5.2811999999999998E-3</v>
      </c>
      <c r="S705" s="157">
        <v>0</v>
      </c>
      <c r="T705" s="158">
        <f>S705*H705</f>
        <v>0</v>
      </c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R705" s="159" t="s">
        <v>307</v>
      </c>
      <c r="AT705" s="159" t="s">
        <v>242</v>
      </c>
      <c r="AU705" s="159" t="s">
        <v>140</v>
      </c>
      <c r="AY705" s="18" t="s">
        <v>239</v>
      </c>
      <c r="BE705" s="160">
        <f>IF(N705="základná",J705,0)</f>
        <v>0</v>
      </c>
      <c r="BF705" s="160">
        <f>IF(N705="znížená",J705,0)</f>
        <v>0</v>
      </c>
      <c r="BG705" s="160">
        <f>IF(N705="zákl. prenesená",J705,0)</f>
        <v>0</v>
      </c>
      <c r="BH705" s="160">
        <f>IF(N705="zníž. prenesená",J705,0)</f>
        <v>0</v>
      </c>
      <c r="BI705" s="160">
        <f>IF(N705="nulová",J705,0)</f>
        <v>0</v>
      </c>
      <c r="BJ705" s="18" t="s">
        <v>140</v>
      </c>
      <c r="BK705" s="161">
        <f>ROUND(I705*H705,3)</f>
        <v>0</v>
      </c>
      <c r="BL705" s="18" t="s">
        <v>307</v>
      </c>
      <c r="BM705" s="159" t="s">
        <v>434</v>
      </c>
    </row>
    <row r="706" spans="1:65" s="15" customFormat="1">
      <c r="B706" s="179"/>
      <c r="D706" s="163" t="s">
        <v>247</v>
      </c>
      <c r="E706" s="180" t="s">
        <v>1</v>
      </c>
      <c r="F706" s="181" t="s">
        <v>1814</v>
      </c>
      <c r="H706" s="180" t="s">
        <v>1</v>
      </c>
      <c r="I706" s="182"/>
      <c r="L706" s="179"/>
      <c r="M706" s="183"/>
      <c r="N706" s="184"/>
      <c r="O706" s="184"/>
      <c r="P706" s="184"/>
      <c r="Q706" s="184"/>
      <c r="R706" s="184"/>
      <c r="S706" s="184"/>
      <c r="T706" s="185"/>
      <c r="AT706" s="180" t="s">
        <v>247</v>
      </c>
      <c r="AU706" s="180" t="s">
        <v>140</v>
      </c>
      <c r="AV706" s="15" t="s">
        <v>88</v>
      </c>
      <c r="AW706" s="15" t="s">
        <v>3</v>
      </c>
      <c r="AX706" s="15" t="s">
        <v>80</v>
      </c>
      <c r="AY706" s="180" t="s">
        <v>239</v>
      </c>
    </row>
    <row r="707" spans="1:65" s="13" customFormat="1">
      <c r="B707" s="162"/>
      <c r="D707" s="163" t="s">
        <v>247</v>
      </c>
      <c r="E707" s="164" t="s">
        <v>1</v>
      </c>
      <c r="F707" s="165" t="s">
        <v>1815</v>
      </c>
      <c r="H707" s="166">
        <v>3.24</v>
      </c>
      <c r="I707" s="167"/>
      <c r="L707" s="162"/>
      <c r="M707" s="168"/>
      <c r="N707" s="169"/>
      <c r="O707" s="169"/>
      <c r="P707" s="169"/>
      <c r="Q707" s="169"/>
      <c r="R707" s="169"/>
      <c r="S707" s="169"/>
      <c r="T707" s="170"/>
      <c r="AT707" s="164" t="s">
        <v>247</v>
      </c>
      <c r="AU707" s="164" t="s">
        <v>140</v>
      </c>
      <c r="AV707" s="13" t="s">
        <v>140</v>
      </c>
      <c r="AW707" s="13" t="s">
        <v>3</v>
      </c>
      <c r="AX707" s="13" t="s">
        <v>80</v>
      </c>
      <c r="AY707" s="164" t="s">
        <v>239</v>
      </c>
    </row>
    <row r="708" spans="1:65" s="14" customFormat="1">
      <c r="B708" s="171"/>
      <c r="D708" s="163" t="s">
        <v>247</v>
      </c>
      <c r="E708" s="172" t="s">
        <v>1</v>
      </c>
      <c r="F708" s="173" t="s">
        <v>249</v>
      </c>
      <c r="H708" s="174">
        <v>3.24</v>
      </c>
      <c r="I708" s="175"/>
      <c r="L708" s="171"/>
      <c r="M708" s="176"/>
      <c r="N708" s="177"/>
      <c r="O708" s="177"/>
      <c r="P708" s="177"/>
      <c r="Q708" s="177"/>
      <c r="R708" s="177"/>
      <c r="S708" s="177"/>
      <c r="T708" s="178"/>
      <c r="AT708" s="172" t="s">
        <v>247</v>
      </c>
      <c r="AU708" s="172" t="s">
        <v>140</v>
      </c>
      <c r="AV708" s="14" t="s">
        <v>246</v>
      </c>
      <c r="AW708" s="14" t="s">
        <v>3</v>
      </c>
      <c r="AX708" s="14" t="s">
        <v>88</v>
      </c>
      <c r="AY708" s="172" t="s">
        <v>239</v>
      </c>
    </row>
    <row r="709" spans="1:65" s="2" customFormat="1" ht="24.25" customHeight="1">
      <c r="A709" s="34"/>
      <c r="B709" s="147"/>
      <c r="C709" s="190" t="s">
        <v>1144</v>
      </c>
      <c r="D709" s="190" t="s">
        <v>541</v>
      </c>
      <c r="E709" s="191" t="s">
        <v>1514</v>
      </c>
      <c r="F709" s="192" t="s">
        <v>1515</v>
      </c>
      <c r="G709" s="193" t="s">
        <v>261</v>
      </c>
      <c r="H709" s="194">
        <v>3.3050000000000002</v>
      </c>
      <c r="I709" s="195"/>
      <c r="J709" s="194">
        <f>ROUND(I709*H709,3)</f>
        <v>0</v>
      </c>
      <c r="K709" s="196"/>
      <c r="L709" s="197"/>
      <c r="M709" s="198" t="s">
        <v>1</v>
      </c>
      <c r="N709" s="199" t="s">
        <v>46</v>
      </c>
      <c r="O709" s="60"/>
      <c r="P709" s="157">
        <f>O709*H709</f>
        <v>0</v>
      </c>
      <c r="Q709" s="157">
        <v>8.8000000000000005E-3</v>
      </c>
      <c r="R709" s="157">
        <f>Q709*H709</f>
        <v>2.9084000000000002E-2</v>
      </c>
      <c r="S709" s="157">
        <v>0</v>
      </c>
      <c r="T709" s="158">
        <f>S709*H709</f>
        <v>0</v>
      </c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R709" s="159" t="s">
        <v>323</v>
      </c>
      <c r="AT709" s="159" t="s">
        <v>541</v>
      </c>
      <c r="AU709" s="159" t="s">
        <v>140</v>
      </c>
      <c r="AY709" s="18" t="s">
        <v>239</v>
      </c>
      <c r="BE709" s="160">
        <f>IF(N709="základná",J709,0)</f>
        <v>0</v>
      </c>
      <c r="BF709" s="160">
        <f>IF(N709="znížená",J709,0)</f>
        <v>0</v>
      </c>
      <c r="BG709" s="160">
        <f>IF(N709="zákl. prenesená",J709,0)</f>
        <v>0</v>
      </c>
      <c r="BH709" s="160">
        <f>IF(N709="zníž. prenesená",J709,0)</f>
        <v>0</v>
      </c>
      <c r="BI709" s="160">
        <f>IF(N709="nulová",J709,0)</f>
        <v>0</v>
      </c>
      <c r="BJ709" s="18" t="s">
        <v>140</v>
      </c>
      <c r="BK709" s="161">
        <f>ROUND(I709*H709,3)</f>
        <v>0</v>
      </c>
      <c r="BL709" s="18" t="s">
        <v>307</v>
      </c>
      <c r="BM709" s="159" t="s">
        <v>802</v>
      </c>
    </row>
    <row r="710" spans="1:65" s="13" customFormat="1">
      <c r="B710" s="162"/>
      <c r="D710" s="163" t="s">
        <v>247</v>
      </c>
      <c r="E710" s="164" t="s">
        <v>1</v>
      </c>
      <c r="F710" s="165" t="s">
        <v>1516</v>
      </c>
      <c r="H710" s="166">
        <v>3.3050000000000002</v>
      </c>
      <c r="I710" s="167"/>
      <c r="L710" s="162"/>
      <c r="M710" s="168"/>
      <c r="N710" s="169"/>
      <c r="O710" s="169"/>
      <c r="P710" s="169"/>
      <c r="Q710" s="169"/>
      <c r="R710" s="169"/>
      <c r="S710" s="169"/>
      <c r="T710" s="170"/>
      <c r="AT710" s="164" t="s">
        <v>247</v>
      </c>
      <c r="AU710" s="164" t="s">
        <v>140</v>
      </c>
      <c r="AV710" s="13" t="s">
        <v>140</v>
      </c>
      <c r="AW710" s="13" t="s">
        <v>3</v>
      </c>
      <c r="AX710" s="13" t="s">
        <v>80</v>
      </c>
      <c r="AY710" s="164" t="s">
        <v>239</v>
      </c>
    </row>
    <row r="711" spans="1:65" s="14" customFormat="1">
      <c r="B711" s="171"/>
      <c r="D711" s="163" t="s">
        <v>247</v>
      </c>
      <c r="E711" s="172" t="s">
        <v>1</v>
      </c>
      <c r="F711" s="173" t="s">
        <v>249</v>
      </c>
      <c r="H711" s="174">
        <v>3.3050000000000002</v>
      </c>
      <c r="I711" s="175"/>
      <c r="L711" s="171"/>
      <c r="M711" s="176"/>
      <c r="N711" s="177"/>
      <c r="O711" s="177"/>
      <c r="P711" s="177"/>
      <c r="Q711" s="177"/>
      <c r="R711" s="177"/>
      <c r="S711" s="177"/>
      <c r="T711" s="178"/>
      <c r="AT711" s="172" t="s">
        <v>247</v>
      </c>
      <c r="AU711" s="172" t="s">
        <v>140</v>
      </c>
      <c r="AV711" s="14" t="s">
        <v>246</v>
      </c>
      <c r="AW711" s="14" t="s">
        <v>3</v>
      </c>
      <c r="AX711" s="14" t="s">
        <v>88</v>
      </c>
      <c r="AY711" s="172" t="s">
        <v>239</v>
      </c>
    </row>
    <row r="712" spans="1:65" s="12" customFormat="1" ht="22.75" customHeight="1">
      <c r="B712" s="134"/>
      <c r="D712" s="135" t="s">
        <v>79</v>
      </c>
      <c r="E712" s="145" t="s">
        <v>1054</v>
      </c>
      <c r="F712" s="145" t="s">
        <v>509</v>
      </c>
      <c r="I712" s="137"/>
      <c r="J712" s="146">
        <f>BK712</f>
        <v>0</v>
      </c>
      <c r="L712" s="134"/>
      <c r="M712" s="139"/>
      <c r="N712" s="140"/>
      <c r="O712" s="140"/>
      <c r="P712" s="141">
        <f>P713</f>
        <v>0</v>
      </c>
      <c r="Q712" s="140"/>
      <c r="R712" s="141">
        <f>R713</f>
        <v>0</v>
      </c>
      <c r="S712" s="140"/>
      <c r="T712" s="142">
        <f>T713</f>
        <v>0</v>
      </c>
      <c r="AR712" s="135" t="s">
        <v>88</v>
      </c>
      <c r="AT712" s="143" t="s">
        <v>79</v>
      </c>
      <c r="AU712" s="143" t="s">
        <v>88</v>
      </c>
      <c r="AY712" s="135" t="s">
        <v>239</v>
      </c>
      <c r="BK712" s="144">
        <f>BK713</f>
        <v>0</v>
      </c>
    </row>
    <row r="713" spans="1:65" s="2" customFormat="1" ht="24.25" customHeight="1">
      <c r="A713" s="34"/>
      <c r="B713" s="147"/>
      <c r="C713" s="148" t="s">
        <v>330</v>
      </c>
      <c r="D713" s="148" t="s">
        <v>242</v>
      </c>
      <c r="E713" s="149" t="s">
        <v>1055</v>
      </c>
      <c r="F713" s="150" t="s">
        <v>1056</v>
      </c>
      <c r="G713" s="151" t="s">
        <v>461</v>
      </c>
      <c r="H713" s="152">
        <v>3.4000000000000002E-2</v>
      </c>
      <c r="I713" s="153"/>
      <c r="J713" s="152">
        <f>ROUND(I713*H713,3)</f>
        <v>0</v>
      </c>
      <c r="K713" s="154"/>
      <c r="L713" s="35"/>
      <c r="M713" s="155" t="s">
        <v>1</v>
      </c>
      <c r="N713" s="156" t="s">
        <v>46</v>
      </c>
      <c r="O713" s="60"/>
      <c r="P713" s="157">
        <f>O713*H713</f>
        <v>0</v>
      </c>
      <c r="Q713" s="157">
        <v>0</v>
      </c>
      <c r="R713" s="157">
        <f>Q713*H713</f>
        <v>0</v>
      </c>
      <c r="S713" s="157">
        <v>0</v>
      </c>
      <c r="T713" s="158">
        <f>S713*H713</f>
        <v>0</v>
      </c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R713" s="159" t="s">
        <v>307</v>
      </c>
      <c r="AT713" s="159" t="s">
        <v>242</v>
      </c>
      <c r="AU713" s="159" t="s">
        <v>140</v>
      </c>
      <c r="AY713" s="18" t="s">
        <v>239</v>
      </c>
      <c r="BE713" s="160">
        <f>IF(N713="základná",J713,0)</f>
        <v>0</v>
      </c>
      <c r="BF713" s="160">
        <f>IF(N713="znížená",J713,0)</f>
        <v>0</v>
      </c>
      <c r="BG713" s="160">
        <f>IF(N713="zákl. prenesená",J713,0)</f>
        <v>0</v>
      </c>
      <c r="BH713" s="160">
        <f>IF(N713="zníž. prenesená",J713,0)</f>
        <v>0</v>
      </c>
      <c r="BI713" s="160">
        <f>IF(N713="nulová",J713,0)</f>
        <v>0</v>
      </c>
      <c r="BJ713" s="18" t="s">
        <v>140</v>
      </c>
      <c r="BK713" s="161">
        <f>ROUND(I713*H713,3)</f>
        <v>0</v>
      </c>
      <c r="BL713" s="18" t="s">
        <v>307</v>
      </c>
      <c r="BM713" s="159" t="s">
        <v>905</v>
      </c>
    </row>
    <row r="714" spans="1:65" s="12" customFormat="1" ht="25.85" customHeight="1">
      <c r="B714" s="134"/>
      <c r="D714" s="135" t="s">
        <v>79</v>
      </c>
      <c r="E714" s="136" t="s">
        <v>772</v>
      </c>
      <c r="F714" s="136" t="s">
        <v>1057</v>
      </c>
      <c r="I714" s="137"/>
      <c r="J714" s="138">
        <f>BK714</f>
        <v>0</v>
      </c>
      <c r="L714" s="134"/>
      <c r="M714" s="139"/>
      <c r="N714" s="140"/>
      <c r="O714" s="140"/>
      <c r="P714" s="141">
        <f>P715+P740+P763</f>
        <v>0</v>
      </c>
      <c r="Q714" s="140"/>
      <c r="R714" s="141">
        <f>R715+R740+R763</f>
        <v>10.931527860000001</v>
      </c>
      <c r="S714" s="140"/>
      <c r="T714" s="142">
        <f>T715+T740+T763</f>
        <v>0</v>
      </c>
      <c r="AR714" s="135" t="s">
        <v>88</v>
      </c>
      <c r="AT714" s="143" t="s">
        <v>79</v>
      </c>
      <c r="AU714" s="143" t="s">
        <v>80</v>
      </c>
      <c r="AY714" s="135" t="s">
        <v>239</v>
      </c>
      <c r="BK714" s="144">
        <f>BK715+BK740+BK763</f>
        <v>0</v>
      </c>
    </row>
    <row r="715" spans="1:65" s="12" customFormat="1" ht="22.75" customHeight="1">
      <c r="B715" s="134"/>
      <c r="D715" s="135" t="s">
        <v>79</v>
      </c>
      <c r="E715" s="145" t="s">
        <v>1058</v>
      </c>
      <c r="F715" s="145" t="s">
        <v>1059</v>
      </c>
      <c r="I715" s="137"/>
      <c r="J715" s="146">
        <f>BK715</f>
        <v>0</v>
      </c>
      <c r="L715" s="134"/>
      <c r="M715" s="139"/>
      <c r="N715" s="140"/>
      <c r="O715" s="140"/>
      <c r="P715" s="141">
        <f>SUM(P716:P739)</f>
        <v>0</v>
      </c>
      <c r="Q715" s="140"/>
      <c r="R715" s="141">
        <f>SUM(R716:R739)</f>
        <v>3.9310105000000002</v>
      </c>
      <c r="S715" s="140"/>
      <c r="T715" s="142">
        <f>SUM(T716:T739)</f>
        <v>0</v>
      </c>
      <c r="AR715" s="135" t="s">
        <v>88</v>
      </c>
      <c r="AT715" s="143" t="s">
        <v>79</v>
      </c>
      <c r="AU715" s="143" t="s">
        <v>88</v>
      </c>
      <c r="AY715" s="135" t="s">
        <v>239</v>
      </c>
      <c r="BK715" s="144">
        <f>SUM(BK716:BK739)</f>
        <v>0</v>
      </c>
    </row>
    <row r="716" spans="1:65" s="2" customFormat="1" ht="24.25" customHeight="1">
      <c r="A716" s="34"/>
      <c r="B716" s="147"/>
      <c r="C716" s="148" t="s">
        <v>1147</v>
      </c>
      <c r="D716" s="148" t="s">
        <v>242</v>
      </c>
      <c r="E716" s="149" t="s">
        <v>1061</v>
      </c>
      <c r="F716" s="150" t="s">
        <v>1062</v>
      </c>
      <c r="G716" s="151" t="s">
        <v>261</v>
      </c>
      <c r="H716" s="152">
        <v>63.92</v>
      </c>
      <c r="I716" s="153"/>
      <c r="J716" s="152">
        <f>ROUND(I716*H716,3)</f>
        <v>0</v>
      </c>
      <c r="K716" s="154"/>
      <c r="L716" s="35"/>
      <c r="M716" s="155" t="s">
        <v>1</v>
      </c>
      <c r="N716" s="156" t="s">
        <v>46</v>
      </c>
      <c r="O716" s="60"/>
      <c r="P716" s="157">
        <f>O716*H716</f>
        <v>0</v>
      </c>
      <c r="Q716" s="157">
        <v>3.8500000000000001E-3</v>
      </c>
      <c r="R716" s="157">
        <f>Q716*H716</f>
        <v>0.24609200000000001</v>
      </c>
      <c r="S716" s="157">
        <v>0</v>
      </c>
      <c r="T716" s="158">
        <f>S716*H716</f>
        <v>0</v>
      </c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R716" s="159" t="s">
        <v>307</v>
      </c>
      <c r="AT716" s="159" t="s">
        <v>242</v>
      </c>
      <c r="AU716" s="159" t="s">
        <v>140</v>
      </c>
      <c r="AY716" s="18" t="s">
        <v>239</v>
      </c>
      <c r="BE716" s="160">
        <f>IF(N716="základná",J716,0)</f>
        <v>0</v>
      </c>
      <c r="BF716" s="160">
        <f>IF(N716="znížená",J716,0)</f>
        <v>0</v>
      </c>
      <c r="BG716" s="160">
        <f>IF(N716="zákl. prenesená",J716,0)</f>
        <v>0</v>
      </c>
      <c r="BH716" s="160">
        <f>IF(N716="zníž. prenesená",J716,0)</f>
        <v>0</v>
      </c>
      <c r="BI716" s="160">
        <f>IF(N716="nulová",J716,0)</f>
        <v>0</v>
      </c>
      <c r="BJ716" s="18" t="s">
        <v>140</v>
      </c>
      <c r="BK716" s="161">
        <f>ROUND(I716*H716,3)</f>
        <v>0</v>
      </c>
      <c r="BL716" s="18" t="s">
        <v>307</v>
      </c>
      <c r="BM716" s="159" t="s">
        <v>1106</v>
      </c>
    </row>
    <row r="717" spans="1:65" s="15" customFormat="1">
      <c r="B717" s="179"/>
      <c r="D717" s="163" t="s">
        <v>247</v>
      </c>
      <c r="E717" s="180" t="s">
        <v>1</v>
      </c>
      <c r="F717" s="181" t="s">
        <v>1064</v>
      </c>
      <c r="H717" s="180" t="s">
        <v>1</v>
      </c>
      <c r="I717" s="182"/>
      <c r="L717" s="179"/>
      <c r="M717" s="183"/>
      <c r="N717" s="184"/>
      <c r="O717" s="184"/>
      <c r="P717" s="184"/>
      <c r="Q717" s="184"/>
      <c r="R717" s="184"/>
      <c r="S717" s="184"/>
      <c r="T717" s="185"/>
      <c r="AT717" s="180" t="s">
        <v>247</v>
      </c>
      <c r="AU717" s="180" t="s">
        <v>140</v>
      </c>
      <c r="AV717" s="15" t="s">
        <v>88</v>
      </c>
      <c r="AW717" s="15" t="s">
        <v>3</v>
      </c>
      <c r="AX717" s="15" t="s">
        <v>80</v>
      </c>
      <c r="AY717" s="180" t="s">
        <v>239</v>
      </c>
    </row>
    <row r="718" spans="1:65" s="13" customFormat="1">
      <c r="B718" s="162"/>
      <c r="D718" s="163" t="s">
        <v>247</v>
      </c>
      <c r="E718" s="164" t="s">
        <v>1</v>
      </c>
      <c r="F718" s="165" t="s">
        <v>1816</v>
      </c>
      <c r="H718" s="166">
        <v>31.85</v>
      </c>
      <c r="I718" s="167"/>
      <c r="L718" s="162"/>
      <c r="M718" s="168"/>
      <c r="N718" s="169"/>
      <c r="O718" s="169"/>
      <c r="P718" s="169"/>
      <c r="Q718" s="169"/>
      <c r="R718" s="169"/>
      <c r="S718" s="169"/>
      <c r="T718" s="170"/>
      <c r="AT718" s="164" t="s">
        <v>247</v>
      </c>
      <c r="AU718" s="164" t="s">
        <v>140</v>
      </c>
      <c r="AV718" s="13" t="s">
        <v>140</v>
      </c>
      <c r="AW718" s="13" t="s">
        <v>3</v>
      </c>
      <c r="AX718" s="13" t="s">
        <v>80</v>
      </c>
      <c r="AY718" s="164" t="s">
        <v>239</v>
      </c>
    </row>
    <row r="719" spans="1:65" s="13" customFormat="1">
      <c r="B719" s="162"/>
      <c r="D719" s="163" t="s">
        <v>247</v>
      </c>
      <c r="E719" s="164" t="s">
        <v>1</v>
      </c>
      <c r="F719" s="165" t="s">
        <v>1817</v>
      </c>
      <c r="H719" s="166">
        <v>32.07</v>
      </c>
      <c r="I719" s="167"/>
      <c r="L719" s="162"/>
      <c r="M719" s="168"/>
      <c r="N719" s="169"/>
      <c r="O719" s="169"/>
      <c r="P719" s="169"/>
      <c r="Q719" s="169"/>
      <c r="R719" s="169"/>
      <c r="S719" s="169"/>
      <c r="T719" s="170"/>
      <c r="AT719" s="164" t="s">
        <v>247</v>
      </c>
      <c r="AU719" s="164" t="s">
        <v>140</v>
      </c>
      <c r="AV719" s="13" t="s">
        <v>140</v>
      </c>
      <c r="AW719" s="13" t="s">
        <v>3</v>
      </c>
      <c r="AX719" s="13" t="s">
        <v>80</v>
      </c>
      <c r="AY719" s="164" t="s">
        <v>239</v>
      </c>
    </row>
    <row r="720" spans="1:65" s="14" customFormat="1">
      <c r="B720" s="171"/>
      <c r="D720" s="163" t="s">
        <v>247</v>
      </c>
      <c r="E720" s="172" t="s">
        <v>1</v>
      </c>
      <c r="F720" s="173" t="s">
        <v>249</v>
      </c>
      <c r="H720" s="174">
        <v>63.92</v>
      </c>
      <c r="I720" s="175"/>
      <c r="L720" s="171"/>
      <c r="M720" s="176"/>
      <c r="N720" s="177"/>
      <c r="O720" s="177"/>
      <c r="P720" s="177"/>
      <c r="Q720" s="177"/>
      <c r="R720" s="177"/>
      <c r="S720" s="177"/>
      <c r="T720" s="178"/>
      <c r="AT720" s="172" t="s">
        <v>247</v>
      </c>
      <c r="AU720" s="172" t="s">
        <v>140</v>
      </c>
      <c r="AV720" s="14" t="s">
        <v>246</v>
      </c>
      <c r="AW720" s="14" t="s">
        <v>3</v>
      </c>
      <c r="AX720" s="14" t="s">
        <v>88</v>
      </c>
      <c r="AY720" s="172" t="s">
        <v>239</v>
      </c>
    </row>
    <row r="721" spans="1:65" s="2" customFormat="1" ht="35.35">
      <c r="A721" s="34"/>
      <c r="B721" s="147"/>
      <c r="C721" s="259" t="s">
        <v>1153</v>
      </c>
      <c r="D721" s="259" t="s">
        <v>541</v>
      </c>
      <c r="E721" s="260" t="s">
        <v>1068</v>
      </c>
      <c r="F721" s="261" t="s">
        <v>5408</v>
      </c>
      <c r="G721" s="262" t="s">
        <v>261</v>
      </c>
      <c r="H721" s="263">
        <v>73.507999999999996</v>
      </c>
      <c r="I721" s="263"/>
      <c r="J721" s="263">
        <f>ROUND(I721*H721,3)</f>
        <v>0</v>
      </c>
      <c r="K721" s="196"/>
      <c r="L721" s="197"/>
      <c r="M721" s="198" t="s">
        <v>1</v>
      </c>
      <c r="N721" s="199" t="s">
        <v>46</v>
      </c>
      <c r="O721" s="60"/>
      <c r="P721" s="157">
        <f>O721*H721</f>
        <v>0</v>
      </c>
      <c r="Q721" s="157">
        <v>2.4E-2</v>
      </c>
      <c r="R721" s="157">
        <f>Q721*H721</f>
        <v>1.764192</v>
      </c>
      <c r="S721" s="157">
        <v>0</v>
      </c>
      <c r="T721" s="158">
        <f>S721*H721</f>
        <v>0</v>
      </c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R721" s="159" t="s">
        <v>323</v>
      </c>
      <c r="AT721" s="159" t="s">
        <v>541</v>
      </c>
      <c r="AU721" s="159" t="s">
        <v>140</v>
      </c>
      <c r="AY721" s="18" t="s">
        <v>239</v>
      </c>
      <c r="BE721" s="160">
        <f>IF(N721="základná",J721,0)</f>
        <v>0</v>
      </c>
      <c r="BF721" s="160">
        <f>IF(N721="znížená",J721,0)</f>
        <v>0</v>
      </c>
      <c r="BG721" s="160">
        <f>IF(N721="zákl. prenesená",J721,0)</f>
        <v>0</v>
      </c>
      <c r="BH721" s="160">
        <f>IF(N721="zníž. prenesená",J721,0)</f>
        <v>0</v>
      </c>
      <c r="BI721" s="160">
        <f>IF(N721="nulová",J721,0)</f>
        <v>0</v>
      </c>
      <c r="BJ721" s="18" t="s">
        <v>140</v>
      </c>
      <c r="BK721" s="161">
        <f>ROUND(I721*H721,3)</f>
        <v>0</v>
      </c>
      <c r="BL721" s="18" t="s">
        <v>307</v>
      </c>
      <c r="BM721" s="159" t="s">
        <v>1242</v>
      </c>
    </row>
    <row r="722" spans="1:65" s="13" customFormat="1">
      <c r="B722" s="162"/>
      <c r="D722" s="163" t="s">
        <v>247</v>
      </c>
      <c r="E722" s="164" t="s">
        <v>1</v>
      </c>
      <c r="F722" s="165" t="s">
        <v>1818</v>
      </c>
      <c r="H722" s="166">
        <v>73.507999999999996</v>
      </c>
      <c r="I722" s="167"/>
      <c r="L722" s="162"/>
      <c r="M722" s="168"/>
      <c r="N722" s="169"/>
      <c r="O722" s="169"/>
      <c r="P722" s="169"/>
      <c r="Q722" s="169"/>
      <c r="R722" s="169"/>
      <c r="S722" s="169"/>
      <c r="T722" s="170"/>
      <c r="AT722" s="164" t="s">
        <v>247</v>
      </c>
      <c r="AU722" s="164" t="s">
        <v>140</v>
      </c>
      <c r="AV722" s="13" t="s">
        <v>140</v>
      </c>
      <c r="AW722" s="13" t="s">
        <v>3</v>
      </c>
      <c r="AX722" s="13" t="s">
        <v>80</v>
      </c>
      <c r="AY722" s="164" t="s">
        <v>239</v>
      </c>
    </row>
    <row r="723" spans="1:65" s="14" customFormat="1">
      <c r="B723" s="171"/>
      <c r="D723" s="163" t="s">
        <v>247</v>
      </c>
      <c r="E723" s="172" t="s">
        <v>1</v>
      </c>
      <c r="F723" s="173" t="s">
        <v>249</v>
      </c>
      <c r="H723" s="174">
        <v>73.507999999999996</v>
      </c>
      <c r="I723" s="175"/>
      <c r="L723" s="171"/>
      <c r="M723" s="176"/>
      <c r="N723" s="177"/>
      <c r="O723" s="177"/>
      <c r="P723" s="177"/>
      <c r="Q723" s="177"/>
      <c r="R723" s="177"/>
      <c r="S723" s="177"/>
      <c r="T723" s="178"/>
      <c r="AT723" s="172" t="s">
        <v>247</v>
      </c>
      <c r="AU723" s="172" t="s">
        <v>140</v>
      </c>
      <c r="AV723" s="14" t="s">
        <v>246</v>
      </c>
      <c r="AW723" s="14" t="s">
        <v>3</v>
      </c>
      <c r="AX723" s="14" t="s">
        <v>88</v>
      </c>
      <c r="AY723" s="172" t="s">
        <v>239</v>
      </c>
    </row>
    <row r="724" spans="1:65" s="2" customFormat="1" ht="24.25" customHeight="1">
      <c r="A724" s="34"/>
      <c r="B724" s="147"/>
      <c r="C724" s="148" t="s">
        <v>1261</v>
      </c>
      <c r="D724" s="148" t="s">
        <v>242</v>
      </c>
      <c r="E724" s="149" t="s">
        <v>1072</v>
      </c>
      <c r="F724" s="150" t="s">
        <v>1073</v>
      </c>
      <c r="G724" s="151" t="s">
        <v>261</v>
      </c>
      <c r="H724" s="152">
        <v>79.95</v>
      </c>
      <c r="I724" s="153"/>
      <c r="J724" s="152">
        <f>ROUND(I724*H724,3)</f>
        <v>0</v>
      </c>
      <c r="K724" s="154"/>
      <c r="L724" s="35"/>
      <c r="M724" s="155" t="s">
        <v>1</v>
      </c>
      <c r="N724" s="156" t="s">
        <v>46</v>
      </c>
      <c r="O724" s="60"/>
      <c r="P724" s="157">
        <f>O724*H724</f>
        <v>0</v>
      </c>
      <c r="Q724" s="157">
        <v>3.2699999999999999E-3</v>
      </c>
      <c r="R724" s="157">
        <f>Q724*H724</f>
        <v>0.26143650000000002</v>
      </c>
      <c r="S724" s="157">
        <v>0</v>
      </c>
      <c r="T724" s="158">
        <f>S724*H724</f>
        <v>0</v>
      </c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R724" s="159" t="s">
        <v>246</v>
      </c>
      <c r="AT724" s="159" t="s">
        <v>242</v>
      </c>
      <c r="AU724" s="159" t="s">
        <v>140</v>
      </c>
      <c r="AY724" s="18" t="s">
        <v>239</v>
      </c>
      <c r="BE724" s="160">
        <f>IF(N724="základná",J724,0)</f>
        <v>0</v>
      </c>
      <c r="BF724" s="160">
        <f>IF(N724="znížená",J724,0)</f>
        <v>0</v>
      </c>
      <c r="BG724" s="160">
        <f>IF(N724="zákl. prenesená",J724,0)</f>
        <v>0</v>
      </c>
      <c r="BH724" s="160">
        <f>IF(N724="zníž. prenesená",J724,0)</f>
        <v>0</v>
      </c>
      <c r="BI724" s="160">
        <f>IF(N724="nulová",J724,0)</f>
        <v>0</v>
      </c>
      <c r="BJ724" s="18" t="s">
        <v>140</v>
      </c>
      <c r="BK724" s="161">
        <f>ROUND(I724*H724,3)</f>
        <v>0</v>
      </c>
      <c r="BL724" s="18" t="s">
        <v>246</v>
      </c>
      <c r="BM724" s="159" t="s">
        <v>1819</v>
      </c>
    </row>
    <row r="725" spans="1:65" s="13" customFormat="1">
      <c r="B725" s="162"/>
      <c r="D725" s="163" t="s">
        <v>247</v>
      </c>
      <c r="E725" s="164" t="s">
        <v>1</v>
      </c>
      <c r="F725" s="165" t="s">
        <v>1075</v>
      </c>
      <c r="H725" s="166">
        <v>79.95</v>
      </c>
      <c r="I725" s="167"/>
      <c r="L725" s="162"/>
      <c r="M725" s="168"/>
      <c r="N725" s="169"/>
      <c r="O725" s="169"/>
      <c r="P725" s="169"/>
      <c r="Q725" s="169"/>
      <c r="R725" s="169"/>
      <c r="S725" s="169"/>
      <c r="T725" s="170"/>
      <c r="AT725" s="164" t="s">
        <v>247</v>
      </c>
      <c r="AU725" s="164" t="s">
        <v>140</v>
      </c>
      <c r="AV725" s="13" t="s">
        <v>140</v>
      </c>
      <c r="AW725" s="13" t="s">
        <v>3</v>
      </c>
      <c r="AX725" s="13" t="s">
        <v>88</v>
      </c>
      <c r="AY725" s="164" t="s">
        <v>239</v>
      </c>
    </row>
    <row r="726" spans="1:65" s="2" customFormat="1" ht="35.35">
      <c r="A726" s="34"/>
      <c r="B726" s="147"/>
      <c r="C726" s="190" t="s">
        <v>1297</v>
      </c>
      <c r="D726" s="190" t="s">
        <v>541</v>
      </c>
      <c r="E726" s="191" t="s">
        <v>1077</v>
      </c>
      <c r="F726" s="192" t="s">
        <v>5409</v>
      </c>
      <c r="G726" s="193" t="s">
        <v>261</v>
      </c>
      <c r="H726" s="194">
        <v>81.549000000000007</v>
      </c>
      <c r="I726" s="195"/>
      <c r="J726" s="194">
        <f>ROUND(I726*H726,3)</f>
        <v>0</v>
      </c>
      <c r="K726" s="196"/>
      <c r="L726" s="197"/>
      <c r="M726" s="198" t="s">
        <v>1</v>
      </c>
      <c r="N726" s="199" t="s">
        <v>46</v>
      </c>
      <c r="O726" s="60"/>
      <c r="P726" s="157">
        <f>O726*H726</f>
        <v>0</v>
      </c>
      <c r="Q726" s="157">
        <v>1.2E-2</v>
      </c>
      <c r="R726" s="157">
        <f>Q726*H726</f>
        <v>0.97858800000000012</v>
      </c>
      <c r="S726" s="157">
        <v>0</v>
      </c>
      <c r="T726" s="158">
        <f>S726*H726</f>
        <v>0</v>
      </c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R726" s="159" t="s">
        <v>291</v>
      </c>
      <c r="AT726" s="159" t="s">
        <v>541</v>
      </c>
      <c r="AU726" s="159" t="s">
        <v>140</v>
      </c>
      <c r="AY726" s="18" t="s">
        <v>239</v>
      </c>
      <c r="BE726" s="160">
        <f>IF(N726="základná",J726,0)</f>
        <v>0</v>
      </c>
      <c r="BF726" s="160">
        <f>IF(N726="znížená",J726,0)</f>
        <v>0</v>
      </c>
      <c r="BG726" s="160">
        <f>IF(N726="zákl. prenesená",J726,0)</f>
        <v>0</v>
      </c>
      <c r="BH726" s="160">
        <f>IF(N726="zníž. prenesená",J726,0)</f>
        <v>0</v>
      </c>
      <c r="BI726" s="160">
        <f>IF(N726="nulová",J726,0)</f>
        <v>0</v>
      </c>
      <c r="BJ726" s="18" t="s">
        <v>140</v>
      </c>
      <c r="BK726" s="161">
        <f>ROUND(I726*H726,3)</f>
        <v>0</v>
      </c>
      <c r="BL726" s="18" t="s">
        <v>246</v>
      </c>
      <c r="BM726" s="159" t="s">
        <v>1820</v>
      </c>
    </row>
    <row r="727" spans="1:65" s="13" customFormat="1">
      <c r="B727" s="162"/>
      <c r="D727" s="163" t="s">
        <v>247</v>
      </c>
      <c r="F727" s="165" t="s">
        <v>1079</v>
      </c>
      <c r="H727" s="166">
        <v>81.549000000000007</v>
      </c>
      <c r="I727" s="167"/>
      <c r="L727" s="162"/>
      <c r="M727" s="168"/>
      <c r="N727" s="169"/>
      <c r="O727" s="169"/>
      <c r="P727" s="169"/>
      <c r="Q727" s="169"/>
      <c r="R727" s="169"/>
      <c r="S727" s="169"/>
      <c r="T727" s="170"/>
      <c r="AT727" s="164" t="s">
        <v>247</v>
      </c>
      <c r="AU727" s="164" t="s">
        <v>140</v>
      </c>
      <c r="AV727" s="13" t="s">
        <v>140</v>
      </c>
      <c r="AW727" s="13" t="s">
        <v>4</v>
      </c>
      <c r="AX727" s="13" t="s">
        <v>88</v>
      </c>
      <c r="AY727" s="164" t="s">
        <v>239</v>
      </c>
    </row>
    <row r="728" spans="1:65" s="2" customFormat="1" ht="24.25" customHeight="1">
      <c r="A728" s="34"/>
      <c r="B728" s="147"/>
      <c r="C728" s="148" t="s">
        <v>1320</v>
      </c>
      <c r="D728" s="148" t="s">
        <v>242</v>
      </c>
      <c r="E728" s="149" t="s">
        <v>1081</v>
      </c>
      <c r="F728" s="150" t="s">
        <v>1821</v>
      </c>
      <c r="G728" s="151" t="s">
        <v>138</v>
      </c>
      <c r="H728" s="152">
        <v>35.5</v>
      </c>
      <c r="I728" s="153"/>
      <c r="J728" s="152">
        <f>ROUND(I728*H728,3)</f>
        <v>0</v>
      </c>
      <c r="K728" s="154"/>
      <c r="L728" s="35"/>
      <c r="M728" s="155" t="s">
        <v>1</v>
      </c>
      <c r="N728" s="156" t="s">
        <v>46</v>
      </c>
      <c r="O728" s="60"/>
      <c r="P728" s="157">
        <f>O728*H728</f>
        <v>0</v>
      </c>
      <c r="Q728" s="157">
        <v>3.4299999999999999E-3</v>
      </c>
      <c r="R728" s="157">
        <f>Q728*H728</f>
        <v>0.121765</v>
      </c>
      <c r="S728" s="157">
        <v>0</v>
      </c>
      <c r="T728" s="158">
        <f>S728*H728</f>
        <v>0</v>
      </c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R728" s="159" t="s">
        <v>246</v>
      </c>
      <c r="AT728" s="159" t="s">
        <v>242</v>
      </c>
      <c r="AU728" s="159" t="s">
        <v>140</v>
      </c>
      <c r="AY728" s="18" t="s">
        <v>239</v>
      </c>
      <c r="BE728" s="160">
        <f>IF(N728="základná",J728,0)</f>
        <v>0</v>
      </c>
      <c r="BF728" s="160">
        <f>IF(N728="znížená",J728,0)</f>
        <v>0</v>
      </c>
      <c r="BG728" s="160">
        <f>IF(N728="zákl. prenesená",J728,0)</f>
        <v>0</v>
      </c>
      <c r="BH728" s="160">
        <f>IF(N728="zníž. prenesená",J728,0)</f>
        <v>0</v>
      </c>
      <c r="BI728" s="160">
        <f>IF(N728="nulová",J728,0)</f>
        <v>0</v>
      </c>
      <c r="BJ728" s="18" t="s">
        <v>140</v>
      </c>
      <c r="BK728" s="161">
        <f>ROUND(I728*H728,3)</f>
        <v>0</v>
      </c>
      <c r="BL728" s="18" t="s">
        <v>246</v>
      </c>
      <c r="BM728" s="159" t="s">
        <v>1822</v>
      </c>
    </row>
    <row r="729" spans="1:65" s="13" customFormat="1">
      <c r="B729" s="162"/>
      <c r="D729" s="163" t="s">
        <v>247</v>
      </c>
      <c r="E729" s="164" t="s">
        <v>1</v>
      </c>
      <c r="F729" s="165" t="s">
        <v>1084</v>
      </c>
      <c r="H729" s="166">
        <v>35.5</v>
      </c>
      <c r="I729" s="167"/>
      <c r="L729" s="162"/>
      <c r="M729" s="168"/>
      <c r="N729" s="169"/>
      <c r="O729" s="169"/>
      <c r="P729" s="169"/>
      <c r="Q729" s="169"/>
      <c r="R729" s="169"/>
      <c r="S729" s="169"/>
      <c r="T729" s="170"/>
      <c r="AT729" s="164" t="s">
        <v>247</v>
      </c>
      <c r="AU729" s="164" t="s">
        <v>140</v>
      </c>
      <c r="AV729" s="13" t="s">
        <v>140</v>
      </c>
      <c r="AW729" s="13" t="s">
        <v>3</v>
      </c>
      <c r="AX729" s="13" t="s">
        <v>88</v>
      </c>
      <c r="AY729" s="164" t="s">
        <v>239</v>
      </c>
    </row>
    <row r="730" spans="1:65" s="2" customFormat="1" ht="35.35">
      <c r="A730" s="34"/>
      <c r="B730" s="147"/>
      <c r="C730" s="190" t="s">
        <v>1042</v>
      </c>
      <c r="D730" s="190" t="s">
        <v>541</v>
      </c>
      <c r="E730" s="191" t="s">
        <v>1077</v>
      </c>
      <c r="F730" s="192" t="s">
        <v>5409</v>
      </c>
      <c r="G730" s="193" t="s">
        <v>261</v>
      </c>
      <c r="H730" s="194">
        <v>3.55</v>
      </c>
      <c r="I730" s="195"/>
      <c r="J730" s="194">
        <f>ROUND(I730*H730,3)</f>
        <v>0</v>
      </c>
      <c r="K730" s="196"/>
      <c r="L730" s="197"/>
      <c r="M730" s="198" t="s">
        <v>1</v>
      </c>
      <c r="N730" s="199" t="s">
        <v>46</v>
      </c>
      <c r="O730" s="60"/>
      <c r="P730" s="157">
        <f>O730*H730</f>
        <v>0</v>
      </c>
      <c r="Q730" s="157">
        <v>1.2E-2</v>
      </c>
      <c r="R730" s="157">
        <f>Q730*H730</f>
        <v>4.2599999999999999E-2</v>
      </c>
      <c r="S730" s="157">
        <v>0</v>
      </c>
      <c r="T730" s="158">
        <f>S730*H730</f>
        <v>0</v>
      </c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R730" s="159" t="s">
        <v>291</v>
      </c>
      <c r="AT730" s="159" t="s">
        <v>541</v>
      </c>
      <c r="AU730" s="159" t="s">
        <v>140</v>
      </c>
      <c r="AY730" s="18" t="s">
        <v>239</v>
      </c>
      <c r="BE730" s="160">
        <f>IF(N730="základná",J730,0)</f>
        <v>0</v>
      </c>
      <c r="BF730" s="160">
        <f>IF(N730="znížená",J730,0)</f>
        <v>0</v>
      </c>
      <c r="BG730" s="160">
        <f>IF(N730="zákl. prenesená",J730,0)</f>
        <v>0</v>
      </c>
      <c r="BH730" s="160">
        <f>IF(N730="zníž. prenesená",J730,0)</f>
        <v>0</v>
      </c>
      <c r="BI730" s="160">
        <f>IF(N730="nulová",J730,0)</f>
        <v>0</v>
      </c>
      <c r="BJ730" s="18" t="s">
        <v>140</v>
      </c>
      <c r="BK730" s="161">
        <f>ROUND(I730*H730,3)</f>
        <v>0</v>
      </c>
      <c r="BL730" s="18" t="s">
        <v>246</v>
      </c>
      <c r="BM730" s="159" t="s">
        <v>1823</v>
      </c>
    </row>
    <row r="731" spans="1:65" s="13" customFormat="1">
      <c r="B731" s="162"/>
      <c r="D731" s="163" t="s">
        <v>247</v>
      </c>
      <c r="F731" s="165" t="s">
        <v>1087</v>
      </c>
      <c r="H731" s="166">
        <v>3.55</v>
      </c>
      <c r="I731" s="167"/>
      <c r="L731" s="162"/>
      <c r="M731" s="168"/>
      <c r="N731" s="169"/>
      <c r="O731" s="169"/>
      <c r="P731" s="169"/>
      <c r="Q731" s="169"/>
      <c r="R731" s="169"/>
      <c r="S731" s="169"/>
      <c r="T731" s="170"/>
      <c r="AT731" s="164" t="s">
        <v>247</v>
      </c>
      <c r="AU731" s="164" t="s">
        <v>140</v>
      </c>
      <c r="AV731" s="13" t="s">
        <v>140</v>
      </c>
      <c r="AW731" s="13" t="s">
        <v>4</v>
      </c>
      <c r="AX731" s="13" t="s">
        <v>88</v>
      </c>
      <c r="AY731" s="164" t="s">
        <v>239</v>
      </c>
    </row>
    <row r="732" spans="1:65" s="2" customFormat="1" ht="24.25" customHeight="1">
      <c r="A732" s="34"/>
      <c r="B732" s="147"/>
      <c r="C732" s="148" t="s">
        <v>1100</v>
      </c>
      <c r="D732" s="148" t="s">
        <v>242</v>
      </c>
      <c r="E732" s="149" t="s">
        <v>1089</v>
      </c>
      <c r="F732" s="150" t="s">
        <v>1824</v>
      </c>
      <c r="G732" s="151" t="s">
        <v>138</v>
      </c>
      <c r="H732" s="152">
        <v>52.42</v>
      </c>
      <c r="I732" s="153"/>
      <c r="J732" s="152">
        <f>ROUND(I732*H732,3)</f>
        <v>0</v>
      </c>
      <c r="K732" s="154"/>
      <c r="L732" s="35"/>
      <c r="M732" s="155" t="s">
        <v>1</v>
      </c>
      <c r="N732" s="156" t="s">
        <v>46</v>
      </c>
      <c r="O732" s="60"/>
      <c r="P732" s="157">
        <f>O732*H732</f>
        <v>0</v>
      </c>
      <c r="Q732" s="157">
        <v>3.8500000000000001E-3</v>
      </c>
      <c r="R732" s="157">
        <f>Q732*H732</f>
        <v>0.20181700000000002</v>
      </c>
      <c r="S732" s="157">
        <v>0</v>
      </c>
      <c r="T732" s="158">
        <f>S732*H732</f>
        <v>0</v>
      </c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R732" s="159" t="s">
        <v>307</v>
      </c>
      <c r="AT732" s="159" t="s">
        <v>242</v>
      </c>
      <c r="AU732" s="159" t="s">
        <v>140</v>
      </c>
      <c r="AY732" s="18" t="s">
        <v>239</v>
      </c>
      <c r="BE732" s="160">
        <f>IF(N732="základná",J732,0)</f>
        <v>0</v>
      </c>
      <c r="BF732" s="160">
        <f>IF(N732="znížená",J732,0)</f>
        <v>0</v>
      </c>
      <c r="BG732" s="160">
        <f>IF(N732="zákl. prenesená",J732,0)</f>
        <v>0</v>
      </c>
      <c r="BH732" s="160">
        <f>IF(N732="zníž. prenesená",J732,0)</f>
        <v>0</v>
      </c>
      <c r="BI732" s="160">
        <f>IF(N732="nulová",J732,0)</f>
        <v>0</v>
      </c>
      <c r="BJ732" s="18" t="s">
        <v>140</v>
      </c>
      <c r="BK732" s="161">
        <f>ROUND(I732*H732,3)</f>
        <v>0</v>
      </c>
      <c r="BL732" s="18" t="s">
        <v>307</v>
      </c>
      <c r="BM732" s="159" t="s">
        <v>1200</v>
      </c>
    </row>
    <row r="733" spans="1:65" s="15" customFormat="1">
      <c r="B733" s="179"/>
      <c r="D733" s="163" t="s">
        <v>247</v>
      </c>
      <c r="E733" s="180" t="s">
        <v>1</v>
      </c>
      <c r="F733" s="181" t="s">
        <v>1092</v>
      </c>
      <c r="H733" s="180" t="s">
        <v>1</v>
      </c>
      <c r="I733" s="182"/>
      <c r="L733" s="179"/>
      <c r="M733" s="183"/>
      <c r="N733" s="184"/>
      <c r="O733" s="184"/>
      <c r="P733" s="184"/>
      <c r="Q733" s="184"/>
      <c r="R733" s="184"/>
      <c r="S733" s="184"/>
      <c r="T733" s="185"/>
      <c r="AT733" s="180" t="s">
        <v>247</v>
      </c>
      <c r="AU733" s="180" t="s">
        <v>140</v>
      </c>
      <c r="AV733" s="15" t="s">
        <v>88</v>
      </c>
      <c r="AW733" s="15" t="s">
        <v>3</v>
      </c>
      <c r="AX733" s="15" t="s">
        <v>80</v>
      </c>
      <c r="AY733" s="180" t="s">
        <v>239</v>
      </c>
    </row>
    <row r="734" spans="1:65" s="13" customFormat="1">
      <c r="B734" s="162"/>
      <c r="D734" s="163" t="s">
        <v>247</v>
      </c>
      <c r="E734" s="164" t="s">
        <v>1</v>
      </c>
      <c r="F734" s="165" t="s">
        <v>1825</v>
      </c>
      <c r="H734" s="166">
        <v>23.34</v>
      </c>
      <c r="I734" s="167"/>
      <c r="L734" s="162"/>
      <c r="M734" s="168"/>
      <c r="N734" s="169"/>
      <c r="O734" s="169"/>
      <c r="P734" s="169"/>
      <c r="Q734" s="169"/>
      <c r="R734" s="169"/>
      <c r="S734" s="169"/>
      <c r="T734" s="170"/>
      <c r="AT734" s="164" t="s">
        <v>247</v>
      </c>
      <c r="AU734" s="164" t="s">
        <v>140</v>
      </c>
      <c r="AV734" s="13" t="s">
        <v>140</v>
      </c>
      <c r="AW734" s="13" t="s">
        <v>3</v>
      </c>
      <c r="AX734" s="13" t="s">
        <v>80</v>
      </c>
      <c r="AY734" s="164" t="s">
        <v>239</v>
      </c>
    </row>
    <row r="735" spans="1:65" s="13" customFormat="1">
      <c r="B735" s="162"/>
      <c r="D735" s="163" t="s">
        <v>247</v>
      </c>
      <c r="E735" s="164" t="s">
        <v>1</v>
      </c>
      <c r="F735" s="165" t="s">
        <v>1826</v>
      </c>
      <c r="H735" s="166">
        <v>29.08</v>
      </c>
      <c r="I735" s="167"/>
      <c r="L735" s="162"/>
      <c r="M735" s="168"/>
      <c r="N735" s="169"/>
      <c r="O735" s="169"/>
      <c r="P735" s="169"/>
      <c r="Q735" s="169"/>
      <c r="R735" s="169"/>
      <c r="S735" s="169"/>
      <c r="T735" s="170"/>
      <c r="AT735" s="164" t="s">
        <v>247</v>
      </c>
      <c r="AU735" s="164" t="s">
        <v>140</v>
      </c>
      <c r="AV735" s="13" t="s">
        <v>140</v>
      </c>
      <c r="AW735" s="13" t="s">
        <v>3</v>
      </c>
      <c r="AX735" s="13" t="s">
        <v>80</v>
      </c>
      <c r="AY735" s="164" t="s">
        <v>239</v>
      </c>
    </row>
    <row r="736" spans="1:65" s="14" customFormat="1">
      <c r="B736" s="171"/>
      <c r="D736" s="163" t="s">
        <v>247</v>
      </c>
      <c r="E736" s="172" t="s">
        <v>1</v>
      </c>
      <c r="F736" s="173" t="s">
        <v>249</v>
      </c>
      <c r="H736" s="174">
        <v>52.42</v>
      </c>
      <c r="I736" s="175"/>
      <c r="L736" s="171"/>
      <c r="M736" s="176"/>
      <c r="N736" s="177"/>
      <c r="O736" s="177"/>
      <c r="P736" s="177"/>
      <c r="Q736" s="177"/>
      <c r="R736" s="177"/>
      <c r="S736" s="177"/>
      <c r="T736" s="178"/>
      <c r="AT736" s="172" t="s">
        <v>247</v>
      </c>
      <c r="AU736" s="172" t="s">
        <v>140</v>
      </c>
      <c r="AV736" s="14" t="s">
        <v>246</v>
      </c>
      <c r="AW736" s="14" t="s">
        <v>3</v>
      </c>
      <c r="AX736" s="14" t="s">
        <v>88</v>
      </c>
      <c r="AY736" s="172" t="s">
        <v>239</v>
      </c>
    </row>
    <row r="737" spans="1:65" s="2" customFormat="1" ht="23.6">
      <c r="A737" s="34"/>
      <c r="B737" s="147"/>
      <c r="C737" s="259" t="s">
        <v>1106</v>
      </c>
      <c r="D737" s="259" t="s">
        <v>541</v>
      </c>
      <c r="E737" s="260" t="s">
        <v>1095</v>
      </c>
      <c r="F737" s="261" t="s">
        <v>5418</v>
      </c>
      <c r="G737" s="262" t="s">
        <v>261</v>
      </c>
      <c r="H737" s="263">
        <v>13.105</v>
      </c>
      <c r="I737" s="263"/>
      <c r="J737" s="263">
        <f>ROUND(I737*H737,3)</f>
        <v>0</v>
      </c>
      <c r="K737" s="196"/>
      <c r="L737" s="197"/>
      <c r="M737" s="198" t="s">
        <v>1</v>
      </c>
      <c r="N737" s="199" t="s">
        <v>46</v>
      </c>
      <c r="O737" s="60"/>
      <c r="P737" s="157">
        <f>O737*H737</f>
        <v>0</v>
      </c>
      <c r="Q737" s="157">
        <v>2.4E-2</v>
      </c>
      <c r="R737" s="157">
        <f>Q737*H737</f>
        <v>0.31452000000000002</v>
      </c>
      <c r="S737" s="157">
        <v>0</v>
      </c>
      <c r="T737" s="158">
        <f>S737*H737</f>
        <v>0</v>
      </c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R737" s="159" t="s">
        <v>323</v>
      </c>
      <c r="AT737" s="159" t="s">
        <v>541</v>
      </c>
      <c r="AU737" s="159" t="s">
        <v>140</v>
      </c>
      <c r="AY737" s="18" t="s">
        <v>239</v>
      </c>
      <c r="BE737" s="160">
        <f>IF(N737="základná",J737,0)</f>
        <v>0</v>
      </c>
      <c r="BF737" s="160">
        <f>IF(N737="znížená",J737,0)</f>
        <v>0</v>
      </c>
      <c r="BG737" s="160">
        <f>IF(N737="zákl. prenesená",J737,0)</f>
        <v>0</v>
      </c>
      <c r="BH737" s="160">
        <f>IF(N737="zníž. prenesená",J737,0)</f>
        <v>0</v>
      </c>
      <c r="BI737" s="160">
        <f>IF(N737="nulová",J737,0)</f>
        <v>0</v>
      </c>
      <c r="BJ737" s="18" t="s">
        <v>140</v>
      </c>
      <c r="BK737" s="161">
        <f>ROUND(I737*H737,3)</f>
        <v>0</v>
      </c>
      <c r="BL737" s="18" t="s">
        <v>307</v>
      </c>
      <c r="BM737" s="159" t="s">
        <v>1100</v>
      </c>
    </row>
    <row r="738" spans="1:65" s="13" customFormat="1">
      <c r="B738" s="162"/>
      <c r="D738" s="163" t="s">
        <v>247</v>
      </c>
      <c r="E738" s="164" t="s">
        <v>1</v>
      </c>
      <c r="F738" s="165" t="s">
        <v>1827</v>
      </c>
      <c r="H738" s="166">
        <v>13.105</v>
      </c>
      <c r="I738" s="167"/>
      <c r="L738" s="162"/>
      <c r="M738" s="168"/>
      <c r="N738" s="169"/>
      <c r="O738" s="169"/>
      <c r="P738" s="169"/>
      <c r="Q738" s="169"/>
      <c r="R738" s="169"/>
      <c r="S738" s="169"/>
      <c r="T738" s="170"/>
      <c r="AT738" s="164" t="s">
        <v>247</v>
      </c>
      <c r="AU738" s="164" t="s">
        <v>140</v>
      </c>
      <c r="AV738" s="13" t="s">
        <v>140</v>
      </c>
      <c r="AW738" s="13" t="s">
        <v>3</v>
      </c>
      <c r="AX738" s="13" t="s">
        <v>80</v>
      </c>
      <c r="AY738" s="164" t="s">
        <v>239</v>
      </c>
    </row>
    <row r="739" spans="1:65" s="14" customFormat="1">
      <c r="B739" s="171"/>
      <c r="D739" s="163" t="s">
        <v>247</v>
      </c>
      <c r="E739" s="172" t="s">
        <v>1</v>
      </c>
      <c r="F739" s="173" t="s">
        <v>249</v>
      </c>
      <c r="H739" s="174">
        <v>13.105</v>
      </c>
      <c r="I739" s="175"/>
      <c r="L739" s="171"/>
      <c r="M739" s="176"/>
      <c r="N739" s="177"/>
      <c r="O739" s="177"/>
      <c r="P739" s="177"/>
      <c r="Q739" s="177"/>
      <c r="R739" s="177"/>
      <c r="S739" s="177"/>
      <c r="T739" s="178"/>
      <c r="AT739" s="172" t="s">
        <v>247</v>
      </c>
      <c r="AU739" s="172" t="s">
        <v>140</v>
      </c>
      <c r="AV739" s="14" t="s">
        <v>246</v>
      </c>
      <c r="AW739" s="14" t="s">
        <v>3</v>
      </c>
      <c r="AX739" s="14" t="s">
        <v>88</v>
      </c>
      <c r="AY739" s="172" t="s">
        <v>239</v>
      </c>
    </row>
    <row r="740" spans="1:65" s="12" customFormat="1" ht="22.75" customHeight="1">
      <c r="B740" s="134"/>
      <c r="D740" s="135" t="s">
        <v>79</v>
      </c>
      <c r="E740" s="145" t="s">
        <v>1097</v>
      </c>
      <c r="F740" s="145" t="s">
        <v>1048</v>
      </c>
      <c r="I740" s="137"/>
      <c r="J740" s="146">
        <f>BK740</f>
        <v>0</v>
      </c>
      <c r="L740" s="134"/>
      <c r="M740" s="139"/>
      <c r="N740" s="140"/>
      <c r="O740" s="140"/>
      <c r="P740" s="141">
        <f>SUM(P741:P762)</f>
        <v>0</v>
      </c>
      <c r="Q740" s="140"/>
      <c r="R740" s="141">
        <f>SUM(R741:R762)</f>
        <v>7.0005173600000008</v>
      </c>
      <c r="S740" s="140"/>
      <c r="T740" s="142">
        <f>SUM(T741:T762)</f>
        <v>0</v>
      </c>
      <c r="AR740" s="135" t="s">
        <v>88</v>
      </c>
      <c r="AT740" s="143" t="s">
        <v>79</v>
      </c>
      <c r="AU740" s="143" t="s">
        <v>88</v>
      </c>
      <c r="AY740" s="135" t="s">
        <v>239</v>
      </c>
      <c r="BK740" s="144">
        <f>SUM(BK741:BK762)</f>
        <v>0</v>
      </c>
    </row>
    <row r="741" spans="1:65" s="2" customFormat="1" ht="24.25" customHeight="1">
      <c r="A741" s="34"/>
      <c r="B741" s="147"/>
      <c r="C741" s="148" t="s">
        <v>1242</v>
      </c>
      <c r="D741" s="148" t="s">
        <v>242</v>
      </c>
      <c r="E741" s="149" t="s">
        <v>1098</v>
      </c>
      <c r="F741" s="150" t="s">
        <v>1099</v>
      </c>
      <c r="G741" s="151" t="s">
        <v>261</v>
      </c>
      <c r="H741" s="152">
        <v>207.74299999999999</v>
      </c>
      <c r="I741" s="153"/>
      <c r="J741" s="152">
        <f>ROUND(I741*H741,3)</f>
        <v>0</v>
      </c>
      <c r="K741" s="154"/>
      <c r="L741" s="35"/>
      <c r="M741" s="155" t="s">
        <v>1</v>
      </c>
      <c r="N741" s="156" t="s">
        <v>46</v>
      </c>
      <c r="O741" s="60"/>
      <c r="P741" s="157">
        <f>O741*H741</f>
        <v>0</v>
      </c>
      <c r="Q741" s="157">
        <v>3.15E-3</v>
      </c>
      <c r="R741" s="157">
        <f>Q741*H741</f>
        <v>0.65439044999999996</v>
      </c>
      <c r="S741" s="157">
        <v>0</v>
      </c>
      <c r="T741" s="158">
        <f>S741*H741</f>
        <v>0</v>
      </c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R741" s="159" t="s">
        <v>307</v>
      </c>
      <c r="AT741" s="159" t="s">
        <v>242</v>
      </c>
      <c r="AU741" s="159" t="s">
        <v>140</v>
      </c>
      <c r="AY741" s="18" t="s">
        <v>239</v>
      </c>
      <c r="BE741" s="160">
        <f>IF(N741="základná",J741,0)</f>
        <v>0</v>
      </c>
      <c r="BF741" s="160">
        <f>IF(N741="znížená",J741,0)</f>
        <v>0</v>
      </c>
      <c r="BG741" s="160">
        <f>IF(N741="zákl. prenesená",J741,0)</f>
        <v>0</v>
      </c>
      <c r="BH741" s="160">
        <f>IF(N741="zníž. prenesená",J741,0)</f>
        <v>0</v>
      </c>
      <c r="BI741" s="160">
        <f>IF(N741="nulová",J741,0)</f>
        <v>0</v>
      </c>
      <c r="BJ741" s="18" t="s">
        <v>140</v>
      </c>
      <c r="BK741" s="161">
        <f>ROUND(I741*H741,3)</f>
        <v>0</v>
      </c>
      <c r="BL741" s="18" t="s">
        <v>307</v>
      </c>
      <c r="BM741" s="159" t="s">
        <v>415</v>
      </c>
    </row>
    <row r="742" spans="1:65" s="15" customFormat="1">
      <c r="B742" s="179"/>
      <c r="D742" s="163" t="s">
        <v>247</v>
      </c>
      <c r="E742" s="180" t="s">
        <v>1</v>
      </c>
      <c r="F742" s="181" t="s">
        <v>1828</v>
      </c>
      <c r="H742" s="180" t="s">
        <v>1</v>
      </c>
      <c r="I742" s="182"/>
      <c r="L742" s="179"/>
      <c r="M742" s="183"/>
      <c r="N742" s="184"/>
      <c r="O742" s="184"/>
      <c r="P742" s="184"/>
      <c r="Q742" s="184"/>
      <c r="R742" s="184"/>
      <c r="S742" s="184"/>
      <c r="T742" s="185"/>
      <c r="AT742" s="180" t="s">
        <v>247</v>
      </c>
      <c r="AU742" s="180" t="s">
        <v>140</v>
      </c>
      <c r="AV742" s="15" t="s">
        <v>88</v>
      </c>
      <c r="AW742" s="15" t="s">
        <v>3</v>
      </c>
      <c r="AX742" s="15" t="s">
        <v>80</v>
      </c>
      <c r="AY742" s="180" t="s">
        <v>239</v>
      </c>
    </row>
    <row r="743" spans="1:65" s="13" customFormat="1" ht="31.45">
      <c r="B743" s="162"/>
      <c r="D743" s="163" t="s">
        <v>247</v>
      </c>
      <c r="E743" s="164" t="s">
        <v>1</v>
      </c>
      <c r="F743" s="165" t="s">
        <v>1829</v>
      </c>
      <c r="H743" s="166">
        <v>108.179</v>
      </c>
      <c r="I743" s="167"/>
      <c r="L743" s="162"/>
      <c r="M743" s="168"/>
      <c r="N743" s="169"/>
      <c r="O743" s="169"/>
      <c r="P743" s="169"/>
      <c r="Q743" s="169"/>
      <c r="R743" s="169"/>
      <c r="S743" s="169"/>
      <c r="T743" s="170"/>
      <c r="AT743" s="164" t="s">
        <v>247</v>
      </c>
      <c r="AU743" s="164" t="s">
        <v>140</v>
      </c>
      <c r="AV743" s="13" t="s">
        <v>140</v>
      </c>
      <c r="AW743" s="13" t="s">
        <v>3</v>
      </c>
      <c r="AX743" s="13" t="s">
        <v>80</v>
      </c>
      <c r="AY743" s="164" t="s">
        <v>239</v>
      </c>
    </row>
    <row r="744" spans="1:65" s="13" customFormat="1">
      <c r="B744" s="162"/>
      <c r="D744" s="163" t="s">
        <v>247</v>
      </c>
      <c r="E744" s="164" t="s">
        <v>1</v>
      </c>
      <c r="F744" s="165" t="s">
        <v>1830</v>
      </c>
      <c r="H744" s="166">
        <v>11.733000000000001</v>
      </c>
      <c r="I744" s="167"/>
      <c r="L744" s="162"/>
      <c r="M744" s="168"/>
      <c r="N744" s="169"/>
      <c r="O744" s="169"/>
      <c r="P744" s="169"/>
      <c r="Q744" s="169"/>
      <c r="R744" s="169"/>
      <c r="S744" s="169"/>
      <c r="T744" s="170"/>
      <c r="AT744" s="164" t="s">
        <v>247</v>
      </c>
      <c r="AU744" s="164" t="s">
        <v>140</v>
      </c>
      <c r="AV744" s="13" t="s">
        <v>140</v>
      </c>
      <c r="AW744" s="13" t="s">
        <v>3</v>
      </c>
      <c r="AX744" s="13" t="s">
        <v>80</v>
      </c>
      <c r="AY744" s="164" t="s">
        <v>239</v>
      </c>
    </row>
    <row r="745" spans="1:65" s="13" customFormat="1" ht="31.45">
      <c r="B745" s="162"/>
      <c r="D745" s="163" t="s">
        <v>247</v>
      </c>
      <c r="E745" s="164" t="s">
        <v>1</v>
      </c>
      <c r="F745" s="165" t="s">
        <v>1831</v>
      </c>
      <c r="H745" s="166">
        <v>87.831000000000003</v>
      </c>
      <c r="I745" s="167"/>
      <c r="L745" s="162"/>
      <c r="M745" s="168"/>
      <c r="N745" s="169"/>
      <c r="O745" s="169"/>
      <c r="P745" s="169"/>
      <c r="Q745" s="169"/>
      <c r="R745" s="169"/>
      <c r="S745" s="169"/>
      <c r="T745" s="170"/>
      <c r="AT745" s="164" t="s">
        <v>247</v>
      </c>
      <c r="AU745" s="164" t="s">
        <v>140</v>
      </c>
      <c r="AV745" s="13" t="s">
        <v>140</v>
      </c>
      <c r="AW745" s="13" t="s">
        <v>3</v>
      </c>
      <c r="AX745" s="13" t="s">
        <v>80</v>
      </c>
      <c r="AY745" s="164" t="s">
        <v>239</v>
      </c>
    </row>
    <row r="746" spans="1:65" s="14" customFormat="1">
      <c r="B746" s="171"/>
      <c r="D746" s="163" t="s">
        <v>247</v>
      </c>
      <c r="E746" s="172" t="s">
        <v>1</v>
      </c>
      <c r="F746" s="173" t="s">
        <v>249</v>
      </c>
      <c r="H746" s="174">
        <v>207.74299999999999</v>
      </c>
      <c r="I746" s="175"/>
      <c r="L746" s="171"/>
      <c r="M746" s="176"/>
      <c r="N746" s="177"/>
      <c r="O746" s="177"/>
      <c r="P746" s="177"/>
      <c r="Q746" s="177"/>
      <c r="R746" s="177"/>
      <c r="S746" s="177"/>
      <c r="T746" s="178"/>
      <c r="AT746" s="172" t="s">
        <v>247</v>
      </c>
      <c r="AU746" s="172" t="s">
        <v>140</v>
      </c>
      <c r="AV746" s="14" t="s">
        <v>246</v>
      </c>
      <c r="AW746" s="14" t="s">
        <v>3</v>
      </c>
      <c r="AX746" s="14" t="s">
        <v>88</v>
      </c>
      <c r="AY746" s="172" t="s">
        <v>239</v>
      </c>
    </row>
    <row r="747" spans="1:65" s="2" customFormat="1" ht="35.35">
      <c r="A747" s="34"/>
      <c r="B747" s="147"/>
      <c r="C747" s="259" t="s">
        <v>1193</v>
      </c>
      <c r="D747" s="259" t="s">
        <v>541</v>
      </c>
      <c r="E747" s="260" t="s">
        <v>1105</v>
      </c>
      <c r="F747" s="261" t="s">
        <v>5419</v>
      </c>
      <c r="G747" s="262" t="s">
        <v>261</v>
      </c>
      <c r="H747" s="263">
        <v>211.898</v>
      </c>
      <c r="I747" s="263"/>
      <c r="J747" s="263">
        <f>ROUND(I747*H747,3)</f>
        <v>0</v>
      </c>
      <c r="K747" s="196"/>
      <c r="L747" s="197"/>
      <c r="M747" s="198" t="s">
        <v>1</v>
      </c>
      <c r="N747" s="199" t="s">
        <v>46</v>
      </c>
      <c r="O747" s="60"/>
      <c r="P747" s="157">
        <f>O747*H747</f>
        <v>0</v>
      </c>
      <c r="Q747" s="157">
        <v>2.4E-2</v>
      </c>
      <c r="R747" s="157">
        <f>Q747*H747</f>
        <v>5.0855519999999999</v>
      </c>
      <c r="S747" s="157">
        <v>0</v>
      </c>
      <c r="T747" s="158">
        <f>S747*H747</f>
        <v>0</v>
      </c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R747" s="159" t="s">
        <v>323</v>
      </c>
      <c r="AT747" s="159" t="s">
        <v>541</v>
      </c>
      <c r="AU747" s="159" t="s">
        <v>140</v>
      </c>
      <c r="AY747" s="18" t="s">
        <v>239</v>
      </c>
      <c r="BE747" s="160">
        <f>IF(N747="základná",J747,0)</f>
        <v>0</v>
      </c>
      <c r="BF747" s="160">
        <f>IF(N747="znížená",J747,0)</f>
        <v>0</v>
      </c>
      <c r="BG747" s="160">
        <f>IF(N747="zákl. prenesená",J747,0)</f>
        <v>0</v>
      </c>
      <c r="BH747" s="160">
        <f>IF(N747="zníž. prenesená",J747,0)</f>
        <v>0</v>
      </c>
      <c r="BI747" s="160">
        <f>IF(N747="nulová",J747,0)</f>
        <v>0</v>
      </c>
      <c r="BJ747" s="18" t="s">
        <v>140</v>
      </c>
      <c r="BK747" s="161">
        <f>ROUND(I747*H747,3)</f>
        <v>0</v>
      </c>
      <c r="BL747" s="18" t="s">
        <v>307</v>
      </c>
      <c r="BM747" s="159" t="s">
        <v>1274</v>
      </c>
    </row>
    <row r="748" spans="1:65" s="13" customFormat="1">
      <c r="B748" s="162"/>
      <c r="D748" s="163" t="s">
        <v>247</v>
      </c>
      <c r="E748" s="164" t="s">
        <v>1</v>
      </c>
      <c r="F748" s="165" t="s">
        <v>1832</v>
      </c>
      <c r="H748" s="166">
        <v>211.898</v>
      </c>
      <c r="I748" s="167"/>
      <c r="L748" s="162"/>
      <c r="M748" s="168"/>
      <c r="N748" s="169"/>
      <c r="O748" s="169"/>
      <c r="P748" s="169"/>
      <c r="Q748" s="169"/>
      <c r="R748" s="169"/>
      <c r="S748" s="169"/>
      <c r="T748" s="170"/>
      <c r="AT748" s="164" t="s">
        <v>247</v>
      </c>
      <c r="AU748" s="164" t="s">
        <v>140</v>
      </c>
      <c r="AV748" s="13" t="s">
        <v>140</v>
      </c>
      <c r="AW748" s="13" t="s">
        <v>3</v>
      </c>
      <c r="AX748" s="13" t="s">
        <v>80</v>
      </c>
      <c r="AY748" s="164" t="s">
        <v>239</v>
      </c>
    </row>
    <row r="749" spans="1:65" s="14" customFormat="1">
      <c r="B749" s="171"/>
      <c r="D749" s="163" t="s">
        <v>247</v>
      </c>
      <c r="E749" s="172" t="s">
        <v>1</v>
      </c>
      <c r="F749" s="173" t="s">
        <v>249</v>
      </c>
      <c r="H749" s="174">
        <v>211.898</v>
      </c>
      <c r="I749" s="175"/>
      <c r="L749" s="171"/>
      <c r="M749" s="176"/>
      <c r="N749" s="177"/>
      <c r="O749" s="177"/>
      <c r="P749" s="177"/>
      <c r="Q749" s="177"/>
      <c r="R749" s="177"/>
      <c r="S749" s="177"/>
      <c r="T749" s="178"/>
      <c r="AT749" s="172" t="s">
        <v>247</v>
      </c>
      <c r="AU749" s="172" t="s">
        <v>140</v>
      </c>
      <c r="AV749" s="14" t="s">
        <v>246</v>
      </c>
      <c r="AW749" s="14" t="s">
        <v>3</v>
      </c>
      <c r="AX749" s="14" t="s">
        <v>88</v>
      </c>
      <c r="AY749" s="172" t="s">
        <v>239</v>
      </c>
    </row>
    <row r="750" spans="1:65" s="2" customFormat="1" ht="24.25" customHeight="1">
      <c r="A750" s="34"/>
      <c r="B750" s="147"/>
      <c r="C750" s="148" t="s">
        <v>1120</v>
      </c>
      <c r="D750" s="148" t="s">
        <v>242</v>
      </c>
      <c r="E750" s="149" t="s">
        <v>1109</v>
      </c>
      <c r="F750" s="150" t="s">
        <v>1110</v>
      </c>
      <c r="G750" s="151" t="s">
        <v>261</v>
      </c>
      <c r="H750" s="152">
        <v>29.885000000000002</v>
      </c>
      <c r="I750" s="153"/>
      <c r="J750" s="152">
        <f>ROUND(I750*H750,3)</f>
        <v>0</v>
      </c>
      <c r="K750" s="154"/>
      <c r="L750" s="35"/>
      <c r="M750" s="155" t="s">
        <v>1</v>
      </c>
      <c r="N750" s="156" t="s">
        <v>46</v>
      </c>
      <c r="O750" s="60"/>
      <c r="P750" s="157">
        <f>O750*H750</f>
        <v>0</v>
      </c>
      <c r="Q750" s="157">
        <v>3.9690000000000003E-2</v>
      </c>
      <c r="R750" s="157">
        <f>Q750*H750</f>
        <v>1.1861356500000002</v>
      </c>
      <c r="S750" s="157">
        <v>0</v>
      </c>
      <c r="T750" s="158">
        <f>S750*H750</f>
        <v>0</v>
      </c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R750" s="159" t="s">
        <v>307</v>
      </c>
      <c r="AT750" s="159" t="s">
        <v>242</v>
      </c>
      <c r="AU750" s="159" t="s">
        <v>140</v>
      </c>
      <c r="AY750" s="18" t="s">
        <v>239</v>
      </c>
      <c r="BE750" s="160">
        <f>IF(N750="základná",J750,0)</f>
        <v>0</v>
      </c>
      <c r="BF750" s="160">
        <f>IF(N750="znížená",J750,0)</f>
        <v>0</v>
      </c>
      <c r="BG750" s="160">
        <f>IF(N750="zákl. prenesená",J750,0)</f>
        <v>0</v>
      </c>
      <c r="BH750" s="160">
        <f>IF(N750="zníž. prenesená",J750,0)</f>
        <v>0</v>
      </c>
      <c r="BI750" s="160">
        <f>IF(N750="nulová",J750,0)</f>
        <v>0</v>
      </c>
      <c r="BJ750" s="18" t="s">
        <v>140</v>
      </c>
      <c r="BK750" s="161">
        <f>ROUND(I750*H750,3)</f>
        <v>0</v>
      </c>
      <c r="BL750" s="18" t="s">
        <v>307</v>
      </c>
      <c r="BM750" s="159" t="s">
        <v>1833</v>
      </c>
    </row>
    <row r="751" spans="1:65" s="2" customFormat="1" ht="19.649999999999999">
      <c r="A751" s="34"/>
      <c r="B751" s="35"/>
      <c r="C751" s="34"/>
      <c r="D751" s="163" t="s">
        <v>316</v>
      </c>
      <c r="E751" s="34"/>
      <c r="F751" s="186" t="s">
        <v>1112</v>
      </c>
      <c r="G751" s="34"/>
      <c r="H751" s="34"/>
      <c r="I751" s="187"/>
      <c r="J751" s="34"/>
      <c r="K751" s="34"/>
      <c r="L751" s="35"/>
      <c r="M751" s="188"/>
      <c r="N751" s="189"/>
      <c r="O751" s="60"/>
      <c r="P751" s="60"/>
      <c r="Q751" s="60"/>
      <c r="R751" s="60"/>
      <c r="S751" s="60"/>
      <c r="T751" s="61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T751" s="18" t="s">
        <v>316</v>
      </c>
      <c r="AU751" s="18" t="s">
        <v>140</v>
      </c>
    </row>
    <row r="752" spans="1:65" s="13" customFormat="1" ht="20.95">
      <c r="B752" s="162"/>
      <c r="D752" s="163" t="s">
        <v>247</v>
      </c>
      <c r="E752" s="164" t="s">
        <v>1</v>
      </c>
      <c r="F752" s="165" t="s">
        <v>1834</v>
      </c>
      <c r="H752" s="166">
        <v>29.885000000000002</v>
      </c>
      <c r="I752" s="167"/>
      <c r="L752" s="162"/>
      <c r="M752" s="168"/>
      <c r="N752" s="169"/>
      <c r="O752" s="169"/>
      <c r="P752" s="169"/>
      <c r="Q752" s="169"/>
      <c r="R752" s="169"/>
      <c r="S752" s="169"/>
      <c r="T752" s="170"/>
      <c r="AT752" s="164" t="s">
        <v>247</v>
      </c>
      <c r="AU752" s="164" t="s">
        <v>140</v>
      </c>
      <c r="AV752" s="13" t="s">
        <v>140</v>
      </c>
      <c r="AW752" s="13" t="s">
        <v>3</v>
      </c>
      <c r="AX752" s="13" t="s">
        <v>88</v>
      </c>
      <c r="AY752" s="164" t="s">
        <v>239</v>
      </c>
    </row>
    <row r="753" spans="1:65" s="2" customFormat="1" ht="38" customHeight="1">
      <c r="A753" s="34"/>
      <c r="B753" s="147"/>
      <c r="C753" s="190" t="s">
        <v>1127</v>
      </c>
      <c r="D753" s="190" t="s">
        <v>541</v>
      </c>
      <c r="E753" s="191" t="s">
        <v>1115</v>
      </c>
      <c r="F753" s="192" t="s">
        <v>1116</v>
      </c>
      <c r="G753" s="193" t="s">
        <v>261</v>
      </c>
      <c r="H753" s="194">
        <v>31.379000000000001</v>
      </c>
      <c r="I753" s="195"/>
      <c r="J753" s="194">
        <f>ROUND(I753*H753,3)</f>
        <v>0</v>
      </c>
      <c r="K753" s="196"/>
      <c r="L753" s="197"/>
      <c r="M753" s="198" t="s">
        <v>1</v>
      </c>
      <c r="N753" s="199" t="s">
        <v>46</v>
      </c>
      <c r="O753" s="60"/>
      <c r="P753" s="157">
        <f>O753*H753</f>
        <v>0</v>
      </c>
      <c r="Q753" s="157">
        <v>2.4000000000000001E-4</v>
      </c>
      <c r="R753" s="157">
        <f>Q753*H753</f>
        <v>7.5309600000000006E-3</v>
      </c>
      <c r="S753" s="157">
        <v>0</v>
      </c>
      <c r="T753" s="158">
        <f>S753*H753</f>
        <v>0</v>
      </c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R753" s="159" t="s">
        <v>323</v>
      </c>
      <c r="AT753" s="159" t="s">
        <v>541</v>
      </c>
      <c r="AU753" s="159" t="s">
        <v>140</v>
      </c>
      <c r="AY753" s="18" t="s">
        <v>239</v>
      </c>
      <c r="BE753" s="160">
        <f>IF(N753="základná",J753,0)</f>
        <v>0</v>
      </c>
      <c r="BF753" s="160">
        <f>IF(N753="znížená",J753,0)</f>
        <v>0</v>
      </c>
      <c r="BG753" s="160">
        <f>IF(N753="zákl. prenesená",J753,0)</f>
        <v>0</v>
      </c>
      <c r="BH753" s="160">
        <f>IF(N753="zníž. prenesená",J753,0)</f>
        <v>0</v>
      </c>
      <c r="BI753" s="160">
        <f>IF(N753="nulová",J753,0)</f>
        <v>0</v>
      </c>
      <c r="BJ753" s="18" t="s">
        <v>140</v>
      </c>
      <c r="BK753" s="161">
        <f>ROUND(I753*H753,3)</f>
        <v>0</v>
      </c>
      <c r="BL753" s="18" t="s">
        <v>307</v>
      </c>
      <c r="BM753" s="159" t="s">
        <v>1835</v>
      </c>
    </row>
    <row r="754" spans="1:65" s="2" customFormat="1" ht="19.649999999999999">
      <c r="A754" s="34"/>
      <c r="B754" s="35"/>
      <c r="C754" s="34"/>
      <c r="D754" s="163" t="s">
        <v>316</v>
      </c>
      <c r="E754" s="34"/>
      <c r="F754" s="186" t="s">
        <v>1118</v>
      </c>
      <c r="G754" s="34"/>
      <c r="H754" s="34"/>
      <c r="I754" s="187"/>
      <c r="J754" s="34"/>
      <c r="K754" s="34"/>
      <c r="L754" s="35"/>
      <c r="M754" s="188"/>
      <c r="N754" s="189"/>
      <c r="O754" s="60"/>
      <c r="P754" s="60"/>
      <c r="Q754" s="60"/>
      <c r="R754" s="60"/>
      <c r="S754" s="60"/>
      <c r="T754" s="61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T754" s="18" t="s">
        <v>316</v>
      </c>
      <c r="AU754" s="18" t="s">
        <v>140</v>
      </c>
    </row>
    <row r="755" spans="1:65" s="13" customFormat="1">
      <c r="B755" s="162"/>
      <c r="D755" s="163" t="s">
        <v>247</v>
      </c>
      <c r="F755" s="165" t="s">
        <v>1836</v>
      </c>
      <c r="H755" s="166">
        <v>31.379000000000001</v>
      </c>
      <c r="I755" s="167"/>
      <c r="L755" s="162"/>
      <c r="M755" s="168"/>
      <c r="N755" s="169"/>
      <c r="O755" s="169"/>
      <c r="P755" s="169"/>
      <c r="Q755" s="169"/>
      <c r="R755" s="169"/>
      <c r="S755" s="169"/>
      <c r="T755" s="170"/>
      <c r="AT755" s="164" t="s">
        <v>247</v>
      </c>
      <c r="AU755" s="164" t="s">
        <v>140</v>
      </c>
      <c r="AV755" s="13" t="s">
        <v>140</v>
      </c>
      <c r="AW755" s="13" t="s">
        <v>4</v>
      </c>
      <c r="AX755" s="13" t="s">
        <v>88</v>
      </c>
      <c r="AY755" s="164" t="s">
        <v>239</v>
      </c>
    </row>
    <row r="756" spans="1:65" s="2" customFormat="1" ht="24.25" customHeight="1">
      <c r="A756" s="34"/>
      <c r="B756" s="147"/>
      <c r="C756" s="148" t="s">
        <v>568</v>
      </c>
      <c r="D756" s="148" t="s">
        <v>242</v>
      </c>
      <c r="E756" s="149" t="s">
        <v>1121</v>
      </c>
      <c r="F756" s="150" t="s">
        <v>1122</v>
      </c>
      <c r="G756" s="151" t="s">
        <v>138</v>
      </c>
      <c r="H756" s="152">
        <v>111.7</v>
      </c>
      <c r="I756" s="153"/>
      <c r="J756" s="152">
        <f>ROUND(I756*H756,3)</f>
        <v>0</v>
      </c>
      <c r="K756" s="154"/>
      <c r="L756" s="35"/>
      <c r="M756" s="155" t="s">
        <v>1</v>
      </c>
      <c r="N756" s="156" t="s">
        <v>46</v>
      </c>
      <c r="O756" s="60"/>
      <c r="P756" s="157">
        <f>O756*H756</f>
        <v>0</v>
      </c>
      <c r="Q756" s="157">
        <v>5.0000000000000001E-4</v>
      </c>
      <c r="R756" s="157">
        <f>Q756*H756</f>
        <v>5.5850000000000004E-2</v>
      </c>
      <c r="S756" s="157">
        <v>0</v>
      </c>
      <c r="T756" s="158">
        <f>S756*H756</f>
        <v>0</v>
      </c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R756" s="159" t="s">
        <v>246</v>
      </c>
      <c r="AT756" s="159" t="s">
        <v>242</v>
      </c>
      <c r="AU756" s="159" t="s">
        <v>140</v>
      </c>
      <c r="AY756" s="18" t="s">
        <v>239</v>
      </c>
      <c r="BE756" s="160">
        <f>IF(N756="základná",J756,0)</f>
        <v>0</v>
      </c>
      <c r="BF756" s="160">
        <f>IF(N756="znížená",J756,0)</f>
        <v>0</v>
      </c>
      <c r="BG756" s="160">
        <f>IF(N756="zákl. prenesená",J756,0)</f>
        <v>0</v>
      </c>
      <c r="BH756" s="160">
        <f>IF(N756="zníž. prenesená",J756,0)</f>
        <v>0</v>
      </c>
      <c r="BI756" s="160">
        <f>IF(N756="nulová",J756,0)</f>
        <v>0</v>
      </c>
      <c r="BJ756" s="18" t="s">
        <v>140</v>
      </c>
      <c r="BK756" s="161">
        <f>ROUND(I756*H756,3)</f>
        <v>0</v>
      </c>
      <c r="BL756" s="18" t="s">
        <v>246</v>
      </c>
      <c r="BM756" s="159" t="s">
        <v>1837</v>
      </c>
    </row>
    <row r="757" spans="1:65" s="2" customFormat="1" ht="29.45">
      <c r="A757" s="34"/>
      <c r="B757" s="35"/>
      <c r="C757" s="34"/>
      <c r="D757" s="163" t="s">
        <v>316</v>
      </c>
      <c r="E757" s="34"/>
      <c r="F757" s="186" t="s">
        <v>1124</v>
      </c>
      <c r="G757" s="34"/>
      <c r="H757" s="34"/>
      <c r="I757" s="187"/>
      <c r="J757" s="34"/>
      <c r="K757" s="34"/>
      <c r="L757" s="35"/>
      <c r="M757" s="188"/>
      <c r="N757" s="189"/>
      <c r="O757" s="60"/>
      <c r="P757" s="60"/>
      <c r="Q757" s="60"/>
      <c r="R757" s="60"/>
      <c r="S757" s="60"/>
      <c r="T757" s="61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T757" s="18" t="s">
        <v>316</v>
      </c>
      <c r="AU757" s="18" t="s">
        <v>140</v>
      </c>
    </row>
    <row r="758" spans="1:65" s="13" customFormat="1" ht="20.95">
      <c r="B758" s="162"/>
      <c r="D758" s="163" t="s">
        <v>247</v>
      </c>
      <c r="E758" s="164" t="s">
        <v>1</v>
      </c>
      <c r="F758" s="165" t="s">
        <v>1838</v>
      </c>
      <c r="H758" s="166">
        <v>67.400000000000006</v>
      </c>
      <c r="I758" s="167"/>
      <c r="L758" s="162"/>
      <c r="M758" s="168"/>
      <c r="N758" s="169"/>
      <c r="O758" s="169"/>
      <c r="P758" s="169"/>
      <c r="Q758" s="169"/>
      <c r="R758" s="169"/>
      <c r="S758" s="169"/>
      <c r="T758" s="170"/>
      <c r="AT758" s="164" t="s">
        <v>247</v>
      </c>
      <c r="AU758" s="164" t="s">
        <v>140</v>
      </c>
      <c r="AV758" s="13" t="s">
        <v>140</v>
      </c>
      <c r="AW758" s="13" t="s">
        <v>3</v>
      </c>
      <c r="AX758" s="13" t="s">
        <v>80</v>
      </c>
      <c r="AY758" s="164" t="s">
        <v>239</v>
      </c>
    </row>
    <row r="759" spans="1:65" s="13" customFormat="1">
      <c r="B759" s="162"/>
      <c r="D759" s="163" t="s">
        <v>247</v>
      </c>
      <c r="E759" s="164" t="s">
        <v>1</v>
      </c>
      <c r="F759" s="165" t="s">
        <v>1839</v>
      </c>
      <c r="H759" s="166">
        <v>44.3</v>
      </c>
      <c r="I759" s="167"/>
      <c r="L759" s="162"/>
      <c r="M759" s="168"/>
      <c r="N759" s="169"/>
      <c r="O759" s="169"/>
      <c r="P759" s="169"/>
      <c r="Q759" s="169"/>
      <c r="R759" s="169"/>
      <c r="S759" s="169"/>
      <c r="T759" s="170"/>
      <c r="AT759" s="164" t="s">
        <v>247</v>
      </c>
      <c r="AU759" s="164" t="s">
        <v>140</v>
      </c>
      <c r="AV759" s="13" t="s">
        <v>140</v>
      </c>
      <c r="AW759" s="13" t="s">
        <v>3</v>
      </c>
      <c r="AX759" s="13" t="s">
        <v>80</v>
      </c>
      <c r="AY759" s="164" t="s">
        <v>239</v>
      </c>
    </row>
    <row r="760" spans="1:65" s="14" customFormat="1">
      <c r="B760" s="171"/>
      <c r="D760" s="163" t="s">
        <v>247</v>
      </c>
      <c r="E760" s="172" t="s">
        <v>1</v>
      </c>
      <c r="F760" s="173" t="s">
        <v>249</v>
      </c>
      <c r="H760" s="174">
        <v>111.7</v>
      </c>
      <c r="I760" s="175"/>
      <c r="L760" s="171"/>
      <c r="M760" s="176"/>
      <c r="N760" s="177"/>
      <c r="O760" s="177"/>
      <c r="P760" s="177"/>
      <c r="Q760" s="177"/>
      <c r="R760" s="177"/>
      <c r="S760" s="177"/>
      <c r="T760" s="178"/>
      <c r="AT760" s="172" t="s">
        <v>247</v>
      </c>
      <c r="AU760" s="172" t="s">
        <v>140</v>
      </c>
      <c r="AV760" s="14" t="s">
        <v>246</v>
      </c>
      <c r="AW760" s="14" t="s">
        <v>3</v>
      </c>
      <c r="AX760" s="14" t="s">
        <v>88</v>
      </c>
      <c r="AY760" s="172" t="s">
        <v>239</v>
      </c>
    </row>
    <row r="761" spans="1:65" s="2" customFormat="1" ht="24.25" customHeight="1">
      <c r="A761" s="34"/>
      <c r="B761" s="147"/>
      <c r="C761" s="190" t="s">
        <v>616</v>
      </c>
      <c r="D761" s="190" t="s">
        <v>541</v>
      </c>
      <c r="E761" s="191" t="s">
        <v>1128</v>
      </c>
      <c r="F761" s="192" t="s">
        <v>1129</v>
      </c>
      <c r="G761" s="193" t="s">
        <v>138</v>
      </c>
      <c r="H761" s="194">
        <v>122.87</v>
      </c>
      <c r="I761" s="195"/>
      <c r="J761" s="194">
        <f>ROUND(I761*H761,3)</f>
        <v>0</v>
      </c>
      <c r="K761" s="196"/>
      <c r="L761" s="197"/>
      <c r="M761" s="198" t="s">
        <v>1</v>
      </c>
      <c r="N761" s="199" t="s">
        <v>46</v>
      </c>
      <c r="O761" s="60"/>
      <c r="P761" s="157">
        <f>O761*H761</f>
        <v>0</v>
      </c>
      <c r="Q761" s="157">
        <v>9.0000000000000006E-5</v>
      </c>
      <c r="R761" s="157">
        <f>Q761*H761</f>
        <v>1.1058300000000002E-2</v>
      </c>
      <c r="S761" s="157">
        <v>0</v>
      </c>
      <c r="T761" s="158">
        <f>S761*H761</f>
        <v>0</v>
      </c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R761" s="159" t="s">
        <v>291</v>
      </c>
      <c r="AT761" s="159" t="s">
        <v>541</v>
      </c>
      <c r="AU761" s="159" t="s">
        <v>140</v>
      </c>
      <c r="AY761" s="18" t="s">
        <v>239</v>
      </c>
      <c r="BE761" s="160">
        <f>IF(N761="základná",J761,0)</f>
        <v>0</v>
      </c>
      <c r="BF761" s="160">
        <f>IF(N761="znížená",J761,0)</f>
        <v>0</v>
      </c>
      <c r="BG761" s="160">
        <f>IF(N761="zákl. prenesená",J761,0)</f>
        <v>0</v>
      </c>
      <c r="BH761" s="160">
        <f>IF(N761="zníž. prenesená",J761,0)</f>
        <v>0</v>
      </c>
      <c r="BI761" s="160">
        <f>IF(N761="nulová",J761,0)</f>
        <v>0</v>
      </c>
      <c r="BJ761" s="18" t="s">
        <v>140</v>
      </c>
      <c r="BK761" s="161">
        <f>ROUND(I761*H761,3)</f>
        <v>0</v>
      </c>
      <c r="BL761" s="18" t="s">
        <v>246</v>
      </c>
      <c r="BM761" s="159" t="s">
        <v>1840</v>
      </c>
    </row>
    <row r="762" spans="1:65" s="13" customFormat="1">
      <c r="B762" s="162"/>
      <c r="D762" s="163" t="s">
        <v>247</v>
      </c>
      <c r="F762" s="165" t="s">
        <v>1841</v>
      </c>
      <c r="H762" s="166">
        <v>122.87</v>
      </c>
      <c r="I762" s="167"/>
      <c r="L762" s="162"/>
      <c r="M762" s="168"/>
      <c r="N762" s="169"/>
      <c r="O762" s="169"/>
      <c r="P762" s="169"/>
      <c r="Q762" s="169"/>
      <c r="R762" s="169"/>
      <c r="S762" s="169"/>
      <c r="T762" s="170"/>
      <c r="AT762" s="164" t="s">
        <v>247</v>
      </c>
      <c r="AU762" s="164" t="s">
        <v>140</v>
      </c>
      <c r="AV762" s="13" t="s">
        <v>140</v>
      </c>
      <c r="AW762" s="13" t="s">
        <v>4</v>
      </c>
      <c r="AX762" s="13" t="s">
        <v>88</v>
      </c>
      <c r="AY762" s="164" t="s">
        <v>239</v>
      </c>
    </row>
    <row r="763" spans="1:65" s="12" customFormat="1" ht="22.75" customHeight="1">
      <c r="B763" s="134"/>
      <c r="D763" s="135" t="s">
        <v>79</v>
      </c>
      <c r="E763" s="145" t="s">
        <v>1132</v>
      </c>
      <c r="F763" s="145" t="s">
        <v>509</v>
      </c>
      <c r="I763" s="137"/>
      <c r="J763" s="146">
        <f>BK763</f>
        <v>0</v>
      </c>
      <c r="L763" s="134"/>
      <c r="M763" s="139"/>
      <c r="N763" s="140"/>
      <c r="O763" s="140"/>
      <c r="P763" s="141">
        <f>SUM(P764:P765)</f>
        <v>0</v>
      </c>
      <c r="Q763" s="140"/>
      <c r="R763" s="141">
        <f>SUM(R764:R765)</f>
        <v>0</v>
      </c>
      <c r="S763" s="140"/>
      <c r="T763" s="142">
        <f>SUM(T764:T765)</f>
        <v>0</v>
      </c>
      <c r="AR763" s="135" t="s">
        <v>88</v>
      </c>
      <c r="AT763" s="143" t="s">
        <v>79</v>
      </c>
      <c r="AU763" s="143" t="s">
        <v>88</v>
      </c>
      <c r="AY763" s="135" t="s">
        <v>239</v>
      </c>
      <c r="BK763" s="144">
        <f>SUM(BK764:BK765)</f>
        <v>0</v>
      </c>
    </row>
    <row r="764" spans="1:65" s="2" customFormat="1" ht="24.25" customHeight="1">
      <c r="A764" s="34"/>
      <c r="B764" s="147"/>
      <c r="C764" s="148" t="s">
        <v>1842</v>
      </c>
      <c r="D764" s="148" t="s">
        <v>242</v>
      </c>
      <c r="E764" s="149" t="s">
        <v>1134</v>
      </c>
      <c r="F764" s="150" t="s">
        <v>1135</v>
      </c>
      <c r="G764" s="151" t="s">
        <v>461</v>
      </c>
      <c r="H764" s="152">
        <v>3.931</v>
      </c>
      <c r="I764" s="153"/>
      <c r="J764" s="152">
        <f>ROUND(I764*H764,3)</f>
        <v>0</v>
      </c>
      <c r="K764" s="154"/>
      <c r="L764" s="35"/>
      <c r="M764" s="155" t="s">
        <v>1</v>
      </c>
      <c r="N764" s="156" t="s">
        <v>46</v>
      </c>
      <c r="O764" s="60"/>
      <c r="P764" s="157">
        <f>O764*H764</f>
        <v>0</v>
      </c>
      <c r="Q764" s="157">
        <v>0</v>
      </c>
      <c r="R764" s="157">
        <f>Q764*H764</f>
        <v>0</v>
      </c>
      <c r="S764" s="157">
        <v>0</v>
      </c>
      <c r="T764" s="158">
        <f>S764*H764</f>
        <v>0</v>
      </c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R764" s="159" t="s">
        <v>246</v>
      </c>
      <c r="AT764" s="159" t="s">
        <v>242</v>
      </c>
      <c r="AU764" s="159" t="s">
        <v>140</v>
      </c>
      <c r="AY764" s="18" t="s">
        <v>239</v>
      </c>
      <c r="BE764" s="160">
        <f>IF(N764="základná",J764,0)</f>
        <v>0</v>
      </c>
      <c r="BF764" s="160">
        <f>IF(N764="znížená",J764,0)</f>
        <v>0</v>
      </c>
      <c r="BG764" s="160">
        <f>IF(N764="zákl. prenesená",J764,0)</f>
        <v>0</v>
      </c>
      <c r="BH764" s="160">
        <f>IF(N764="zníž. prenesená",J764,0)</f>
        <v>0</v>
      </c>
      <c r="BI764" s="160">
        <f>IF(N764="nulová",J764,0)</f>
        <v>0</v>
      </c>
      <c r="BJ764" s="18" t="s">
        <v>140</v>
      </c>
      <c r="BK764" s="161">
        <f>ROUND(I764*H764,3)</f>
        <v>0</v>
      </c>
      <c r="BL764" s="18" t="s">
        <v>246</v>
      </c>
      <c r="BM764" s="159" t="s">
        <v>1843</v>
      </c>
    </row>
    <row r="765" spans="1:65" s="2" customFormat="1" ht="24.25" customHeight="1">
      <c r="A765" s="34"/>
      <c r="B765" s="147"/>
      <c r="C765" s="148" t="s">
        <v>1844</v>
      </c>
      <c r="D765" s="148" t="s">
        <v>242</v>
      </c>
      <c r="E765" s="149" t="s">
        <v>1138</v>
      </c>
      <c r="F765" s="150" t="s">
        <v>1139</v>
      </c>
      <c r="G765" s="151" t="s">
        <v>461</v>
      </c>
      <c r="H765" s="152">
        <v>7.0010000000000003</v>
      </c>
      <c r="I765" s="153"/>
      <c r="J765" s="152">
        <f>ROUND(I765*H765,3)</f>
        <v>0</v>
      </c>
      <c r="K765" s="154"/>
      <c r="L765" s="35"/>
      <c r="M765" s="155" t="s">
        <v>1</v>
      </c>
      <c r="N765" s="156" t="s">
        <v>46</v>
      </c>
      <c r="O765" s="60"/>
      <c r="P765" s="157">
        <f>O765*H765</f>
        <v>0</v>
      </c>
      <c r="Q765" s="157">
        <v>0</v>
      </c>
      <c r="R765" s="157">
        <f>Q765*H765</f>
        <v>0</v>
      </c>
      <c r="S765" s="157">
        <v>0</v>
      </c>
      <c r="T765" s="158">
        <f>S765*H765</f>
        <v>0</v>
      </c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R765" s="159" t="s">
        <v>246</v>
      </c>
      <c r="AT765" s="159" t="s">
        <v>242</v>
      </c>
      <c r="AU765" s="159" t="s">
        <v>140</v>
      </c>
      <c r="AY765" s="18" t="s">
        <v>239</v>
      </c>
      <c r="BE765" s="160">
        <f>IF(N765="základná",J765,0)</f>
        <v>0</v>
      </c>
      <c r="BF765" s="160">
        <f>IF(N765="znížená",J765,0)</f>
        <v>0</v>
      </c>
      <c r="BG765" s="160">
        <f>IF(N765="zákl. prenesená",J765,0)</f>
        <v>0</v>
      </c>
      <c r="BH765" s="160">
        <f>IF(N765="zníž. prenesená",J765,0)</f>
        <v>0</v>
      </c>
      <c r="BI765" s="160">
        <f>IF(N765="nulová",J765,0)</f>
        <v>0</v>
      </c>
      <c r="BJ765" s="18" t="s">
        <v>140</v>
      </c>
      <c r="BK765" s="161">
        <f>ROUND(I765*H765,3)</f>
        <v>0</v>
      </c>
      <c r="BL765" s="18" t="s">
        <v>246</v>
      </c>
      <c r="BM765" s="159" t="s">
        <v>1845</v>
      </c>
    </row>
    <row r="766" spans="1:65" s="12" customFormat="1" ht="25.85" customHeight="1">
      <c r="B766" s="134"/>
      <c r="D766" s="135" t="s">
        <v>79</v>
      </c>
      <c r="E766" s="136" t="s">
        <v>788</v>
      </c>
      <c r="F766" s="136" t="s">
        <v>1141</v>
      </c>
      <c r="I766" s="137"/>
      <c r="J766" s="138">
        <f>BK766</f>
        <v>0</v>
      </c>
      <c r="L766" s="134"/>
      <c r="M766" s="139"/>
      <c r="N766" s="140"/>
      <c r="O766" s="140"/>
      <c r="P766" s="141">
        <f>P767+P784</f>
        <v>0</v>
      </c>
      <c r="Q766" s="140"/>
      <c r="R766" s="141">
        <f>R767+R784</f>
        <v>1.7621294999999999</v>
      </c>
      <c r="S766" s="140"/>
      <c r="T766" s="142">
        <f>T767+T784</f>
        <v>0</v>
      </c>
      <c r="AR766" s="135" t="s">
        <v>88</v>
      </c>
      <c r="AT766" s="143" t="s">
        <v>79</v>
      </c>
      <c r="AU766" s="143" t="s">
        <v>80</v>
      </c>
      <c r="AY766" s="135" t="s">
        <v>239</v>
      </c>
      <c r="BK766" s="144">
        <f>BK767+BK784</f>
        <v>0</v>
      </c>
    </row>
    <row r="767" spans="1:65" s="12" customFormat="1" ht="22.75" customHeight="1">
      <c r="B767" s="134"/>
      <c r="D767" s="135" t="s">
        <v>79</v>
      </c>
      <c r="E767" s="145" t="s">
        <v>1142</v>
      </c>
      <c r="F767" s="145" t="s">
        <v>1143</v>
      </c>
      <c r="I767" s="137"/>
      <c r="J767" s="146">
        <f>BK767</f>
        <v>0</v>
      </c>
      <c r="L767" s="134"/>
      <c r="M767" s="139"/>
      <c r="N767" s="140"/>
      <c r="O767" s="140"/>
      <c r="P767" s="141">
        <f>SUM(P768:P783)</f>
        <v>0</v>
      </c>
      <c r="Q767" s="140"/>
      <c r="R767" s="141">
        <f>SUM(R768:R783)</f>
        <v>1.7621294999999999</v>
      </c>
      <c r="S767" s="140"/>
      <c r="T767" s="142">
        <f>SUM(T768:T783)</f>
        <v>0</v>
      </c>
      <c r="AR767" s="135" t="s">
        <v>88</v>
      </c>
      <c r="AT767" s="143" t="s">
        <v>79</v>
      </c>
      <c r="AU767" s="143" t="s">
        <v>88</v>
      </c>
      <c r="AY767" s="135" t="s">
        <v>239</v>
      </c>
      <c r="BK767" s="144">
        <f>SUM(BK768:BK783)</f>
        <v>0</v>
      </c>
    </row>
    <row r="768" spans="1:65" s="2" customFormat="1" ht="24.25" customHeight="1">
      <c r="A768" s="34"/>
      <c r="B768" s="147"/>
      <c r="C768" s="148" t="s">
        <v>1212</v>
      </c>
      <c r="D768" s="148" t="s">
        <v>242</v>
      </c>
      <c r="E768" s="149" t="s">
        <v>1145</v>
      </c>
      <c r="F768" s="150" t="s">
        <v>1146</v>
      </c>
      <c r="G768" s="151" t="s">
        <v>261</v>
      </c>
      <c r="H768" s="152">
        <v>346.82</v>
      </c>
      <c r="I768" s="153"/>
      <c r="J768" s="152">
        <f>ROUND(I768*H768,3)</f>
        <v>0</v>
      </c>
      <c r="K768" s="154"/>
      <c r="L768" s="35"/>
      <c r="M768" s="155" t="s">
        <v>1</v>
      </c>
      <c r="N768" s="156" t="s">
        <v>46</v>
      </c>
      <c r="O768" s="60"/>
      <c r="P768" s="157">
        <f>O768*H768</f>
        <v>0</v>
      </c>
      <c r="Q768" s="157">
        <v>4.0000000000000002E-4</v>
      </c>
      <c r="R768" s="157">
        <f>Q768*H768</f>
        <v>0.13872799999999999</v>
      </c>
      <c r="S768" s="157">
        <v>0</v>
      </c>
      <c r="T768" s="158">
        <f>S768*H768</f>
        <v>0</v>
      </c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R768" s="159" t="s">
        <v>307</v>
      </c>
      <c r="AT768" s="159" t="s">
        <v>242</v>
      </c>
      <c r="AU768" s="159" t="s">
        <v>140</v>
      </c>
      <c r="AY768" s="18" t="s">
        <v>239</v>
      </c>
      <c r="BE768" s="160">
        <f>IF(N768="základná",J768,0)</f>
        <v>0</v>
      </c>
      <c r="BF768" s="160">
        <f>IF(N768="znížená",J768,0)</f>
        <v>0</v>
      </c>
      <c r="BG768" s="160">
        <f>IF(N768="zákl. prenesená",J768,0)</f>
        <v>0</v>
      </c>
      <c r="BH768" s="160">
        <f>IF(N768="zníž. prenesená",J768,0)</f>
        <v>0</v>
      </c>
      <c r="BI768" s="160">
        <f>IF(N768="nulová",J768,0)</f>
        <v>0</v>
      </c>
      <c r="BJ768" s="18" t="s">
        <v>140</v>
      </c>
      <c r="BK768" s="161">
        <f>ROUND(I768*H768,3)</f>
        <v>0</v>
      </c>
      <c r="BL768" s="18" t="s">
        <v>307</v>
      </c>
      <c r="BM768" s="159" t="s">
        <v>1218</v>
      </c>
    </row>
    <row r="769" spans="1:65" s="15" customFormat="1">
      <c r="B769" s="179"/>
      <c r="D769" s="163" t="s">
        <v>247</v>
      </c>
      <c r="E769" s="180" t="s">
        <v>1</v>
      </c>
      <c r="F769" s="181" t="s">
        <v>1148</v>
      </c>
      <c r="H769" s="180" t="s">
        <v>1</v>
      </c>
      <c r="I769" s="182"/>
      <c r="L769" s="179"/>
      <c r="M769" s="183"/>
      <c r="N769" s="184"/>
      <c r="O769" s="184"/>
      <c r="P769" s="184"/>
      <c r="Q769" s="184"/>
      <c r="R769" s="184"/>
      <c r="S769" s="184"/>
      <c r="T769" s="185"/>
      <c r="AT769" s="180" t="s">
        <v>247</v>
      </c>
      <c r="AU769" s="180" t="s">
        <v>140</v>
      </c>
      <c r="AV769" s="15" t="s">
        <v>88</v>
      </c>
      <c r="AW769" s="15" t="s">
        <v>3</v>
      </c>
      <c r="AX769" s="15" t="s">
        <v>80</v>
      </c>
      <c r="AY769" s="180" t="s">
        <v>239</v>
      </c>
    </row>
    <row r="770" spans="1:65" s="13" customFormat="1" ht="20.95">
      <c r="B770" s="162"/>
      <c r="D770" s="163" t="s">
        <v>247</v>
      </c>
      <c r="E770" s="164" t="s">
        <v>1</v>
      </c>
      <c r="F770" s="165" t="s">
        <v>1846</v>
      </c>
      <c r="H770" s="166">
        <v>210.12</v>
      </c>
      <c r="I770" s="167"/>
      <c r="L770" s="162"/>
      <c r="M770" s="168"/>
      <c r="N770" s="169"/>
      <c r="O770" s="169"/>
      <c r="P770" s="169"/>
      <c r="Q770" s="169"/>
      <c r="R770" s="169"/>
      <c r="S770" s="169"/>
      <c r="T770" s="170"/>
      <c r="AT770" s="164" t="s">
        <v>247</v>
      </c>
      <c r="AU770" s="164" t="s">
        <v>140</v>
      </c>
      <c r="AV770" s="13" t="s">
        <v>140</v>
      </c>
      <c r="AW770" s="13" t="s">
        <v>3</v>
      </c>
      <c r="AX770" s="13" t="s">
        <v>80</v>
      </c>
      <c r="AY770" s="164" t="s">
        <v>239</v>
      </c>
    </row>
    <row r="771" spans="1:65" s="13" customFormat="1">
      <c r="B771" s="162"/>
      <c r="D771" s="163" t="s">
        <v>247</v>
      </c>
      <c r="E771" s="164" t="s">
        <v>1</v>
      </c>
      <c r="F771" s="165" t="s">
        <v>1847</v>
      </c>
      <c r="H771" s="166">
        <v>136.69999999999999</v>
      </c>
      <c r="I771" s="167"/>
      <c r="L771" s="162"/>
      <c r="M771" s="168"/>
      <c r="N771" s="169"/>
      <c r="O771" s="169"/>
      <c r="P771" s="169"/>
      <c r="Q771" s="169"/>
      <c r="R771" s="169"/>
      <c r="S771" s="169"/>
      <c r="T771" s="170"/>
      <c r="AT771" s="164" t="s">
        <v>247</v>
      </c>
      <c r="AU771" s="164" t="s">
        <v>140</v>
      </c>
      <c r="AV771" s="13" t="s">
        <v>140</v>
      </c>
      <c r="AW771" s="13" t="s">
        <v>3</v>
      </c>
      <c r="AX771" s="13" t="s">
        <v>80</v>
      </c>
      <c r="AY771" s="164" t="s">
        <v>239</v>
      </c>
    </row>
    <row r="772" spans="1:65" s="14" customFormat="1">
      <c r="B772" s="171"/>
      <c r="D772" s="163" t="s">
        <v>247</v>
      </c>
      <c r="E772" s="172" t="s">
        <v>1</v>
      </c>
      <c r="F772" s="173" t="s">
        <v>249</v>
      </c>
      <c r="H772" s="174">
        <v>346.82</v>
      </c>
      <c r="I772" s="175"/>
      <c r="L772" s="171"/>
      <c r="M772" s="176"/>
      <c r="N772" s="177"/>
      <c r="O772" s="177"/>
      <c r="P772" s="177"/>
      <c r="Q772" s="177"/>
      <c r="R772" s="177"/>
      <c r="S772" s="177"/>
      <c r="T772" s="178"/>
      <c r="AT772" s="172" t="s">
        <v>247</v>
      </c>
      <c r="AU772" s="172" t="s">
        <v>140</v>
      </c>
      <c r="AV772" s="14" t="s">
        <v>246</v>
      </c>
      <c r="AW772" s="14" t="s">
        <v>3</v>
      </c>
      <c r="AX772" s="14" t="s">
        <v>88</v>
      </c>
      <c r="AY772" s="172" t="s">
        <v>239</v>
      </c>
    </row>
    <row r="773" spans="1:65" s="2" customFormat="1" ht="14.4" customHeight="1">
      <c r="A773" s="34"/>
      <c r="B773" s="147"/>
      <c r="C773" s="259" t="s">
        <v>1203</v>
      </c>
      <c r="D773" s="259" t="s">
        <v>541</v>
      </c>
      <c r="E773" s="260" t="s">
        <v>1151</v>
      </c>
      <c r="F773" s="261" t="s">
        <v>1152</v>
      </c>
      <c r="G773" s="262" t="s">
        <v>261</v>
      </c>
      <c r="H773" s="263">
        <v>364.161</v>
      </c>
      <c r="I773" s="263"/>
      <c r="J773" s="263">
        <f>ROUND(I773*H773,3)</f>
        <v>0</v>
      </c>
      <c r="K773" s="196"/>
      <c r="L773" s="197"/>
      <c r="M773" s="198" t="s">
        <v>1</v>
      </c>
      <c r="N773" s="199" t="s">
        <v>46</v>
      </c>
      <c r="O773" s="60"/>
      <c r="P773" s="157">
        <f>O773*H773</f>
        <v>0</v>
      </c>
      <c r="Q773" s="157">
        <v>3.8999999999999998E-3</v>
      </c>
      <c r="R773" s="157">
        <f>Q773*H773</f>
        <v>1.4202279</v>
      </c>
      <c r="S773" s="157">
        <v>0</v>
      </c>
      <c r="T773" s="158">
        <f>S773*H773</f>
        <v>0</v>
      </c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R773" s="159" t="s">
        <v>323</v>
      </c>
      <c r="AT773" s="159" t="s">
        <v>541</v>
      </c>
      <c r="AU773" s="159" t="s">
        <v>140</v>
      </c>
      <c r="AY773" s="18" t="s">
        <v>239</v>
      </c>
      <c r="BE773" s="160">
        <f>IF(N773="základná",J773,0)</f>
        <v>0</v>
      </c>
      <c r="BF773" s="160">
        <f>IF(N773="znížená",J773,0)</f>
        <v>0</v>
      </c>
      <c r="BG773" s="160">
        <f>IF(N773="zákl. prenesená",J773,0)</f>
        <v>0</v>
      </c>
      <c r="BH773" s="160">
        <f>IF(N773="zníž. prenesená",J773,0)</f>
        <v>0</v>
      </c>
      <c r="BI773" s="160">
        <f>IF(N773="nulová",J773,0)</f>
        <v>0</v>
      </c>
      <c r="BJ773" s="18" t="s">
        <v>140</v>
      </c>
      <c r="BK773" s="161">
        <f>ROUND(I773*H773,3)</f>
        <v>0</v>
      </c>
      <c r="BL773" s="18" t="s">
        <v>307</v>
      </c>
      <c r="BM773" s="159" t="s">
        <v>1245</v>
      </c>
    </row>
    <row r="774" spans="1:65" s="13" customFormat="1">
      <c r="B774" s="162"/>
      <c r="D774" s="163" t="s">
        <v>247</v>
      </c>
      <c r="F774" s="165" t="s">
        <v>1848</v>
      </c>
      <c r="H774" s="166">
        <v>364.161</v>
      </c>
      <c r="I774" s="167"/>
      <c r="L774" s="162"/>
      <c r="M774" s="168"/>
      <c r="N774" s="169"/>
      <c r="O774" s="169"/>
      <c r="P774" s="169"/>
      <c r="Q774" s="169"/>
      <c r="R774" s="169"/>
      <c r="S774" s="169"/>
      <c r="T774" s="170"/>
      <c r="AT774" s="164" t="s">
        <v>247</v>
      </c>
      <c r="AU774" s="164" t="s">
        <v>140</v>
      </c>
      <c r="AV774" s="13" t="s">
        <v>140</v>
      </c>
      <c r="AW774" s="13" t="s">
        <v>4</v>
      </c>
      <c r="AX774" s="13" t="s">
        <v>88</v>
      </c>
      <c r="AY774" s="164" t="s">
        <v>239</v>
      </c>
    </row>
    <row r="775" spans="1:65" s="2" customFormat="1" ht="24.25" customHeight="1">
      <c r="A775" s="34"/>
      <c r="B775" s="147"/>
      <c r="C775" s="148" t="s">
        <v>1218</v>
      </c>
      <c r="D775" s="148" t="s">
        <v>242</v>
      </c>
      <c r="E775" s="149" t="s">
        <v>1155</v>
      </c>
      <c r="F775" s="150" t="s">
        <v>1156</v>
      </c>
      <c r="G775" s="151" t="s">
        <v>261</v>
      </c>
      <c r="H775" s="152">
        <v>346.82</v>
      </c>
      <c r="I775" s="153"/>
      <c r="J775" s="152">
        <f>ROUND(I775*H775,3)</f>
        <v>0</v>
      </c>
      <c r="K775" s="154"/>
      <c r="L775" s="35"/>
      <c r="M775" s="155" t="s">
        <v>1</v>
      </c>
      <c r="N775" s="156" t="s">
        <v>46</v>
      </c>
      <c r="O775" s="60"/>
      <c r="P775" s="157">
        <f>O775*H775</f>
        <v>0</v>
      </c>
      <c r="Q775" s="157">
        <v>4.0000000000000002E-4</v>
      </c>
      <c r="R775" s="157">
        <f>Q775*H775</f>
        <v>0.13872799999999999</v>
      </c>
      <c r="S775" s="157">
        <v>0</v>
      </c>
      <c r="T775" s="158">
        <f>S775*H775</f>
        <v>0</v>
      </c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R775" s="159" t="s">
        <v>307</v>
      </c>
      <c r="AT775" s="159" t="s">
        <v>242</v>
      </c>
      <c r="AU775" s="159" t="s">
        <v>140</v>
      </c>
      <c r="AY775" s="18" t="s">
        <v>239</v>
      </c>
      <c r="BE775" s="160">
        <f>IF(N775="základná",J775,0)</f>
        <v>0</v>
      </c>
      <c r="BF775" s="160">
        <f>IF(N775="znížená",J775,0)</f>
        <v>0</v>
      </c>
      <c r="BG775" s="160">
        <f>IF(N775="zákl. prenesená",J775,0)</f>
        <v>0</v>
      </c>
      <c r="BH775" s="160">
        <f>IF(N775="zníž. prenesená",J775,0)</f>
        <v>0</v>
      </c>
      <c r="BI775" s="160">
        <f>IF(N775="nulová",J775,0)</f>
        <v>0</v>
      </c>
      <c r="BJ775" s="18" t="s">
        <v>140</v>
      </c>
      <c r="BK775" s="161">
        <f>ROUND(I775*H775,3)</f>
        <v>0</v>
      </c>
      <c r="BL775" s="18" t="s">
        <v>307</v>
      </c>
      <c r="BM775" s="159" t="s">
        <v>1248</v>
      </c>
    </row>
    <row r="776" spans="1:65" s="2" customFormat="1" ht="24.25" customHeight="1">
      <c r="A776" s="34"/>
      <c r="B776" s="147"/>
      <c r="C776" s="148" t="s">
        <v>818</v>
      </c>
      <c r="D776" s="148" t="s">
        <v>242</v>
      </c>
      <c r="E776" s="149" t="s">
        <v>1159</v>
      </c>
      <c r="F776" s="150" t="s">
        <v>1160</v>
      </c>
      <c r="G776" s="151" t="s">
        <v>138</v>
      </c>
      <c r="H776" s="152">
        <v>226.28</v>
      </c>
      <c r="I776" s="153"/>
      <c r="J776" s="152">
        <f>ROUND(I776*H776,3)</f>
        <v>0</v>
      </c>
      <c r="K776" s="154"/>
      <c r="L776" s="35"/>
      <c r="M776" s="155" t="s">
        <v>1</v>
      </c>
      <c r="N776" s="156" t="s">
        <v>46</v>
      </c>
      <c r="O776" s="60"/>
      <c r="P776" s="157">
        <f>O776*H776</f>
        <v>0</v>
      </c>
      <c r="Q776" s="157">
        <v>4.0000000000000003E-5</v>
      </c>
      <c r="R776" s="157">
        <f>Q776*H776</f>
        <v>9.0512000000000006E-3</v>
      </c>
      <c r="S776" s="157">
        <v>0</v>
      </c>
      <c r="T776" s="158">
        <f>S776*H776</f>
        <v>0</v>
      </c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R776" s="159" t="s">
        <v>307</v>
      </c>
      <c r="AT776" s="159" t="s">
        <v>242</v>
      </c>
      <c r="AU776" s="159" t="s">
        <v>140</v>
      </c>
      <c r="AY776" s="18" t="s">
        <v>239</v>
      </c>
      <c r="BE776" s="160">
        <f>IF(N776="základná",J776,0)</f>
        <v>0</v>
      </c>
      <c r="BF776" s="160">
        <f>IF(N776="znížená",J776,0)</f>
        <v>0</v>
      </c>
      <c r="BG776" s="160">
        <f>IF(N776="zákl. prenesená",J776,0)</f>
        <v>0</v>
      </c>
      <c r="BH776" s="160">
        <f>IF(N776="zníž. prenesená",J776,0)</f>
        <v>0</v>
      </c>
      <c r="BI776" s="160">
        <f>IF(N776="nulová",J776,0)</f>
        <v>0</v>
      </c>
      <c r="BJ776" s="18" t="s">
        <v>140</v>
      </c>
      <c r="BK776" s="161">
        <f>ROUND(I776*H776,3)</f>
        <v>0</v>
      </c>
      <c r="BL776" s="18" t="s">
        <v>307</v>
      </c>
      <c r="BM776" s="159" t="s">
        <v>1849</v>
      </c>
    </row>
    <row r="777" spans="1:65" s="13" customFormat="1" ht="31.45">
      <c r="B777" s="162"/>
      <c r="D777" s="163" t="s">
        <v>247</v>
      </c>
      <c r="E777" s="164" t="s">
        <v>1</v>
      </c>
      <c r="F777" s="165" t="s">
        <v>1850</v>
      </c>
      <c r="H777" s="166">
        <v>174.22</v>
      </c>
      <c r="I777" s="167"/>
      <c r="L777" s="162"/>
      <c r="M777" s="168"/>
      <c r="N777" s="169"/>
      <c r="O777" s="169"/>
      <c r="P777" s="169"/>
      <c r="Q777" s="169"/>
      <c r="R777" s="169"/>
      <c r="S777" s="169"/>
      <c r="T777" s="170"/>
      <c r="AT777" s="164" t="s">
        <v>247</v>
      </c>
      <c r="AU777" s="164" t="s">
        <v>140</v>
      </c>
      <c r="AV777" s="13" t="s">
        <v>140</v>
      </c>
      <c r="AW777" s="13" t="s">
        <v>3</v>
      </c>
      <c r="AX777" s="13" t="s">
        <v>80</v>
      </c>
      <c r="AY777" s="164" t="s">
        <v>239</v>
      </c>
    </row>
    <row r="778" spans="1:65" s="13" customFormat="1">
      <c r="B778" s="162"/>
      <c r="D778" s="163" t="s">
        <v>247</v>
      </c>
      <c r="E778" s="164" t="s">
        <v>1</v>
      </c>
      <c r="F778" s="165" t="s">
        <v>1851</v>
      </c>
      <c r="H778" s="166">
        <v>-22.3</v>
      </c>
      <c r="I778" s="167"/>
      <c r="L778" s="162"/>
      <c r="M778" s="168"/>
      <c r="N778" s="169"/>
      <c r="O778" s="169"/>
      <c r="P778" s="169"/>
      <c r="Q778" s="169"/>
      <c r="R778" s="169"/>
      <c r="S778" s="169"/>
      <c r="T778" s="170"/>
      <c r="AT778" s="164" t="s">
        <v>247</v>
      </c>
      <c r="AU778" s="164" t="s">
        <v>140</v>
      </c>
      <c r="AV778" s="13" t="s">
        <v>140</v>
      </c>
      <c r="AW778" s="13" t="s">
        <v>3</v>
      </c>
      <c r="AX778" s="13" t="s">
        <v>80</v>
      </c>
      <c r="AY778" s="164" t="s">
        <v>239</v>
      </c>
    </row>
    <row r="779" spans="1:65" s="13" customFormat="1">
      <c r="B779" s="162"/>
      <c r="D779" s="163" t="s">
        <v>247</v>
      </c>
      <c r="E779" s="164" t="s">
        <v>1</v>
      </c>
      <c r="F779" s="165" t="s">
        <v>1852</v>
      </c>
      <c r="H779" s="166">
        <v>82.96</v>
      </c>
      <c r="I779" s="167"/>
      <c r="L779" s="162"/>
      <c r="M779" s="168"/>
      <c r="N779" s="169"/>
      <c r="O779" s="169"/>
      <c r="P779" s="169"/>
      <c r="Q779" s="169"/>
      <c r="R779" s="169"/>
      <c r="S779" s="169"/>
      <c r="T779" s="170"/>
      <c r="AT779" s="164" t="s">
        <v>247</v>
      </c>
      <c r="AU779" s="164" t="s">
        <v>140</v>
      </c>
      <c r="AV779" s="13" t="s">
        <v>140</v>
      </c>
      <c r="AW779" s="13" t="s">
        <v>3</v>
      </c>
      <c r="AX779" s="13" t="s">
        <v>80</v>
      </c>
      <c r="AY779" s="164" t="s">
        <v>239</v>
      </c>
    </row>
    <row r="780" spans="1:65" s="13" customFormat="1">
      <c r="B780" s="162"/>
      <c r="D780" s="163" t="s">
        <v>247</v>
      </c>
      <c r="E780" s="164" t="s">
        <v>1</v>
      </c>
      <c r="F780" s="165" t="s">
        <v>1853</v>
      </c>
      <c r="H780" s="166">
        <v>-8.6</v>
      </c>
      <c r="I780" s="167"/>
      <c r="L780" s="162"/>
      <c r="M780" s="168"/>
      <c r="N780" s="169"/>
      <c r="O780" s="169"/>
      <c r="P780" s="169"/>
      <c r="Q780" s="169"/>
      <c r="R780" s="169"/>
      <c r="S780" s="169"/>
      <c r="T780" s="170"/>
      <c r="AT780" s="164" t="s">
        <v>247</v>
      </c>
      <c r="AU780" s="164" t="s">
        <v>140</v>
      </c>
      <c r="AV780" s="13" t="s">
        <v>140</v>
      </c>
      <c r="AW780" s="13" t="s">
        <v>3</v>
      </c>
      <c r="AX780" s="13" t="s">
        <v>80</v>
      </c>
      <c r="AY780" s="164" t="s">
        <v>239</v>
      </c>
    </row>
    <row r="781" spans="1:65" s="14" customFormat="1">
      <c r="B781" s="171"/>
      <c r="D781" s="163" t="s">
        <v>247</v>
      </c>
      <c r="E781" s="172" t="s">
        <v>1</v>
      </c>
      <c r="F781" s="173" t="s">
        <v>249</v>
      </c>
      <c r="H781" s="174">
        <v>226.28</v>
      </c>
      <c r="I781" s="175"/>
      <c r="L781" s="171"/>
      <c r="M781" s="176"/>
      <c r="N781" s="177"/>
      <c r="O781" s="177"/>
      <c r="P781" s="177"/>
      <c r="Q781" s="177"/>
      <c r="R781" s="177"/>
      <c r="S781" s="177"/>
      <c r="T781" s="178"/>
      <c r="AT781" s="172" t="s">
        <v>247</v>
      </c>
      <c r="AU781" s="172" t="s">
        <v>140</v>
      </c>
      <c r="AV781" s="14" t="s">
        <v>246</v>
      </c>
      <c r="AW781" s="14" t="s">
        <v>3</v>
      </c>
      <c r="AX781" s="14" t="s">
        <v>88</v>
      </c>
      <c r="AY781" s="172" t="s">
        <v>239</v>
      </c>
    </row>
    <row r="782" spans="1:65" s="2" customFormat="1" ht="14.4" customHeight="1">
      <c r="A782" s="34"/>
      <c r="B782" s="147"/>
      <c r="C782" s="190" t="s">
        <v>510</v>
      </c>
      <c r="D782" s="190" t="s">
        <v>541</v>
      </c>
      <c r="E782" s="191" t="s">
        <v>1167</v>
      </c>
      <c r="F782" s="192" t="s">
        <v>1168</v>
      </c>
      <c r="G782" s="193" t="s">
        <v>261</v>
      </c>
      <c r="H782" s="194">
        <v>23.081</v>
      </c>
      <c r="I782" s="195"/>
      <c r="J782" s="194">
        <f>ROUND(I782*H782,3)</f>
        <v>0</v>
      </c>
      <c r="K782" s="196"/>
      <c r="L782" s="197"/>
      <c r="M782" s="198" t="s">
        <v>1</v>
      </c>
      <c r="N782" s="199" t="s">
        <v>46</v>
      </c>
      <c r="O782" s="60"/>
      <c r="P782" s="157">
        <f>O782*H782</f>
        <v>0</v>
      </c>
      <c r="Q782" s="157">
        <v>2.3999999999999998E-3</v>
      </c>
      <c r="R782" s="157">
        <f>Q782*H782</f>
        <v>5.5394399999999996E-2</v>
      </c>
      <c r="S782" s="157">
        <v>0</v>
      </c>
      <c r="T782" s="158">
        <f>S782*H782</f>
        <v>0</v>
      </c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R782" s="159" t="s">
        <v>323</v>
      </c>
      <c r="AT782" s="159" t="s">
        <v>541</v>
      </c>
      <c r="AU782" s="159" t="s">
        <v>140</v>
      </c>
      <c r="AY782" s="18" t="s">
        <v>239</v>
      </c>
      <c r="BE782" s="160">
        <f>IF(N782="základná",J782,0)</f>
        <v>0</v>
      </c>
      <c r="BF782" s="160">
        <f>IF(N782="znížená",J782,0)</f>
        <v>0</v>
      </c>
      <c r="BG782" s="160">
        <f>IF(N782="zákl. prenesená",J782,0)</f>
        <v>0</v>
      </c>
      <c r="BH782" s="160">
        <f>IF(N782="zníž. prenesená",J782,0)</f>
        <v>0</v>
      </c>
      <c r="BI782" s="160">
        <f>IF(N782="nulová",J782,0)</f>
        <v>0</v>
      </c>
      <c r="BJ782" s="18" t="s">
        <v>140</v>
      </c>
      <c r="BK782" s="161">
        <f>ROUND(I782*H782,3)</f>
        <v>0</v>
      </c>
      <c r="BL782" s="18" t="s">
        <v>307</v>
      </c>
      <c r="BM782" s="159" t="s">
        <v>1854</v>
      </c>
    </row>
    <row r="783" spans="1:65" s="13" customFormat="1">
      <c r="B783" s="162"/>
      <c r="D783" s="163" t="s">
        <v>247</v>
      </c>
      <c r="F783" s="165" t="s">
        <v>1855</v>
      </c>
      <c r="H783" s="166">
        <v>23.081</v>
      </c>
      <c r="I783" s="167"/>
      <c r="L783" s="162"/>
      <c r="M783" s="168"/>
      <c r="N783" s="169"/>
      <c r="O783" s="169"/>
      <c r="P783" s="169"/>
      <c r="Q783" s="169"/>
      <c r="R783" s="169"/>
      <c r="S783" s="169"/>
      <c r="T783" s="170"/>
      <c r="AT783" s="164" t="s">
        <v>247</v>
      </c>
      <c r="AU783" s="164" t="s">
        <v>140</v>
      </c>
      <c r="AV783" s="13" t="s">
        <v>140</v>
      </c>
      <c r="AW783" s="13" t="s">
        <v>4</v>
      </c>
      <c r="AX783" s="13" t="s">
        <v>88</v>
      </c>
      <c r="AY783" s="164" t="s">
        <v>239</v>
      </c>
    </row>
    <row r="784" spans="1:65" s="12" customFormat="1" ht="22.75" customHeight="1">
      <c r="B784" s="134"/>
      <c r="D784" s="135" t="s">
        <v>79</v>
      </c>
      <c r="E784" s="145" t="s">
        <v>1171</v>
      </c>
      <c r="F784" s="145" t="s">
        <v>509</v>
      </c>
      <c r="I784" s="137"/>
      <c r="J784" s="146">
        <f>BK784</f>
        <v>0</v>
      </c>
      <c r="L784" s="134"/>
      <c r="M784" s="139"/>
      <c r="N784" s="140"/>
      <c r="O784" s="140"/>
      <c r="P784" s="141">
        <f>P785</f>
        <v>0</v>
      </c>
      <c r="Q784" s="140"/>
      <c r="R784" s="141">
        <f>R785</f>
        <v>0</v>
      </c>
      <c r="S784" s="140"/>
      <c r="T784" s="142">
        <f>T785</f>
        <v>0</v>
      </c>
      <c r="AR784" s="135" t="s">
        <v>88</v>
      </c>
      <c r="AT784" s="143" t="s">
        <v>79</v>
      </c>
      <c r="AU784" s="143" t="s">
        <v>88</v>
      </c>
      <c r="AY784" s="135" t="s">
        <v>239</v>
      </c>
      <c r="BK784" s="144">
        <f>BK785</f>
        <v>0</v>
      </c>
    </row>
    <row r="785" spans="1:65" s="2" customFormat="1" ht="24.25" customHeight="1">
      <c r="A785" s="34"/>
      <c r="B785" s="147"/>
      <c r="C785" s="148" t="s">
        <v>1856</v>
      </c>
      <c r="D785" s="148" t="s">
        <v>242</v>
      </c>
      <c r="E785" s="149" t="s">
        <v>1857</v>
      </c>
      <c r="F785" s="150" t="s">
        <v>1858</v>
      </c>
      <c r="G785" s="151" t="s">
        <v>461</v>
      </c>
      <c r="H785" s="152">
        <v>1.762</v>
      </c>
      <c r="I785" s="153"/>
      <c r="J785" s="152">
        <f>ROUND(I785*H785,3)</f>
        <v>0</v>
      </c>
      <c r="K785" s="154"/>
      <c r="L785" s="35"/>
      <c r="M785" s="155" t="s">
        <v>1</v>
      </c>
      <c r="N785" s="156" t="s">
        <v>46</v>
      </c>
      <c r="O785" s="60"/>
      <c r="P785" s="157">
        <f>O785*H785</f>
        <v>0</v>
      </c>
      <c r="Q785" s="157">
        <v>0</v>
      </c>
      <c r="R785" s="157">
        <f>Q785*H785</f>
        <v>0</v>
      </c>
      <c r="S785" s="157">
        <v>0</v>
      </c>
      <c r="T785" s="158">
        <f>S785*H785</f>
        <v>0</v>
      </c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R785" s="159" t="s">
        <v>246</v>
      </c>
      <c r="AT785" s="159" t="s">
        <v>242</v>
      </c>
      <c r="AU785" s="159" t="s">
        <v>140</v>
      </c>
      <c r="AY785" s="18" t="s">
        <v>239</v>
      </c>
      <c r="BE785" s="160">
        <f>IF(N785="základná",J785,0)</f>
        <v>0</v>
      </c>
      <c r="BF785" s="160">
        <f>IF(N785="znížená",J785,0)</f>
        <v>0</v>
      </c>
      <c r="BG785" s="160">
        <f>IF(N785="zákl. prenesená",J785,0)</f>
        <v>0</v>
      </c>
      <c r="BH785" s="160">
        <f>IF(N785="zníž. prenesená",J785,0)</f>
        <v>0</v>
      </c>
      <c r="BI785" s="160">
        <f>IF(N785="nulová",J785,0)</f>
        <v>0</v>
      </c>
      <c r="BJ785" s="18" t="s">
        <v>140</v>
      </c>
      <c r="BK785" s="161">
        <f>ROUND(I785*H785,3)</f>
        <v>0</v>
      </c>
      <c r="BL785" s="18" t="s">
        <v>246</v>
      </c>
      <c r="BM785" s="159" t="s">
        <v>1859</v>
      </c>
    </row>
    <row r="786" spans="1:65" s="12" customFormat="1" ht="25.85" customHeight="1">
      <c r="B786" s="134"/>
      <c r="D786" s="135" t="s">
        <v>79</v>
      </c>
      <c r="E786" s="136" t="s">
        <v>916</v>
      </c>
      <c r="F786" s="136" t="s">
        <v>1176</v>
      </c>
      <c r="I786" s="137"/>
      <c r="J786" s="138">
        <f>BK786</f>
        <v>0</v>
      </c>
      <c r="L786" s="134"/>
      <c r="M786" s="139"/>
      <c r="N786" s="140"/>
      <c r="O786" s="140"/>
      <c r="P786" s="141">
        <f>P787+P839+P852</f>
        <v>0</v>
      </c>
      <c r="Q786" s="140"/>
      <c r="R786" s="141">
        <f>R787+R839+R852</f>
        <v>2.5152809</v>
      </c>
      <c r="S786" s="140"/>
      <c r="T786" s="142">
        <f>T787+T839+T852</f>
        <v>0</v>
      </c>
      <c r="AR786" s="135" t="s">
        <v>88</v>
      </c>
      <c r="AT786" s="143" t="s">
        <v>79</v>
      </c>
      <c r="AU786" s="143" t="s">
        <v>80</v>
      </c>
      <c r="AY786" s="135" t="s">
        <v>239</v>
      </c>
      <c r="BK786" s="144">
        <f>BK787+BK839+BK852</f>
        <v>0</v>
      </c>
    </row>
    <row r="787" spans="1:65" s="12" customFormat="1" ht="22.75" customHeight="1">
      <c r="B787" s="134"/>
      <c r="D787" s="135" t="s">
        <v>79</v>
      </c>
      <c r="E787" s="145" t="s">
        <v>1177</v>
      </c>
      <c r="F787" s="145" t="s">
        <v>1178</v>
      </c>
      <c r="I787" s="137"/>
      <c r="J787" s="146">
        <f>BK787</f>
        <v>0</v>
      </c>
      <c r="L787" s="134"/>
      <c r="M787" s="139"/>
      <c r="N787" s="140"/>
      <c r="O787" s="140"/>
      <c r="P787" s="141">
        <f>SUM(P788:P838)</f>
        <v>0</v>
      </c>
      <c r="Q787" s="140"/>
      <c r="R787" s="141">
        <f>SUM(R788:R838)</f>
        <v>0.57273455000000006</v>
      </c>
      <c r="S787" s="140"/>
      <c r="T787" s="142">
        <f>SUM(T788:T838)</f>
        <v>0</v>
      </c>
      <c r="AR787" s="135" t="s">
        <v>88</v>
      </c>
      <c r="AT787" s="143" t="s">
        <v>79</v>
      </c>
      <c r="AU787" s="143" t="s">
        <v>88</v>
      </c>
      <c r="AY787" s="135" t="s">
        <v>239</v>
      </c>
      <c r="BK787" s="144">
        <f>SUM(BK788:BK838)</f>
        <v>0</v>
      </c>
    </row>
    <row r="788" spans="1:65" s="2" customFormat="1" ht="24.25" customHeight="1">
      <c r="A788" s="34"/>
      <c r="B788" s="147"/>
      <c r="C788" s="148" t="s">
        <v>1245</v>
      </c>
      <c r="D788" s="148" t="s">
        <v>242</v>
      </c>
      <c r="E788" s="149" t="s">
        <v>1179</v>
      </c>
      <c r="F788" s="150" t="s">
        <v>1180</v>
      </c>
      <c r="G788" s="151" t="s">
        <v>261</v>
      </c>
      <c r="H788" s="152">
        <v>70.876999999999995</v>
      </c>
      <c r="I788" s="153"/>
      <c r="J788" s="152">
        <f>ROUND(I788*H788,3)</f>
        <v>0</v>
      </c>
      <c r="K788" s="154"/>
      <c r="L788" s="35"/>
      <c r="M788" s="155" t="s">
        <v>1</v>
      </c>
      <c r="N788" s="156" t="s">
        <v>46</v>
      </c>
      <c r="O788" s="60"/>
      <c r="P788" s="157">
        <f>O788*H788</f>
        <v>0</v>
      </c>
      <c r="Q788" s="157">
        <v>7.5000000000000002E-4</v>
      </c>
      <c r="R788" s="157">
        <f>Q788*H788</f>
        <v>5.3157749999999997E-2</v>
      </c>
      <c r="S788" s="157">
        <v>0</v>
      </c>
      <c r="T788" s="158">
        <f>S788*H788</f>
        <v>0</v>
      </c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R788" s="159" t="s">
        <v>307</v>
      </c>
      <c r="AT788" s="159" t="s">
        <v>242</v>
      </c>
      <c r="AU788" s="159" t="s">
        <v>140</v>
      </c>
      <c r="AY788" s="18" t="s">
        <v>239</v>
      </c>
      <c r="BE788" s="160">
        <f>IF(N788="základná",J788,0)</f>
        <v>0</v>
      </c>
      <c r="BF788" s="160">
        <f>IF(N788="znížená",J788,0)</f>
        <v>0</v>
      </c>
      <c r="BG788" s="160">
        <f>IF(N788="zákl. prenesená",J788,0)</f>
        <v>0</v>
      </c>
      <c r="BH788" s="160">
        <f>IF(N788="zníž. prenesená",J788,0)</f>
        <v>0</v>
      </c>
      <c r="BI788" s="160">
        <f>IF(N788="nulová",J788,0)</f>
        <v>0</v>
      </c>
      <c r="BJ788" s="18" t="s">
        <v>140</v>
      </c>
      <c r="BK788" s="161">
        <f>ROUND(I788*H788,3)</f>
        <v>0</v>
      </c>
      <c r="BL788" s="18" t="s">
        <v>307</v>
      </c>
      <c r="BM788" s="159" t="s">
        <v>425</v>
      </c>
    </row>
    <row r="789" spans="1:65" s="15" customFormat="1">
      <c r="B789" s="179"/>
      <c r="D789" s="163" t="s">
        <v>247</v>
      </c>
      <c r="E789" s="180" t="s">
        <v>1</v>
      </c>
      <c r="F789" s="181" t="s">
        <v>1182</v>
      </c>
      <c r="H789" s="180" t="s">
        <v>1</v>
      </c>
      <c r="I789" s="182"/>
      <c r="L789" s="179"/>
      <c r="M789" s="183"/>
      <c r="N789" s="184"/>
      <c r="O789" s="184"/>
      <c r="P789" s="184"/>
      <c r="Q789" s="184"/>
      <c r="R789" s="184"/>
      <c r="S789" s="184"/>
      <c r="T789" s="185"/>
      <c r="AT789" s="180" t="s">
        <v>247</v>
      </c>
      <c r="AU789" s="180" t="s">
        <v>140</v>
      </c>
      <c r="AV789" s="15" t="s">
        <v>88</v>
      </c>
      <c r="AW789" s="15" t="s">
        <v>3</v>
      </c>
      <c r="AX789" s="15" t="s">
        <v>80</v>
      </c>
      <c r="AY789" s="180" t="s">
        <v>239</v>
      </c>
    </row>
    <row r="790" spans="1:65" s="13" customFormat="1">
      <c r="B790" s="162"/>
      <c r="D790" s="163" t="s">
        <v>247</v>
      </c>
      <c r="E790" s="164" t="s">
        <v>1</v>
      </c>
      <c r="F790" s="165" t="s">
        <v>1860</v>
      </c>
      <c r="H790" s="166">
        <v>19.488</v>
      </c>
      <c r="I790" s="167"/>
      <c r="L790" s="162"/>
      <c r="M790" s="168"/>
      <c r="N790" s="169"/>
      <c r="O790" s="169"/>
      <c r="P790" s="169"/>
      <c r="Q790" s="169"/>
      <c r="R790" s="169"/>
      <c r="S790" s="169"/>
      <c r="T790" s="170"/>
      <c r="AT790" s="164" t="s">
        <v>247</v>
      </c>
      <c r="AU790" s="164" t="s">
        <v>140</v>
      </c>
      <c r="AV790" s="13" t="s">
        <v>140</v>
      </c>
      <c r="AW790" s="13" t="s">
        <v>3</v>
      </c>
      <c r="AX790" s="13" t="s">
        <v>80</v>
      </c>
      <c r="AY790" s="164" t="s">
        <v>239</v>
      </c>
    </row>
    <row r="791" spans="1:65" s="13" customFormat="1">
      <c r="B791" s="162"/>
      <c r="D791" s="163" t="s">
        <v>247</v>
      </c>
      <c r="E791" s="164" t="s">
        <v>1</v>
      </c>
      <c r="F791" s="165" t="s">
        <v>1861</v>
      </c>
      <c r="H791" s="166">
        <v>16.023</v>
      </c>
      <c r="I791" s="167"/>
      <c r="L791" s="162"/>
      <c r="M791" s="168"/>
      <c r="N791" s="169"/>
      <c r="O791" s="169"/>
      <c r="P791" s="169"/>
      <c r="Q791" s="169"/>
      <c r="R791" s="169"/>
      <c r="S791" s="169"/>
      <c r="T791" s="170"/>
      <c r="AT791" s="164" t="s">
        <v>247</v>
      </c>
      <c r="AU791" s="164" t="s">
        <v>140</v>
      </c>
      <c r="AV791" s="13" t="s">
        <v>140</v>
      </c>
      <c r="AW791" s="13" t="s">
        <v>3</v>
      </c>
      <c r="AX791" s="13" t="s">
        <v>80</v>
      </c>
      <c r="AY791" s="164" t="s">
        <v>239</v>
      </c>
    </row>
    <row r="792" spans="1:65" s="15" customFormat="1">
      <c r="B792" s="179"/>
      <c r="D792" s="163" t="s">
        <v>247</v>
      </c>
      <c r="E792" s="180" t="s">
        <v>1</v>
      </c>
      <c r="F792" s="181" t="s">
        <v>1185</v>
      </c>
      <c r="H792" s="180" t="s">
        <v>1</v>
      </c>
      <c r="I792" s="182"/>
      <c r="L792" s="179"/>
      <c r="M792" s="183"/>
      <c r="N792" s="184"/>
      <c r="O792" s="184"/>
      <c r="P792" s="184"/>
      <c r="Q792" s="184"/>
      <c r="R792" s="184"/>
      <c r="S792" s="184"/>
      <c r="T792" s="185"/>
      <c r="AT792" s="180" t="s">
        <v>247</v>
      </c>
      <c r="AU792" s="180" t="s">
        <v>140</v>
      </c>
      <c r="AV792" s="15" t="s">
        <v>88</v>
      </c>
      <c r="AW792" s="15" t="s">
        <v>3</v>
      </c>
      <c r="AX792" s="15" t="s">
        <v>80</v>
      </c>
      <c r="AY792" s="180" t="s">
        <v>239</v>
      </c>
    </row>
    <row r="793" spans="1:65" s="13" customFormat="1">
      <c r="B793" s="162"/>
      <c r="D793" s="163" t="s">
        <v>247</v>
      </c>
      <c r="E793" s="164" t="s">
        <v>1</v>
      </c>
      <c r="F793" s="165" t="s">
        <v>1862</v>
      </c>
      <c r="H793" s="166">
        <v>7.4</v>
      </c>
      <c r="I793" s="167"/>
      <c r="L793" s="162"/>
      <c r="M793" s="168"/>
      <c r="N793" s="169"/>
      <c r="O793" s="169"/>
      <c r="P793" s="169"/>
      <c r="Q793" s="169"/>
      <c r="R793" s="169"/>
      <c r="S793" s="169"/>
      <c r="T793" s="170"/>
      <c r="AT793" s="164" t="s">
        <v>247</v>
      </c>
      <c r="AU793" s="164" t="s">
        <v>140</v>
      </c>
      <c r="AV793" s="13" t="s">
        <v>140</v>
      </c>
      <c r="AW793" s="13" t="s">
        <v>3</v>
      </c>
      <c r="AX793" s="13" t="s">
        <v>80</v>
      </c>
      <c r="AY793" s="164" t="s">
        <v>239</v>
      </c>
    </row>
    <row r="794" spans="1:65" s="13" customFormat="1">
      <c r="B794" s="162"/>
      <c r="D794" s="163" t="s">
        <v>247</v>
      </c>
      <c r="E794" s="164" t="s">
        <v>1</v>
      </c>
      <c r="F794" s="165" t="s">
        <v>1863</v>
      </c>
      <c r="H794" s="166">
        <v>14.45</v>
      </c>
      <c r="I794" s="167"/>
      <c r="L794" s="162"/>
      <c r="M794" s="168"/>
      <c r="N794" s="169"/>
      <c r="O794" s="169"/>
      <c r="P794" s="169"/>
      <c r="Q794" s="169"/>
      <c r="R794" s="169"/>
      <c r="S794" s="169"/>
      <c r="T794" s="170"/>
      <c r="AT794" s="164" t="s">
        <v>247</v>
      </c>
      <c r="AU794" s="164" t="s">
        <v>140</v>
      </c>
      <c r="AV794" s="13" t="s">
        <v>140</v>
      </c>
      <c r="AW794" s="13" t="s">
        <v>3</v>
      </c>
      <c r="AX794" s="13" t="s">
        <v>80</v>
      </c>
      <c r="AY794" s="164" t="s">
        <v>239</v>
      </c>
    </row>
    <row r="795" spans="1:65" s="15" customFormat="1">
      <c r="B795" s="179"/>
      <c r="D795" s="163" t="s">
        <v>247</v>
      </c>
      <c r="E795" s="180" t="s">
        <v>1</v>
      </c>
      <c r="F795" s="181" t="s">
        <v>1188</v>
      </c>
      <c r="H795" s="180" t="s">
        <v>1</v>
      </c>
      <c r="I795" s="182"/>
      <c r="L795" s="179"/>
      <c r="M795" s="183"/>
      <c r="N795" s="184"/>
      <c r="O795" s="184"/>
      <c r="P795" s="184"/>
      <c r="Q795" s="184"/>
      <c r="R795" s="184"/>
      <c r="S795" s="184"/>
      <c r="T795" s="185"/>
      <c r="AT795" s="180" t="s">
        <v>247</v>
      </c>
      <c r="AU795" s="180" t="s">
        <v>140</v>
      </c>
      <c r="AV795" s="15" t="s">
        <v>88</v>
      </c>
      <c r="AW795" s="15" t="s">
        <v>3</v>
      </c>
      <c r="AX795" s="15" t="s">
        <v>80</v>
      </c>
      <c r="AY795" s="180" t="s">
        <v>239</v>
      </c>
    </row>
    <row r="796" spans="1:65" s="13" customFormat="1">
      <c r="B796" s="162"/>
      <c r="D796" s="163" t="s">
        <v>247</v>
      </c>
      <c r="E796" s="164" t="s">
        <v>1</v>
      </c>
      <c r="F796" s="165" t="s">
        <v>1189</v>
      </c>
      <c r="H796" s="166">
        <v>8.782</v>
      </c>
      <c r="I796" s="167"/>
      <c r="L796" s="162"/>
      <c r="M796" s="168"/>
      <c r="N796" s="169"/>
      <c r="O796" s="169"/>
      <c r="P796" s="169"/>
      <c r="Q796" s="169"/>
      <c r="R796" s="169"/>
      <c r="S796" s="169"/>
      <c r="T796" s="170"/>
      <c r="AT796" s="164" t="s">
        <v>247</v>
      </c>
      <c r="AU796" s="164" t="s">
        <v>140</v>
      </c>
      <c r="AV796" s="13" t="s">
        <v>140</v>
      </c>
      <c r="AW796" s="13" t="s">
        <v>3</v>
      </c>
      <c r="AX796" s="13" t="s">
        <v>80</v>
      </c>
      <c r="AY796" s="164" t="s">
        <v>239</v>
      </c>
    </row>
    <row r="797" spans="1:65" s="13" customFormat="1">
      <c r="B797" s="162"/>
      <c r="D797" s="163" t="s">
        <v>247</v>
      </c>
      <c r="E797" s="164" t="s">
        <v>1</v>
      </c>
      <c r="F797" s="165" t="s">
        <v>1190</v>
      </c>
      <c r="H797" s="166">
        <v>4.734</v>
      </c>
      <c r="I797" s="167"/>
      <c r="L797" s="162"/>
      <c r="M797" s="168"/>
      <c r="N797" s="169"/>
      <c r="O797" s="169"/>
      <c r="P797" s="169"/>
      <c r="Q797" s="169"/>
      <c r="R797" s="169"/>
      <c r="S797" s="169"/>
      <c r="T797" s="170"/>
      <c r="AT797" s="164" t="s">
        <v>247</v>
      </c>
      <c r="AU797" s="164" t="s">
        <v>140</v>
      </c>
      <c r="AV797" s="13" t="s">
        <v>140</v>
      </c>
      <c r="AW797" s="13" t="s">
        <v>3</v>
      </c>
      <c r="AX797" s="13" t="s">
        <v>80</v>
      </c>
      <c r="AY797" s="164" t="s">
        <v>239</v>
      </c>
    </row>
    <row r="798" spans="1:65" s="14" customFormat="1">
      <c r="B798" s="171"/>
      <c r="D798" s="163" t="s">
        <v>247</v>
      </c>
      <c r="E798" s="172" t="s">
        <v>1</v>
      </c>
      <c r="F798" s="173" t="s">
        <v>249</v>
      </c>
      <c r="H798" s="174">
        <v>70.876999999999995</v>
      </c>
      <c r="I798" s="175"/>
      <c r="L798" s="171"/>
      <c r="M798" s="176"/>
      <c r="N798" s="177"/>
      <c r="O798" s="177"/>
      <c r="P798" s="177"/>
      <c r="Q798" s="177"/>
      <c r="R798" s="177"/>
      <c r="S798" s="177"/>
      <c r="T798" s="178"/>
      <c r="AT798" s="172" t="s">
        <v>247</v>
      </c>
      <c r="AU798" s="172" t="s">
        <v>140</v>
      </c>
      <c r="AV798" s="14" t="s">
        <v>246</v>
      </c>
      <c r="AW798" s="14" t="s">
        <v>3</v>
      </c>
      <c r="AX798" s="14" t="s">
        <v>88</v>
      </c>
      <c r="AY798" s="172" t="s">
        <v>239</v>
      </c>
    </row>
    <row r="799" spans="1:65" s="2" customFormat="1" ht="24.25" customHeight="1">
      <c r="A799" s="34"/>
      <c r="B799" s="147"/>
      <c r="C799" s="148" t="s">
        <v>1248</v>
      </c>
      <c r="D799" s="148" t="s">
        <v>242</v>
      </c>
      <c r="E799" s="149" t="s">
        <v>1191</v>
      </c>
      <c r="F799" s="150" t="s">
        <v>1192</v>
      </c>
      <c r="G799" s="151" t="s">
        <v>261</v>
      </c>
      <c r="H799" s="152">
        <v>68.834000000000003</v>
      </c>
      <c r="I799" s="153"/>
      <c r="J799" s="152">
        <f>ROUND(I799*H799,3)</f>
        <v>0</v>
      </c>
      <c r="K799" s="154"/>
      <c r="L799" s="35"/>
      <c r="M799" s="155" t="s">
        <v>1</v>
      </c>
      <c r="N799" s="156" t="s">
        <v>46</v>
      </c>
      <c r="O799" s="60"/>
      <c r="P799" s="157">
        <f>O799*H799</f>
        <v>0</v>
      </c>
      <c r="Q799" s="157">
        <v>7.5000000000000002E-4</v>
      </c>
      <c r="R799" s="157">
        <f>Q799*H799</f>
        <v>5.1625500000000005E-2</v>
      </c>
      <c r="S799" s="157">
        <v>0</v>
      </c>
      <c r="T799" s="158">
        <f>S799*H799</f>
        <v>0</v>
      </c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R799" s="159" t="s">
        <v>307</v>
      </c>
      <c r="AT799" s="159" t="s">
        <v>242</v>
      </c>
      <c r="AU799" s="159" t="s">
        <v>140</v>
      </c>
      <c r="AY799" s="18" t="s">
        <v>239</v>
      </c>
      <c r="BE799" s="160">
        <f>IF(N799="základná",J799,0)</f>
        <v>0</v>
      </c>
      <c r="BF799" s="160">
        <f>IF(N799="znížená",J799,0)</f>
        <v>0</v>
      </c>
      <c r="BG799" s="160">
        <f>IF(N799="zákl. prenesená",J799,0)</f>
        <v>0</v>
      </c>
      <c r="BH799" s="160">
        <f>IF(N799="zníž. prenesená",J799,0)</f>
        <v>0</v>
      </c>
      <c r="BI799" s="160">
        <f>IF(N799="nulová",J799,0)</f>
        <v>0</v>
      </c>
      <c r="BJ799" s="18" t="s">
        <v>140</v>
      </c>
      <c r="BK799" s="161">
        <f>ROUND(I799*H799,3)</f>
        <v>0</v>
      </c>
      <c r="BL799" s="18" t="s">
        <v>307</v>
      </c>
      <c r="BM799" s="159" t="s">
        <v>420</v>
      </c>
    </row>
    <row r="800" spans="1:65" s="15" customFormat="1">
      <c r="B800" s="179"/>
      <c r="D800" s="163" t="s">
        <v>247</v>
      </c>
      <c r="E800" s="180" t="s">
        <v>1</v>
      </c>
      <c r="F800" s="181" t="s">
        <v>1194</v>
      </c>
      <c r="H800" s="180" t="s">
        <v>1</v>
      </c>
      <c r="I800" s="182"/>
      <c r="L800" s="179"/>
      <c r="M800" s="183"/>
      <c r="N800" s="184"/>
      <c r="O800" s="184"/>
      <c r="P800" s="184"/>
      <c r="Q800" s="184"/>
      <c r="R800" s="184"/>
      <c r="S800" s="184"/>
      <c r="T800" s="185"/>
      <c r="AT800" s="180" t="s">
        <v>247</v>
      </c>
      <c r="AU800" s="180" t="s">
        <v>140</v>
      </c>
      <c r="AV800" s="15" t="s">
        <v>88</v>
      </c>
      <c r="AW800" s="15" t="s">
        <v>3</v>
      </c>
      <c r="AX800" s="15" t="s">
        <v>80</v>
      </c>
      <c r="AY800" s="180" t="s">
        <v>239</v>
      </c>
    </row>
    <row r="801" spans="1:65" s="15" customFormat="1">
      <c r="B801" s="179"/>
      <c r="D801" s="163" t="s">
        <v>247</v>
      </c>
      <c r="E801" s="180" t="s">
        <v>1</v>
      </c>
      <c r="F801" s="181" t="s">
        <v>1195</v>
      </c>
      <c r="H801" s="180" t="s">
        <v>1</v>
      </c>
      <c r="I801" s="182"/>
      <c r="L801" s="179"/>
      <c r="M801" s="183"/>
      <c r="N801" s="184"/>
      <c r="O801" s="184"/>
      <c r="P801" s="184"/>
      <c r="Q801" s="184"/>
      <c r="R801" s="184"/>
      <c r="S801" s="184"/>
      <c r="T801" s="185"/>
      <c r="AT801" s="180" t="s">
        <v>247</v>
      </c>
      <c r="AU801" s="180" t="s">
        <v>140</v>
      </c>
      <c r="AV801" s="15" t="s">
        <v>88</v>
      </c>
      <c r="AW801" s="15" t="s">
        <v>3</v>
      </c>
      <c r="AX801" s="15" t="s">
        <v>80</v>
      </c>
      <c r="AY801" s="180" t="s">
        <v>239</v>
      </c>
    </row>
    <row r="802" spans="1:65" s="13" customFormat="1">
      <c r="B802" s="162"/>
      <c r="D802" s="163" t="s">
        <v>247</v>
      </c>
      <c r="E802" s="164" t="s">
        <v>1</v>
      </c>
      <c r="F802" s="165" t="s">
        <v>1864</v>
      </c>
      <c r="H802" s="166">
        <v>18.126000000000001</v>
      </c>
      <c r="I802" s="167"/>
      <c r="L802" s="162"/>
      <c r="M802" s="168"/>
      <c r="N802" s="169"/>
      <c r="O802" s="169"/>
      <c r="P802" s="169"/>
      <c r="Q802" s="169"/>
      <c r="R802" s="169"/>
      <c r="S802" s="169"/>
      <c r="T802" s="170"/>
      <c r="AT802" s="164" t="s">
        <v>247</v>
      </c>
      <c r="AU802" s="164" t="s">
        <v>140</v>
      </c>
      <c r="AV802" s="13" t="s">
        <v>140</v>
      </c>
      <c r="AW802" s="13" t="s">
        <v>3</v>
      </c>
      <c r="AX802" s="13" t="s">
        <v>80</v>
      </c>
      <c r="AY802" s="164" t="s">
        <v>239</v>
      </c>
    </row>
    <row r="803" spans="1:65" s="13" customFormat="1">
      <c r="B803" s="162"/>
      <c r="D803" s="163" t="s">
        <v>247</v>
      </c>
      <c r="E803" s="164" t="s">
        <v>1</v>
      </c>
      <c r="F803" s="165" t="s">
        <v>1865</v>
      </c>
      <c r="H803" s="166">
        <v>16.181999999999999</v>
      </c>
      <c r="I803" s="167"/>
      <c r="L803" s="162"/>
      <c r="M803" s="168"/>
      <c r="N803" s="169"/>
      <c r="O803" s="169"/>
      <c r="P803" s="169"/>
      <c r="Q803" s="169"/>
      <c r="R803" s="169"/>
      <c r="S803" s="169"/>
      <c r="T803" s="170"/>
      <c r="AT803" s="164" t="s">
        <v>247</v>
      </c>
      <c r="AU803" s="164" t="s">
        <v>140</v>
      </c>
      <c r="AV803" s="13" t="s">
        <v>140</v>
      </c>
      <c r="AW803" s="13" t="s">
        <v>3</v>
      </c>
      <c r="AX803" s="13" t="s">
        <v>80</v>
      </c>
      <c r="AY803" s="164" t="s">
        <v>239</v>
      </c>
    </row>
    <row r="804" spans="1:65" s="15" customFormat="1">
      <c r="B804" s="179"/>
      <c r="D804" s="163" t="s">
        <v>247</v>
      </c>
      <c r="E804" s="180" t="s">
        <v>1</v>
      </c>
      <c r="F804" s="181" t="s">
        <v>300</v>
      </c>
      <c r="H804" s="180" t="s">
        <v>1</v>
      </c>
      <c r="I804" s="182"/>
      <c r="L804" s="179"/>
      <c r="M804" s="183"/>
      <c r="N804" s="184"/>
      <c r="O804" s="184"/>
      <c r="P804" s="184"/>
      <c r="Q804" s="184"/>
      <c r="R804" s="184"/>
      <c r="S804" s="184"/>
      <c r="T804" s="185"/>
      <c r="AT804" s="180" t="s">
        <v>247</v>
      </c>
      <c r="AU804" s="180" t="s">
        <v>140</v>
      </c>
      <c r="AV804" s="15" t="s">
        <v>88</v>
      </c>
      <c r="AW804" s="15" t="s">
        <v>3</v>
      </c>
      <c r="AX804" s="15" t="s">
        <v>80</v>
      </c>
      <c r="AY804" s="180" t="s">
        <v>239</v>
      </c>
    </row>
    <row r="805" spans="1:65" s="13" customFormat="1">
      <c r="B805" s="162"/>
      <c r="D805" s="163" t="s">
        <v>247</v>
      </c>
      <c r="E805" s="164" t="s">
        <v>1</v>
      </c>
      <c r="F805" s="165" t="s">
        <v>1866</v>
      </c>
      <c r="H805" s="166">
        <v>15.342000000000001</v>
      </c>
      <c r="I805" s="167"/>
      <c r="L805" s="162"/>
      <c r="M805" s="168"/>
      <c r="N805" s="169"/>
      <c r="O805" s="169"/>
      <c r="P805" s="169"/>
      <c r="Q805" s="169"/>
      <c r="R805" s="169"/>
      <c r="S805" s="169"/>
      <c r="T805" s="170"/>
      <c r="AT805" s="164" t="s">
        <v>247</v>
      </c>
      <c r="AU805" s="164" t="s">
        <v>140</v>
      </c>
      <c r="AV805" s="13" t="s">
        <v>140</v>
      </c>
      <c r="AW805" s="13" t="s">
        <v>3</v>
      </c>
      <c r="AX805" s="13" t="s">
        <v>80</v>
      </c>
      <c r="AY805" s="164" t="s">
        <v>239</v>
      </c>
    </row>
    <row r="806" spans="1:65" s="13" customFormat="1">
      <c r="B806" s="162"/>
      <c r="D806" s="163" t="s">
        <v>247</v>
      </c>
      <c r="E806" s="164" t="s">
        <v>1</v>
      </c>
      <c r="F806" s="165" t="s">
        <v>1867</v>
      </c>
      <c r="H806" s="166">
        <v>19.184000000000001</v>
      </c>
      <c r="I806" s="167"/>
      <c r="L806" s="162"/>
      <c r="M806" s="168"/>
      <c r="N806" s="169"/>
      <c r="O806" s="169"/>
      <c r="P806" s="169"/>
      <c r="Q806" s="169"/>
      <c r="R806" s="169"/>
      <c r="S806" s="169"/>
      <c r="T806" s="170"/>
      <c r="AT806" s="164" t="s">
        <v>247</v>
      </c>
      <c r="AU806" s="164" t="s">
        <v>140</v>
      </c>
      <c r="AV806" s="13" t="s">
        <v>140</v>
      </c>
      <c r="AW806" s="13" t="s">
        <v>3</v>
      </c>
      <c r="AX806" s="13" t="s">
        <v>80</v>
      </c>
      <c r="AY806" s="164" t="s">
        <v>239</v>
      </c>
    </row>
    <row r="807" spans="1:65" s="14" customFormat="1">
      <c r="B807" s="171"/>
      <c r="D807" s="163" t="s">
        <v>247</v>
      </c>
      <c r="E807" s="172" t="s">
        <v>1</v>
      </c>
      <c r="F807" s="173" t="s">
        <v>249</v>
      </c>
      <c r="H807" s="174">
        <v>68.834000000000003</v>
      </c>
      <c r="I807" s="175"/>
      <c r="L807" s="171"/>
      <c r="M807" s="176"/>
      <c r="N807" s="177"/>
      <c r="O807" s="177"/>
      <c r="P807" s="177"/>
      <c r="Q807" s="177"/>
      <c r="R807" s="177"/>
      <c r="S807" s="177"/>
      <c r="T807" s="178"/>
      <c r="AT807" s="172" t="s">
        <v>247</v>
      </c>
      <c r="AU807" s="172" t="s">
        <v>140</v>
      </c>
      <c r="AV807" s="14" t="s">
        <v>246</v>
      </c>
      <c r="AW807" s="14" t="s">
        <v>3</v>
      </c>
      <c r="AX807" s="14" t="s">
        <v>88</v>
      </c>
      <c r="AY807" s="172" t="s">
        <v>239</v>
      </c>
    </row>
    <row r="808" spans="1:65" s="2" customFormat="1" ht="24.25" customHeight="1">
      <c r="A808" s="34"/>
      <c r="B808" s="147"/>
      <c r="C808" s="148" t="s">
        <v>403</v>
      </c>
      <c r="D808" s="148" t="s">
        <v>242</v>
      </c>
      <c r="E808" s="149" t="s">
        <v>1201</v>
      </c>
      <c r="F808" s="150" t="s">
        <v>1202</v>
      </c>
      <c r="G808" s="151" t="s">
        <v>261</v>
      </c>
      <c r="H808" s="152">
        <v>11.000999999999999</v>
      </c>
      <c r="I808" s="153"/>
      <c r="J808" s="152">
        <f>ROUND(I808*H808,3)</f>
        <v>0</v>
      </c>
      <c r="K808" s="154"/>
      <c r="L808" s="35"/>
      <c r="M808" s="155" t="s">
        <v>1</v>
      </c>
      <c r="N808" s="156" t="s">
        <v>46</v>
      </c>
      <c r="O808" s="60"/>
      <c r="P808" s="157">
        <f>O808*H808</f>
        <v>0</v>
      </c>
      <c r="Q808" s="157">
        <v>7.5000000000000002E-4</v>
      </c>
      <c r="R808" s="157">
        <f>Q808*H808</f>
        <v>8.2507499999999994E-3</v>
      </c>
      <c r="S808" s="157">
        <v>0</v>
      </c>
      <c r="T808" s="158">
        <f>S808*H808</f>
        <v>0</v>
      </c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R808" s="159" t="s">
        <v>307</v>
      </c>
      <c r="AT808" s="159" t="s">
        <v>242</v>
      </c>
      <c r="AU808" s="159" t="s">
        <v>140</v>
      </c>
      <c r="AY808" s="18" t="s">
        <v>239</v>
      </c>
      <c r="BE808" s="160">
        <f>IF(N808="základná",J808,0)</f>
        <v>0</v>
      </c>
      <c r="BF808" s="160">
        <f>IF(N808="znížená",J808,0)</f>
        <v>0</v>
      </c>
      <c r="BG808" s="160">
        <f>IF(N808="zákl. prenesená",J808,0)</f>
        <v>0</v>
      </c>
      <c r="BH808" s="160">
        <f>IF(N808="zníž. prenesená",J808,0)</f>
        <v>0</v>
      </c>
      <c r="BI808" s="160">
        <f>IF(N808="nulová",J808,0)</f>
        <v>0</v>
      </c>
      <c r="BJ808" s="18" t="s">
        <v>140</v>
      </c>
      <c r="BK808" s="161">
        <f>ROUND(I808*H808,3)</f>
        <v>0</v>
      </c>
      <c r="BL808" s="18" t="s">
        <v>307</v>
      </c>
      <c r="BM808" s="159" t="s">
        <v>1289</v>
      </c>
    </row>
    <row r="809" spans="1:65" s="15" customFormat="1">
      <c r="B809" s="179"/>
      <c r="D809" s="163" t="s">
        <v>247</v>
      </c>
      <c r="E809" s="180" t="s">
        <v>1</v>
      </c>
      <c r="F809" s="181" t="s">
        <v>1204</v>
      </c>
      <c r="H809" s="180" t="s">
        <v>1</v>
      </c>
      <c r="I809" s="182"/>
      <c r="L809" s="179"/>
      <c r="M809" s="183"/>
      <c r="N809" s="184"/>
      <c r="O809" s="184"/>
      <c r="P809" s="184"/>
      <c r="Q809" s="184"/>
      <c r="R809" s="184"/>
      <c r="S809" s="184"/>
      <c r="T809" s="185"/>
      <c r="AT809" s="180" t="s">
        <v>247</v>
      </c>
      <c r="AU809" s="180" t="s">
        <v>140</v>
      </c>
      <c r="AV809" s="15" t="s">
        <v>88</v>
      </c>
      <c r="AW809" s="15" t="s">
        <v>3</v>
      </c>
      <c r="AX809" s="15" t="s">
        <v>80</v>
      </c>
      <c r="AY809" s="180" t="s">
        <v>239</v>
      </c>
    </row>
    <row r="810" spans="1:65" s="13" customFormat="1">
      <c r="B810" s="162"/>
      <c r="D810" s="163" t="s">
        <v>247</v>
      </c>
      <c r="E810" s="164" t="s">
        <v>1</v>
      </c>
      <c r="F810" s="165" t="s">
        <v>1868</v>
      </c>
      <c r="H810" s="166">
        <v>2.3239999999999998</v>
      </c>
      <c r="I810" s="167"/>
      <c r="L810" s="162"/>
      <c r="M810" s="168"/>
      <c r="N810" s="169"/>
      <c r="O810" s="169"/>
      <c r="P810" s="169"/>
      <c r="Q810" s="169"/>
      <c r="R810" s="169"/>
      <c r="S810" s="169"/>
      <c r="T810" s="170"/>
      <c r="AT810" s="164" t="s">
        <v>247</v>
      </c>
      <c r="AU810" s="164" t="s">
        <v>140</v>
      </c>
      <c r="AV810" s="13" t="s">
        <v>140</v>
      </c>
      <c r="AW810" s="13" t="s">
        <v>3</v>
      </c>
      <c r="AX810" s="13" t="s">
        <v>80</v>
      </c>
      <c r="AY810" s="164" t="s">
        <v>239</v>
      </c>
    </row>
    <row r="811" spans="1:65" s="13" customFormat="1">
      <c r="B811" s="162"/>
      <c r="D811" s="163" t="s">
        <v>247</v>
      </c>
      <c r="E811" s="164" t="s">
        <v>1</v>
      </c>
      <c r="F811" s="165" t="s">
        <v>1869</v>
      </c>
      <c r="H811" s="166">
        <v>4.5369999999999999</v>
      </c>
      <c r="I811" s="167"/>
      <c r="L811" s="162"/>
      <c r="M811" s="168"/>
      <c r="N811" s="169"/>
      <c r="O811" s="169"/>
      <c r="P811" s="169"/>
      <c r="Q811" s="169"/>
      <c r="R811" s="169"/>
      <c r="S811" s="169"/>
      <c r="T811" s="170"/>
      <c r="AT811" s="164" t="s">
        <v>247</v>
      </c>
      <c r="AU811" s="164" t="s">
        <v>140</v>
      </c>
      <c r="AV811" s="13" t="s">
        <v>140</v>
      </c>
      <c r="AW811" s="13" t="s">
        <v>3</v>
      </c>
      <c r="AX811" s="13" t="s">
        <v>80</v>
      </c>
      <c r="AY811" s="164" t="s">
        <v>239</v>
      </c>
    </row>
    <row r="812" spans="1:65" s="15" customFormat="1">
      <c r="B812" s="179"/>
      <c r="D812" s="163" t="s">
        <v>247</v>
      </c>
      <c r="E812" s="180" t="s">
        <v>1</v>
      </c>
      <c r="F812" s="181" t="s">
        <v>1207</v>
      </c>
      <c r="H812" s="180" t="s">
        <v>1</v>
      </c>
      <c r="I812" s="182"/>
      <c r="L812" s="179"/>
      <c r="M812" s="183"/>
      <c r="N812" s="184"/>
      <c r="O812" s="184"/>
      <c r="P812" s="184"/>
      <c r="Q812" s="184"/>
      <c r="R812" s="184"/>
      <c r="S812" s="184"/>
      <c r="T812" s="185"/>
      <c r="AT812" s="180" t="s">
        <v>247</v>
      </c>
      <c r="AU812" s="180" t="s">
        <v>140</v>
      </c>
      <c r="AV812" s="15" t="s">
        <v>88</v>
      </c>
      <c r="AW812" s="15" t="s">
        <v>3</v>
      </c>
      <c r="AX812" s="15" t="s">
        <v>80</v>
      </c>
      <c r="AY812" s="180" t="s">
        <v>239</v>
      </c>
    </row>
    <row r="813" spans="1:65" s="13" customFormat="1">
      <c r="B813" s="162"/>
      <c r="D813" s="163" t="s">
        <v>247</v>
      </c>
      <c r="E813" s="164" t="s">
        <v>1</v>
      </c>
      <c r="F813" s="165" t="s">
        <v>1870</v>
      </c>
      <c r="H813" s="166">
        <v>2.0699999999999998</v>
      </c>
      <c r="I813" s="167"/>
      <c r="L813" s="162"/>
      <c r="M813" s="168"/>
      <c r="N813" s="169"/>
      <c r="O813" s="169"/>
      <c r="P813" s="169"/>
      <c r="Q813" s="169"/>
      <c r="R813" s="169"/>
      <c r="S813" s="169"/>
      <c r="T813" s="170"/>
      <c r="AT813" s="164" t="s">
        <v>247</v>
      </c>
      <c r="AU813" s="164" t="s">
        <v>140</v>
      </c>
      <c r="AV813" s="13" t="s">
        <v>140</v>
      </c>
      <c r="AW813" s="13" t="s">
        <v>3</v>
      </c>
      <c r="AX813" s="13" t="s">
        <v>80</v>
      </c>
      <c r="AY813" s="164" t="s">
        <v>239</v>
      </c>
    </row>
    <row r="814" spans="1:65" s="13" customFormat="1">
      <c r="B814" s="162"/>
      <c r="D814" s="163" t="s">
        <v>247</v>
      </c>
      <c r="E814" s="164" t="s">
        <v>1</v>
      </c>
      <c r="F814" s="165" t="s">
        <v>1871</v>
      </c>
      <c r="H814" s="166">
        <v>2.0699999999999998</v>
      </c>
      <c r="I814" s="167"/>
      <c r="L814" s="162"/>
      <c r="M814" s="168"/>
      <c r="N814" s="169"/>
      <c r="O814" s="169"/>
      <c r="P814" s="169"/>
      <c r="Q814" s="169"/>
      <c r="R814" s="169"/>
      <c r="S814" s="169"/>
      <c r="T814" s="170"/>
      <c r="AT814" s="164" t="s">
        <v>247</v>
      </c>
      <c r="AU814" s="164" t="s">
        <v>140</v>
      </c>
      <c r="AV814" s="13" t="s">
        <v>140</v>
      </c>
      <c r="AW814" s="13" t="s">
        <v>3</v>
      </c>
      <c r="AX814" s="13" t="s">
        <v>80</v>
      </c>
      <c r="AY814" s="164" t="s">
        <v>239</v>
      </c>
    </row>
    <row r="815" spans="1:65" s="14" customFormat="1">
      <c r="B815" s="171"/>
      <c r="D815" s="163" t="s">
        <v>247</v>
      </c>
      <c r="E815" s="172" t="s">
        <v>1</v>
      </c>
      <c r="F815" s="173" t="s">
        <v>249</v>
      </c>
      <c r="H815" s="174">
        <v>11.000999999999999</v>
      </c>
      <c r="I815" s="175"/>
      <c r="L815" s="171"/>
      <c r="M815" s="176"/>
      <c r="N815" s="177"/>
      <c r="O815" s="177"/>
      <c r="P815" s="177"/>
      <c r="Q815" s="177"/>
      <c r="R815" s="177"/>
      <c r="S815" s="177"/>
      <c r="T815" s="178"/>
      <c r="AT815" s="172" t="s">
        <v>247</v>
      </c>
      <c r="AU815" s="172" t="s">
        <v>140</v>
      </c>
      <c r="AV815" s="14" t="s">
        <v>246</v>
      </c>
      <c r="AW815" s="14" t="s">
        <v>3</v>
      </c>
      <c r="AX815" s="14" t="s">
        <v>88</v>
      </c>
      <c r="AY815" s="172" t="s">
        <v>239</v>
      </c>
    </row>
    <row r="816" spans="1:65" s="2" customFormat="1" ht="24.25" customHeight="1">
      <c r="A816" s="34"/>
      <c r="B816" s="147"/>
      <c r="C816" s="148" t="s">
        <v>415</v>
      </c>
      <c r="D816" s="148" t="s">
        <v>242</v>
      </c>
      <c r="E816" s="149" t="s">
        <v>1210</v>
      </c>
      <c r="F816" s="150" t="s">
        <v>1211</v>
      </c>
      <c r="G816" s="151" t="s">
        <v>261</v>
      </c>
      <c r="H816" s="152">
        <v>7.98</v>
      </c>
      <c r="I816" s="153"/>
      <c r="J816" s="152">
        <f>ROUND(I816*H816,3)</f>
        <v>0</v>
      </c>
      <c r="K816" s="154"/>
      <c r="L816" s="35"/>
      <c r="M816" s="155" t="s">
        <v>1</v>
      </c>
      <c r="N816" s="156" t="s">
        <v>46</v>
      </c>
      <c r="O816" s="60"/>
      <c r="P816" s="157">
        <f>O816*H816</f>
        <v>0</v>
      </c>
      <c r="Q816" s="157">
        <v>7.5000000000000002E-4</v>
      </c>
      <c r="R816" s="157">
        <f>Q816*H816</f>
        <v>5.9850000000000007E-3</v>
      </c>
      <c r="S816" s="157">
        <v>0</v>
      </c>
      <c r="T816" s="158">
        <f>S816*H816</f>
        <v>0</v>
      </c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R816" s="159" t="s">
        <v>307</v>
      </c>
      <c r="AT816" s="159" t="s">
        <v>242</v>
      </c>
      <c r="AU816" s="159" t="s">
        <v>140</v>
      </c>
      <c r="AY816" s="18" t="s">
        <v>239</v>
      </c>
      <c r="BE816" s="160">
        <f>IF(N816="základná",J816,0)</f>
        <v>0</v>
      </c>
      <c r="BF816" s="160">
        <f>IF(N816="znížená",J816,0)</f>
        <v>0</v>
      </c>
      <c r="BG816" s="160">
        <f>IF(N816="zákl. prenesená",J816,0)</f>
        <v>0</v>
      </c>
      <c r="BH816" s="160">
        <f>IF(N816="zníž. prenesená",J816,0)</f>
        <v>0</v>
      </c>
      <c r="BI816" s="160">
        <f>IF(N816="nulová",J816,0)</f>
        <v>0</v>
      </c>
      <c r="BJ816" s="18" t="s">
        <v>140</v>
      </c>
      <c r="BK816" s="161">
        <f>ROUND(I816*H816,3)</f>
        <v>0</v>
      </c>
      <c r="BL816" s="18" t="s">
        <v>307</v>
      </c>
      <c r="BM816" s="159" t="s">
        <v>1285</v>
      </c>
    </row>
    <row r="817" spans="1:65" s="15" customFormat="1">
      <c r="B817" s="179"/>
      <c r="D817" s="163" t="s">
        <v>247</v>
      </c>
      <c r="E817" s="180" t="s">
        <v>1</v>
      </c>
      <c r="F817" s="181" t="s">
        <v>1213</v>
      </c>
      <c r="H817" s="180" t="s">
        <v>1</v>
      </c>
      <c r="I817" s="182"/>
      <c r="L817" s="179"/>
      <c r="M817" s="183"/>
      <c r="N817" s="184"/>
      <c r="O817" s="184"/>
      <c r="P817" s="184"/>
      <c r="Q817" s="184"/>
      <c r="R817" s="184"/>
      <c r="S817" s="184"/>
      <c r="T817" s="185"/>
      <c r="AT817" s="180" t="s">
        <v>247</v>
      </c>
      <c r="AU817" s="180" t="s">
        <v>140</v>
      </c>
      <c r="AV817" s="15" t="s">
        <v>88</v>
      </c>
      <c r="AW817" s="15" t="s">
        <v>3</v>
      </c>
      <c r="AX817" s="15" t="s">
        <v>80</v>
      </c>
      <c r="AY817" s="180" t="s">
        <v>239</v>
      </c>
    </row>
    <row r="818" spans="1:65" s="13" customFormat="1">
      <c r="B818" s="162"/>
      <c r="D818" s="163" t="s">
        <v>247</v>
      </c>
      <c r="E818" s="164" t="s">
        <v>1</v>
      </c>
      <c r="F818" s="165" t="s">
        <v>1872</v>
      </c>
      <c r="H818" s="166">
        <v>3.84</v>
      </c>
      <c r="I818" s="167"/>
      <c r="L818" s="162"/>
      <c r="M818" s="168"/>
      <c r="N818" s="169"/>
      <c r="O818" s="169"/>
      <c r="P818" s="169"/>
      <c r="Q818" s="169"/>
      <c r="R818" s="169"/>
      <c r="S818" s="169"/>
      <c r="T818" s="170"/>
      <c r="AT818" s="164" t="s">
        <v>247</v>
      </c>
      <c r="AU818" s="164" t="s">
        <v>140</v>
      </c>
      <c r="AV818" s="13" t="s">
        <v>140</v>
      </c>
      <c r="AW818" s="13" t="s">
        <v>3</v>
      </c>
      <c r="AX818" s="13" t="s">
        <v>80</v>
      </c>
      <c r="AY818" s="164" t="s">
        <v>239</v>
      </c>
    </row>
    <row r="819" spans="1:65" s="13" customFormat="1">
      <c r="B819" s="162"/>
      <c r="D819" s="163" t="s">
        <v>247</v>
      </c>
      <c r="E819" s="164" t="s">
        <v>1</v>
      </c>
      <c r="F819" s="165" t="s">
        <v>1873</v>
      </c>
      <c r="H819" s="166">
        <v>4.1399999999999997</v>
      </c>
      <c r="I819" s="167"/>
      <c r="L819" s="162"/>
      <c r="M819" s="168"/>
      <c r="N819" s="169"/>
      <c r="O819" s="169"/>
      <c r="P819" s="169"/>
      <c r="Q819" s="169"/>
      <c r="R819" s="169"/>
      <c r="S819" s="169"/>
      <c r="T819" s="170"/>
      <c r="AT819" s="164" t="s">
        <v>247</v>
      </c>
      <c r="AU819" s="164" t="s">
        <v>140</v>
      </c>
      <c r="AV819" s="13" t="s">
        <v>140</v>
      </c>
      <c r="AW819" s="13" t="s">
        <v>3</v>
      </c>
      <c r="AX819" s="13" t="s">
        <v>80</v>
      </c>
      <c r="AY819" s="164" t="s">
        <v>239</v>
      </c>
    </row>
    <row r="820" spans="1:65" s="14" customFormat="1">
      <c r="B820" s="171"/>
      <c r="D820" s="163" t="s">
        <v>247</v>
      </c>
      <c r="E820" s="172" t="s">
        <v>1</v>
      </c>
      <c r="F820" s="173" t="s">
        <v>249</v>
      </c>
      <c r="H820" s="174">
        <v>7.98</v>
      </c>
      <c r="I820" s="175"/>
      <c r="L820" s="171"/>
      <c r="M820" s="176"/>
      <c r="N820" s="177"/>
      <c r="O820" s="177"/>
      <c r="P820" s="177"/>
      <c r="Q820" s="177"/>
      <c r="R820" s="177"/>
      <c r="S820" s="177"/>
      <c r="T820" s="178"/>
      <c r="AT820" s="172" t="s">
        <v>247</v>
      </c>
      <c r="AU820" s="172" t="s">
        <v>140</v>
      </c>
      <c r="AV820" s="14" t="s">
        <v>246</v>
      </c>
      <c r="AW820" s="14" t="s">
        <v>3</v>
      </c>
      <c r="AX820" s="14" t="s">
        <v>88</v>
      </c>
      <c r="AY820" s="172" t="s">
        <v>239</v>
      </c>
    </row>
    <row r="821" spans="1:65" s="2" customFormat="1" ht="24.25" customHeight="1">
      <c r="A821" s="34"/>
      <c r="B821" s="147"/>
      <c r="C821" s="148" t="s">
        <v>1274</v>
      </c>
      <c r="D821" s="148" t="s">
        <v>242</v>
      </c>
      <c r="E821" s="149" t="s">
        <v>1216</v>
      </c>
      <c r="F821" s="150" t="s">
        <v>1217</v>
      </c>
      <c r="G821" s="151" t="s">
        <v>261</v>
      </c>
      <c r="H821" s="152">
        <v>532.995</v>
      </c>
      <c r="I821" s="153"/>
      <c r="J821" s="152">
        <f>ROUND(I821*H821,3)</f>
        <v>0</v>
      </c>
      <c r="K821" s="154"/>
      <c r="L821" s="35"/>
      <c r="M821" s="155" t="s">
        <v>1</v>
      </c>
      <c r="N821" s="156" t="s">
        <v>46</v>
      </c>
      <c r="O821" s="60"/>
      <c r="P821" s="157">
        <f>O821*H821</f>
        <v>0</v>
      </c>
      <c r="Q821" s="157">
        <v>7.5000000000000002E-4</v>
      </c>
      <c r="R821" s="157">
        <f>Q821*H821</f>
        <v>0.39974625000000003</v>
      </c>
      <c r="S821" s="157">
        <v>0</v>
      </c>
      <c r="T821" s="158">
        <f>S821*H821</f>
        <v>0</v>
      </c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R821" s="159" t="s">
        <v>307</v>
      </c>
      <c r="AT821" s="159" t="s">
        <v>242</v>
      </c>
      <c r="AU821" s="159" t="s">
        <v>140</v>
      </c>
      <c r="AY821" s="18" t="s">
        <v>239</v>
      </c>
      <c r="BE821" s="160">
        <f>IF(N821="základná",J821,0)</f>
        <v>0</v>
      </c>
      <c r="BF821" s="160">
        <f>IF(N821="znížená",J821,0)</f>
        <v>0</v>
      </c>
      <c r="BG821" s="160">
        <f>IF(N821="zákl. prenesená",J821,0)</f>
        <v>0</v>
      </c>
      <c r="BH821" s="160">
        <f>IF(N821="zníž. prenesená",J821,0)</f>
        <v>0</v>
      </c>
      <c r="BI821" s="160">
        <f>IF(N821="nulová",J821,0)</f>
        <v>0</v>
      </c>
      <c r="BJ821" s="18" t="s">
        <v>140</v>
      </c>
      <c r="BK821" s="161">
        <f>ROUND(I821*H821,3)</f>
        <v>0</v>
      </c>
      <c r="BL821" s="18" t="s">
        <v>307</v>
      </c>
      <c r="BM821" s="159" t="s">
        <v>1290</v>
      </c>
    </row>
    <row r="822" spans="1:65" s="15" customFormat="1">
      <c r="B822" s="179"/>
      <c r="D822" s="163" t="s">
        <v>247</v>
      </c>
      <c r="E822" s="180" t="s">
        <v>1</v>
      </c>
      <c r="F822" s="181" t="s">
        <v>1219</v>
      </c>
      <c r="H822" s="180" t="s">
        <v>1</v>
      </c>
      <c r="I822" s="182"/>
      <c r="L822" s="179"/>
      <c r="M822" s="183"/>
      <c r="N822" s="184"/>
      <c r="O822" s="184"/>
      <c r="P822" s="184"/>
      <c r="Q822" s="184"/>
      <c r="R822" s="184"/>
      <c r="S822" s="184"/>
      <c r="T822" s="185"/>
      <c r="AT822" s="180" t="s">
        <v>247</v>
      </c>
      <c r="AU822" s="180" t="s">
        <v>140</v>
      </c>
      <c r="AV822" s="15" t="s">
        <v>88</v>
      </c>
      <c r="AW822" s="15" t="s">
        <v>3</v>
      </c>
      <c r="AX822" s="15" t="s">
        <v>80</v>
      </c>
      <c r="AY822" s="180" t="s">
        <v>239</v>
      </c>
    </row>
    <row r="823" spans="1:65" s="13" customFormat="1" ht="41.9">
      <c r="B823" s="162"/>
      <c r="D823" s="163" t="s">
        <v>247</v>
      </c>
      <c r="E823" s="164" t="s">
        <v>1</v>
      </c>
      <c r="F823" s="165" t="s">
        <v>1874</v>
      </c>
      <c r="H823" s="166">
        <v>239.44499999999999</v>
      </c>
      <c r="I823" s="167"/>
      <c r="L823" s="162"/>
      <c r="M823" s="168"/>
      <c r="N823" s="169"/>
      <c r="O823" s="169"/>
      <c r="P823" s="169"/>
      <c r="Q823" s="169"/>
      <c r="R823" s="169"/>
      <c r="S823" s="169"/>
      <c r="T823" s="170"/>
      <c r="AT823" s="164" t="s">
        <v>247</v>
      </c>
      <c r="AU823" s="164" t="s">
        <v>140</v>
      </c>
      <c r="AV823" s="13" t="s">
        <v>140</v>
      </c>
      <c r="AW823" s="13" t="s">
        <v>3</v>
      </c>
      <c r="AX823" s="13" t="s">
        <v>80</v>
      </c>
      <c r="AY823" s="164" t="s">
        <v>239</v>
      </c>
    </row>
    <row r="824" spans="1:65" s="13" customFormat="1" ht="20.95">
      <c r="B824" s="162"/>
      <c r="D824" s="163" t="s">
        <v>247</v>
      </c>
      <c r="E824" s="164" t="s">
        <v>1</v>
      </c>
      <c r="F824" s="165" t="s">
        <v>1875</v>
      </c>
      <c r="H824" s="166">
        <v>73.245000000000005</v>
      </c>
      <c r="I824" s="167"/>
      <c r="L824" s="162"/>
      <c r="M824" s="168"/>
      <c r="N824" s="169"/>
      <c r="O824" s="169"/>
      <c r="P824" s="169"/>
      <c r="Q824" s="169"/>
      <c r="R824" s="169"/>
      <c r="S824" s="169"/>
      <c r="T824" s="170"/>
      <c r="AT824" s="164" t="s">
        <v>247</v>
      </c>
      <c r="AU824" s="164" t="s">
        <v>140</v>
      </c>
      <c r="AV824" s="13" t="s">
        <v>140</v>
      </c>
      <c r="AW824" s="13" t="s">
        <v>3</v>
      </c>
      <c r="AX824" s="13" t="s">
        <v>80</v>
      </c>
      <c r="AY824" s="164" t="s">
        <v>239</v>
      </c>
    </row>
    <row r="825" spans="1:65" s="13" customFormat="1" ht="31.45">
      <c r="B825" s="162"/>
      <c r="D825" s="163" t="s">
        <v>247</v>
      </c>
      <c r="E825" s="164" t="s">
        <v>1</v>
      </c>
      <c r="F825" s="165" t="s">
        <v>1876</v>
      </c>
      <c r="H825" s="166">
        <v>199.38</v>
      </c>
      <c r="I825" s="167"/>
      <c r="L825" s="162"/>
      <c r="M825" s="168"/>
      <c r="N825" s="169"/>
      <c r="O825" s="169"/>
      <c r="P825" s="169"/>
      <c r="Q825" s="169"/>
      <c r="R825" s="169"/>
      <c r="S825" s="169"/>
      <c r="T825" s="170"/>
      <c r="AT825" s="164" t="s">
        <v>247</v>
      </c>
      <c r="AU825" s="164" t="s">
        <v>140</v>
      </c>
      <c r="AV825" s="13" t="s">
        <v>140</v>
      </c>
      <c r="AW825" s="13" t="s">
        <v>3</v>
      </c>
      <c r="AX825" s="13" t="s">
        <v>80</v>
      </c>
      <c r="AY825" s="164" t="s">
        <v>239</v>
      </c>
    </row>
    <row r="826" spans="1:65" s="13" customFormat="1">
      <c r="B826" s="162"/>
      <c r="D826" s="163" t="s">
        <v>247</v>
      </c>
      <c r="E826" s="164" t="s">
        <v>1</v>
      </c>
      <c r="F826" s="165" t="s">
        <v>1877</v>
      </c>
      <c r="H826" s="166">
        <v>20.925000000000001</v>
      </c>
      <c r="I826" s="167"/>
      <c r="L826" s="162"/>
      <c r="M826" s="168"/>
      <c r="N826" s="169"/>
      <c r="O826" s="169"/>
      <c r="P826" s="169"/>
      <c r="Q826" s="169"/>
      <c r="R826" s="169"/>
      <c r="S826" s="169"/>
      <c r="T826" s="170"/>
      <c r="AT826" s="164" t="s">
        <v>247</v>
      </c>
      <c r="AU826" s="164" t="s">
        <v>140</v>
      </c>
      <c r="AV826" s="13" t="s">
        <v>140</v>
      </c>
      <c r="AW826" s="13" t="s">
        <v>3</v>
      </c>
      <c r="AX826" s="13" t="s">
        <v>80</v>
      </c>
      <c r="AY826" s="164" t="s">
        <v>239</v>
      </c>
    </row>
    <row r="827" spans="1:65" s="14" customFormat="1">
      <c r="B827" s="171"/>
      <c r="D827" s="163" t="s">
        <v>247</v>
      </c>
      <c r="E827" s="172" t="s">
        <v>1</v>
      </c>
      <c r="F827" s="173" t="s">
        <v>249</v>
      </c>
      <c r="H827" s="174">
        <v>532.995</v>
      </c>
      <c r="I827" s="175"/>
      <c r="L827" s="171"/>
      <c r="M827" s="176"/>
      <c r="N827" s="177"/>
      <c r="O827" s="177"/>
      <c r="P827" s="177"/>
      <c r="Q827" s="177"/>
      <c r="R827" s="177"/>
      <c r="S827" s="177"/>
      <c r="T827" s="178"/>
      <c r="AT827" s="172" t="s">
        <v>247</v>
      </c>
      <c r="AU827" s="172" t="s">
        <v>140</v>
      </c>
      <c r="AV827" s="14" t="s">
        <v>246</v>
      </c>
      <c r="AW827" s="14" t="s">
        <v>3</v>
      </c>
      <c r="AX827" s="14" t="s">
        <v>88</v>
      </c>
      <c r="AY827" s="172" t="s">
        <v>239</v>
      </c>
    </row>
    <row r="828" spans="1:65" s="2" customFormat="1" ht="24.25" customHeight="1">
      <c r="A828" s="34"/>
      <c r="B828" s="147"/>
      <c r="C828" s="148" t="s">
        <v>1878</v>
      </c>
      <c r="D828" s="148" t="s">
        <v>242</v>
      </c>
      <c r="E828" s="149" t="s">
        <v>1223</v>
      </c>
      <c r="F828" s="150" t="s">
        <v>1224</v>
      </c>
      <c r="G828" s="151" t="s">
        <v>261</v>
      </c>
      <c r="H828" s="152">
        <v>9.4550000000000001</v>
      </c>
      <c r="I828" s="153"/>
      <c r="J828" s="152">
        <f>ROUND(I828*H828,3)</f>
        <v>0</v>
      </c>
      <c r="K828" s="154"/>
      <c r="L828" s="35"/>
      <c r="M828" s="155" t="s">
        <v>1</v>
      </c>
      <c r="N828" s="156" t="s">
        <v>46</v>
      </c>
      <c r="O828" s="60"/>
      <c r="P828" s="157">
        <f>O828*H828</f>
        <v>0</v>
      </c>
      <c r="Q828" s="157">
        <v>4.4600000000000004E-3</v>
      </c>
      <c r="R828" s="157">
        <f>Q828*H828</f>
        <v>4.2169300000000007E-2</v>
      </c>
      <c r="S828" s="157">
        <v>0</v>
      </c>
      <c r="T828" s="158">
        <f>S828*H828</f>
        <v>0</v>
      </c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R828" s="159" t="s">
        <v>246</v>
      </c>
      <c r="AT828" s="159" t="s">
        <v>242</v>
      </c>
      <c r="AU828" s="159" t="s">
        <v>140</v>
      </c>
      <c r="AY828" s="18" t="s">
        <v>239</v>
      </c>
      <c r="BE828" s="160">
        <f>IF(N828="základná",J828,0)</f>
        <v>0</v>
      </c>
      <c r="BF828" s="160">
        <f>IF(N828="znížená",J828,0)</f>
        <v>0</v>
      </c>
      <c r="BG828" s="160">
        <f>IF(N828="zákl. prenesená",J828,0)</f>
        <v>0</v>
      </c>
      <c r="BH828" s="160">
        <f>IF(N828="zníž. prenesená",J828,0)</f>
        <v>0</v>
      </c>
      <c r="BI828" s="160">
        <f>IF(N828="nulová",J828,0)</f>
        <v>0</v>
      </c>
      <c r="BJ828" s="18" t="s">
        <v>140</v>
      </c>
      <c r="BK828" s="161">
        <f>ROUND(I828*H828,3)</f>
        <v>0</v>
      </c>
      <c r="BL828" s="18" t="s">
        <v>246</v>
      </c>
      <c r="BM828" s="159" t="s">
        <v>1879</v>
      </c>
    </row>
    <row r="829" spans="1:65" s="13" customFormat="1">
      <c r="B829" s="162"/>
      <c r="D829" s="163" t="s">
        <v>247</v>
      </c>
      <c r="E829" s="164" t="s">
        <v>1</v>
      </c>
      <c r="F829" s="165" t="s">
        <v>1880</v>
      </c>
      <c r="H829" s="166">
        <v>1.7070000000000001</v>
      </c>
      <c r="I829" s="167"/>
      <c r="L829" s="162"/>
      <c r="M829" s="168"/>
      <c r="N829" s="169"/>
      <c r="O829" s="169"/>
      <c r="P829" s="169"/>
      <c r="Q829" s="169"/>
      <c r="R829" s="169"/>
      <c r="S829" s="169"/>
      <c r="T829" s="170"/>
      <c r="AT829" s="164" t="s">
        <v>247</v>
      </c>
      <c r="AU829" s="164" t="s">
        <v>140</v>
      </c>
      <c r="AV829" s="13" t="s">
        <v>140</v>
      </c>
      <c r="AW829" s="13" t="s">
        <v>3</v>
      </c>
      <c r="AX829" s="13" t="s">
        <v>80</v>
      </c>
      <c r="AY829" s="164" t="s">
        <v>239</v>
      </c>
    </row>
    <row r="830" spans="1:65" s="13" customFormat="1" ht="20.95">
      <c r="B830" s="162"/>
      <c r="D830" s="163" t="s">
        <v>247</v>
      </c>
      <c r="E830" s="164" t="s">
        <v>1</v>
      </c>
      <c r="F830" s="165" t="s">
        <v>1881</v>
      </c>
      <c r="H830" s="166">
        <v>2.2989999999999999</v>
      </c>
      <c r="I830" s="167"/>
      <c r="L830" s="162"/>
      <c r="M830" s="168"/>
      <c r="N830" s="169"/>
      <c r="O830" s="169"/>
      <c r="P830" s="169"/>
      <c r="Q830" s="169"/>
      <c r="R830" s="169"/>
      <c r="S830" s="169"/>
      <c r="T830" s="170"/>
      <c r="AT830" s="164" t="s">
        <v>247</v>
      </c>
      <c r="AU830" s="164" t="s">
        <v>140</v>
      </c>
      <c r="AV830" s="13" t="s">
        <v>140</v>
      </c>
      <c r="AW830" s="13" t="s">
        <v>3</v>
      </c>
      <c r="AX830" s="13" t="s">
        <v>80</v>
      </c>
      <c r="AY830" s="164" t="s">
        <v>239</v>
      </c>
    </row>
    <row r="831" spans="1:65" s="13" customFormat="1" ht="20.95">
      <c r="B831" s="162"/>
      <c r="D831" s="163" t="s">
        <v>247</v>
      </c>
      <c r="E831" s="164" t="s">
        <v>1</v>
      </c>
      <c r="F831" s="165" t="s">
        <v>1882</v>
      </c>
      <c r="H831" s="166">
        <v>4.5990000000000002</v>
      </c>
      <c r="I831" s="167"/>
      <c r="L831" s="162"/>
      <c r="M831" s="168"/>
      <c r="N831" s="169"/>
      <c r="O831" s="169"/>
      <c r="P831" s="169"/>
      <c r="Q831" s="169"/>
      <c r="R831" s="169"/>
      <c r="S831" s="169"/>
      <c r="T831" s="170"/>
      <c r="AT831" s="164" t="s">
        <v>247</v>
      </c>
      <c r="AU831" s="164" t="s">
        <v>140</v>
      </c>
      <c r="AV831" s="13" t="s">
        <v>140</v>
      </c>
      <c r="AW831" s="13" t="s">
        <v>3</v>
      </c>
      <c r="AX831" s="13" t="s">
        <v>80</v>
      </c>
      <c r="AY831" s="164" t="s">
        <v>239</v>
      </c>
    </row>
    <row r="832" spans="1:65" s="13" customFormat="1">
      <c r="B832" s="162"/>
      <c r="D832" s="163" t="s">
        <v>247</v>
      </c>
      <c r="E832" s="164" t="s">
        <v>1</v>
      </c>
      <c r="F832" s="165" t="s">
        <v>1883</v>
      </c>
      <c r="H832" s="166">
        <v>0.13600000000000001</v>
      </c>
      <c r="I832" s="167"/>
      <c r="L832" s="162"/>
      <c r="M832" s="168"/>
      <c r="N832" s="169"/>
      <c r="O832" s="169"/>
      <c r="P832" s="169"/>
      <c r="Q832" s="169"/>
      <c r="R832" s="169"/>
      <c r="S832" s="169"/>
      <c r="T832" s="170"/>
      <c r="AT832" s="164" t="s">
        <v>247</v>
      </c>
      <c r="AU832" s="164" t="s">
        <v>140</v>
      </c>
      <c r="AV832" s="13" t="s">
        <v>140</v>
      </c>
      <c r="AW832" s="13" t="s">
        <v>3</v>
      </c>
      <c r="AX832" s="13" t="s">
        <v>80</v>
      </c>
      <c r="AY832" s="164" t="s">
        <v>239</v>
      </c>
    </row>
    <row r="833" spans="1:65" s="13" customFormat="1" ht="20.95">
      <c r="B833" s="162"/>
      <c r="D833" s="163" t="s">
        <v>247</v>
      </c>
      <c r="E833" s="164" t="s">
        <v>1</v>
      </c>
      <c r="F833" s="165" t="s">
        <v>1884</v>
      </c>
      <c r="H833" s="166">
        <v>0.71399999999999997</v>
      </c>
      <c r="I833" s="167"/>
      <c r="L833" s="162"/>
      <c r="M833" s="168"/>
      <c r="N833" s="169"/>
      <c r="O833" s="169"/>
      <c r="P833" s="169"/>
      <c r="Q833" s="169"/>
      <c r="R833" s="169"/>
      <c r="S833" s="169"/>
      <c r="T833" s="170"/>
      <c r="AT833" s="164" t="s">
        <v>247</v>
      </c>
      <c r="AU833" s="164" t="s">
        <v>140</v>
      </c>
      <c r="AV833" s="13" t="s">
        <v>140</v>
      </c>
      <c r="AW833" s="13" t="s">
        <v>3</v>
      </c>
      <c r="AX833" s="13" t="s">
        <v>80</v>
      </c>
      <c r="AY833" s="164" t="s">
        <v>239</v>
      </c>
    </row>
    <row r="834" spans="1:65" s="14" customFormat="1">
      <c r="B834" s="171"/>
      <c r="D834" s="163" t="s">
        <v>247</v>
      </c>
      <c r="E834" s="172" t="s">
        <v>1</v>
      </c>
      <c r="F834" s="173" t="s">
        <v>249</v>
      </c>
      <c r="H834" s="174">
        <v>9.4550000000000001</v>
      </c>
      <c r="I834" s="175"/>
      <c r="L834" s="171"/>
      <c r="M834" s="176"/>
      <c r="N834" s="177"/>
      <c r="O834" s="177"/>
      <c r="P834" s="177"/>
      <c r="Q834" s="177"/>
      <c r="R834" s="177"/>
      <c r="S834" s="177"/>
      <c r="T834" s="178"/>
      <c r="AT834" s="172" t="s">
        <v>247</v>
      </c>
      <c r="AU834" s="172" t="s">
        <v>140</v>
      </c>
      <c r="AV834" s="14" t="s">
        <v>246</v>
      </c>
      <c r="AW834" s="14" t="s">
        <v>3</v>
      </c>
      <c r="AX834" s="14" t="s">
        <v>88</v>
      </c>
      <c r="AY834" s="172" t="s">
        <v>239</v>
      </c>
    </row>
    <row r="835" spans="1:65" s="2" customFormat="1" ht="24.25" customHeight="1">
      <c r="A835" s="34"/>
      <c r="B835" s="147"/>
      <c r="C835" s="190" t="s">
        <v>1885</v>
      </c>
      <c r="D835" s="190" t="s">
        <v>541</v>
      </c>
      <c r="E835" s="191" t="s">
        <v>1231</v>
      </c>
      <c r="F835" s="192" t="s">
        <v>1232</v>
      </c>
      <c r="G835" s="193" t="s">
        <v>388</v>
      </c>
      <c r="H835" s="194">
        <v>55</v>
      </c>
      <c r="I835" s="195"/>
      <c r="J835" s="194">
        <f>ROUND(I835*H835,3)</f>
        <v>0</v>
      </c>
      <c r="K835" s="196"/>
      <c r="L835" s="197"/>
      <c r="M835" s="198" t="s">
        <v>1</v>
      </c>
      <c r="N835" s="199" t="s">
        <v>46</v>
      </c>
      <c r="O835" s="60"/>
      <c r="P835" s="157">
        <f>O835*H835</f>
        <v>0</v>
      </c>
      <c r="Q835" s="157">
        <v>1.2E-4</v>
      </c>
      <c r="R835" s="157">
        <f>Q835*H835</f>
        <v>6.6E-3</v>
      </c>
      <c r="S835" s="157">
        <v>0</v>
      </c>
      <c r="T835" s="158">
        <f>S835*H835</f>
        <v>0</v>
      </c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R835" s="159" t="s">
        <v>291</v>
      </c>
      <c r="AT835" s="159" t="s">
        <v>541</v>
      </c>
      <c r="AU835" s="159" t="s">
        <v>140</v>
      </c>
      <c r="AY835" s="18" t="s">
        <v>239</v>
      </c>
      <c r="BE835" s="160">
        <f>IF(N835="základná",J835,0)</f>
        <v>0</v>
      </c>
      <c r="BF835" s="160">
        <f>IF(N835="znížená",J835,0)</f>
        <v>0</v>
      </c>
      <c r="BG835" s="160">
        <f>IF(N835="zákl. prenesená",J835,0)</f>
        <v>0</v>
      </c>
      <c r="BH835" s="160">
        <f>IF(N835="zníž. prenesená",J835,0)</f>
        <v>0</v>
      </c>
      <c r="BI835" s="160">
        <f>IF(N835="nulová",J835,0)</f>
        <v>0</v>
      </c>
      <c r="BJ835" s="18" t="s">
        <v>140</v>
      </c>
      <c r="BK835" s="161">
        <f>ROUND(I835*H835,3)</f>
        <v>0</v>
      </c>
      <c r="BL835" s="18" t="s">
        <v>246</v>
      </c>
      <c r="BM835" s="159" t="s">
        <v>1886</v>
      </c>
    </row>
    <row r="836" spans="1:65" s="13" customFormat="1">
      <c r="B836" s="162"/>
      <c r="D836" s="163" t="s">
        <v>247</v>
      </c>
      <c r="E836" s="164" t="s">
        <v>1</v>
      </c>
      <c r="F836" s="165" t="s">
        <v>1887</v>
      </c>
      <c r="H836" s="166">
        <v>55</v>
      </c>
      <c r="I836" s="167"/>
      <c r="L836" s="162"/>
      <c r="M836" s="168"/>
      <c r="N836" s="169"/>
      <c r="O836" s="169"/>
      <c r="P836" s="169"/>
      <c r="Q836" s="169"/>
      <c r="R836" s="169"/>
      <c r="S836" s="169"/>
      <c r="T836" s="170"/>
      <c r="AT836" s="164" t="s">
        <v>247</v>
      </c>
      <c r="AU836" s="164" t="s">
        <v>140</v>
      </c>
      <c r="AV836" s="13" t="s">
        <v>140</v>
      </c>
      <c r="AW836" s="13" t="s">
        <v>3</v>
      </c>
      <c r="AX836" s="13" t="s">
        <v>88</v>
      </c>
      <c r="AY836" s="164" t="s">
        <v>239</v>
      </c>
    </row>
    <row r="837" spans="1:65" s="2" customFormat="1" ht="24.25" customHeight="1">
      <c r="A837" s="34"/>
      <c r="B837" s="147"/>
      <c r="C837" s="190" t="s">
        <v>1888</v>
      </c>
      <c r="D837" s="190" t="s">
        <v>541</v>
      </c>
      <c r="E837" s="191" t="s">
        <v>1236</v>
      </c>
      <c r="F837" s="192" t="s">
        <v>1237</v>
      </c>
      <c r="G837" s="193" t="s">
        <v>388</v>
      </c>
      <c r="H837" s="194">
        <v>20</v>
      </c>
      <c r="I837" s="195"/>
      <c r="J837" s="194">
        <f>ROUND(I837*H837,3)</f>
        <v>0</v>
      </c>
      <c r="K837" s="196"/>
      <c r="L837" s="197"/>
      <c r="M837" s="198" t="s">
        <v>1</v>
      </c>
      <c r="N837" s="199" t="s">
        <v>46</v>
      </c>
      <c r="O837" s="60"/>
      <c r="P837" s="157">
        <f>O837*H837</f>
        <v>0</v>
      </c>
      <c r="Q837" s="157">
        <v>2.5999999999999998E-4</v>
      </c>
      <c r="R837" s="157">
        <f>Q837*H837</f>
        <v>5.1999999999999998E-3</v>
      </c>
      <c r="S837" s="157">
        <v>0</v>
      </c>
      <c r="T837" s="158">
        <f>S837*H837</f>
        <v>0</v>
      </c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R837" s="159" t="s">
        <v>291</v>
      </c>
      <c r="AT837" s="159" t="s">
        <v>541</v>
      </c>
      <c r="AU837" s="159" t="s">
        <v>140</v>
      </c>
      <c r="AY837" s="18" t="s">
        <v>239</v>
      </c>
      <c r="BE837" s="160">
        <f>IF(N837="základná",J837,0)</f>
        <v>0</v>
      </c>
      <c r="BF837" s="160">
        <f>IF(N837="znížená",J837,0)</f>
        <v>0</v>
      </c>
      <c r="BG837" s="160">
        <f>IF(N837="zákl. prenesená",J837,0)</f>
        <v>0</v>
      </c>
      <c r="BH837" s="160">
        <f>IF(N837="zníž. prenesená",J837,0)</f>
        <v>0</v>
      </c>
      <c r="BI837" s="160">
        <f>IF(N837="nulová",J837,0)</f>
        <v>0</v>
      </c>
      <c r="BJ837" s="18" t="s">
        <v>140</v>
      </c>
      <c r="BK837" s="161">
        <f>ROUND(I837*H837,3)</f>
        <v>0</v>
      </c>
      <c r="BL837" s="18" t="s">
        <v>246</v>
      </c>
      <c r="BM837" s="159" t="s">
        <v>1889</v>
      </c>
    </row>
    <row r="838" spans="1:65" s="13" customFormat="1">
      <c r="B838" s="162"/>
      <c r="D838" s="163" t="s">
        <v>247</v>
      </c>
      <c r="E838" s="164" t="s">
        <v>1</v>
      </c>
      <c r="F838" s="165" t="s">
        <v>1890</v>
      </c>
      <c r="H838" s="166">
        <v>20</v>
      </c>
      <c r="I838" s="167"/>
      <c r="L838" s="162"/>
      <c r="M838" s="168"/>
      <c r="N838" s="169"/>
      <c r="O838" s="169"/>
      <c r="P838" s="169"/>
      <c r="Q838" s="169"/>
      <c r="R838" s="169"/>
      <c r="S838" s="169"/>
      <c r="T838" s="170"/>
      <c r="AT838" s="164" t="s">
        <v>247</v>
      </c>
      <c r="AU838" s="164" t="s">
        <v>140</v>
      </c>
      <c r="AV838" s="13" t="s">
        <v>140</v>
      </c>
      <c r="AW838" s="13" t="s">
        <v>3</v>
      </c>
      <c r="AX838" s="13" t="s">
        <v>88</v>
      </c>
      <c r="AY838" s="164" t="s">
        <v>239</v>
      </c>
    </row>
    <row r="839" spans="1:65" s="12" customFormat="1" ht="22.75" customHeight="1">
      <c r="B839" s="134"/>
      <c r="D839" s="135" t="s">
        <v>79</v>
      </c>
      <c r="E839" s="145" t="s">
        <v>1240</v>
      </c>
      <c r="F839" s="145" t="s">
        <v>1241</v>
      </c>
      <c r="I839" s="137"/>
      <c r="J839" s="146">
        <f>BK839</f>
        <v>0</v>
      </c>
      <c r="L839" s="134"/>
      <c r="M839" s="139"/>
      <c r="N839" s="140"/>
      <c r="O839" s="140"/>
      <c r="P839" s="141">
        <f>SUM(P840:P851)</f>
        <v>0</v>
      </c>
      <c r="Q839" s="140"/>
      <c r="R839" s="141">
        <f>SUM(R840:R851)</f>
        <v>1.94254635</v>
      </c>
      <c r="S839" s="140"/>
      <c r="T839" s="142">
        <f>SUM(T840:T851)</f>
        <v>0</v>
      </c>
      <c r="AR839" s="135" t="s">
        <v>88</v>
      </c>
      <c r="AT839" s="143" t="s">
        <v>79</v>
      </c>
      <c r="AU839" s="143" t="s">
        <v>88</v>
      </c>
      <c r="AY839" s="135" t="s">
        <v>239</v>
      </c>
      <c r="BK839" s="144">
        <f>SUM(BK840:BK851)</f>
        <v>0</v>
      </c>
    </row>
    <row r="840" spans="1:65" s="2" customFormat="1" ht="24.25" customHeight="1">
      <c r="A840" s="34"/>
      <c r="B840" s="147"/>
      <c r="C840" s="148" t="s">
        <v>1279</v>
      </c>
      <c r="D840" s="148" t="s">
        <v>242</v>
      </c>
      <c r="E840" s="149" t="s">
        <v>1243</v>
      </c>
      <c r="F840" s="150" t="s">
        <v>1244</v>
      </c>
      <c r="G840" s="151" t="s">
        <v>261</v>
      </c>
      <c r="H840" s="152">
        <v>1548.1</v>
      </c>
      <c r="I840" s="153"/>
      <c r="J840" s="152">
        <f>ROUND(I840*H840,3)</f>
        <v>0</v>
      </c>
      <c r="K840" s="154"/>
      <c r="L840" s="35"/>
      <c r="M840" s="155" t="s">
        <v>1</v>
      </c>
      <c r="N840" s="156" t="s">
        <v>46</v>
      </c>
      <c r="O840" s="60"/>
      <c r="P840" s="157">
        <f>O840*H840</f>
        <v>0</v>
      </c>
      <c r="Q840" s="157">
        <v>7.5000000000000002E-4</v>
      </c>
      <c r="R840" s="157">
        <f>Q840*H840</f>
        <v>1.1610749999999999</v>
      </c>
      <c r="S840" s="157">
        <v>0</v>
      </c>
      <c r="T840" s="158">
        <f>S840*H840</f>
        <v>0</v>
      </c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R840" s="159" t="s">
        <v>307</v>
      </c>
      <c r="AT840" s="159" t="s">
        <v>242</v>
      </c>
      <c r="AU840" s="159" t="s">
        <v>140</v>
      </c>
      <c r="AY840" s="18" t="s">
        <v>239</v>
      </c>
      <c r="BE840" s="160">
        <f>IF(N840="základná",J840,0)</f>
        <v>0</v>
      </c>
      <c r="BF840" s="160">
        <f>IF(N840="znížená",J840,0)</f>
        <v>0</v>
      </c>
      <c r="BG840" s="160">
        <f>IF(N840="zákl. prenesená",J840,0)</f>
        <v>0</v>
      </c>
      <c r="BH840" s="160">
        <f>IF(N840="zníž. prenesená",J840,0)</f>
        <v>0</v>
      </c>
      <c r="BI840" s="160">
        <f>IF(N840="nulová",J840,0)</f>
        <v>0</v>
      </c>
      <c r="BJ840" s="18" t="s">
        <v>140</v>
      </c>
      <c r="BK840" s="161">
        <f>ROUND(I840*H840,3)</f>
        <v>0</v>
      </c>
      <c r="BL840" s="18" t="s">
        <v>307</v>
      </c>
      <c r="BM840" s="159" t="s">
        <v>1294</v>
      </c>
    </row>
    <row r="841" spans="1:65" s="2" customFormat="1" ht="38" customHeight="1">
      <c r="A841" s="34"/>
      <c r="B841" s="147"/>
      <c r="C841" s="148" t="s">
        <v>420</v>
      </c>
      <c r="D841" s="148" t="s">
        <v>242</v>
      </c>
      <c r="E841" s="149" t="s">
        <v>1246</v>
      </c>
      <c r="F841" s="150" t="s">
        <v>1247</v>
      </c>
      <c r="G841" s="151" t="s">
        <v>261</v>
      </c>
      <c r="H841" s="152">
        <v>1015.105</v>
      </c>
      <c r="I841" s="153"/>
      <c r="J841" s="152">
        <f>ROUND(I841*H841,3)</f>
        <v>0</v>
      </c>
      <c r="K841" s="154"/>
      <c r="L841" s="35"/>
      <c r="M841" s="155" t="s">
        <v>1</v>
      </c>
      <c r="N841" s="156" t="s">
        <v>46</v>
      </c>
      <c r="O841" s="60"/>
      <c r="P841" s="157">
        <f>O841*H841</f>
        <v>0</v>
      </c>
      <c r="Q841" s="157">
        <v>7.5000000000000002E-4</v>
      </c>
      <c r="R841" s="157">
        <f>Q841*H841</f>
        <v>0.76132875</v>
      </c>
      <c r="S841" s="157">
        <v>0</v>
      </c>
      <c r="T841" s="158">
        <f>S841*H841</f>
        <v>0</v>
      </c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R841" s="159" t="s">
        <v>307</v>
      </c>
      <c r="AT841" s="159" t="s">
        <v>242</v>
      </c>
      <c r="AU841" s="159" t="s">
        <v>140</v>
      </c>
      <c r="AY841" s="18" t="s">
        <v>239</v>
      </c>
      <c r="BE841" s="160">
        <f>IF(N841="základná",J841,0)</f>
        <v>0</v>
      </c>
      <c r="BF841" s="160">
        <f>IF(N841="znížená",J841,0)</f>
        <v>0</v>
      </c>
      <c r="BG841" s="160">
        <f>IF(N841="zákl. prenesená",J841,0)</f>
        <v>0</v>
      </c>
      <c r="BH841" s="160">
        <f>IF(N841="zníž. prenesená",J841,0)</f>
        <v>0</v>
      </c>
      <c r="BI841" s="160">
        <f>IF(N841="nulová",J841,0)</f>
        <v>0</v>
      </c>
      <c r="BJ841" s="18" t="s">
        <v>140</v>
      </c>
      <c r="BK841" s="161">
        <f>ROUND(I841*H841,3)</f>
        <v>0</v>
      </c>
      <c r="BL841" s="18" t="s">
        <v>307</v>
      </c>
      <c r="BM841" s="159" t="s">
        <v>1374</v>
      </c>
    </row>
    <row r="842" spans="1:65" s="15" customFormat="1">
      <c r="B842" s="179"/>
      <c r="D842" s="163" t="s">
        <v>247</v>
      </c>
      <c r="E842" s="180" t="s">
        <v>1</v>
      </c>
      <c r="F842" s="181" t="s">
        <v>1219</v>
      </c>
      <c r="H842" s="180" t="s">
        <v>1</v>
      </c>
      <c r="I842" s="182"/>
      <c r="L842" s="179"/>
      <c r="M842" s="183"/>
      <c r="N842" s="184"/>
      <c r="O842" s="184"/>
      <c r="P842" s="184"/>
      <c r="Q842" s="184"/>
      <c r="R842" s="184"/>
      <c r="S842" s="184"/>
      <c r="T842" s="185"/>
      <c r="AT842" s="180" t="s">
        <v>247</v>
      </c>
      <c r="AU842" s="180" t="s">
        <v>140</v>
      </c>
      <c r="AV842" s="15" t="s">
        <v>88</v>
      </c>
      <c r="AW842" s="15" t="s">
        <v>3</v>
      </c>
      <c r="AX842" s="15" t="s">
        <v>80</v>
      </c>
      <c r="AY842" s="180" t="s">
        <v>239</v>
      </c>
    </row>
    <row r="843" spans="1:65" s="13" customFormat="1" ht="41.9">
      <c r="B843" s="162"/>
      <c r="D843" s="163" t="s">
        <v>247</v>
      </c>
      <c r="E843" s="164" t="s">
        <v>1</v>
      </c>
      <c r="F843" s="165" t="s">
        <v>1874</v>
      </c>
      <c r="H843" s="166">
        <v>239.44499999999999</v>
      </c>
      <c r="I843" s="167"/>
      <c r="L843" s="162"/>
      <c r="M843" s="168"/>
      <c r="N843" s="169"/>
      <c r="O843" s="169"/>
      <c r="P843" s="169"/>
      <c r="Q843" s="169"/>
      <c r="R843" s="169"/>
      <c r="S843" s="169"/>
      <c r="T843" s="170"/>
      <c r="AT843" s="164" t="s">
        <v>247</v>
      </c>
      <c r="AU843" s="164" t="s">
        <v>140</v>
      </c>
      <c r="AV843" s="13" t="s">
        <v>140</v>
      </c>
      <c r="AW843" s="13" t="s">
        <v>3</v>
      </c>
      <c r="AX843" s="13" t="s">
        <v>80</v>
      </c>
      <c r="AY843" s="164" t="s">
        <v>239</v>
      </c>
    </row>
    <row r="844" spans="1:65" s="13" customFormat="1" ht="20.95">
      <c r="B844" s="162"/>
      <c r="D844" s="163" t="s">
        <v>247</v>
      </c>
      <c r="E844" s="164" t="s">
        <v>1</v>
      </c>
      <c r="F844" s="165" t="s">
        <v>1891</v>
      </c>
      <c r="H844" s="166">
        <v>329.19499999999999</v>
      </c>
      <c r="I844" s="167"/>
      <c r="L844" s="162"/>
      <c r="M844" s="168"/>
      <c r="N844" s="169"/>
      <c r="O844" s="169"/>
      <c r="P844" s="169"/>
      <c r="Q844" s="169"/>
      <c r="R844" s="169"/>
      <c r="S844" s="169"/>
      <c r="T844" s="170"/>
      <c r="AT844" s="164" t="s">
        <v>247</v>
      </c>
      <c r="AU844" s="164" t="s">
        <v>140</v>
      </c>
      <c r="AV844" s="13" t="s">
        <v>140</v>
      </c>
      <c r="AW844" s="13" t="s">
        <v>3</v>
      </c>
      <c r="AX844" s="13" t="s">
        <v>80</v>
      </c>
      <c r="AY844" s="164" t="s">
        <v>239</v>
      </c>
    </row>
    <row r="845" spans="1:65" s="13" customFormat="1" ht="41.9">
      <c r="B845" s="162"/>
      <c r="D845" s="163" t="s">
        <v>247</v>
      </c>
      <c r="E845" s="164" t="s">
        <v>1</v>
      </c>
      <c r="F845" s="165" t="s">
        <v>1892</v>
      </c>
      <c r="H845" s="166">
        <v>206.28</v>
      </c>
      <c r="I845" s="167"/>
      <c r="L845" s="162"/>
      <c r="M845" s="168"/>
      <c r="N845" s="169"/>
      <c r="O845" s="169"/>
      <c r="P845" s="169"/>
      <c r="Q845" s="169"/>
      <c r="R845" s="169"/>
      <c r="S845" s="169"/>
      <c r="T845" s="170"/>
      <c r="AT845" s="164" t="s">
        <v>247</v>
      </c>
      <c r="AU845" s="164" t="s">
        <v>140</v>
      </c>
      <c r="AV845" s="13" t="s">
        <v>140</v>
      </c>
      <c r="AW845" s="13" t="s">
        <v>3</v>
      </c>
      <c r="AX845" s="13" t="s">
        <v>80</v>
      </c>
      <c r="AY845" s="164" t="s">
        <v>239</v>
      </c>
    </row>
    <row r="846" spans="1:65" s="13" customFormat="1">
      <c r="B846" s="162"/>
      <c r="D846" s="163" t="s">
        <v>247</v>
      </c>
      <c r="E846" s="164" t="s">
        <v>1</v>
      </c>
      <c r="F846" s="165" t="s">
        <v>1893</v>
      </c>
      <c r="H846" s="166">
        <v>240.185</v>
      </c>
      <c r="I846" s="167"/>
      <c r="L846" s="162"/>
      <c r="M846" s="168"/>
      <c r="N846" s="169"/>
      <c r="O846" s="169"/>
      <c r="P846" s="169"/>
      <c r="Q846" s="169"/>
      <c r="R846" s="169"/>
      <c r="S846" s="169"/>
      <c r="T846" s="170"/>
      <c r="AT846" s="164" t="s">
        <v>247</v>
      </c>
      <c r="AU846" s="164" t="s">
        <v>140</v>
      </c>
      <c r="AV846" s="13" t="s">
        <v>140</v>
      </c>
      <c r="AW846" s="13" t="s">
        <v>3</v>
      </c>
      <c r="AX846" s="13" t="s">
        <v>80</v>
      </c>
      <c r="AY846" s="164" t="s">
        <v>239</v>
      </c>
    </row>
    <row r="847" spans="1:65" s="14" customFormat="1">
      <c r="B847" s="171"/>
      <c r="D847" s="163" t="s">
        <v>247</v>
      </c>
      <c r="E847" s="172" t="s">
        <v>1</v>
      </c>
      <c r="F847" s="173" t="s">
        <v>249</v>
      </c>
      <c r="H847" s="174">
        <v>1015.105</v>
      </c>
      <c r="I847" s="175"/>
      <c r="L847" s="171"/>
      <c r="M847" s="176"/>
      <c r="N847" s="177"/>
      <c r="O847" s="177"/>
      <c r="P847" s="177"/>
      <c r="Q847" s="177"/>
      <c r="R847" s="177"/>
      <c r="S847" s="177"/>
      <c r="T847" s="178"/>
      <c r="AT847" s="172" t="s">
        <v>247</v>
      </c>
      <c r="AU847" s="172" t="s">
        <v>140</v>
      </c>
      <c r="AV847" s="14" t="s">
        <v>246</v>
      </c>
      <c r="AW847" s="14" t="s">
        <v>3</v>
      </c>
      <c r="AX847" s="14" t="s">
        <v>88</v>
      </c>
      <c r="AY847" s="172" t="s">
        <v>239</v>
      </c>
    </row>
    <row r="848" spans="1:65" s="2" customFormat="1" ht="24.25" customHeight="1">
      <c r="A848" s="34"/>
      <c r="B848" s="147"/>
      <c r="C848" s="148" t="s">
        <v>540</v>
      </c>
      <c r="D848" s="148" t="s">
        <v>242</v>
      </c>
      <c r="E848" s="149" t="s">
        <v>1252</v>
      </c>
      <c r="F848" s="150" t="s">
        <v>1253</v>
      </c>
      <c r="G848" s="151" t="s">
        <v>261</v>
      </c>
      <c r="H848" s="152">
        <v>134.28399999999999</v>
      </c>
      <c r="I848" s="153"/>
      <c r="J848" s="152">
        <f>ROUND(I848*H848,3)</f>
        <v>0</v>
      </c>
      <c r="K848" s="154"/>
      <c r="L848" s="35"/>
      <c r="M848" s="155" t="s">
        <v>1</v>
      </c>
      <c r="N848" s="156" t="s">
        <v>46</v>
      </c>
      <c r="O848" s="60"/>
      <c r="P848" s="157">
        <f>O848*H848</f>
        <v>0</v>
      </c>
      <c r="Q848" s="157">
        <v>1.4999999999999999E-4</v>
      </c>
      <c r="R848" s="157">
        <f>Q848*H848</f>
        <v>2.0142599999999997E-2</v>
      </c>
      <c r="S848" s="157">
        <v>0</v>
      </c>
      <c r="T848" s="158">
        <f>S848*H848</f>
        <v>0</v>
      </c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R848" s="159" t="s">
        <v>246</v>
      </c>
      <c r="AT848" s="159" t="s">
        <v>242</v>
      </c>
      <c r="AU848" s="159" t="s">
        <v>140</v>
      </c>
      <c r="AY848" s="18" t="s">
        <v>239</v>
      </c>
      <c r="BE848" s="160">
        <f>IF(N848="základná",J848,0)</f>
        <v>0</v>
      </c>
      <c r="BF848" s="160">
        <f>IF(N848="znížená",J848,0)</f>
        <v>0</v>
      </c>
      <c r="BG848" s="160">
        <f>IF(N848="zákl. prenesená",J848,0)</f>
        <v>0</v>
      </c>
      <c r="BH848" s="160">
        <f>IF(N848="zníž. prenesená",J848,0)</f>
        <v>0</v>
      </c>
      <c r="BI848" s="160">
        <f>IF(N848="nulová",J848,0)</f>
        <v>0</v>
      </c>
      <c r="BJ848" s="18" t="s">
        <v>140</v>
      </c>
      <c r="BK848" s="161">
        <f>ROUND(I848*H848,3)</f>
        <v>0</v>
      </c>
      <c r="BL848" s="18" t="s">
        <v>246</v>
      </c>
      <c r="BM848" s="159" t="s">
        <v>1894</v>
      </c>
    </row>
    <row r="849" spans="1:65" s="13" customFormat="1">
      <c r="B849" s="162"/>
      <c r="D849" s="163" t="s">
        <v>247</v>
      </c>
      <c r="E849" s="164" t="s">
        <v>1</v>
      </c>
      <c r="F849" s="165" t="s">
        <v>1895</v>
      </c>
      <c r="H849" s="166">
        <v>134.28399999999999</v>
      </c>
      <c r="I849" s="167"/>
      <c r="L849" s="162"/>
      <c r="M849" s="168"/>
      <c r="N849" s="169"/>
      <c r="O849" s="169"/>
      <c r="P849" s="169"/>
      <c r="Q849" s="169"/>
      <c r="R849" s="169"/>
      <c r="S849" s="169"/>
      <c r="T849" s="170"/>
      <c r="AT849" s="164" t="s">
        <v>247</v>
      </c>
      <c r="AU849" s="164" t="s">
        <v>140</v>
      </c>
      <c r="AV849" s="13" t="s">
        <v>140</v>
      </c>
      <c r="AW849" s="13" t="s">
        <v>3</v>
      </c>
      <c r="AX849" s="13" t="s">
        <v>88</v>
      </c>
      <c r="AY849" s="164" t="s">
        <v>239</v>
      </c>
    </row>
    <row r="850" spans="1:65" s="2" customFormat="1" ht="24.25" customHeight="1">
      <c r="A850" s="34"/>
      <c r="B850" s="147"/>
      <c r="C850" s="148" t="s">
        <v>549</v>
      </c>
      <c r="D850" s="148" t="s">
        <v>242</v>
      </c>
      <c r="E850" s="149" t="s">
        <v>1257</v>
      </c>
      <c r="F850" s="150" t="s">
        <v>1258</v>
      </c>
      <c r="G850" s="151" t="s">
        <v>261</v>
      </c>
      <c r="H850" s="152">
        <v>475.21</v>
      </c>
      <c r="I850" s="153"/>
      <c r="J850" s="152">
        <f>ROUND(I850*H850,3)</f>
        <v>0</v>
      </c>
      <c r="K850" s="154"/>
      <c r="L850" s="35"/>
      <c r="M850" s="155" t="s">
        <v>1</v>
      </c>
      <c r="N850" s="156" t="s">
        <v>46</v>
      </c>
      <c r="O850" s="60"/>
      <c r="P850" s="157">
        <f>O850*H850</f>
        <v>0</v>
      </c>
      <c r="Q850" s="157">
        <v>0</v>
      </c>
      <c r="R850" s="157">
        <f>Q850*H850</f>
        <v>0</v>
      </c>
      <c r="S850" s="157">
        <v>0</v>
      </c>
      <c r="T850" s="158">
        <f>S850*H850</f>
        <v>0</v>
      </c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R850" s="159" t="s">
        <v>246</v>
      </c>
      <c r="AT850" s="159" t="s">
        <v>242</v>
      </c>
      <c r="AU850" s="159" t="s">
        <v>140</v>
      </c>
      <c r="AY850" s="18" t="s">
        <v>239</v>
      </c>
      <c r="BE850" s="160">
        <f>IF(N850="základná",J850,0)</f>
        <v>0</v>
      </c>
      <c r="BF850" s="160">
        <f>IF(N850="znížená",J850,0)</f>
        <v>0</v>
      </c>
      <c r="BG850" s="160">
        <f>IF(N850="zákl. prenesená",J850,0)</f>
        <v>0</v>
      </c>
      <c r="BH850" s="160">
        <f>IF(N850="zníž. prenesená",J850,0)</f>
        <v>0</v>
      </c>
      <c r="BI850" s="160">
        <f>IF(N850="nulová",J850,0)</f>
        <v>0</v>
      </c>
      <c r="BJ850" s="18" t="s">
        <v>140</v>
      </c>
      <c r="BK850" s="161">
        <f>ROUND(I850*H850,3)</f>
        <v>0</v>
      </c>
      <c r="BL850" s="18" t="s">
        <v>246</v>
      </c>
      <c r="BM850" s="159" t="s">
        <v>1896</v>
      </c>
    </row>
    <row r="851" spans="1:65" s="13" customFormat="1">
      <c r="B851" s="162"/>
      <c r="D851" s="163" t="s">
        <v>247</v>
      </c>
      <c r="E851" s="164" t="s">
        <v>1</v>
      </c>
      <c r="F851" s="165" t="s">
        <v>1692</v>
      </c>
      <c r="H851" s="166">
        <v>475.21</v>
      </c>
      <c r="I851" s="167"/>
      <c r="L851" s="162"/>
      <c r="M851" s="168"/>
      <c r="N851" s="169"/>
      <c r="O851" s="169"/>
      <c r="P851" s="169"/>
      <c r="Q851" s="169"/>
      <c r="R851" s="169"/>
      <c r="S851" s="169"/>
      <c r="T851" s="170"/>
      <c r="AT851" s="164" t="s">
        <v>247</v>
      </c>
      <c r="AU851" s="164" t="s">
        <v>140</v>
      </c>
      <c r="AV851" s="13" t="s">
        <v>140</v>
      </c>
      <c r="AW851" s="13" t="s">
        <v>3</v>
      </c>
      <c r="AX851" s="13" t="s">
        <v>88</v>
      </c>
      <c r="AY851" s="164" t="s">
        <v>239</v>
      </c>
    </row>
    <row r="852" spans="1:65" s="12" customFormat="1" ht="22.75" customHeight="1">
      <c r="B852" s="134"/>
      <c r="D852" s="135" t="s">
        <v>79</v>
      </c>
      <c r="E852" s="145" t="s">
        <v>1260</v>
      </c>
      <c r="F852" s="145" t="s">
        <v>509</v>
      </c>
      <c r="I852" s="137"/>
      <c r="J852" s="146">
        <f>BK852</f>
        <v>0</v>
      </c>
      <c r="L852" s="134"/>
      <c r="M852" s="139"/>
      <c r="N852" s="140"/>
      <c r="O852" s="140"/>
      <c r="P852" s="141">
        <f>SUM(P853:P854)</f>
        <v>0</v>
      </c>
      <c r="Q852" s="140"/>
      <c r="R852" s="141">
        <f>SUM(R853:R854)</f>
        <v>0</v>
      </c>
      <c r="S852" s="140"/>
      <c r="T852" s="142">
        <f>SUM(T853:T854)</f>
        <v>0</v>
      </c>
      <c r="AR852" s="135" t="s">
        <v>88</v>
      </c>
      <c r="AT852" s="143" t="s">
        <v>79</v>
      </c>
      <c r="AU852" s="143" t="s">
        <v>88</v>
      </c>
      <c r="AY852" s="135" t="s">
        <v>239</v>
      </c>
      <c r="BK852" s="144">
        <f>SUM(BK853:BK854)</f>
        <v>0</v>
      </c>
    </row>
    <row r="853" spans="1:65" s="2" customFormat="1" ht="24.25" customHeight="1">
      <c r="A853" s="34"/>
      <c r="B853" s="147"/>
      <c r="C853" s="148" t="s">
        <v>1897</v>
      </c>
      <c r="D853" s="148" t="s">
        <v>242</v>
      </c>
      <c r="E853" s="149" t="s">
        <v>1262</v>
      </c>
      <c r="F853" s="150" t="s">
        <v>1263</v>
      </c>
      <c r="G853" s="151" t="s">
        <v>461</v>
      </c>
      <c r="H853" s="152">
        <v>0.57299999999999995</v>
      </c>
      <c r="I853" s="153"/>
      <c r="J853" s="152">
        <f>ROUND(I853*H853,3)</f>
        <v>0</v>
      </c>
      <c r="K853" s="154"/>
      <c r="L853" s="35"/>
      <c r="M853" s="155" t="s">
        <v>1</v>
      </c>
      <c r="N853" s="156" t="s">
        <v>46</v>
      </c>
      <c r="O853" s="60"/>
      <c r="P853" s="157">
        <f>O853*H853</f>
        <v>0</v>
      </c>
      <c r="Q853" s="157">
        <v>0</v>
      </c>
      <c r="R853" s="157">
        <f>Q853*H853</f>
        <v>0</v>
      </c>
      <c r="S853" s="157">
        <v>0</v>
      </c>
      <c r="T853" s="158">
        <f>S853*H853</f>
        <v>0</v>
      </c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R853" s="159" t="s">
        <v>246</v>
      </c>
      <c r="AT853" s="159" t="s">
        <v>242</v>
      </c>
      <c r="AU853" s="159" t="s">
        <v>140</v>
      </c>
      <c r="AY853" s="18" t="s">
        <v>239</v>
      </c>
      <c r="BE853" s="160">
        <f>IF(N853="základná",J853,0)</f>
        <v>0</v>
      </c>
      <c r="BF853" s="160">
        <f>IF(N853="znížená",J853,0)</f>
        <v>0</v>
      </c>
      <c r="BG853" s="160">
        <f>IF(N853="zákl. prenesená",J853,0)</f>
        <v>0</v>
      </c>
      <c r="BH853" s="160">
        <f>IF(N853="zníž. prenesená",J853,0)</f>
        <v>0</v>
      </c>
      <c r="BI853" s="160">
        <f>IF(N853="nulová",J853,0)</f>
        <v>0</v>
      </c>
      <c r="BJ853" s="18" t="s">
        <v>140</v>
      </c>
      <c r="BK853" s="161">
        <f>ROUND(I853*H853,3)</f>
        <v>0</v>
      </c>
      <c r="BL853" s="18" t="s">
        <v>246</v>
      </c>
      <c r="BM853" s="159" t="s">
        <v>1898</v>
      </c>
    </row>
    <row r="854" spans="1:65" s="2" customFormat="1" ht="24.25" customHeight="1">
      <c r="A854" s="34"/>
      <c r="B854" s="147"/>
      <c r="C854" s="148" t="s">
        <v>1899</v>
      </c>
      <c r="D854" s="148" t="s">
        <v>242</v>
      </c>
      <c r="E854" s="149" t="s">
        <v>1266</v>
      </c>
      <c r="F854" s="150" t="s">
        <v>1267</v>
      </c>
      <c r="G854" s="151" t="s">
        <v>461</v>
      </c>
      <c r="H854" s="152">
        <v>1.9430000000000001</v>
      </c>
      <c r="I854" s="153"/>
      <c r="J854" s="152">
        <f>ROUND(I854*H854,3)</f>
        <v>0</v>
      </c>
      <c r="K854" s="154"/>
      <c r="L854" s="35"/>
      <c r="M854" s="155" t="s">
        <v>1</v>
      </c>
      <c r="N854" s="156" t="s">
        <v>46</v>
      </c>
      <c r="O854" s="60"/>
      <c r="P854" s="157">
        <f>O854*H854</f>
        <v>0</v>
      </c>
      <c r="Q854" s="157">
        <v>0</v>
      </c>
      <c r="R854" s="157">
        <f>Q854*H854</f>
        <v>0</v>
      </c>
      <c r="S854" s="157">
        <v>0</v>
      </c>
      <c r="T854" s="158">
        <f>S854*H854</f>
        <v>0</v>
      </c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R854" s="159" t="s">
        <v>246</v>
      </c>
      <c r="AT854" s="159" t="s">
        <v>242</v>
      </c>
      <c r="AU854" s="159" t="s">
        <v>140</v>
      </c>
      <c r="AY854" s="18" t="s">
        <v>239</v>
      </c>
      <c r="BE854" s="160">
        <f>IF(N854="základná",J854,0)</f>
        <v>0</v>
      </c>
      <c r="BF854" s="160">
        <f>IF(N854="znížená",J854,0)</f>
        <v>0</v>
      </c>
      <c r="BG854" s="160">
        <f>IF(N854="zákl. prenesená",J854,0)</f>
        <v>0</v>
      </c>
      <c r="BH854" s="160">
        <f>IF(N854="zníž. prenesená",J854,0)</f>
        <v>0</v>
      </c>
      <c r="BI854" s="160">
        <f>IF(N854="nulová",J854,0)</f>
        <v>0</v>
      </c>
      <c r="BJ854" s="18" t="s">
        <v>140</v>
      </c>
      <c r="BK854" s="161">
        <f>ROUND(I854*H854,3)</f>
        <v>0</v>
      </c>
      <c r="BL854" s="18" t="s">
        <v>246</v>
      </c>
      <c r="BM854" s="159" t="s">
        <v>1900</v>
      </c>
    </row>
    <row r="855" spans="1:65" s="12" customFormat="1" ht="25.85" customHeight="1">
      <c r="B855" s="134"/>
      <c r="D855" s="135" t="s">
        <v>79</v>
      </c>
      <c r="E855" s="136" t="s">
        <v>924</v>
      </c>
      <c r="F855" s="136" t="s">
        <v>1269</v>
      </c>
      <c r="I855" s="137"/>
      <c r="J855" s="138">
        <f>BK855</f>
        <v>0</v>
      </c>
      <c r="L855" s="134"/>
      <c r="M855" s="139"/>
      <c r="N855" s="140"/>
      <c r="O855" s="140"/>
      <c r="P855" s="141">
        <f>P856+P864+P870</f>
        <v>0</v>
      </c>
      <c r="Q855" s="140"/>
      <c r="R855" s="141">
        <f>R856+R864+R870</f>
        <v>0.1684437</v>
      </c>
      <c r="S855" s="140"/>
      <c r="T855" s="142">
        <f>T856+T864+T870</f>
        <v>0</v>
      </c>
      <c r="AR855" s="135" t="s">
        <v>88</v>
      </c>
      <c r="AT855" s="143" t="s">
        <v>79</v>
      </c>
      <c r="AU855" s="143" t="s">
        <v>80</v>
      </c>
      <c r="AY855" s="135" t="s">
        <v>239</v>
      </c>
      <c r="BK855" s="144">
        <f>BK856+BK864+BK870</f>
        <v>0</v>
      </c>
    </row>
    <row r="856" spans="1:65" s="12" customFormat="1" ht="22.75" customHeight="1">
      <c r="B856" s="134"/>
      <c r="D856" s="135" t="s">
        <v>79</v>
      </c>
      <c r="E856" s="145" t="s">
        <v>1270</v>
      </c>
      <c r="F856" s="145" t="s">
        <v>1271</v>
      </c>
      <c r="I856" s="137"/>
      <c r="J856" s="146">
        <f>BK856</f>
        <v>0</v>
      </c>
      <c r="L856" s="134"/>
      <c r="M856" s="139"/>
      <c r="N856" s="140"/>
      <c r="O856" s="140"/>
      <c r="P856" s="141">
        <f>SUM(P857:P863)</f>
        <v>0</v>
      </c>
      <c r="Q856" s="140"/>
      <c r="R856" s="141">
        <f>SUM(R857:R863)</f>
        <v>0.16809450000000001</v>
      </c>
      <c r="S856" s="140"/>
      <c r="T856" s="142">
        <f>SUM(T857:T863)</f>
        <v>0</v>
      </c>
      <c r="AR856" s="135" t="s">
        <v>88</v>
      </c>
      <c r="AT856" s="143" t="s">
        <v>79</v>
      </c>
      <c r="AU856" s="143" t="s">
        <v>88</v>
      </c>
      <c r="AY856" s="135" t="s">
        <v>239</v>
      </c>
      <c r="BK856" s="144">
        <f>SUM(BK857:BK863)</f>
        <v>0</v>
      </c>
    </row>
    <row r="857" spans="1:65" s="2" customFormat="1" ht="38" customHeight="1">
      <c r="A857" s="34"/>
      <c r="B857" s="147"/>
      <c r="C857" s="148" t="s">
        <v>425</v>
      </c>
      <c r="D857" s="148" t="s">
        <v>242</v>
      </c>
      <c r="E857" s="149" t="s">
        <v>1272</v>
      </c>
      <c r="F857" s="150" t="s">
        <v>1273</v>
      </c>
      <c r="G857" s="151" t="s">
        <v>261</v>
      </c>
      <c r="H857" s="152">
        <v>7.35</v>
      </c>
      <c r="I857" s="153"/>
      <c r="J857" s="152">
        <f>ROUND(I857*H857,3)</f>
        <v>0</v>
      </c>
      <c r="K857" s="154"/>
      <c r="L857" s="35"/>
      <c r="M857" s="155" t="s">
        <v>1</v>
      </c>
      <c r="N857" s="156" t="s">
        <v>46</v>
      </c>
      <c r="O857" s="60"/>
      <c r="P857" s="157">
        <f>O857*H857</f>
        <v>0</v>
      </c>
      <c r="Q857" s="157">
        <v>8.7000000000000001E-4</v>
      </c>
      <c r="R857" s="157">
        <f>Q857*H857</f>
        <v>6.3945E-3</v>
      </c>
      <c r="S857" s="157">
        <v>0</v>
      </c>
      <c r="T857" s="158">
        <f>S857*H857</f>
        <v>0</v>
      </c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R857" s="159" t="s">
        <v>307</v>
      </c>
      <c r="AT857" s="159" t="s">
        <v>242</v>
      </c>
      <c r="AU857" s="159" t="s">
        <v>140</v>
      </c>
      <c r="AY857" s="18" t="s">
        <v>239</v>
      </c>
      <c r="BE857" s="160">
        <f>IF(N857="základná",J857,0)</f>
        <v>0</v>
      </c>
      <c r="BF857" s="160">
        <f>IF(N857="znížená",J857,0)</f>
        <v>0</v>
      </c>
      <c r="BG857" s="160">
        <f>IF(N857="zákl. prenesená",J857,0)</f>
        <v>0</v>
      </c>
      <c r="BH857" s="160">
        <f>IF(N857="zníž. prenesená",J857,0)</f>
        <v>0</v>
      </c>
      <c r="BI857" s="160">
        <f>IF(N857="nulová",J857,0)</f>
        <v>0</v>
      </c>
      <c r="BJ857" s="18" t="s">
        <v>140</v>
      </c>
      <c r="BK857" s="161">
        <f>ROUND(I857*H857,3)</f>
        <v>0</v>
      </c>
      <c r="BL857" s="18" t="s">
        <v>307</v>
      </c>
      <c r="BM857" s="159" t="s">
        <v>1475</v>
      </c>
    </row>
    <row r="858" spans="1:65" s="15" customFormat="1">
      <c r="B858" s="179"/>
      <c r="D858" s="163" t="s">
        <v>247</v>
      </c>
      <c r="E858" s="180" t="s">
        <v>1</v>
      </c>
      <c r="F858" s="181" t="s">
        <v>1275</v>
      </c>
      <c r="H858" s="180" t="s">
        <v>1</v>
      </c>
      <c r="I858" s="182"/>
      <c r="L858" s="179"/>
      <c r="M858" s="183"/>
      <c r="N858" s="184"/>
      <c r="O858" s="184"/>
      <c r="P858" s="184"/>
      <c r="Q858" s="184"/>
      <c r="R858" s="184"/>
      <c r="S858" s="184"/>
      <c r="T858" s="185"/>
      <c r="AT858" s="180" t="s">
        <v>247</v>
      </c>
      <c r="AU858" s="180" t="s">
        <v>140</v>
      </c>
      <c r="AV858" s="15" t="s">
        <v>88</v>
      </c>
      <c r="AW858" s="15" t="s">
        <v>3</v>
      </c>
      <c r="AX858" s="15" t="s">
        <v>80</v>
      </c>
      <c r="AY858" s="180" t="s">
        <v>239</v>
      </c>
    </row>
    <row r="859" spans="1:65" s="13" customFormat="1">
      <c r="B859" s="162"/>
      <c r="D859" s="163" t="s">
        <v>247</v>
      </c>
      <c r="E859" s="164" t="s">
        <v>1</v>
      </c>
      <c r="F859" s="165" t="s">
        <v>1276</v>
      </c>
      <c r="H859" s="166">
        <v>7.35</v>
      </c>
      <c r="I859" s="167"/>
      <c r="L859" s="162"/>
      <c r="M859" s="168"/>
      <c r="N859" s="169"/>
      <c r="O859" s="169"/>
      <c r="P859" s="169"/>
      <c r="Q859" s="169"/>
      <c r="R859" s="169"/>
      <c r="S859" s="169"/>
      <c r="T859" s="170"/>
      <c r="AT859" s="164" t="s">
        <v>247</v>
      </c>
      <c r="AU859" s="164" t="s">
        <v>140</v>
      </c>
      <c r="AV859" s="13" t="s">
        <v>140</v>
      </c>
      <c r="AW859" s="13" t="s">
        <v>3</v>
      </c>
      <c r="AX859" s="13" t="s">
        <v>80</v>
      </c>
      <c r="AY859" s="164" t="s">
        <v>239</v>
      </c>
    </row>
    <row r="860" spans="1:65" s="14" customFormat="1">
      <c r="B860" s="171"/>
      <c r="D860" s="163" t="s">
        <v>247</v>
      </c>
      <c r="E860" s="172" t="s">
        <v>1</v>
      </c>
      <c r="F860" s="173" t="s">
        <v>249</v>
      </c>
      <c r="H860" s="174">
        <v>7.35</v>
      </c>
      <c r="I860" s="175"/>
      <c r="L860" s="171"/>
      <c r="M860" s="176"/>
      <c r="N860" s="177"/>
      <c r="O860" s="177"/>
      <c r="P860" s="177"/>
      <c r="Q860" s="177"/>
      <c r="R860" s="177"/>
      <c r="S860" s="177"/>
      <c r="T860" s="178"/>
      <c r="AT860" s="172" t="s">
        <v>247</v>
      </c>
      <c r="AU860" s="172" t="s">
        <v>140</v>
      </c>
      <c r="AV860" s="14" t="s">
        <v>246</v>
      </c>
      <c r="AW860" s="14" t="s">
        <v>3</v>
      </c>
      <c r="AX860" s="14" t="s">
        <v>88</v>
      </c>
      <c r="AY860" s="172" t="s">
        <v>239</v>
      </c>
    </row>
    <row r="861" spans="1:65" s="2" customFormat="1" ht="14.4" customHeight="1">
      <c r="A861" s="34"/>
      <c r="B861" s="147"/>
      <c r="C861" s="190" t="s">
        <v>1285</v>
      </c>
      <c r="D861" s="190" t="s">
        <v>541</v>
      </c>
      <c r="E861" s="191" t="s">
        <v>1277</v>
      </c>
      <c r="F861" s="192" t="s">
        <v>1278</v>
      </c>
      <c r="G861" s="193" t="s">
        <v>261</v>
      </c>
      <c r="H861" s="194">
        <v>8.0850000000000009</v>
      </c>
      <c r="I861" s="195"/>
      <c r="J861" s="194">
        <f>ROUND(I861*H861,3)</f>
        <v>0</v>
      </c>
      <c r="K861" s="196"/>
      <c r="L861" s="197"/>
      <c r="M861" s="198" t="s">
        <v>1</v>
      </c>
      <c r="N861" s="199" t="s">
        <v>46</v>
      </c>
      <c r="O861" s="60"/>
      <c r="P861" s="157">
        <f>O861*H861</f>
        <v>0</v>
      </c>
      <c r="Q861" s="157">
        <v>0.02</v>
      </c>
      <c r="R861" s="157">
        <f>Q861*H861</f>
        <v>0.16170000000000001</v>
      </c>
      <c r="S861" s="157">
        <v>0</v>
      </c>
      <c r="T861" s="158">
        <f>S861*H861</f>
        <v>0</v>
      </c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R861" s="159" t="s">
        <v>323</v>
      </c>
      <c r="AT861" s="159" t="s">
        <v>541</v>
      </c>
      <c r="AU861" s="159" t="s">
        <v>140</v>
      </c>
      <c r="AY861" s="18" t="s">
        <v>239</v>
      </c>
      <c r="BE861" s="160">
        <f>IF(N861="základná",J861,0)</f>
        <v>0</v>
      </c>
      <c r="BF861" s="160">
        <f>IF(N861="znížená",J861,0)</f>
        <v>0</v>
      </c>
      <c r="BG861" s="160">
        <f>IF(N861="zákl. prenesená",J861,0)</f>
        <v>0</v>
      </c>
      <c r="BH861" s="160">
        <f>IF(N861="zníž. prenesená",J861,0)</f>
        <v>0</v>
      </c>
      <c r="BI861" s="160">
        <f>IF(N861="nulová",J861,0)</f>
        <v>0</v>
      </c>
      <c r="BJ861" s="18" t="s">
        <v>140</v>
      </c>
      <c r="BK861" s="161">
        <f>ROUND(I861*H861,3)</f>
        <v>0</v>
      </c>
      <c r="BL861" s="18" t="s">
        <v>307</v>
      </c>
      <c r="BM861" s="159" t="s">
        <v>1326</v>
      </c>
    </row>
    <row r="862" spans="1:65" s="13" customFormat="1">
      <c r="B862" s="162"/>
      <c r="D862" s="163" t="s">
        <v>247</v>
      </c>
      <c r="E862" s="164" t="s">
        <v>1</v>
      </c>
      <c r="F862" s="165" t="s">
        <v>1280</v>
      </c>
      <c r="H862" s="166">
        <v>8.0850000000000009</v>
      </c>
      <c r="I862" s="167"/>
      <c r="L862" s="162"/>
      <c r="M862" s="168"/>
      <c r="N862" s="169"/>
      <c r="O862" s="169"/>
      <c r="P862" s="169"/>
      <c r="Q862" s="169"/>
      <c r="R862" s="169"/>
      <c r="S862" s="169"/>
      <c r="T862" s="170"/>
      <c r="AT862" s="164" t="s">
        <v>247</v>
      </c>
      <c r="AU862" s="164" t="s">
        <v>140</v>
      </c>
      <c r="AV862" s="13" t="s">
        <v>140</v>
      </c>
      <c r="AW862" s="13" t="s">
        <v>3</v>
      </c>
      <c r="AX862" s="13" t="s">
        <v>80</v>
      </c>
      <c r="AY862" s="164" t="s">
        <v>239</v>
      </c>
    </row>
    <row r="863" spans="1:65" s="14" customFormat="1">
      <c r="B863" s="171"/>
      <c r="D863" s="163" t="s">
        <v>247</v>
      </c>
      <c r="E863" s="172" t="s">
        <v>1</v>
      </c>
      <c r="F863" s="173" t="s">
        <v>249</v>
      </c>
      <c r="H863" s="174">
        <v>8.0850000000000009</v>
      </c>
      <c r="I863" s="175"/>
      <c r="L863" s="171"/>
      <c r="M863" s="176"/>
      <c r="N863" s="177"/>
      <c r="O863" s="177"/>
      <c r="P863" s="177"/>
      <c r="Q863" s="177"/>
      <c r="R863" s="177"/>
      <c r="S863" s="177"/>
      <c r="T863" s="178"/>
      <c r="AT863" s="172" t="s">
        <v>247</v>
      </c>
      <c r="AU863" s="172" t="s">
        <v>140</v>
      </c>
      <c r="AV863" s="14" t="s">
        <v>246</v>
      </c>
      <c r="AW863" s="14" t="s">
        <v>3</v>
      </c>
      <c r="AX863" s="14" t="s">
        <v>88</v>
      </c>
      <c r="AY863" s="172" t="s">
        <v>239</v>
      </c>
    </row>
    <row r="864" spans="1:65" s="12" customFormat="1" ht="22.75" customHeight="1">
      <c r="B864" s="134"/>
      <c r="D864" s="135" t="s">
        <v>79</v>
      </c>
      <c r="E864" s="145" t="s">
        <v>1281</v>
      </c>
      <c r="F864" s="145" t="s">
        <v>1282</v>
      </c>
      <c r="I864" s="137"/>
      <c r="J864" s="146">
        <f>BK864</f>
        <v>0</v>
      </c>
      <c r="L864" s="134"/>
      <c r="M864" s="139"/>
      <c r="N864" s="140"/>
      <c r="O864" s="140"/>
      <c r="P864" s="141">
        <f>SUM(P865:P869)</f>
        <v>0</v>
      </c>
      <c r="Q864" s="140"/>
      <c r="R864" s="141">
        <f>SUM(R865:R869)</f>
        <v>3.4920000000000003E-4</v>
      </c>
      <c r="S864" s="140"/>
      <c r="T864" s="142">
        <f>SUM(T865:T869)</f>
        <v>0</v>
      </c>
      <c r="AR864" s="135" t="s">
        <v>88</v>
      </c>
      <c r="AT864" s="143" t="s">
        <v>79</v>
      </c>
      <c r="AU864" s="143" t="s">
        <v>88</v>
      </c>
      <c r="AY864" s="135" t="s">
        <v>239</v>
      </c>
      <c r="BK864" s="144">
        <f>SUM(BK865:BK869)</f>
        <v>0</v>
      </c>
    </row>
    <row r="865" spans="1:65" s="2" customFormat="1" ht="38" customHeight="1">
      <c r="A865" s="34"/>
      <c r="B865" s="147"/>
      <c r="C865" s="148" t="s">
        <v>1289</v>
      </c>
      <c r="D865" s="148" t="s">
        <v>242</v>
      </c>
      <c r="E865" s="149" t="s">
        <v>1283</v>
      </c>
      <c r="F865" s="150" t="s">
        <v>1284</v>
      </c>
      <c r="G865" s="151" t="s">
        <v>261</v>
      </c>
      <c r="H865" s="152">
        <v>0.36</v>
      </c>
      <c r="I865" s="153"/>
      <c r="J865" s="152">
        <f>ROUND(I865*H865,3)</f>
        <v>0</v>
      </c>
      <c r="K865" s="154"/>
      <c r="L865" s="35"/>
      <c r="M865" s="155" t="s">
        <v>1</v>
      </c>
      <c r="N865" s="156" t="s">
        <v>46</v>
      </c>
      <c r="O865" s="60"/>
      <c r="P865" s="157">
        <f>O865*H865</f>
        <v>0</v>
      </c>
      <c r="Q865" s="157">
        <v>9.7000000000000005E-4</v>
      </c>
      <c r="R865" s="157">
        <f>Q865*H865</f>
        <v>3.4920000000000003E-4</v>
      </c>
      <c r="S865" s="157">
        <v>0</v>
      </c>
      <c r="T865" s="158">
        <f>S865*H865</f>
        <v>0</v>
      </c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R865" s="159" t="s">
        <v>307</v>
      </c>
      <c r="AT865" s="159" t="s">
        <v>242</v>
      </c>
      <c r="AU865" s="159" t="s">
        <v>140</v>
      </c>
      <c r="AY865" s="18" t="s">
        <v>239</v>
      </c>
      <c r="BE865" s="160">
        <f>IF(N865="základná",J865,0)</f>
        <v>0</v>
      </c>
      <c r="BF865" s="160">
        <f>IF(N865="znížená",J865,0)</f>
        <v>0</v>
      </c>
      <c r="BG865" s="160">
        <f>IF(N865="zákl. prenesená",J865,0)</f>
        <v>0</v>
      </c>
      <c r="BH865" s="160">
        <f>IF(N865="zníž. prenesená",J865,0)</f>
        <v>0</v>
      </c>
      <c r="BI865" s="160">
        <f>IF(N865="nulová",J865,0)</f>
        <v>0</v>
      </c>
      <c r="BJ865" s="18" t="s">
        <v>140</v>
      </c>
      <c r="BK865" s="161">
        <f>ROUND(I865*H865,3)</f>
        <v>0</v>
      </c>
      <c r="BL865" s="18" t="s">
        <v>307</v>
      </c>
      <c r="BM865" s="159" t="s">
        <v>830</v>
      </c>
    </row>
    <row r="866" spans="1:65" s="13" customFormat="1">
      <c r="B866" s="162"/>
      <c r="D866" s="163" t="s">
        <v>247</v>
      </c>
      <c r="E866" s="164" t="s">
        <v>1</v>
      </c>
      <c r="F866" s="165" t="s">
        <v>1291</v>
      </c>
      <c r="H866" s="166">
        <v>0.36</v>
      </c>
      <c r="I866" s="167"/>
      <c r="L866" s="162"/>
      <c r="M866" s="168"/>
      <c r="N866" s="169"/>
      <c r="O866" s="169"/>
      <c r="P866" s="169"/>
      <c r="Q866" s="169"/>
      <c r="R866" s="169"/>
      <c r="S866" s="169"/>
      <c r="T866" s="170"/>
      <c r="AT866" s="164" t="s">
        <v>247</v>
      </c>
      <c r="AU866" s="164" t="s">
        <v>140</v>
      </c>
      <c r="AV866" s="13" t="s">
        <v>140</v>
      </c>
      <c r="AW866" s="13" t="s">
        <v>3</v>
      </c>
      <c r="AX866" s="13" t="s">
        <v>80</v>
      </c>
      <c r="AY866" s="164" t="s">
        <v>239</v>
      </c>
    </row>
    <row r="867" spans="1:65" s="14" customFormat="1">
      <c r="B867" s="171"/>
      <c r="D867" s="163" t="s">
        <v>247</v>
      </c>
      <c r="E867" s="172" t="s">
        <v>1</v>
      </c>
      <c r="F867" s="173" t="s">
        <v>249</v>
      </c>
      <c r="H867" s="174">
        <v>0.36</v>
      </c>
      <c r="I867" s="175"/>
      <c r="L867" s="171"/>
      <c r="M867" s="176"/>
      <c r="N867" s="177"/>
      <c r="O867" s="177"/>
      <c r="P867" s="177"/>
      <c r="Q867" s="177"/>
      <c r="R867" s="177"/>
      <c r="S867" s="177"/>
      <c r="T867" s="178"/>
      <c r="AT867" s="172" t="s">
        <v>247</v>
      </c>
      <c r="AU867" s="172" t="s">
        <v>140</v>
      </c>
      <c r="AV867" s="14" t="s">
        <v>246</v>
      </c>
      <c r="AW867" s="14" t="s">
        <v>3</v>
      </c>
      <c r="AX867" s="14" t="s">
        <v>88</v>
      </c>
      <c r="AY867" s="172" t="s">
        <v>239</v>
      </c>
    </row>
    <row r="868" spans="1:65" s="2" customFormat="1" ht="14.4" customHeight="1">
      <c r="A868" s="34"/>
      <c r="B868" s="147"/>
      <c r="C868" s="190" t="s">
        <v>1290</v>
      </c>
      <c r="D868" s="190" t="s">
        <v>541</v>
      </c>
      <c r="E868" s="191" t="s">
        <v>1292</v>
      </c>
      <c r="F868" s="192" t="s">
        <v>1293</v>
      </c>
      <c r="G868" s="193" t="s">
        <v>261</v>
      </c>
      <c r="H868" s="194">
        <v>0.36</v>
      </c>
      <c r="I868" s="195"/>
      <c r="J868" s="194">
        <f>ROUND(I868*H868,3)</f>
        <v>0</v>
      </c>
      <c r="K868" s="196"/>
      <c r="L868" s="197"/>
      <c r="M868" s="198" t="s">
        <v>1</v>
      </c>
      <c r="N868" s="199" t="s">
        <v>46</v>
      </c>
      <c r="O868" s="60"/>
      <c r="P868" s="157">
        <f>O868*H868</f>
        <v>0</v>
      </c>
      <c r="Q868" s="157">
        <v>0</v>
      </c>
      <c r="R868" s="157">
        <f>Q868*H868</f>
        <v>0</v>
      </c>
      <c r="S868" s="157">
        <v>0</v>
      </c>
      <c r="T868" s="158">
        <f>S868*H868</f>
        <v>0</v>
      </c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R868" s="159" t="s">
        <v>323</v>
      </c>
      <c r="AT868" s="159" t="s">
        <v>541</v>
      </c>
      <c r="AU868" s="159" t="s">
        <v>140</v>
      </c>
      <c r="AY868" s="18" t="s">
        <v>239</v>
      </c>
      <c r="BE868" s="160">
        <f>IF(N868="základná",J868,0)</f>
        <v>0</v>
      </c>
      <c r="BF868" s="160">
        <f>IF(N868="znížená",J868,0)</f>
        <v>0</v>
      </c>
      <c r="BG868" s="160">
        <f>IF(N868="zákl. prenesená",J868,0)</f>
        <v>0</v>
      </c>
      <c r="BH868" s="160">
        <f>IF(N868="zníž. prenesená",J868,0)</f>
        <v>0</v>
      </c>
      <c r="BI868" s="160">
        <f>IF(N868="nulová",J868,0)</f>
        <v>0</v>
      </c>
      <c r="BJ868" s="18" t="s">
        <v>140</v>
      </c>
      <c r="BK868" s="161">
        <f>ROUND(I868*H868,3)</f>
        <v>0</v>
      </c>
      <c r="BL868" s="18" t="s">
        <v>307</v>
      </c>
      <c r="BM868" s="159" t="s">
        <v>832</v>
      </c>
    </row>
    <row r="869" spans="1:65" s="2" customFormat="1" ht="88.4">
      <c r="A869" s="34"/>
      <c r="B869" s="35"/>
      <c r="C869" s="34"/>
      <c r="D869" s="163" t="s">
        <v>316</v>
      </c>
      <c r="E869" s="34"/>
      <c r="F869" s="186" t="s">
        <v>1295</v>
      </c>
      <c r="G869" s="34"/>
      <c r="H869" s="34"/>
      <c r="I869" s="187"/>
      <c r="J869" s="34"/>
      <c r="K869" s="34"/>
      <c r="L869" s="35"/>
      <c r="M869" s="188"/>
      <c r="N869" s="189"/>
      <c r="O869" s="60"/>
      <c r="P869" s="60"/>
      <c r="Q869" s="60"/>
      <c r="R869" s="60"/>
      <c r="S869" s="60"/>
      <c r="T869" s="61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T869" s="18" t="s">
        <v>316</v>
      </c>
      <c r="AU869" s="18" t="s">
        <v>140</v>
      </c>
    </row>
    <row r="870" spans="1:65" s="12" customFormat="1" ht="22.75" customHeight="1">
      <c r="B870" s="134"/>
      <c r="D870" s="135" t="s">
        <v>79</v>
      </c>
      <c r="E870" s="145" t="s">
        <v>1296</v>
      </c>
      <c r="F870" s="145" t="s">
        <v>509</v>
      </c>
      <c r="I870" s="137"/>
      <c r="J870" s="146">
        <f>BK870</f>
        <v>0</v>
      </c>
      <c r="L870" s="134"/>
      <c r="M870" s="139"/>
      <c r="N870" s="140"/>
      <c r="O870" s="140"/>
      <c r="P870" s="141">
        <f>P871</f>
        <v>0</v>
      </c>
      <c r="Q870" s="140"/>
      <c r="R870" s="141">
        <f>R871</f>
        <v>0</v>
      </c>
      <c r="S870" s="140"/>
      <c r="T870" s="142">
        <f>T871</f>
        <v>0</v>
      </c>
      <c r="AR870" s="135" t="s">
        <v>88</v>
      </c>
      <c r="AT870" s="143" t="s">
        <v>79</v>
      </c>
      <c r="AU870" s="143" t="s">
        <v>88</v>
      </c>
      <c r="AY870" s="135" t="s">
        <v>239</v>
      </c>
      <c r="BK870" s="144">
        <f>BK871</f>
        <v>0</v>
      </c>
    </row>
    <row r="871" spans="1:65" s="2" customFormat="1" ht="24.25" customHeight="1">
      <c r="A871" s="34"/>
      <c r="B871" s="147"/>
      <c r="C871" s="148" t="s">
        <v>1901</v>
      </c>
      <c r="D871" s="148" t="s">
        <v>242</v>
      </c>
      <c r="E871" s="149" t="s">
        <v>1298</v>
      </c>
      <c r="F871" s="150" t="s">
        <v>1299</v>
      </c>
      <c r="G871" s="151" t="s">
        <v>461</v>
      </c>
      <c r="H871" s="152">
        <v>0.16800000000000001</v>
      </c>
      <c r="I871" s="153"/>
      <c r="J871" s="152">
        <f>ROUND(I871*H871,3)</f>
        <v>0</v>
      </c>
      <c r="K871" s="154"/>
      <c r="L871" s="35"/>
      <c r="M871" s="155" t="s">
        <v>1</v>
      </c>
      <c r="N871" s="156" t="s">
        <v>46</v>
      </c>
      <c r="O871" s="60"/>
      <c r="P871" s="157">
        <f>O871*H871</f>
        <v>0</v>
      </c>
      <c r="Q871" s="157">
        <v>0</v>
      </c>
      <c r="R871" s="157">
        <f>Q871*H871</f>
        <v>0</v>
      </c>
      <c r="S871" s="157">
        <v>0</v>
      </c>
      <c r="T871" s="158">
        <f>S871*H871</f>
        <v>0</v>
      </c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R871" s="159" t="s">
        <v>246</v>
      </c>
      <c r="AT871" s="159" t="s">
        <v>242</v>
      </c>
      <c r="AU871" s="159" t="s">
        <v>140</v>
      </c>
      <c r="AY871" s="18" t="s">
        <v>239</v>
      </c>
      <c r="BE871" s="160">
        <f>IF(N871="základná",J871,0)</f>
        <v>0</v>
      </c>
      <c r="BF871" s="160">
        <f>IF(N871="znížená",J871,0)</f>
        <v>0</v>
      </c>
      <c r="BG871" s="160">
        <f>IF(N871="zákl. prenesená",J871,0)</f>
        <v>0</v>
      </c>
      <c r="BH871" s="160">
        <f>IF(N871="zníž. prenesená",J871,0)</f>
        <v>0</v>
      </c>
      <c r="BI871" s="160">
        <f>IF(N871="nulová",J871,0)</f>
        <v>0</v>
      </c>
      <c r="BJ871" s="18" t="s">
        <v>140</v>
      </c>
      <c r="BK871" s="161">
        <f>ROUND(I871*H871,3)</f>
        <v>0</v>
      </c>
      <c r="BL871" s="18" t="s">
        <v>246</v>
      </c>
      <c r="BM871" s="159" t="s">
        <v>1902</v>
      </c>
    </row>
    <row r="872" spans="1:65" s="12" customFormat="1" ht="25.85" customHeight="1">
      <c r="B872" s="134"/>
      <c r="D872" s="135" t="s">
        <v>79</v>
      </c>
      <c r="E872" s="136" t="s">
        <v>443</v>
      </c>
      <c r="F872" s="136" t="s">
        <v>1301</v>
      </c>
      <c r="I872" s="137"/>
      <c r="J872" s="138">
        <f>BK872</f>
        <v>0</v>
      </c>
      <c r="L872" s="134"/>
      <c r="M872" s="139"/>
      <c r="N872" s="140"/>
      <c r="O872" s="140"/>
      <c r="P872" s="141">
        <f>P873+P881</f>
        <v>0</v>
      </c>
      <c r="Q872" s="140"/>
      <c r="R872" s="141">
        <f>R873+R881</f>
        <v>0.1066</v>
      </c>
      <c r="S872" s="140"/>
      <c r="T872" s="142">
        <f>T873+T881</f>
        <v>0</v>
      </c>
      <c r="AR872" s="135" t="s">
        <v>88</v>
      </c>
      <c r="AT872" s="143" t="s">
        <v>79</v>
      </c>
      <c r="AU872" s="143" t="s">
        <v>80</v>
      </c>
      <c r="AY872" s="135" t="s">
        <v>239</v>
      </c>
      <c r="BK872" s="144">
        <f>BK873+BK881</f>
        <v>0</v>
      </c>
    </row>
    <row r="873" spans="1:65" s="12" customFormat="1" ht="22.75" customHeight="1">
      <c r="B873" s="134"/>
      <c r="D873" s="135" t="s">
        <v>79</v>
      </c>
      <c r="E873" s="145" t="s">
        <v>1302</v>
      </c>
      <c r="F873" s="145" t="s">
        <v>1303</v>
      </c>
      <c r="I873" s="137"/>
      <c r="J873" s="146">
        <f>BK873</f>
        <v>0</v>
      </c>
      <c r="L873" s="134"/>
      <c r="M873" s="139"/>
      <c r="N873" s="140"/>
      <c r="O873" s="140"/>
      <c r="P873" s="141">
        <f>SUM(P874:P880)</f>
        <v>0</v>
      </c>
      <c r="Q873" s="140"/>
      <c r="R873" s="141">
        <f>SUM(R874:R880)</f>
        <v>0.1066</v>
      </c>
      <c r="S873" s="140"/>
      <c r="T873" s="142">
        <f>SUM(T874:T880)</f>
        <v>0</v>
      </c>
      <c r="AR873" s="135" t="s">
        <v>88</v>
      </c>
      <c r="AT873" s="143" t="s">
        <v>79</v>
      </c>
      <c r="AU873" s="143" t="s">
        <v>88</v>
      </c>
      <c r="AY873" s="135" t="s">
        <v>239</v>
      </c>
      <c r="BK873" s="144">
        <f>SUM(BK874:BK880)</f>
        <v>0</v>
      </c>
    </row>
    <row r="874" spans="1:65" s="2" customFormat="1" ht="24.25" customHeight="1">
      <c r="A874" s="34"/>
      <c r="B874" s="147"/>
      <c r="C874" s="148" t="s">
        <v>652</v>
      </c>
      <c r="D874" s="148" t="s">
        <v>242</v>
      </c>
      <c r="E874" s="149" t="s">
        <v>1305</v>
      </c>
      <c r="F874" s="150" t="s">
        <v>1306</v>
      </c>
      <c r="G874" s="151" t="s">
        <v>388</v>
      </c>
      <c r="H874" s="152">
        <v>5</v>
      </c>
      <c r="I874" s="153"/>
      <c r="J874" s="152">
        <f>ROUND(I874*H874,3)</f>
        <v>0</v>
      </c>
      <c r="K874" s="154"/>
      <c r="L874" s="35"/>
      <c r="M874" s="155" t="s">
        <v>1</v>
      </c>
      <c r="N874" s="156" t="s">
        <v>46</v>
      </c>
      <c r="O874" s="60"/>
      <c r="P874" s="157">
        <f>O874*H874</f>
        <v>0</v>
      </c>
      <c r="Q874" s="157">
        <v>0</v>
      </c>
      <c r="R874" s="157">
        <f>Q874*H874</f>
        <v>0</v>
      </c>
      <c r="S874" s="157">
        <v>0</v>
      </c>
      <c r="T874" s="158">
        <f>S874*H874</f>
        <v>0</v>
      </c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R874" s="159" t="s">
        <v>246</v>
      </c>
      <c r="AT874" s="159" t="s">
        <v>242</v>
      </c>
      <c r="AU874" s="159" t="s">
        <v>140</v>
      </c>
      <c r="AY874" s="18" t="s">
        <v>239</v>
      </c>
      <c r="BE874" s="160">
        <f>IF(N874="základná",J874,0)</f>
        <v>0</v>
      </c>
      <c r="BF874" s="160">
        <f>IF(N874="znížená",J874,0)</f>
        <v>0</v>
      </c>
      <c r="BG874" s="160">
        <f>IF(N874="zákl. prenesená",J874,0)</f>
        <v>0</v>
      </c>
      <c r="BH874" s="160">
        <f>IF(N874="zníž. prenesená",J874,0)</f>
        <v>0</v>
      </c>
      <c r="BI874" s="160">
        <f>IF(N874="nulová",J874,0)</f>
        <v>0</v>
      </c>
      <c r="BJ874" s="18" t="s">
        <v>140</v>
      </c>
      <c r="BK874" s="161">
        <f>ROUND(I874*H874,3)</f>
        <v>0</v>
      </c>
      <c r="BL874" s="18" t="s">
        <v>246</v>
      </c>
      <c r="BM874" s="159" t="s">
        <v>1903</v>
      </c>
    </row>
    <row r="875" spans="1:65" s="13" customFormat="1">
      <c r="B875" s="162"/>
      <c r="D875" s="163" t="s">
        <v>247</v>
      </c>
      <c r="E875" s="164" t="s">
        <v>1</v>
      </c>
      <c r="F875" s="165" t="s">
        <v>1308</v>
      </c>
      <c r="H875" s="166">
        <v>5</v>
      </c>
      <c r="I875" s="167"/>
      <c r="L875" s="162"/>
      <c r="M875" s="168"/>
      <c r="N875" s="169"/>
      <c r="O875" s="169"/>
      <c r="P875" s="169"/>
      <c r="Q875" s="169"/>
      <c r="R875" s="169"/>
      <c r="S875" s="169"/>
      <c r="T875" s="170"/>
      <c r="AT875" s="164" t="s">
        <v>247</v>
      </c>
      <c r="AU875" s="164" t="s">
        <v>140</v>
      </c>
      <c r="AV875" s="13" t="s">
        <v>140</v>
      </c>
      <c r="AW875" s="13" t="s">
        <v>3</v>
      </c>
      <c r="AX875" s="13" t="s">
        <v>88</v>
      </c>
      <c r="AY875" s="164" t="s">
        <v>239</v>
      </c>
    </row>
    <row r="876" spans="1:65" s="2" customFormat="1" ht="14.4" customHeight="1">
      <c r="A876" s="34"/>
      <c r="B876" s="147"/>
      <c r="C876" s="190" t="s">
        <v>1265</v>
      </c>
      <c r="D876" s="190" t="s">
        <v>541</v>
      </c>
      <c r="E876" s="191" t="s">
        <v>1310</v>
      </c>
      <c r="F876" s="192" t="s">
        <v>1311</v>
      </c>
      <c r="G876" s="193" t="s">
        <v>388</v>
      </c>
      <c r="H876" s="194">
        <v>5</v>
      </c>
      <c r="I876" s="195"/>
      <c r="J876" s="194">
        <f>ROUND(I876*H876,3)</f>
        <v>0</v>
      </c>
      <c r="K876" s="196"/>
      <c r="L876" s="197"/>
      <c r="M876" s="198" t="s">
        <v>1</v>
      </c>
      <c r="N876" s="199" t="s">
        <v>46</v>
      </c>
      <c r="O876" s="60"/>
      <c r="P876" s="157">
        <f>O876*H876</f>
        <v>0</v>
      </c>
      <c r="Q876" s="157">
        <v>2.1319999999999999E-2</v>
      </c>
      <c r="R876" s="157">
        <f>Q876*H876</f>
        <v>0.1066</v>
      </c>
      <c r="S876" s="157">
        <v>0</v>
      </c>
      <c r="T876" s="158">
        <f>S876*H876</f>
        <v>0</v>
      </c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R876" s="159" t="s">
        <v>291</v>
      </c>
      <c r="AT876" s="159" t="s">
        <v>541</v>
      </c>
      <c r="AU876" s="159" t="s">
        <v>140</v>
      </c>
      <c r="AY876" s="18" t="s">
        <v>239</v>
      </c>
      <c r="BE876" s="160">
        <f>IF(N876="základná",J876,0)</f>
        <v>0</v>
      </c>
      <c r="BF876" s="160">
        <f>IF(N876="znížená",J876,0)</f>
        <v>0</v>
      </c>
      <c r="BG876" s="160">
        <f>IF(N876="zákl. prenesená",J876,0)</f>
        <v>0</v>
      </c>
      <c r="BH876" s="160">
        <f>IF(N876="zníž. prenesená",J876,0)</f>
        <v>0</v>
      </c>
      <c r="BI876" s="160">
        <f>IF(N876="nulová",J876,0)</f>
        <v>0</v>
      </c>
      <c r="BJ876" s="18" t="s">
        <v>140</v>
      </c>
      <c r="BK876" s="161">
        <f>ROUND(I876*H876,3)</f>
        <v>0</v>
      </c>
      <c r="BL876" s="18" t="s">
        <v>246</v>
      </c>
      <c r="BM876" s="159" t="s">
        <v>1904</v>
      </c>
    </row>
    <row r="877" spans="1:65" s="2" customFormat="1" ht="29.45">
      <c r="A877" s="34"/>
      <c r="B877" s="35"/>
      <c r="C877" s="34"/>
      <c r="D877" s="163" t="s">
        <v>316</v>
      </c>
      <c r="E877" s="34"/>
      <c r="F877" s="186" t="s">
        <v>1313</v>
      </c>
      <c r="G877" s="34"/>
      <c r="H877" s="34"/>
      <c r="I877" s="187"/>
      <c r="J877" s="34"/>
      <c r="K877" s="34"/>
      <c r="L877" s="35"/>
      <c r="M877" s="188"/>
      <c r="N877" s="189"/>
      <c r="O877" s="60"/>
      <c r="P877" s="60"/>
      <c r="Q877" s="60"/>
      <c r="R877" s="60"/>
      <c r="S877" s="60"/>
      <c r="T877" s="61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T877" s="18" t="s">
        <v>316</v>
      </c>
      <c r="AU877" s="18" t="s">
        <v>140</v>
      </c>
    </row>
    <row r="878" spans="1:65" s="2" customFormat="1" ht="24.25" customHeight="1">
      <c r="A878" s="34"/>
      <c r="B878" s="147"/>
      <c r="C878" s="148" t="s">
        <v>1294</v>
      </c>
      <c r="D878" s="148" t="s">
        <v>242</v>
      </c>
      <c r="E878" s="149" t="s">
        <v>1314</v>
      </c>
      <c r="F878" s="150" t="s">
        <v>1315</v>
      </c>
      <c r="G878" s="151" t="s">
        <v>388</v>
      </c>
      <c r="H878" s="152">
        <v>8</v>
      </c>
      <c r="I878" s="153"/>
      <c r="J878" s="152">
        <f>ROUND(I878*H878,3)</f>
        <v>0</v>
      </c>
      <c r="K878" s="154"/>
      <c r="L878" s="35"/>
      <c r="M878" s="155" t="s">
        <v>1</v>
      </c>
      <c r="N878" s="156" t="s">
        <v>46</v>
      </c>
      <c r="O878" s="60"/>
      <c r="P878" s="157">
        <f>O878*H878</f>
        <v>0</v>
      </c>
      <c r="Q878" s="157">
        <v>0</v>
      </c>
      <c r="R878" s="157">
        <f>Q878*H878</f>
        <v>0</v>
      </c>
      <c r="S878" s="157">
        <v>0</v>
      </c>
      <c r="T878" s="158">
        <f>S878*H878</f>
        <v>0</v>
      </c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R878" s="159" t="s">
        <v>307</v>
      </c>
      <c r="AT878" s="159" t="s">
        <v>242</v>
      </c>
      <c r="AU878" s="159" t="s">
        <v>140</v>
      </c>
      <c r="AY878" s="18" t="s">
        <v>239</v>
      </c>
      <c r="BE878" s="160">
        <f>IF(N878="základná",J878,0)</f>
        <v>0</v>
      </c>
      <c r="BF878" s="160">
        <f>IF(N878="znížená",J878,0)</f>
        <v>0</v>
      </c>
      <c r="BG878" s="160">
        <f>IF(N878="zákl. prenesená",J878,0)</f>
        <v>0</v>
      </c>
      <c r="BH878" s="160">
        <f>IF(N878="zníž. prenesená",J878,0)</f>
        <v>0</v>
      </c>
      <c r="BI878" s="160">
        <f>IF(N878="nulová",J878,0)</f>
        <v>0</v>
      </c>
      <c r="BJ878" s="18" t="s">
        <v>140</v>
      </c>
      <c r="BK878" s="161">
        <f>ROUND(I878*H878,3)</f>
        <v>0</v>
      </c>
      <c r="BL878" s="18" t="s">
        <v>307</v>
      </c>
      <c r="BM878" s="159" t="s">
        <v>315</v>
      </c>
    </row>
    <row r="879" spans="1:65" s="2" customFormat="1" ht="24.25" customHeight="1">
      <c r="A879" s="34"/>
      <c r="B879" s="147"/>
      <c r="C879" s="190" t="s">
        <v>1374</v>
      </c>
      <c r="D879" s="190" t="s">
        <v>541</v>
      </c>
      <c r="E879" s="191" t="s">
        <v>1316</v>
      </c>
      <c r="F879" s="192" t="s">
        <v>1317</v>
      </c>
      <c r="G879" s="193" t="s">
        <v>388</v>
      </c>
      <c r="H879" s="194">
        <v>8</v>
      </c>
      <c r="I879" s="195"/>
      <c r="J879" s="194">
        <f>ROUND(I879*H879,3)</f>
        <v>0</v>
      </c>
      <c r="K879" s="196"/>
      <c r="L879" s="197"/>
      <c r="M879" s="198" t="s">
        <v>1</v>
      </c>
      <c r="N879" s="199" t="s">
        <v>46</v>
      </c>
      <c r="O879" s="60"/>
      <c r="P879" s="157">
        <f>O879*H879</f>
        <v>0</v>
      </c>
      <c r="Q879" s="157">
        <v>0</v>
      </c>
      <c r="R879" s="157">
        <f>Q879*H879</f>
        <v>0</v>
      </c>
      <c r="S879" s="157">
        <v>0</v>
      </c>
      <c r="T879" s="158">
        <f>S879*H879</f>
        <v>0</v>
      </c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R879" s="159" t="s">
        <v>323</v>
      </c>
      <c r="AT879" s="159" t="s">
        <v>541</v>
      </c>
      <c r="AU879" s="159" t="s">
        <v>140</v>
      </c>
      <c r="AY879" s="18" t="s">
        <v>239</v>
      </c>
      <c r="BE879" s="160">
        <f>IF(N879="základná",J879,0)</f>
        <v>0</v>
      </c>
      <c r="BF879" s="160">
        <f>IF(N879="znížená",J879,0)</f>
        <v>0</v>
      </c>
      <c r="BG879" s="160">
        <f>IF(N879="zákl. prenesená",J879,0)</f>
        <v>0</v>
      </c>
      <c r="BH879" s="160">
        <f>IF(N879="zníž. prenesená",J879,0)</f>
        <v>0</v>
      </c>
      <c r="BI879" s="160">
        <f>IF(N879="nulová",J879,0)</f>
        <v>0</v>
      </c>
      <c r="BJ879" s="18" t="s">
        <v>140</v>
      </c>
      <c r="BK879" s="161">
        <f>ROUND(I879*H879,3)</f>
        <v>0</v>
      </c>
      <c r="BL879" s="18" t="s">
        <v>307</v>
      </c>
      <c r="BM879" s="159" t="s">
        <v>784</v>
      </c>
    </row>
    <row r="880" spans="1:65" s="2" customFormat="1" ht="39.299999999999997">
      <c r="A880" s="34"/>
      <c r="B880" s="35"/>
      <c r="C880" s="34"/>
      <c r="D880" s="163" t="s">
        <v>316</v>
      </c>
      <c r="E880" s="34"/>
      <c r="F880" s="186" t="s">
        <v>1318</v>
      </c>
      <c r="G880" s="34"/>
      <c r="H880" s="34"/>
      <c r="I880" s="187"/>
      <c r="J880" s="34"/>
      <c r="K880" s="34"/>
      <c r="L880" s="35"/>
      <c r="M880" s="188"/>
      <c r="N880" s="189"/>
      <c r="O880" s="60"/>
      <c r="P880" s="60"/>
      <c r="Q880" s="60"/>
      <c r="R880" s="60"/>
      <c r="S880" s="60"/>
      <c r="T880" s="61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T880" s="18" t="s">
        <v>316</v>
      </c>
      <c r="AU880" s="18" t="s">
        <v>140</v>
      </c>
    </row>
    <row r="881" spans="1:65" s="12" customFormat="1" ht="22.75" customHeight="1">
      <c r="B881" s="134"/>
      <c r="D881" s="135" t="s">
        <v>79</v>
      </c>
      <c r="E881" s="145" t="s">
        <v>1319</v>
      </c>
      <c r="F881" s="145" t="s">
        <v>509</v>
      </c>
      <c r="I881" s="137"/>
      <c r="J881" s="146">
        <f>BK881</f>
        <v>0</v>
      </c>
      <c r="L881" s="134"/>
      <c r="M881" s="139"/>
      <c r="N881" s="140"/>
      <c r="O881" s="140"/>
      <c r="P881" s="141">
        <f>P882</f>
        <v>0</v>
      </c>
      <c r="Q881" s="140"/>
      <c r="R881" s="141">
        <f>R882</f>
        <v>0</v>
      </c>
      <c r="S881" s="140"/>
      <c r="T881" s="142">
        <f>T882</f>
        <v>0</v>
      </c>
      <c r="AR881" s="135" t="s">
        <v>88</v>
      </c>
      <c r="AT881" s="143" t="s">
        <v>79</v>
      </c>
      <c r="AU881" s="143" t="s">
        <v>88</v>
      </c>
      <c r="AY881" s="135" t="s">
        <v>239</v>
      </c>
      <c r="BK881" s="144">
        <f>BK882</f>
        <v>0</v>
      </c>
    </row>
    <row r="882" spans="1:65" s="2" customFormat="1" ht="24.25" customHeight="1">
      <c r="A882" s="34"/>
      <c r="B882" s="147"/>
      <c r="C882" s="148" t="s">
        <v>1905</v>
      </c>
      <c r="D882" s="148" t="s">
        <v>242</v>
      </c>
      <c r="E882" s="149" t="s">
        <v>1321</v>
      </c>
      <c r="F882" s="150" t="s">
        <v>1322</v>
      </c>
      <c r="G882" s="151" t="s">
        <v>461</v>
      </c>
      <c r="H882" s="152">
        <v>0.107</v>
      </c>
      <c r="I882" s="153"/>
      <c r="J882" s="152">
        <f>ROUND(I882*H882,3)</f>
        <v>0</v>
      </c>
      <c r="K882" s="154"/>
      <c r="L882" s="35"/>
      <c r="M882" s="155" t="s">
        <v>1</v>
      </c>
      <c r="N882" s="156" t="s">
        <v>46</v>
      </c>
      <c r="O882" s="60"/>
      <c r="P882" s="157">
        <f>O882*H882</f>
        <v>0</v>
      </c>
      <c r="Q882" s="157">
        <v>0</v>
      </c>
      <c r="R882" s="157">
        <f>Q882*H882</f>
        <v>0</v>
      </c>
      <c r="S882" s="157">
        <v>0</v>
      </c>
      <c r="T882" s="158">
        <f>S882*H882</f>
        <v>0</v>
      </c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R882" s="159" t="s">
        <v>246</v>
      </c>
      <c r="AT882" s="159" t="s">
        <v>242</v>
      </c>
      <c r="AU882" s="159" t="s">
        <v>140</v>
      </c>
      <c r="AY882" s="18" t="s">
        <v>239</v>
      </c>
      <c r="BE882" s="160">
        <f>IF(N882="základná",J882,0)</f>
        <v>0</v>
      </c>
      <c r="BF882" s="160">
        <f>IF(N882="znížená",J882,0)</f>
        <v>0</v>
      </c>
      <c r="BG882" s="160">
        <f>IF(N882="zákl. prenesená",J882,0)</f>
        <v>0</v>
      </c>
      <c r="BH882" s="160">
        <f>IF(N882="zníž. prenesená",J882,0)</f>
        <v>0</v>
      </c>
      <c r="BI882" s="160">
        <f>IF(N882="nulová",J882,0)</f>
        <v>0</v>
      </c>
      <c r="BJ882" s="18" t="s">
        <v>140</v>
      </c>
      <c r="BK882" s="161">
        <f>ROUND(I882*H882,3)</f>
        <v>0</v>
      </c>
      <c r="BL882" s="18" t="s">
        <v>246</v>
      </c>
      <c r="BM882" s="159" t="s">
        <v>1906</v>
      </c>
    </row>
    <row r="883" spans="1:65" s="12" customFormat="1" ht="25.85" customHeight="1">
      <c r="B883" s="134"/>
      <c r="D883" s="135" t="s">
        <v>79</v>
      </c>
      <c r="E883" s="136" t="s">
        <v>1324</v>
      </c>
      <c r="F883" s="136" t="s">
        <v>1325</v>
      </c>
      <c r="I883" s="137"/>
      <c r="J883" s="138">
        <f>BK883</f>
        <v>0</v>
      </c>
      <c r="L883" s="134"/>
      <c r="M883" s="139"/>
      <c r="N883" s="140"/>
      <c r="O883" s="140"/>
      <c r="P883" s="141">
        <f>SUM(P884:P890)</f>
        <v>0</v>
      </c>
      <c r="Q883" s="140"/>
      <c r="R883" s="141">
        <f>SUM(R884:R890)</f>
        <v>0</v>
      </c>
      <c r="S883" s="140"/>
      <c r="T883" s="142">
        <f>SUM(T884:T890)</f>
        <v>0</v>
      </c>
      <c r="AR883" s="135" t="s">
        <v>88</v>
      </c>
      <c r="AT883" s="143" t="s">
        <v>79</v>
      </c>
      <c r="AU883" s="143" t="s">
        <v>80</v>
      </c>
      <c r="AY883" s="135" t="s">
        <v>239</v>
      </c>
      <c r="BK883" s="144">
        <f>SUM(BK884:BK890)</f>
        <v>0</v>
      </c>
    </row>
    <row r="884" spans="1:65" s="2" customFormat="1" ht="24.25" customHeight="1">
      <c r="A884" s="34"/>
      <c r="B884" s="147"/>
      <c r="C884" s="148" t="s">
        <v>877</v>
      </c>
      <c r="D884" s="148" t="s">
        <v>242</v>
      </c>
      <c r="E884" s="149" t="s">
        <v>1327</v>
      </c>
      <c r="F884" s="150" t="s">
        <v>1328</v>
      </c>
      <c r="G884" s="151" t="s">
        <v>433</v>
      </c>
      <c r="H884" s="152">
        <v>1</v>
      </c>
      <c r="I884" s="153"/>
      <c r="J884" s="152">
        <f>ROUND(I884*H884,3)</f>
        <v>0</v>
      </c>
      <c r="K884" s="154"/>
      <c r="L884" s="35"/>
      <c r="M884" s="155" t="s">
        <v>1</v>
      </c>
      <c r="N884" s="156" t="s">
        <v>46</v>
      </c>
      <c r="O884" s="60"/>
      <c r="P884" s="157">
        <f>O884*H884</f>
        <v>0</v>
      </c>
      <c r="Q884" s="157">
        <v>0</v>
      </c>
      <c r="R884" s="157">
        <f>Q884*H884</f>
        <v>0</v>
      </c>
      <c r="S884" s="157">
        <v>0</v>
      </c>
      <c r="T884" s="158">
        <f>S884*H884</f>
        <v>0</v>
      </c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R884" s="159" t="s">
        <v>684</v>
      </c>
      <c r="AT884" s="159" t="s">
        <v>242</v>
      </c>
      <c r="AU884" s="159" t="s">
        <v>88</v>
      </c>
      <c r="AY884" s="18" t="s">
        <v>239</v>
      </c>
      <c r="BE884" s="160">
        <f>IF(N884="základná",J884,0)</f>
        <v>0</v>
      </c>
      <c r="BF884" s="160">
        <f>IF(N884="znížená",J884,0)</f>
        <v>0</v>
      </c>
      <c r="BG884" s="160">
        <f>IF(N884="zákl. prenesená",J884,0)</f>
        <v>0</v>
      </c>
      <c r="BH884" s="160">
        <f>IF(N884="zníž. prenesená",J884,0)</f>
        <v>0</v>
      </c>
      <c r="BI884" s="160">
        <f>IF(N884="nulová",J884,0)</f>
        <v>0</v>
      </c>
      <c r="BJ884" s="18" t="s">
        <v>140</v>
      </c>
      <c r="BK884" s="161">
        <f>ROUND(I884*H884,3)</f>
        <v>0</v>
      </c>
      <c r="BL884" s="18" t="s">
        <v>684</v>
      </c>
      <c r="BM884" s="159" t="s">
        <v>849</v>
      </c>
    </row>
    <row r="885" spans="1:65" s="2" customFormat="1" ht="29.45">
      <c r="A885" s="34"/>
      <c r="B885" s="35"/>
      <c r="C885" s="34"/>
      <c r="D885" s="163" t="s">
        <v>316</v>
      </c>
      <c r="E885" s="34"/>
      <c r="F885" s="186" t="s">
        <v>1330</v>
      </c>
      <c r="G885" s="34"/>
      <c r="H885" s="34"/>
      <c r="I885" s="187"/>
      <c r="J885" s="34"/>
      <c r="K885" s="34"/>
      <c r="L885" s="35"/>
      <c r="M885" s="188"/>
      <c r="N885" s="189"/>
      <c r="O885" s="60"/>
      <c r="P885" s="60"/>
      <c r="Q885" s="60"/>
      <c r="R885" s="60"/>
      <c r="S885" s="60"/>
      <c r="T885" s="61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T885" s="18" t="s">
        <v>316</v>
      </c>
      <c r="AU885" s="18" t="s">
        <v>88</v>
      </c>
    </row>
    <row r="886" spans="1:65" s="2" customFormat="1" ht="38" customHeight="1">
      <c r="A886" s="34"/>
      <c r="B886" s="147"/>
      <c r="C886" s="148" t="s">
        <v>892</v>
      </c>
      <c r="D886" s="148" t="s">
        <v>242</v>
      </c>
      <c r="E886" s="149" t="s">
        <v>1332</v>
      </c>
      <c r="F886" s="150" t="s">
        <v>1333</v>
      </c>
      <c r="G886" s="151" t="s">
        <v>1334</v>
      </c>
      <c r="H886" s="152">
        <v>16</v>
      </c>
      <c r="I886" s="153"/>
      <c r="J886" s="152">
        <f>ROUND(I886*H886,3)</f>
        <v>0</v>
      </c>
      <c r="K886" s="154"/>
      <c r="L886" s="35"/>
      <c r="M886" s="155" t="s">
        <v>1</v>
      </c>
      <c r="N886" s="156" t="s">
        <v>46</v>
      </c>
      <c r="O886" s="60"/>
      <c r="P886" s="157">
        <f>O886*H886</f>
        <v>0</v>
      </c>
      <c r="Q886" s="157">
        <v>0</v>
      </c>
      <c r="R886" s="157">
        <f>Q886*H886</f>
        <v>0</v>
      </c>
      <c r="S886" s="157">
        <v>0</v>
      </c>
      <c r="T886" s="158">
        <f>S886*H886</f>
        <v>0</v>
      </c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R886" s="159" t="s">
        <v>1335</v>
      </c>
      <c r="AT886" s="159" t="s">
        <v>242</v>
      </c>
      <c r="AU886" s="159" t="s">
        <v>88</v>
      </c>
      <c r="AY886" s="18" t="s">
        <v>239</v>
      </c>
      <c r="BE886" s="160">
        <f>IF(N886="základná",J886,0)</f>
        <v>0</v>
      </c>
      <c r="BF886" s="160">
        <f>IF(N886="znížená",J886,0)</f>
        <v>0</v>
      </c>
      <c r="BG886" s="160">
        <f>IF(N886="zákl. prenesená",J886,0)</f>
        <v>0</v>
      </c>
      <c r="BH886" s="160">
        <f>IF(N886="zníž. prenesená",J886,0)</f>
        <v>0</v>
      </c>
      <c r="BI886" s="160">
        <f>IF(N886="nulová",J886,0)</f>
        <v>0</v>
      </c>
      <c r="BJ886" s="18" t="s">
        <v>140</v>
      </c>
      <c r="BK886" s="161">
        <f>ROUND(I886*H886,3)</f>
        <v>0</v>
      </c>
      <c r="BL886" s="18" t="s">
        <v>1335</v>
      </c>
      <c r="BM886" s="159" t="s">
        <v>859</v>
      </c>
    </row>
    <row r="887" spans="1:65" s="15" customFormat="1">
      <c r="B887" s="179"/>
      <c r="D887" s="163" t="s">
        <v>247</v>
      </c>
      <c r="E887" s="180" t="s">
        <v>1</v>
      </c>
      <c r="F887" s="181" t="s">
        <v>1337</v>
      </c>
      <c r="H887" s="180" t="s">
        <v>1</v>
      </c>
      <c r="I887" s="182"/>
      <c r="L887" s="179"/>
      <c r="M887" s="183"/>
      <c r="N887" s="184"/>
      <c r="O887" s="184"/>
      <c r="P887" s="184"/>
      <c r="Q887" s="184"/>
      <c r="R887" s="184"/>
      <c r="S887" s="184"/>
      <c r="T887" s="185"/>
      <c r="AT887" s="180" t="s">
        <v>247</v>
      </c>
      <c r="AU887" s="180" t="s">
        <v>88</v>
      </c>
      <c r="AV887" s="15" t="s">
        <v>88</v>
      </c>
      <c r="AW887" s="15" t="s">
        <v>3</v>
      </c>
      <c r="AX887" s="15" t="s">
        <v>80</v>
      </c>
      <c r="AY887" s="180" t="s">
        <v>239</v>
      </c>
    </row>
    <row r="888" spans="1:65" s="15" customFormat="1" ht="31.45">
      <c r="B888" s="179"/>
      <c r="D888" s="163" t="s">
        <v>247</v>
      </c>
      <c r="E888" s="180" t="s">
        <v>1</v>
      </c>
      <c r="F888" s="181" t="s">
        <v>1338</v>
      </c>
      <c r="H888" s="180" t="s">
        <v>1</v>
      </c>
      <c r="I888" s="182"/>
      <c r="L888" s="179"/>
      <c r="M888" s="183"/>
      <c r="N888" s="184"/>
      <c r="O888" s="184"/>
      <c r="P888" s="184"/>
      <c r="Q888" s="184"/>
      <c r="R888" s="184"/>
      <c r="S888" s="184"/>
      <c r="T888" s="185"/>
      <c r="AT888" s="180" t="s">
        <v>247</v>
      </c>
      <c r="AU888" s="180" t="s">
        <v>88</v>
      </c>
      <c r="AV888" s="15" t="s">
        <v>88</v>
      </c>
      <c r="AW888" s="15" t="s">
        <v>3</v>
      </c>
      <c r="AX888" s="15" t="s">
        <v>80</v>
      </c>
      <c r="AY888" s="180" t="s">
        <v>239</v>
      </c>
    </row>
    <row r="889" spans="1:65" s="13" customFormat="1">
      <c r="B889" s="162"/>
      <c r="D889" s="163" t="s">
        <v>247</v>
      </c>
      <c r="E889" s="164" t="s">
        <v>1</v>
      </c>
      <c r="F889" s="165" t="s">
        <v>307</v>
      </c>
      <c r="H889" s="166">
        <v>16</v>
      </c>
      <c r="I889" s="167"/>
      <c r="L889" s="162"/>
      <c r="M889" s="168"/>
      <c r="N889" s="169"/>
      <c r="O889" s="169"/>
      <c r="P889" s="169"/>
      <c r="Q889" s="169"/>
      <c r="R889" s="169"/>
      <c r="S889" s="169"/>
      <c r="T889" s="170"/>
      <c r="AT889" s="164" t="s">
        <v>247</v>
      </c>
      <c r="AU889" s="164" t="s">
        <v>88</v>
      </c>
      <c r="AV889" s="13" t="s">
        <v>140</v>
      </c>
      <c r="AW889" s="13" t="s">
        <v>3</v>
      </c>
      <c r="AX889" s="13" t="s">
        <v>80</v>
      </c>
      <c r="AY889" s="164" t="s">
        <v>239</v>
      </c>
    </row>
    <row r="890" spans="1:65" s="14" customFormat="1">
      <c r="B890" s="171"/>
      <c r="D890" s="163" t="s">
        <v>247</v>
      </c>
      <c r="E890" s="172" t="s">
        <v>1</v>
      </c>
      <c r="F890" s="173" t="s">
        <v>249</v>
      </c>
      <c r="H890" s="174">
        <v>16</v>
      </c>
      <c r="I890" s="175"/>
      <c r="L890" s="171"/>
      <c r="M890" s="208"/>
      <c r="N890" s="209"/>
      <c r="O890" s="209"/>
      <c r="P890" s="209"/>
      <c r="Q890" s="209"/>
      <c r="R890" s="209"/>
      <c r="S890" s="209"/>
      <c r="T890" s="210"/>
      <c r="AT890" s="172" t="s">
        <v>247</v>
      </c>
      <c r="AU890" s="172" t="s">
        <v>88</v>
      </c>
      <c r="AV890" s="14" t="s">
        <v>246</v>
      </c>
      <c r="AW890" s="14" t="s">
        <v>3</v>
      </c>
      <c r="AX890" s="14" t="s">
        <v>88</v>
      </c>
      <c r="AY890" s="172" t="s">
        <v>239</v>
      </c>
    </row>
    <row r="891" spans="1:65" s="2" customFormat="1" ht="6.9" customHeight="1">
      <c r="A891" s="34"/>
      <c r="B891" s="49"/>
      <c r="C891" s="50"/>
      <c r="D891" s="50"/>
      <c r="E891" s="50"/>
      <c r="F891" s="50"/>
      <c r="G891" s="50"/>
      <c r="H891" s="50"/>
      <c r="I891" s="50"/>
      <c r="J891" s="50"/>
      <c r="K891" s="50"/>
      <c r="L891" s="35"/>
      <c r="M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</row>
  </sheetData>
  <autoFilter ref="C189:K890" xr:uid="{00000000-0009-0000-0000-000003000000}"/>
  <mergeCells count="9">
    <mergeCell ref="E86:H86"/>
    <mergeCell ref="E180:H180"/>
    <mergeCell ref="E182:H182"/>
    <mergeCell ref="L2:V2"/>
    <mergeCell ref="E7:H7"/>
    <mergeCell ref="E9:H9"/>
    <mergeCell ref="E18:H18"/>
    <mergeCell ref="E27:H27"/>
    <mergeCell ref="E84:H84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780"/>
  <sheetViews>
    <sheetView showGridLines="0" topLeftCell="A170" zoomScale="90" zoomScaleNormal="90" workbookViewId="0">
      <selection activeCell="K190" sqref="K190"/>
    </sheetView>
  </sheetViews>
  <sheetFormatPr defaultRowHeight="10.5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1.42578125" style="1" customWidth="1"/>
    <col min="9" max="9" width="20.140625" style="1" customWidth="1"/>
    <col min="10" max="10" width="20.5703125" style="1" customWidth="1"/>
    <col min="11" max="11" width="15.140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56" s="1" customFormat="1" ht="37" customHeight="1">
      <c r="L2" s="278" t="s">
        <v>6</v>
      </c>
      <c r="M2" s="279"/>
      <c r="N2" s="279"/>
      <c r="O2" s="279"/>
      <c r="P2" s="279"/>
      <c r="Q2" s="279"/>
      <c r="R2" s="279"/>
      <c r="S2" s="279"/>
      <c r="T2" s="279"/>
      <c r="U2" s="279"/>
      <c r="V2" s="279"/>
      <c r="AT2" s="18" t="s">
        <v>99</v>
      </c>
      <c r="AZ2" s="95" t="s">
        <v>1907</v>
      </c>
      <c r="BA2" s="95" t="s">
        <v>1908</v>
      </c>
      <c r="BB2" s="95" t="s">
        <v>138</v>
      </c>
      <c r="BC2" s="95" t="s">
        <v>1909</v>
      </c>
      <c r="BD2" s="95" t="s">
        <v>140</v>
      </c>
    </row>
    <row r="3" spans="1:56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  <c r="AZ3" s="95" t="s">
        <v>136</v>
      </c>
      <c r="BA3" s="95" t="s">
        <v>137</v>
      </c>
      <c r="BB3" s="95" t="s">
        <v>138</v>
      </c>
      <c r="BC3" s="95" t="s">
        <v>1910</v>
      </c>
      <c r="BD3" s="95" t="s">
        <v>140</v>
      </c>
    </row>
    <row r="4" spans="1:56" s="1" customFormat="1" ht="24.9" customHeight="1">
      <c r="B4" s="21"/>
      <c r="D4" s="22" t="s">
        <v>141</v>
      </c>
      <c r="L4" s="21"/>
      <c r="M4" s="96" t="s">
        <v>10</v>
      </c>
      <c r="AT4" s="18" t="s">
        <v>4</v>
      </c>
      <c r="AZ4" s="95" t="s">
        <v>1911</v>
      </c>
      <c r="BA4" s="95" t="s">
        <v>1912</v>
      </c>
      <c r="BB4" s="95" t="s">
        <v>261</v>
      </c>
      <c r="BC4" s="95" t="s">
        <v>1913</v>
      </c>
      <c r="BD4" s="95" t="s">
        <v>140</v>
      </c>
    </row>
    <row r="5" spans="1:56" s="1" customFormat="1" ht="6.9" customHeight="1">
      <c r="B5" s="21"/>
      <c r="L5" s="21"/>
      <c r="AZ5" s="95" t="s">
        <v>1914</v>
      </c>
      <c r="BA5" s="95" t="s">
        <v>1915</v>
      </c>
      <c r="BB5" s="95" t="s">
        <v>261</v>
      </c>
      <c r="BC5" s="95" t="s">
        <v>1916</v>
      </c>
      <c r="BD5" s="95" t="s">
        <v>140</v>
      </c>
    </row>
    <row r="6" spans="1:56" s="1" customFormat="1" ht="11.95" customHeight="1">
      <c r="B6" s="21"/>
      <c r="D6" s="28" t="s">
        <v>15</v>
      </c>
      <c r="L6" s="21"/>
      <c r="AZ6" s="95" t="s">
        <v>1917</v>
      </c>
      <c r="BA6" s="95" t="s">
        <v>1918</v>
      </c>
      <c r="BB6" s="95" t="s">
        <v>261</v>
      </c>
      <c r="BC6" s="95" t="s">
        <v>1919</v>
      </c>
      <c r="BD6" s="95" t="s">
        <v>140</v>
      </c>
    </row>
    <row r="7" spans="1:56" s="1" customFormat="1" ht="16.55" customHeight="1">
      <c r="B7" s="21"/>
      <c r="E7" s="304" t="str">
        <f>'Rekapitulácia stavby'!K6</f>
        <v>MŠ Spojná 6 - rekonštrukcia objektu</v>
      </c>
      <c r="F7" s="305"/>
      <c r="G7" s="305"/>
      <c r="H7" s="305"/>
      <c r="L7" s="21"/>
      <c r="AZ7" s="95" t="s">
        <v>1920</v>
      </c>
      <c r="BA7" s="95" t="s">
        <v>1921</v>
      </c>
      <c r="BB7" s="95" t="s">
        <v>261</v>
      </c>
      <c r="BC7" s="95" t="s">
        <v>1922</v>
      </c>
      <c r="BD7" s="95" t="s">
        <v>140</v>
      </c>
    </row>
    <row r="8" spans="1:56" s="2" customFormat="1" ht="11.95" customHeight="1">
      <c r="A8" s="34"/>
      <c r="B8" s="35"/>
      <c r="C8" s="34"/>
      <c r="D8" s="28" t="s">
        <v>142</v>
      </c>
      <c r="E8" s="34"/>
      <c r="F8" s="34"/>
      <c r="G8" s="34"/>
      <c r="H8" s="34"/>
      <c r="I8" s="34"/>
      <c r="J8" s="34"/>
      <c r="K8" s="34"/>
      <c r="L8" s="4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Z8" s="95" t="s">
        <v>1923</v>
      </c>
      <c r="BA8" s="95" t="s">
        <v>1924</v>
      </c>
      <c r="BB8" s="95" t="s">
        <v>261</v>
      </c>
      <c r="BC8" s="95" t="s">
        <v>1925</v>
      </c>
      <c r="BD8" s="95" t="s">
        <v>140</v>
      </c>
    </row>
    <row r="9" spans="1:56" s="2" customFormat="1" ht="16.55" customHeight="1">
      <c r="A9" s="34"/>
      <c r="B9" s="35"/>
      <c r="C9" s="34"/>
      <c r="D9" s="34"/>
      <c r="E9" s="300" t="s">
        <v>1926</v>
      </c>
      <c r="F9" s="303"/>
      <c r="G9" s="303"/>
      <c r="H9" s="303"/>
      <c r="I9" s="34"/>
      <c r="J9" s="34"/>
      <c r="K9" s="34"/>
      <c r="L9" s="4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Z9" s="95" t="s">
        <v>1927</v>
      </c>
      <c r="BA9" s="95" t="s">
        <v>1928</v>
      </c>
      <c r="BB9" s="95" t="s">
        <v>261</v>
      </c>
      <c r="BC9" s="95" t="s">
        <v>1929</v>
      </c>
      <c r="BD9" s="95" t="s">
        <v>140</v>
      </c>
    </row>
    <row r="10" spans="1:56" s="2" customFormat="1">
      <c r="A10" s="34"/>
      <c r="B10" s="35"/>
      <c r="C10" s="34"/>
      <c r="D10" s="34"/>
      <c r="E10" s="34"/>
      <c r="F10" s="34"/>
      <c r="G10" s="34"/>
      <c r="H10" s="34"/>
      <c r="I10" s="34"/>
      <c r="J10" s="34"/>
      <c r="K10" s="34"/>
      <c r="L10" s="4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Z10" s="95" t="s">
        <v>1930</v>
      </c>
      <c r="BA10" s="95" t="s">
        <v>1931</v>
      </c>
      <c r="BB10" s="95" t="s">
        <v>261</v>
      </c>
      <c r="BC10" s="95" t="s">
        <v>1932</v>
      </c>
      <c r="BD10" s="95" t="s">
        <v>140</v>
      </c>
    </row>
    <row r="11" spans="1:56" s="2" customFormat="1" ht="11.95" customHeight="1">
      <c r="A11" s="34"/>
      <c r="B11" s="35"/>
      <c r="C11" s="34"/>
      <c r="D11" s="28" t="s">
        <v>17</v>
      </c>
      <c r="E11" s="34"/>
      <c r="F11" s="26" t="s">
        <v>90</v>
      </c>
      <c r="G11" s="34"/>
      <c r="H11" s="34"/>
      <c r="I11" s="28" t="s">
        <v>19</v>
      </c>
      <c r="J11" s="26" t="s">
        <v>20</v>
      </c>
      <c r="K11" s="34"/>
      <c r="L11" s="4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Z11" s="95" t="s">
        <v>1933</v>
      </c>
      <c r="BA11" s="95" t="s">
        <v>1934</v>
      </c>
      <c r="BB11" s="95" t="s">
        <v>261</v>
      </c>
      <c r="BC11" s="95" t="s">
        <v>1935</v>
      </c>
      <c r="BD11" s="95" t="s">
        <v>140</v>
      </c>
    </row>
    <row r="12" spans="1:56" s="2" customFormat="1" ht="11.95" customHeight="1">
      <c r="A12" s="34"/>
      <c r="B12" s="35"/>
      <c r="C12" s="34"/>
      <c r="D12" s="28" t="s">
        <v>21</v>
      </c>
      <c r="E12" s="34"/>
      <c r="F12" s="26" t="s">
        <v>22</v>
      </c>
      <c r="G12" s="34"/>
      <c r="H12" s="34"/>
      <c r="I12" s="28" t="s">
        <v>23</v>
      </c>
      <c r="J12" s="57">
        <f>'Rekapitulácia stavby'!AN8</f>
        <v>44274</v>
      </c>
      <c r="K12" s="34"/>
      <c r="L12" s="4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Z12" s="95" t="s">
        <v>1936</v>
      </c>
      <c r="BA12" s="95" t="s">
        <v>1937</v>
      </c>
      <c r="BB12" s="95" t="s">
        <v>261</v>
      </c>
      <c r="BC12" s="95" t="s">
        <v>1938</v>
      </c>
      <c r="BD12" s="95" t="s">
        <v>140</v>
      </c>
    </row>
    <row r="13" spans="1:56" s="2" customFormat="1" ht="21.8" customHeight="1">
      <c r="A13" s="34"/>
      <c r="B13" s="35"/>
      <c r="C13" s="34"/>
      <c r="D13" s="25" t="s">
        <v>24</v>
      </c>
      <c r="E13" s="34"/>
      <c r="F13" s="30" t="s">
        <v>25</v>
      </c>
      <c r="G13" s="34"/>
      <c r="H13" s="34"/>
      <c r="I13" s="25" t="s">
        <v>26</v>
      </c>
      <c r="J13" s="30" t="s">
        <v>144</v>
      </c>
      <c r="K13" s="34"/>
      <c r="L13" s="4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56" s="2" customFormat="1" ht="11.95" customHeight="1">
      <c r="A14" s="34"/>
      <c r="B14" s="35"/>
      <c r="C14" s="34"/>
      <c r="D14" s="28" t="s">
        <v>28</v>
      </c>
      <c r="E14" s="34"/>
      <c r="F14" s="34"/>
      <c r="G14" s="34"/>
      <c r="H14" s="34"/>
      <c r="I14" s="28" t="s">
        <v>29</v>
      </c>
      <c r="J14" s="26" t="str">
        <f>IF('Rekapitulácia stavby'!AN10="","",'Rekapitulácia stavby'!AN10)</f>
        <v/>
      </c>
      <c r="K14" s="34"/>
      <c r="L14" s="4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56" s="2" customFormat="1" ht="18" customHeight="1">
      <c r="A15" s="34"/>
      <c r="B15" s="35"/>
      <c r="C15" s="34"/>
      <c r="D15" s="34"/>
      <c r="E15" s="26" t="str">
        <f>IF('Rekapitulácia stavby'!E11="","",'Rekapitulácia stavby'!E11)</f>
        <v xml:space="preserve"> </v>
      </c>
      <c r="F15" s="34"/>
      <c r="G15" s="34"/>
      <c r="H15" s="34"/>
      <c r="I15" s="28" t="s">
        <v>31</v>
      </c>
      <c r="J15" s="26" t="str">
        <f>IF('Rekapitulácia stavby'!AN11="","",'Rekapitulácia stavby'!AN11)</f>
        <v/>
      </c>
      <c r="K15" s="34"/>
      <c r="L15" s="4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56" s="2" customFormat="1" ht="6.9" customHeight="1">
      <c r="A16" s="34"/>
      <c r="B16" s="35"/>
      <c r="C16" s="34"/>
      <c r="D16" s="34"/>
      <c r="E16" s="34"/>
      <c r="F16" s="34"/>
      <c r="G16" s="34"/>
      <c r="H16" s="34"/>
      <c r="I16" s="34"/>
      <c r="J16" s="34"/>
      <c r="K16" s="34"/>
      <c r="L16" s="4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1.95" customHeight="1">
      <c r="A17" s="34"/>
      <c r="B17" s="35"/>
      <c r="C17" s="34"/>
      <c r="D17" s="28" t="s">
        <v>32</v>
      </c>
      <c r="E17" s="34"/>
      <c r="F17" s="34"/>
      <c r="G17" s="34"/>
      <c r="H17" s="34"/>
      <c r="I17" s="28" t="s">
        <v>29</v>
      </c>
      <c r="J17" s="29" t="str">
        <f>'Rekapitulácia stavby'!AN13</f>
        <v>Vyplň údaj</v>
      </c>
      <c r="K17" s="34"/>
      <c r="L17" s="4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5"/>
      <c r="C18" s="34"/>
      <c r="D18" s="34"/>
      <c r="E18" s="306" t="str">
        <f>'Rekapitulácia stavby'!E14</f>
        <v>Vyplň údaj</v>
      </c>
      <c r="F18" s="292"/>
      <c r="G18" s="292"/>
      <c r="H18" s="292"/>
      <c r="I18" s="28" t="s">
        <v>31</v>
      </c>
      <c r="J18" s="29" t="str">
        <f>'Rekapitulácia stavby'!AN14</f>
        <v>Vyplň údaj</v>
      </c>
      <c r="K18" s="34"/>
      <c r="L18" s="4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" customHeight="1">
      <c r="A19" s="34"/>
      <c r="B19" s="35"/>
      <c r="C19" s="34"/>
      <c r="D19" s="34"/>
      <c r="E19" s="34"/>
      <c r="F19" s="34"/>
      <c r="G19" s="34"/>
      <c r="H19" s="34"/>
      <c r="I19" s="34"/>
      <c r="J19" s="34"/>
      <c r="K19" s="34"/>
      <c r="L19" s="4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1.95" customHeight="1">
      <c r="A20" s="34"/>
      <c r="B20" s="35"/>
      <c r="C20" s="34"/>
      <c r="D20" s="28" t="s">
        <v>34</v>
      </c>
      <c r="E20" s="34"/>
      <c r="F20" s="34"/>
      <c r="G20" s="34"/>
      <c r="H20" s="34"/>
      <c r="I20" s="28" t="s">
        <v>29</v>
      </c>
      <c r="J20" s="26" t="s">
        <v>1</v>
      </c>
      <c r="K20" s="34"/>
      <c r="L20" s="4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5"/>
      <c r="C21" s="34"/>
      <c r="D21" s="34"/>
      <c r="E21" s="26" t="s">
        <v>35</v>
      </c>
      <c r="F21" s="34"/>
      <c r="G21" s="34"/>
      <c r="H21" s="34"/>
      <c r="I21" s="28" t="s">
        <v>31</v>
      </c>
      <c r="J21" s="26" t="s">
        <v>1</v>
      </c>
      <c r="K21" s="34"/>
      <c r="L21" s="4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" customHeight="1">
      <c r="A22" s="34"/>
      <c r="B22" s="35"/>
      <c r="C22" s="34"/>
      <c r="D22" s="34"/>
      <c r="E22" s="34"/>
      <c r="F22" s="34"/>
      <c r="G22" s="34"/>
      <c r="H22" s="34"/>
      <c r="I22" s="34"/>
      <c r="J22" s="34"/>
      <c r="K22" s="34"/>
      <c r="L22" s="4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1.95" customHeight="1">
      <c r="A23" s="34"/>
      <c r="B23" s="35"/>
      <c r="C23" s="34"/>
      <c r="D23" s="28" t="s">
        <v>37</v>
      </c>
      <c r="E23" s="34"/>
      <c r="F23" s="34"/>
      <c r="G23" s="34"/>
      <c r="H23" s="34"/>
      <c r="I23" s="28" t="s">
        <v>29</v>
      </c>
      <c r="J23" s="26" t="s">
        <v>1</v>
      </c>
      <c r="K23" s="34"/>
      <c r="L23" s="4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5"/>
      <c r="C24" s="34"/>
      <c r="D24" s="34"/>
      <c r="E24" s="26" t="s">
        <v>38</v>
      </c>
      <c r="F24" s="34"/>
      <c r="G24" s="34"/>
      <c r="H24" s="34"/>
      <c r="I24" s="28" t="s">
        <v>31</v>
      </c>
      <c r="J24" s="26" t="s">
        <v>1</v>
      </c>
      <c r="K24" s="34"/>
      <c r="L24" s="4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" customHeight="1">
      <c r="A25" s="34"/>
      <c r="B25" s="35"/>
      <c r="C25" s="34"/>
      <c r="D25" s="34"/>
      <c r="E25" s="34"/>
      <c r="F25" s="34"/>
      <c r="G25" s="34"/>
      <c r="H25" s="34"/>
      <c r="I25" s="34"/>
      <c r="J25" s="34"/>
      <c r="K25" s="34"/>
      <c r="L25" s="4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1.95" customHeight="1">
      <c r="A26" s="34"/>
      <c r="B26" s="35"/>
      <c r="C26" s="34"/>
      <c r="D26" s="28" t="s">
        <v>39</v>
      </c>
      <c r="E26" s="34"/>
      <c r="F26" s="34"/>
      <c r="G26" s="34"/>
      <c r="H26" s="34"/>
      <c r="I26" s="34"/>
      <c r="J26" s="34"/>
      <c r="K26" s="34"/>
      <c r="L26" s="4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5" customHeight="1">
      <c r="A27" s="97"/>
      <c r="B27" s="98"/>
      <c r="C27" s="97"/>
      <c r="D27" s="97"/>
      <c r="E27" s="296" t="s">
        <v>1</v>
      </c>
      <c r="F27" s="296"/>
      <c r="G27" s="296"/>
      <c r="H27" s="29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" customHeight="1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4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" customHeight="1">
      <c r="A29" s="34"/>
      <c r="B29" s="35"/>
      <c r="C29" s="34"/>
      <c r="D29" s="68"/>
      <c r="E29" s="68"/>
      <c r="F29" s="68"/>
      <c r="G29" s="68"/>
      <c r="H29" s="68"/>
      <c r="I29" s="68"/>
      <c r="J29" s="68"/>
      <c r="K29" s="68"/>
      <c r="L29" s="4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4" customHeight="1">
      <c r="A30" s="34"/>
      <c r="B30" s="35"/>
      <c r="C30" s="34"/>
      <c r="D30" s="100" t="s">
        <v>40</v>
      </c>
      <c r="E30" s="34"/>
      <c r="F30" s="34"/>
      <c r="G30" s="34"/>
      <c r="H30" s="34"/>
      <c r="I30" s="34"/>
      <c r="J30" s="73">
        <f>ROUND(J191, 2)</f>
        <v>0</v>
      </c>
      <c r="K30" s="34"/>
      <c r="L30" s="4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" customHeight="1">
      <c r="A31" s="34"/>
      <c r="B31" s="35"/>
      <c r="C31" s="34"/>
      <c r="D31" s="68"/>
      <c r="E31" s="68"/>
      <c r="F31" s="68"/>
      <c r="G31" s="68"/>
      <c r="H31" s="68"/>
      <c r="I31" s="68"/>
      <c r="J31" s="68"/>
      <c r="K31" s="68"/>
      <c r="L31" s="4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" customHeight="1">
      <c r="A32" s="34"/>
      <c r="B32" s="35"/>
      <c r="C32" s="34"/>
      <c r="D32" s="34"/>
      <c r="E32" s="34"/>
      <c r="F32" s="38" t="s">
        <v>42</v>
      </c>
      <c r="G32" s="34"/>
      <c r="H32" s="34"/>
      <c r="I32" s="38" t="s">
        <v>41</v>
      </c>
      <c r="J32" s="38" t="s">
        <v>43</v>
      </c>
      <c r="K32" s="34"/>
      <c r="L32" s="4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" customHeight="1">
      <c r="A33" s="34"/>
      <c r="B33" s="35"/>
      <c r="C33" s="34"/>
      <c r="D33" s="101" t="s">
        <v>44</v>
      </c>
      <c r="E33" s="28" t="s">
        <v>45</v>
      </c>
      <c r="F33" s="102">
        <f>ROUND((SUM(BE191:BE779)),  2)</f>
        <v>0</v>
      </c>
      <c r="G33" s="34"/>
      <c r="H33" s="34"/>
      <c r="I33" s="103">
        <v>0.2</v>
      </c>
      <c r="J33" s="102">
        <f>ROUND(((SUM(BE191:BE779))*I33),  2)</f>
        <v>0</v>
      </c>
      <c r="K33" s="34"/>
      <c r="L33" s="4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" customHeight="1">
      <c r="A34" s="34"/>
      <c r="B34" s="35"/>
      <c r="C34" s="34"/>
      <c r="D34" s="34"/>
      <c r="E34" s="28" t="s">
        <v>46</v>
      </c>
      <c r="F34" s="102">
        <f>ROUND((SUM(BF191:BF779)),  2)</f>
        <v>0</v>
      </c>
      <c r="G34" s="34"/>
      <c r="H34" s="34"/>
      <c r="I34" s="103">
        <v>0.2</v>
      </c>
      <c r="J34" s="102">
        <f>ROUND(((SUM(BF191:BF779))*I34),  2)</f>
        <v>0</v>
      </c>
      <c r="K34" s="34"/>
      <c r="L34" s="4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" hidden="1" customHeight="1">
      <c r="A35" s="34"/>
      <c r="B35" s="35"/>
      <c r="C35" s="34"/>
      <c r="D35" s="34"/>
      <c r="E35" s="28" t="s">
        <v>47</v>
      </c>
      <c r="F35" s="102">
        <f>ROUND((SUM(BG191:BG779)),  2)</f>
        <v>0</v>
      </c>
      <c r="G35" s="34"/>
      <c r="H35" s="34"/>
      <c r="I35" s="103">
        <v>0.2</v>
      </c>
      <c r="J35" s="102">
        <f>0</f>
        <v>0</v>
      </c>
      <c r="K35" s="34"/>
      <c r="L35" s="4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" hidden="1" customHeight="1">
      <c r="A36" s="34"/>
      <c r="B36" s="35"/>
      <c r="C36" s="34"/>
      <c r="D36" s="34"/>
      <c r="E36" s="28" t="s">
        <v>48</v>
      </c>
      <c r="F36" s="102">
        <f>ROUND((SUM(BH191:BH779)),  2)</f>
        <v>0</v>
      </c>
      <c r="G36" s="34"/>
      <c r="H36" s="34"/>
      <c r="I36" s="103">
        <v>0.2</v>
      </c>
      <c r="J36" s="102">
        <f>0</f>
        <v>0</v>
      </c>
      <c r="K36" s="34"/>
      <c r="L36" s="4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" hidden="1" customHeight="1">
      <c r="A37" s="34"/>
      <c r="B37" s="35"/>
      <c r="C37" s="34"/>
      <c r="D37" s="34"/>
      <c r="E37" s="28" t="s">
        <v>49</v>
      </c>
      <c r="F37" s="102">
        <f>ROUND((SUM(BI191:BI779)),  2)</f>
        <v>0</v>
      </c>
      <c r="G37" s="34"/>
      <c r="H37" s="34"/>
      <c r="I37" s="103">
        <v>0</v>
      </c>
      <c r="J37" s="102">
        <f>0</f>
        <v>0</v>
      </c>
      <c r="K37" s="34"/>
      <c r="L37" s="4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" customHeight="1">
      <c r="A38" s="34"/>
      <c r="B38" s="35"/>
      <c r="C38" s="34"/>
      <c r="D38" s="34"/>
      <c r="E38" s="34"/>
      <c r="F38" s="34"/>
      <c r="G38" s="34"/>
      <c r="H38" s="34"/>
      <c r="I38" s="34"/>
      <c r="J38" s="34"/>
      <c r="K38" s="34"/>
      <c r="L38" s="4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4" customHeight="1">
      <c r="A39" s="34"/>
      <c r="B39" s="35"/>
      <c r="C39" s="104"/>
      <c r="D39" s="105" t="s">
        <v>50</v>
      </c>
      <c r="E39" s="62"/>
      <c r="F39" s="62"/>
      <c r="G39" s="106" t="s">
        <v>51</v>
      </c>
      <c r="H39" s="107" t="s">
        <v>52</v>
      </c>
      <c r="I39" s="62"/>
      <c r="J39" s="108">
        <f>SUM(J30:J37)</f>
        <v>0</v>
      </c>
      <c r="K39" s="109"/>
      <c r="L39" s="4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" customHeight="1">
      <c r="A40" s="34"/>
      <c r="B40" s="35"/>
      <c r="C40" s="34"/>
      <c r="D40" s="34"/>
      <c r="E40" s="34"/>
      <c r="F40" s="34"/>
      <c r="G40" s="34"/>
      <c r="H40" s="34"/>
      <c r="I40" s="34"/>
      <c r="J40" s="34"/>
      <c r="K40" s="34"/>
      <c r="L40" s="4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" customHeight="1">
      <c r="B41" s="21"/>
      <c r="L41" s="21"/>
    </row>
    <row r="42" spans="1:31" s="1" customFormat="1" ht="14.4" customHeight="1">
      <c r="B42" s="21"/>
      <c r="L42" s="21"/>
    </row>
    <row r="43" spans="1:31" s="1" customFormat="1" ht="14.4" customHeight="1">
      <c r="B43" s="21"/>
      <c r="L43" s="21"/>
    </row>
    <row r="44" spans="1:31" s="1" customFormat="1" ht="14.4" customHeight="1">
      <c r="B44" s="21"/>
      <c r="L44" s="21"/>
    </row>
    <row r="45" spans="1:31" s="1" customFormat="1" ht="14.4" customHeight="1">
      <c r="B45" s="21"/>
      <c r="L45" s="21"/>
    </row>
    <row r="46" spans="1:31" s="1" customFormat="1" ht="14.4" customHeight="1">
      <c r="B46" s="21"/>
      <c r="L46" s="21"/>
    </row>
    <row r="47" spans="1:31" s="1" customFormat="1" ht="14.4" customHeight="1">
      <c r="B47" s="21"/>
      <c r="L47" s="21"/>
    </row>
    <row r="48" spans="1:31" s="1" customFormat="1" ht="14.4" customHeight="1">
      <c r="B48" s="21"/>
      <c r="L48" s="21"/>
    </row>
    <row r="49" spans="1:31" s="2" customFormat="1" ht="14.4" customHeight="1">
      <c r="B49" s="44"/>
      <c r="D49" s="45" t="s">
        <v>53</v>
      </c>
      <c r="E49" s="46"/>
      <c r="F49" s="46"/>
      <c r="G49" s="45" t="s">
        <v>54</v>
      </c>
      <c r="H49" s="46"/>
      <c r="I49" s="46"/>
      <c r="J49" s="46"/>
      <c r="K49" s="46"/>
      <c r="L49" s="44"/>
    </row>
    <row r="50" spans="1:31">
      <c r="B50" s="21"/>
      <c r="L50" s="21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 s="2" customFormat="1" ht="12.45">
      <c r="A60" s="34"/>
      <c r="B60" s="35"/>
      <c r="C60" s="34"/>
      <c r="D60" s="47" t="s">
        <v>55</v>
      </c>
      <c r="E60" s="37"/>
      <c r="F60" s="110" t="s">
        <v>56</v>
      </c>
      <c r="G60" s="47" t="s">
        <v>55</v>
      </c>
      <c r="H60" s="37"/>
      <c r="I60" s="37"/>
      <c r="J60" s="111" t="s">
        <v>56</v>
      </c>
      <c r="K60" s="37"/>
      <c r="L60" s="4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</row>
    <row r="61" spans="1:31">
      <c r="B61" s="21"/>
      <c r="L61" s="21"/>
    </row>
    <row r="62" spans="1:31">
      <c r="B62" s="21"/>
      <c r="L62" s="21"/>
    </row>
    <row r="63" spans="1:31">
      <c r="B63" s="21"/>
      <c r="L63" s="21"/>
    </row>
    <row r="64" spans="1:31" s="2" customFormat="1" ht="13.1">
      <c r="A64" s="34"/>
      <c r="B64" s="35"/>
      <c r="C64" s="34"/>
      <c r="D64" s="45" t="s">
        <v>57</v>
      </c>
      <c r="E64" s="48"/>
      <c r="F64" s="48"/>
      <c r="G64" s="45" t="s">
        <v>58</v>
      </c>
      <c r="H64" s="48"/>
      <c r="I64" s="48"/>
      <c r="J64" s="48"/>
      <c r="K64" s="48"/>
      <c r="L64" s="4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</row>
    <row r="65" spans="1:31">
      <c r="B65" s="21"/>
      <c r="L65" s="21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 s="2" customFormat="1" ht="12.45">
      <c r="A75" s="34"/>
      <c r="B75" s="35"/>
      <c r="C75" s="34"/>
      <c r="D75" s="47" t="s">
        <v>55</v>
      </c>
      <c r="E75" s="37"/>
      <c r="F75" s="110" t="s">
        <v>56</v>
      </c>
      <c r="G75" s="47" t="s">
        <v>55</v>
      </c>
      <c r="H75" s="37"/>
      <c r="I75" s="37"/>
      <c r="J75" s="111" t="s">
        <v>56</v>
      </c>
      <c r="K75" s="37"/>
      <c r="L75" s="4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</row>
    <row r="76" spans="1:31" s="2" customFormat="1" ht="14.4" customHeight="1">
      <c r="A76" s="34"/>
      <c r="B76" s="49"/>
      <c r="C76" s="50"/>
      <c r="D76" s="50"/>
      <c r="E76" s="50"/>
      <c r="F76" s="50"/>
      <c r="G76" s="50"/>
      <c r="H76" s="50"/>
      <c r="I76" s="50"/>
      <c r="J76" s="50"/>
      <c r="K76" s="50"/>
      <c r="L76" s="4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80" spans="1:31" s="2" customFormat="1" ht="6.9" customHeight="1">
      <c r="A80" s="34"/>
      <c r="B80" s="51"/>
      <c r="C80" s="52"/>
      <c r="D80" s="52"/>
      <c r="E80" s="52"/>
      <c r="F80" s="52"/>
      <c r="G80" s="52"/>
      <c r="H80" s="52"/>
      <c r="I80" s="52"/>
      <c r="J80" s="52"/>
      <c r="K80" s="52"/>
      <c r="L80" s="4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</row>
    <row r="81" spans="1:47" s="2" customFormat="1" ht="24.9" customHeight="1">
      <c r="A81" s="34"/>
      <c r="B81" s="35"/>
      <c r="C81" s="22" t="s">
        <v>146</v>
      </c>
      <c r="D81" s="34"/>
      <c r="E81" s="34"/>
      <c r="F81" s="34"/>
      <c r="G81" s="34"/>
      <c r="H81" s="34"/>
      <c r="I81" s="34"/>
      <c r="J81" s="34"/>
      <c r="K81" s="34"/>
      <c r="L81" s="4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6.9" customHeight="1">
      <c r="A82" s="34"/>
      <c r="B82" s="35"/>
      <c r="C82" s="34"/>
      <c r="D82" s="34"/>
      <c r="E82" s="34"/>
      <c r="F82" s="34"/>
      <c r="G82" s="34"/>
      <c r="H82" s="34"/>
      <c r="I82" s="34"/>
      <c r="J82" s="34"/>
      <c r="K82" s="34"/>
      <c r="L82" s="4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11.95" customHeight="1">
      <c r="A83" s="34"/>
      <c r="B83" s="35"/>
      <c r="C83" s="28" t="s">
        <v>15</v>
      </c>
      <c r="D83" s="34"/>
      <c r="E83" s="34"/>
      <c r="F83" s="34"/>
      <c r="G83" s="34"/>
      <c r="H83" s="34"/>
      <c r="I83" s="34"/>
      <c r="J83" s="34"/>
      <c r="K83" s="34"/>
      <c r="L83" s="4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6.55" customHeight="1">
      <c r="A84" s="34"/>
      <c r="B84" s="35"/>
      <c r="C84" s="34"/>
      <c r="D84" s="34"/>
      <c r="E84" s="304" t="str">
        <f>E7</f>
        <v>MŠ Spojná 6 - rekonštrukcia objektu</v>
      </c>
      <c r="F84" s="305"/>
      <c r="G84" s="305"/>
      <c r="H84" s="305"/>
      <c r="I84" s="34"/>
      <c r="J84" s="34"/>
      <c r="K84" s="34"/>
      <c r="L84" s="4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1.95" customHeight="1">
      <c r="A85" s="34"/>
      <c r="B85" s="35"/>
      <c r="C85" s="28" t="s">
        <v>142</v>
      </c>
      <c r="D85" s="34"/>
      <c r="E85" s="34"/>
      <c r="F85" s="34"/>
      <c r="G85" s="34"/>
      <c r="H85" s="34"/>
      <c r="I85" s="34"/>
      <c r="J85" s="34"/>
      <c r="K85" s="34"/>
      <c r="L85" s="4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6.55" customHeight="1">
      <c r="A86" s="34"/>
      <c r="B86" s="35"/>
      <c r="C86" s="34"/>
      <c r="D86" s="34"/>
      <c r="E86" s="300" t="str">
        <f>E9</f>
        <v>P4 - Technický pavilón</v>
      </c>
      <c r="F86" s="303"/>
      <c r="G86" s="303"/>
      <c r="H86" s="303"/>
      <c r="I86" s="34"/>
      <c r="J86" s="34"/>
      <c r="K86" s="34"/>
      <c r="L86" s="4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6.9" customHeight="1">
      <c r="A87" s="34"/>
      <c r="B87" s="35"/>
      <c r="C87" s="34"/>
      <c r="D87" s="34"/>
      <c r="E87" s="34"/>
      <c r="F87" s="34"/>
      <c r="G87" s="34"/>
      <c r="H87" s="34"/>
      <c r="I87" s="34"/>
      <c r="J87" s="34"/>
      <c r="K87" s="34"/>
      <c r="L87" s="4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11.95" customHeight="1">
      <c r="A88" s="34"/>
      <c r="B88" s="35"/>
      <c r="C88" s="28" t="s">
        <v>21</v>
      </c>
      <c r="D88" s="34"/>
      <c r="E88" s="34"/>
      <c r="F88" s="26" t="str">
        <f>F12</f>
        <v>Spojná 6, 917 01 Trnava</v>
      </c>
      <c r="G88" s="34"/>
      <c r="H88" s="34"/>
      <c r="I88" s="28" t="s">
        <v>23</v>
      </c>
      <c r="J88" s="57">
        <f>IF(J12="","",J12)</f>
        <v>44274</v>
      </c>
      <c r="K88" s="34"/>
      <c r="L88" s="4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6.9" customHeight="1">
      <c r="A89" s="34"/>
      <c r="B89" s="35"/>
      <c r="C89" s="34"/>
      <c r="D89" s="34"/>
      <c r="E89" s="34"/>
      <c r="F89" s="34"/>
      <c r="G89" s="34"/>
      <c r="H89" s="34"/>
      <c r="I89" s="34"/>
      <c r="J89" s="34"/>
      <c r="K89" s="34"/>
      <c r="L89" s="4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15.25" customHeight="1">
      <c r="A90" s="34"/>
      <c r="B90" s="35"/>
      <c r="C90" s="28" t="s">
        <v>28</v>
      </c>
      <c r="D90" s="34"/>
      <c r="E90" s="34"/>
      <c r="F90" s="26" t="str">
        <f>E15</f>
        <v xml:space="preserve"> </v>
      </c>
      <c r="G90" s="34"/>
      <c r="H90" s="34"/>
      <c r="I90" s="28" t="s">
        <v>34</v>
      </c>
      <c r="J90" s="32" t="str">
        <f>E21</f>
        <v>RENAK, s.r.o.</v>
      </c>
      <c r="K90" s="34"/>
      <c r="L90" s="4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5" customHeight="1">
      <c r="A91" s="34"/>
      <c r="B91" s="35"/>
      <c r="C91" s="28" t="s">
        <v>32</v>
      </c>
      <c r="D91" s="34"/>
      <c r="E91" s="34"/>
      <c r="F91" s="26" t="str">
        <f>IF(E18="","",E18)</f>
        <v>Vyplň údaj</v>
      </c>
      <c r="G91" s="34"/>
      <c r="H91" s="34"/>
      <c r="I91" s="28" t="s">
        <v>37</v>
      </c>
      <c r="J91" s="32" t="str">
        <f>E24</f>
        <v>Ing. Erich Kreutz</v>
      </c>
      <c r="K91" s="34"/>
      <c r="L91" s="4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0.35" customHeight="1">
      <c r="A92" s="34"/>
      <c r="B92" s="35"/>
      <c r="C92" s="34"/>
      <c r="D92" s="34"/>
      <c r="E92" s="34"/>
      <c r="F92" s="34"/>
      <c r="G92" s="34"/>
      <c r="H92" s="34"/>
      <c r="I92" s="34"/>
      <c r="J92" s="34"/>
      <c r="K92" s="34"/>
      <c r="L92" s="4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29.3" customHeight="1">
      <c r="A93" s="34"/>
      <c r="B93" s="35"/>
      <c r="C93" s="112" t="s">
        <v>147</v>
      </c>
      <c r="D93" s="104"/>
      <c r="E93" s="104"/>
      <c r="F93" s="104"/>
      <c r="G93" s="104"/>
      <c r="H93" s="104"/>
      <c r="I93" s="104"/>
      <c r="J93" s="113" t="s">
        <v>148</v>
      </c>
      <c r="K93" s="104"/>
      <c r="L93" s="4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10.35" customHeight="1">
      <c r="A94" s="34"/>
      <c r="B94" s="35"/>
      <c r="C94" s="34"/>
      <c r="D94" s="34"/>
      <c r="E94" s="34"/>
      <c r="F94" s="34"/>
      <c r="G94" s="34"/>
      <c r="H94" s="34"/>
      <c r="I94" s="34"/>
      <c r="J94" s="34"/>
      <c r="K94" s="34"/>
      <c r="L94" s="4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22.75" customHeight="1">
      <c r="A95" s="34"/>
      <c r="B95" s="35"/>
      <c r="C95" s="114" t="s">
        <v>149</v>
      </c>
      <c r="D95" s="34"/>
      <c r="E95" s="34"/>
      <c r="F95" s="34"/>
      <c r="G95" s="34"/>
      <c r="H95" s="34"/>
      <c r="I95" s="34"/>
      <c r="J95" s="73">
        <f>J191</f>
        <v>0</v>
      </c>
      <c r="K95" s="34"/>
      <c r="L95" s="4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U95" s="18" t="s">
        <v>150</v>
      </c>
    </row>
    <row r="96" spans="1:47" s="9" customFormat="1" ht="24.9" customHeight="1">
      <c r="B96" s="115"/>
      <c r="D96" s="116" t="s">
        <v>151</v>
      </c>
      <c r="E96" s="117"/>
      <c r="F96" s="117"/>
      <c r="G96" s="117"/>
      <c r="H96" s="117"/>
      <c r="I96" s="117"/>
      <c r="J96" s="118">
        <f>J192</f>
        <v>0</v>
      </c>
      <c r="L96" s="115"/>
    </row>
    <row r="97" spans="2:12" s="10" customFormat="1" ht="20.149999999999999" customHeight="1">
      <c r="B97" s="119"/>
      <c r="D97" s="120" t="s">
        <v>152</v>
      </c>
      <c r="E97" s="121"/>
      <c r="F97" s="121"/>
      <c r="G97" s="121"/>
      <c r="H97" s="121"/>
      <c r="I97" s="121"/>
      <c r="J97" s="122">
        <f>J193</f>
        <v>0</v>
      </c>
      <c r="L97" s="119"/>
    </row>
    <row r="98" spans="2:12" s="10" customFormat="1" ht="20.149999999999999" customHeight="1">
      <c r="B98" s="119"/>
      <c r="D98" s="120" t="s">
        <v>153</v>
      </c>
      <c r="E98" s="121"/>
      <c r="F98" s="121"/>
      <c r="G98" s="121"/>
      <c r="H98" s="121"/>
      <c r="I98" s="121"/>
      <c r="J98" s="122">
        <f>J198</f>
        <v>0</v>
      </c>
      <c r="L98" s="119"/>
    </row>
    <row r="99" spans="2:12" s="9" customFormat="1" ht="24.9" customHeight="1">
      <c r="B99" s="115"/>
      <c r="D99" s="116" t="s">
        <v>154</v>
      </c>
      <c r="E99" s="117"/>
      <c r="F99" s="117"/>
      <c r="G99" s="117"/>
      <c r="H99" s="117"/>
      <c r="I99" s="117"/>
      <c r="J99" s="118">
        <f>J203</f>
        <v>0</v>
      </c>
      <c r="L99" s="115"/>
    </row>
    <row r="100" spans="2:12" s="10" customFormat="1" ht="20.149999999999999" customHeight="1">
      <c r="B100" s="119"/>
      <c r="D100" s="120" t="s">
        <v>155</v>
      </c>
      <c r="E100" s="121"/>
      <c r="F100" s="121"/>
      <c r="G100" s="121"/>
      <c r="H100" s="121"/>
      <c r="I100" s="121"/>
      <c r="J100" s="122">
        <f>J204</f>
        <v>0</v>
      </c>
      <c r="L100" s="119"/>
    </row>
    <row r="101" spans="2:12" s="10" customFormat="1" ht="20.149999999999999" customHeight="1">
      <c r="B101" s="119"/>
      <c r="D101" s="120" t="s">
        <v>156</v>
      </c>
      <c r="E101" s="121"/>
      <c r="F101" s="121"/>
      <c r="G101" s="121"/>
      <c r="H101" s="121"/>
      <c r="I101" s="121"/>
      <c r="J101" s="122">
        <f>J210</f>
        <v>0</v>
      </c>
      <c r="L101" s="119"/>
    </row>
    <row r="102" spans="2:12" s="9" customFormat="1" ht="24.9" customHeight="1">
      <c r="B102" s="115"/>
      <c r="D102" s="116" t="s">
        <v>157</v>
      </c>
      <c r="E102" s="117"/>
      <c r="F102" s="117"/>
      <c r="G102" s="117"/>
      <c r="H102" s="117"/>
      <c r="I102" s="117"/>
      <c r="J102" s="118">
        <f>J213</f>
        <v>0</v>
      </c>
      <c r="L102" s="115"/>
    </row>
    <row r="103" spans="2:12" s="10" customFormat="1" ht="20.149999999999999" customHeight="1">
      <c r="B103" s="119"/>
      <c r="D103" s="120" t="s">
        <v>158</v>
      </c>
      <c r="E103" s="121"/>
      <c r="F103" s="121"/>
      <c r="G103" s="121"/>
      <c r="H103" s="121"/>
      <c r="I103" s="121"/>
      <c r="J103" s="122">
        <f>J214</f>
        <v>0</v>
      </c>
      <c r="L103" s="119"/>
    </row>
    <row r="104" spans="2:12" s="10" customFormat="1" ht="20.149999999999999" customHeight="1">
      <c r="B104" s="119"/>
      <c r="D104" s="120" t="s">
        <v>159</v>
      </c>
      <c r="E104" s="121"/>
      <c r="F104" s="121"/>
      <c r="G104" s="121"/>
      <c r="H104" s="121"/>
      <c r="I104" s="121"/>
      <c r="J104" s="122">
        <f>J259</f>
        <v>0</v>
      </c>
      <c r="L104" s="119"/>
    </row>
    <row r="105" spans="2:12" s="10" customFormat="1" ht="20.149999999999999" customHeight="1">
      <c r="B105" s="119"/>
      <c r="D105" s="120" t="s">
        <v>160</v>
      </c>
      <c r="E105" s="121"/>
      <c r="F105" s="121"/>
      <c r="G105" s="121"/>
      <c r="H105" s="121"/>
      <c r="I105" s="121"/>
      <c r="J105" s="122">
        <f>J338</f>
        <v>0</v>
      </c>
      <c r="L105" s="119"/>
    </row>
    <row r="106" spans="2:12" s="10" customFormat="1" ht="20.149999999999999" customHeight="1">
      <c r="B106" s="119"/>
      <c r="D106" s="120" t="s">
        <v>1939</v>
      </c>
      <c r="E106" s="121"/>
      <c r="F106" s="121"/>
      <c r="G106" s="121"/>
      <c r="H106" s="121"/>
      <c r="I106" s="121"/>
      <c r="J106" s="122">
        <f>J355</f>
        <v>0</v>
      </c>
      <c r="L106" s="119"/>
    </row>
    <row r="107" spans="2:12" s="9" customFormat="1" ht="24.9" customHeight="1">
      <c r="B107" s="115"/>
      <c r="D107" s="116" t="s">
        <v>161</v>
      </c>
      <c r="E107" s="117"/>
      <c r="F107" s="117"/>
      <c r="G107" s="117"/>
      <c r="H107" s="117"/>
      <c r="I107" s="117"/>
      <c r="J107" s="118">
        <f>J364</f>
        <v>0</v>
      </c>
      <c r="L107" s="115"/>
    </row>
    <row r="108" spans="2:12" s="10" customFormat="1" ht="20.149999999999999" customHeight="1">
      <c r="B108" s="119"/>
      <c r="D108" s="120" t="s">
        <v>162</v>
      </c>
      <c r="E108" s="121"/>
      <c r="F108" s="121"/>
      <c r="G108" s="121"/>
      <c r="H108" s="121"/>
      <c r="I108" s="121"/>
      <c r="J108" s="122">
        <f>J365</f>
        <v>0</v>
      </c>
      <c r="L108" s="119"/>
    </row>
    <row r="109" spans="2:12" s="10" customFormat="1" ht="20.149999999999999" customHeight="1">
      <c r="B109" s="119"/>
      <c r="D109" s="120" t="s">
        <v>163</v>
      </c>
      <c r="E109" s="121"/>
      <c r="F109" s="121"/>
      <c r="G109" s="121"/>
      <c r="H109" s="121"/>
      <c r="I109" s="121"/>
      <c r="J109" s="122">
        <f>J376</f>
        <v>0</v>
      </c>
      <c r="L109" s="119"/>
    </row>
    <row r="110" spans="2:12" s="10" customFormat="1" ht="20.149999999999999" customHeight="1">
      <c r="B110" s="119"/>
      <c r="D110" s="120" t="s">
        <v>164</v>
      </c>
      <c r="E110" s="121"/>
      <c r="F110" s="121"/>
      <c r="G110" s="121"/>
      <c r="H110" s="121"/>
      <c r="I110" s="121"/>
      <c r="J110" s="122">
        <f>J379</f>
        <v>0</v>
      </c>
      <c r="L110" s="119"/>
    </row>
    <row r="111" spans="2:12" s="9" customFormat="1" ht="24.9" customHeight="1">
      <c r="B111" s="115"/>
      <c r="D111" s="116" t="s">
        <v>165</v>
      </c>
      <c r="E111" s="117"/>
      <c r="F111" s="117"/>
      <c r="G111" s="117"/>
      <c r="H111" s="117"/>
      <c r="I111" s="117"/>
      <c r="J111" s="118">
        <f>J381</f>
        <v>0</v>
      </c>
      <c r="L111" s="115"/>
    </row>
    <row r="112" spans="2:12" s="10" customFormat="1" ht="20.149999999999999" customHeight="1">
      <c r="B112" s="119"/>
      <c r="D112" s="120" t="s">
        <v>166</v>
      </c>
      <c r="E112" s="121"/>
      <c r="F112" s="121"/>
      <c r="G112" s="121"/>
      <c r="H112" s="121"/>
      <c r="I112" s="121"/>
      <c r="J112" s="122">
        <f>J382</f>
        <v>0</v>
      </c>
      <c r="L112" s="119"/>
    </row>
    <row r="113" spans="2:12" s="10" customFormat="1" ht="20.149999999999999" customHeight="1">
      <c r="B113" s="119"/>
      <c r="D113" s="120" t="s">
        <v>167</v>
      </c>
      <c r="E113" s="121"/>
      <c r="F113" s="121"/>
      <c r="G113" s="121"/>
      <c r="H113" s="121"/>
      <c r="I113" s="121"/>
      <c r="J113" s="122">
        <f>J393</f>
        <v>0</v>
      </c>
      <c r="L113" s="119"/>
    </row>
    <row r="114" spans="2:12" s="10" customFormat="1" ht="20.149999999999999" customHeight="1">
      <c r="B114" s="119"/>
      <c r="D114" s="120" t="s">
        <v>168</v>
      </c>
      <c r="E114" s="121"/>
      <c r="F114" s="121"/>
      <c r="G114" s="121"/>
      <c r="H114" s="121"/>
      <c r="I114" s="121"/>
      <c r="J114" s="122">
        <f>J402</f>
        <v>0</v>
      </c>
      <c r="L114" s="119"/>
    </row>
    <row r="115" spans="2:12" s="10" customFormat="1" ht="20.149999999999999" customHeight="1">
      <c r="B115" s="119"/>
      <c r="D115" s="120" t="s">
        <v>169</v>
      </c>
      <c r="E115" s="121"/>
      <c r="F115" s="121"/>
      <c r="G115" s="121"/>
      <c r="H115" s="121"/>
      <c r="I115" s="121"/>
      <c r="J115" s="122">
        <f>J415</f>
        <v>0</v>
      </c>
      <c r="L115" s="119"/>
    </row>
    <row r="116" spans="2:12" s="10" customFormat="1" ht="20.149999999999999" customHeight="1">
      <c r="B116" s="119"/>
      <c r="D116" s="120" t="s">
        <v>170</v>
      </c>
      <c r="E116" s="121"/>
      <c r="F116" s="121"/>
      <c r="G116" s="121"/>
      <c r="H116" s="121"/>
      <c r="I116" s="121"/>
      <c r="J116" s="122">
        <f>J417</f>
        <v>0</v>
      </c>
      <c r="L116" s="119"/>
    </row>
    <row r="117" spans="2:12" s="9" customFormat="1" ht="24.9" customHeight="1">
      <c r="B117" s="115"/>
      <c r="D117" s="116" t="s">
        <v>171</v>
      </c>
      <c r="E117" s="117"/>
      <c r="F117" s="117"/>
      <c r="G117" s="117"/>
      <c r="H117" s="117"/>
      <c r="I117" s="117"/>
      <c r="J117" s="118">
        <f>J419</f>
        <v>0</v>
      </c>
      <c r="L117" s="115"/>
    </row>
    <row r="118" spans="2:12" s="10" customFormat="1" ht="20.149999999999999" customHeight="1">
      <c r="B118" s="119"/>
      <c r="D118" s="120" t="s">
        <v>172</v>
      </c>
      <c r="E118" s="121"/>
      <c r="F118" s="121"/>
      <c r="G118" s="121"/>
      <c r="H118" s="121"/>
      <c r="I118" s="121"/>
      <c r="J118" s="122">
        <f>J420</f>
        <v>0</v>
      </c>
      <c r="L118" s="119"/>
    </row>
    <row r="119" spans="2:12" s="10" customFormat="1" ht="20.149999999999999" customHeight="1">
      <c r="B119" s="119"/>
      <c r="D119" s="120" t="s">
        <v>173</v>
      </c>
      <c r="E119" s="121"/>
      <c r="F119" s="121"/>
      <c r="G119" s="121"/>
      <c r="H119" s="121"/>
      <c r="I119" s="121"/>
      <c r="J119" s="122">
        <f>J424</f>
        <v>0</v>
      </c>
      <c r="L119" s="119"/>
    </row>
    <row r="120" spans="2:12" s="10" customFormat="1" ht="20.149999999999999" customHeight="1">
      <c r="B120" s="119"/>
      <c r="D120" s="120" t="s">
        <v>174</v>
      </c>
      <c r="E120" s="121"/>
      <c r="F120" s="121"/>
      <c r="G120" s="121"/>
      <c r="H120" s="121"/>
      <c r="I120" s="121"/>
      <c r="J120" s="122">
        <f>J432</f>
        <v>0</v>
      </c>
      <c r="L120" s="119"/>
    </row>
    <row r="121" spans="2:12" s="10" customFormat="1" ht="20.149999999999999" customHeight="1">
      <c r="B121" s="119"/>
      <c r="D121" s="120" t="s">
        <v>175</v>
      </c>
      <c r="E121" s="121"/>
      <c r="F121" s="121"/>
      <c r="G121" s="121"/>
      <c r="H121" s="121"/>
      <c r="I121" s="121"/>
      <c r="J121" s="122">
        <f>J443</f>
        <v>0</v>
      </c>
      <c r="L121" s="119"/>
    </row>
    <row r="122" spans="2:12" s="9" customFormat="1" ht="24.9" customHeight="1">
      <c r="B122" s="115"/>
      <c r="D122" s="116" t="s">
        <v>176</v>
      </c>
      <c r="E122" s="117"/>
      <c r="F122" s="117"/>
      <c r="G122" s="117"/>
      <c r="H122" s="117"/>
      <c r="I122" s="117"/>
      <c r="J122" s="118">
        <f>J445</f>
        <v>0</v>
      </c>
      <c r="L122" s="115"/>
    </row>
    <row r="123" spans="2:12" s="10" customFormat="1" ht="20.149999999999999" customHeight="1">
      <c r="B123" s="119"/>
      <c r="D123" s="120" t="s">
        <v>177</v>
      </c>
      <c r="E123" s="121"/>
      <c r="F123" s="121"/>
      <c r="G123" s="121"/>
      <c r="H123" s="121"/>
      <c r="I123" s="121"/>
      <c r="J123" s="122">
        <f>J446</f>
        <v>0</v>
      </c>
      <c r="L123" s="119"/>
    </row>
    <row r="124" spans="2:12" s="10" customFormat="1" ht="20.149999999999999" customHeight="1">
      <c r="B124" s="119"/>
      <c r="D124" s="120" t="s">
        <v>1940</v>
      </c>
      <c r="E124" s="121"/>
      <c r="F124" s="121"/>
      <c r="G124" s="121"/>
      <c r="H124" s="121"/>
      <c r="I124" s="121"/>
      <c r="J124" s="122">
        <f>J453</f>
        <v>0</v>
      </c>
      <c r="L124" s="119"/>
    </row>
    <row r="125" spans="2:12" s="10" customFormat="1" ht="20.149999999999999" customHeight="1">
      <c r="B125" s="119"/>
      <c r="D125" s="120" t="s">
        <v>179</v>
      </c>
      <c r="E125" s="121"/>
      <c r="F125" s="121"/>
      <c r="G125" s="121"/>
      <c r="H125" s="121"/>
      <c r="I125" s="121"/>
      <c r="J125" s="122">
        <f>J456</f>
        <v>0</v>
      </c>
      <c r="L125" s="119"/>
    </row>
    <row r="126" spans="2:12" s="9" customFormat="1" ht="24.9" customHeight="1">
      <c r="B126" s="115"/>
      <c r="D126" s="116" t="s">
        <v>1941</v>
      </c>
      <c r="E126" s="117"/>
      <c r="F126" s="117"/>
      <c r="G126" s="117"/>
      <c r="H126" s="117"/>
      <c r="I126" s="117"/>
      <c r="J126" s="118">
        <f>J458</f>
        <v>0</v>
      </c>
      <c r="L126" s="115"/>
    </row>
    <row r="127" spans="2:12" s="10" customFormat="1" ht="20.149999999999999" customHeight="1">
      <c r="B127" s="119"/>
      <c r="D127" s="120" t="s">
        <v>1942</v>
      </c>
      <c r="E127" s="121"/>
      <c r="F127" s="121"/>
      <c r="G127" s="121"/>
      <c r="H127" s="121"/>
      <c r="I127" s="121"/>
      <c r="J127" s="122">
        <f>J459</f>
        <v>0</v>
      </c>
      <c r="L127" s="119"/>
    </row>
    <row r="128" spans="2:12" s="10" customFormat="1" ht="20.149999999999999" customHeight="1">
      <c r="B128" s="119"/>
      <c r="D128" s="120" t="s">
        <v>1943</v>
      </c>
      <c r="E128" s="121"/>
      <c r="F128" s="121"/>
      <c r="G128" s="121"/>
      <c r="H128" s="121"/>
      <c r="I128" s="121"/>
      <c r="J128" s="122">
        <f>J464</f>
        <v>0</v>
      </c>
      <c r="L128" s="119"/>
    </row>
    <row r="129" spans="2:12" s="9" customFormat="1" ht="24.9" customHeight="1">
      <c r="B129" s="115"/>
      <c r="D129" s="116" t="s">
        <v>180</v>
      </c>
      <c r="E129" s="117"/>
      <c r="F129" s="117"/>
      <c r="G129" s="117"/>
      <c r="H129" s="117"/>
      <c r="I129" s="117"/>
      <c r="J129" s="118">
        <f>J466</f>
        <v>0</v>
      </c>
      <c r="L129" s="115"/>
    </row>
    <row r="130" spans="2:12" s="10" customFormat="1" ht="20.149999999999999" customHeight="1">
      <c r="B130" s="119"/>
      <c r="D130" s="120" t="s">
        <v>181</v>
      </c>
      <c r="E130" s="121"/>
      <c r="F130" s="121"/>
      <c r="G130" s="121"/>
      <c r="H130" s="121"/>
      <c r="I130" s="121"/>
      <c r="J130" s="122">
        <f>J467</f>
        <v>0</v>
      </c>
      <c r="L130" s="119"/>
    </row>
    <row r="131" spans="2:12" s="10" customFormat="1" ht="20.149999999999999" customHeight="1">
      <c r="B131" s="119"/>
      <c r="D131" s="120" t="s">
        <v>182</v>
      </c>
      <c r="E131" s="121"/>
      <c r="F131" s="121"/>
      <c r="G131" s="121"/>
      <c r="H131" s="121"/>
      <c r="I131" s="121"/>
      <c r="J131" s="122">
        <f>J474</f>
        <v>0</v>
      </c>
      <c r="L131" s="119"/>
    </row>
    <row r="132" spans="2:12" s="10" customFormat="1" ht="20.149999999999999" customHeight="1">
      <c r="B132" s="119"/>
      <c r="D132" s="120" t="s">
        <v>183</v>
      </c>
      <c r="E132" s="121"/>
      <c r="F132" s="121"/>
      <c r="G132" s="121"/>
      <c r="H132" s="121"/>
      <c r="I132" s="121"/>
      <c r="J132" s="122">
        <f>J495</f>
        <v>0</v>
      </c>
      <c r="L132" s="119"/>
    </row>
    <row r="133" spans="2:12" s="10" customFormat="1" ht="20.149999999999999" customHeight="1">
      <c r="B133" s="119"/>
      <c r="D133" s="120" t="s">
        <v>184</v>
      </c>
      <c r="E133" s="121"/>
      <c r="F133" s="121"/>
      <c r="G133" s="121"/>
      <c r="H133" s="121"/>
      <c r="I133" s="121"/>
      <c r="J133" s="122">
        <f>J544</f>
        <v>0</v>
      </c>
      <c r="L133" s="119"/>
    </row>
    <row r="134" spans="2:12" s="9" customFormat="1" ht="24.9" customHeight="1">
      <c r="B134" s="115"/>
      <c r="D134" s="116" t="s">
        <v>185</v>
      </c>
      <c r="E134" s="117"/>
      <c r="F134" s="117"/>
      <c r="G134" s="117"/>
      <c r="H134" s="117"/>
      <c r="I134" s="117"/>
      <c r="J134" s="118">
        <f>J548</f>
        <v>0</v>
      </c>
      <c r="L134" s="115"/>
    </row>
    <row r="135" spans="2:12" s="10" customFormat="1" ht="20.149999999999999" customHeight="1">
      <c r="B135" s="119"/>
      <c r="D135" s="120" t="s">
        <v>186</v>
      </c>
      <c r="E135" s="121"/>
      <c r="F135" s="121"/>
      <c r="G135" s="121"/>
      <c r="H135" s="121"/>
      <c r="I135" s="121"/>
      <c r="J135" s="122">
        <f>J549</f>
        <v>0</v>
      </c>
      <c r="L135" s="119"/>
    </row>
    <row r="136" spans="2:12" s="10" customFormat="1" ht="20.149999999999999" customHeight="1">
      <c r="B136" s="119"/>
      <c r="D136" s="120" t="s">
        <v>187</v>
      </c>
      <c r="E136" s="121"/>
      <c r="F136" s="121"/>
      <c r="G136" s="121"/>
      <c r="H136" s="121"/>
      <c r="I136" s="121"/>
      <c r="J136" s="122">
        <f>J557</f>
        <v>0</v>
      </c>
      <c r="L136" s="119"/>
    </row>
    <row r="137" spans="2:12" s="9" customFormat="1" ht="24.9" customHeight="1">
      <c r="B137" s="115"/>
      <c r="D137" s="116" t="s">
        <v>188</v>
      </c>
      <c r="E137" s="117"/>
      <c r="F137" s="117"/>
      <c r="G137" s="117"/>
      <c r="H137" s="117"/>
      <c r="I137" s="117"/>
      <c r="J137" s="118">
        <f>J559</f>
        <v>0</v>
      </c>
      <c r="L137" s="115"/>
    </row>
    <row r="138" spans="2:12" s="10" customFormat="1" ht="20.149999999999999" customHeight="1">
      <c r="B138" s="119"/>
      <c r="D138" s="120" t="s">
        <v>189</v>
      </c>
      <c r="E138" s="121"/>
      <c r="F138" s="121"/>
      <c r="G138" s="121"/>
      <c r="H138" s="121"/>
      <c r="I138" s="121"/>
      <c r="J138" s="122">
        <f>J560</f>
        <v>0</v>
      </c>
      <c r="L138" s="119"/>
    </row>
    <row r="139" spans="2:12" s="10" customFormat="1" ht="20.149999999999999" customHeight="1">
      <c r="B139" s="119"/>
      <c r="D139" s="120" t="s">
        <v>190</v>
      </c>
      <c r="E139" s="121"/>
      <c r="F139" s="121"/>
      <c r="G139" s="121"/>
      <c r="H139" s="121"/>
      <c r="I139" s="121"/>
      <c r="J139" s="122">
        <f>J567</f>
        <v>0</v>
      </c>
      <c r="L139" s="119"/>
    </row>
    <row r="140" spans="2:12" s="10" customFormat="1" ht="20.149999999999999" customHeight="1">
      <c r="B140" s="119"/>
      <c r="D140" s="120" t="s">
        <v>191</v>
      </c>
      <c r="E140" s="121"/>
      <c r="F140" s="121"/>
      <c r="G140" s="121"/>
      <c r="H140" s="121"/>
      <c r="I140" s="121"/>
      <c r="J140" s="122">
        <f>J570</f>
        <v>0</v>
      </c>
      <c r="L140" s="119"/>
    </row>
    <row r="141" spans="2:12" s="10" customFormat="1" ht="20.149999999999999" customHeight="1">
      <c r="B141" s="119"/>
      <c r="D141" s="120" t="s">
        <v>192</v>
      </c>
      <c r="E141" s="121"/>
      <c r="F141" s="121"/>
      <c r="G141" s="121"/>
      <c r="H141" s="121"/>
      <c r="I141" s="121"/>
      <c r="J141" s="122">
        <f>J573</f>
        <v>0</v>
      </c>
      <c r="L141" s="119"/>
    </row>
    <row r="142" spans="2:12" s="9" customFormat="1" ht="24.9" customHeight="1">
      <c r="B142" s="115"/>
      <c r="D142" s="116" t="s">
        <v>193</v>
      </c>
      <c r="E142" s="117"/>
      <c r="F142" s="117"/>
      <c r="G142" s="117"/>
      <c r="H142" s="117"/>
      <c r="I142" s="117"/>
      <c r="J142" s="118">
        <f>J575</f>
        <v>0</v>
      </c>
      <c r="L142" s="115"/>
    </row>
    <row r="143" spans="2:12" s="10" customFormat="1" ht="20.149999999999999" customHeight="1">
      <c r="B143" s="119"/>
      <c r="D143" s="120" t="s">
        <v>194</v>
      </c>
      <c r="E143" s="121"/>
      <c r="F143" s="121"/>
      <c r="G143" s="121"/>
      <c r="H143" s="121"/>
      <c r="I143" s="121"/>
      <c r="J143" s="122">
        <f>J576</f>
        <v>0</v>
      </c>
      <c r="L143" s="119"/>
    </row>
    <row r="144" spans="2:12" s="10" customFormat="1" ht="20.149999999999999" customHeight="1">
      <c r="B144" s="119"/>
      <c r="D144" s="120" t="s">
        <v>195</v>
      </c>
      <c r="E144" s="121"/>
      <c r="F144" s="121"/>
      <c r="G144" s="121"/>
      <c r="H144" s="121"/>
      <c r="I144" s="121"/>
      <c r="J144" s="122">
        <f>J583</f>
        <v>0</v>
      </c>
      <c r="L144" s="119"/>
    </row>
    <row r="145" spans="2:12" s="10" customFormat="1" ht="20.149999999999999" customHeight="1">
      <c r="B145" s="119"/>
      <c r="D145" s="120" t="s">
        <v>196</v>
      </c>
      <c r="E145" s="121"/>
      <c r="F145" s="121"/>
      <c r="G145" s="121"/>
      <c r="H145" s="121"/>
      <c r="I145" s="121"/>
      <c r="J145" s="122">
        <f>J599</f>
        <v>0</v>
      </c>
      <c r="L145" s="119"/>
    </row>
    <row r="146" spans="2:12" s="10" customFormat="1" ht="20.149999999999999" customHeight="1">
      <c r="B146" s="119"/>
      <c r="D146" s="120" t="s">
        <v>198</v>
      </c>
      <c r="E146" s="121"/>
      <c r="F146" s="121"/>
      <c r="G146" s="121"/>
      <c r="H146" s="121"/>
      <c r="I146" s="121"/>
      <c r="J146" s="122">
        <f>J611</f>
        <v>0</v>
      </c>
      <c r="L146" s="119"/>
    </row>
    <row r="147" spans="2:12" s="9" customFormat="1" ht="24.9" customHeight="1">
      <c r="B147" s="115"/>
      <c r="D147" s="116" t="s">
        <v>199</v>
      </c>
      <c r="E147" s="117"/>
      <c r="F147" s="117"/>
      <c r="G147" s="117"/>
      <c r="H147" s="117"/>
      <c r="I147" s="117"/>
      <c r="J147" s="118">
        <f>J613</f>
        <v>0</v>
      </c>
      <c r="L147" s="115"/>
    </row>
    <row r="148" spans="2:12" s="10" customFormat="1" ht="20.149999999999999" customHeight="1">
      <c r="B148" s="119"/>
      <c r="D148" s="120" t="s">
        <v>200</v>
      </c>
      <c r="E148" s="121"/>
      <c r="F148" s="121"/>
      <c r="G148" s="121"/>
      <c r="H148" s="121"/>
      <c r="I148" s="121"/>
      <c r="J148" s="122">
        <f>J614</f>
        <v>0</v>
      </c>
      <c r="L148" s="119"/>
    </row>
    <row r="149" spans="2:12" s="10" customFormat="1" ht="20.149999999999999" customHeight="1">
      <c r="B149" s="119"/>
      <c r="D149" s="120" t="s">
        <v>201</v>
      </c>
      <c r="E149" s="121"/>
      <c r="F149" s="121"/>
      <c r="G149" s="121"/>
      <c r="H149" s="121"/>
      <c r="I149" s="121"/>
      <c r="J149" s="122">
        <f>J630</f>
        <v>0</v>
      </c>
      <c r="L149" s="119"/>
    </row>
    <row r="150" spans="2:12" s="10" customFormat="1" ht="20.149999999999999" customHeight="1">
      <c r="B150" s="119"/>
      <c r="D150" s="120" t="s">
        <v>203</v>
      </c>
      <c r="E150" s="121"/>
      <c r="F150" s="121"/>
      <c r="G150" s="121"/>
      <c r="H150" s="121"/>
      <c r="I150" s="121"/>
      <c r="J150" s="122">
        <f>J648</f>
        <v>0</v>
      </c>
      <c r="L150" s="119"/>
    </row>
    <row r="151" spans="2:12" s="9" customFormat="1" ht="24.9" customHeight="1">
      <c r="B151" s="115"/>
      <c r="D151" s="116" t="s">
        <v>207</v>
      </c>
      <c r="E151" s="117"/>
      <c r="F151" s="117"/>
      <c r="G151" s="117"/>
      <c r="H151" s="117"/>
      <c r="I151" s="117"/>
      <c r="J151" s="118">
        <f>J650</f>
        <v>0</v>
      </c>
      <c r="L151" s="115"/>
    </row>
    <row r="152" spans="2:12" s="10" customFormat="1" ht="20.149999999999999" customHeight="1">
      <c r="B152" s="119"/>
      <c r="D152" s="120" t="s">
        <v>208</v>
      </c>
      <c r="E152" s="121"/>
      <c r="F152" s="121"/>
      <c r="G152" s="121"/>
      <c r="H152" s="121"/>
      <c r="I152" s="121"/>
      <c r="J152" s="122">
        <f>J651</f>
        <v>0</v>
      </c>
      <c r="L152" s="119"/>
    </row>
    <row r="153" spans="2:12" s="10" customFormat="1" ht="20.149999999999999" customHeight="1">
      <c r="B153" s="119"/>
      <c r="D153" s="120" t="s">
        <v>209</v>
      </c>
      <c r="E153" s="121"/>
      <c r="F153" s="121"/>
      <c r="G153" s="121"/>
      <c r="H153" s="121"/>
      <c r="I153" s="121"/>
      <c r="J153" s="122">
        <f>J669</f>
        <v>0</v>
      </c>
      <c r="L153" s="119"/>
    </row>
    <row r="154" spans="2:12" s="10" customFormat="1" ht="20.149999999999999" customHeight="1">
      <c r="B154" s="119"/>
      <c r="D154" s="120" t="s">
        <v>210</v>
      </c>
      <c r="E154" s="121"/>
      <c r="F154" s="121"/>
      <c r="G154" s="121"/>
      <c r="H154" s="121"/>
      <c r="I154" s="121"/>
      <c r="J154" s="122">
        <f>J694</f>
        <v>0</v>
      </c>
      <c r="L154" s="119"/>
    </row>
    <row r="155" spans="2:12" s="9" customFormat="1" ht="24.9" customHeight="1">
      <c r="B155" s="115"/>
      <c r="D155" s="116" t="s">
        <v>211</v>
      </c>
      <c r="E155" s="117"/>
      <c r="F155" s="117"/>
      <c r="G155" s="117"/>
      <c r="H155" s="117"/>
      <c r="I155" s="117"/>
      <c r="J155" s="118">
        <f>J697</f>
        <v>0</v>
      </c>
      <c r="L155" s="115"/>
    </row>
    <row r="156" spans="2:12" s="10" customFormat="1" ht="20.149999999999999" customHeight="1">
      <c r="B156" s="119"/>
      <c r="D156" s="120" t="s">
        <v>212</v>
      </c>
      <c r="E156" s="121"/>
      <c r="F156" s="121"/>
      <c r="G156" s="121"/>
      <c r="H156" s="121"/>
      <c r="I156" s="121"/>
      <c r="J156" s="122">
        <f>J698</f>
        <v>0</v>
      </c>
      <c r="L156" s="119"/>
    </row>
    <row r="157" spans="2:12" s="10" customFormat="1" ht="20.149999999999999" customHeight="1">
      <c r="B157" s="119"/>
      <c r="D157" s="120" t="s">
        <v>213</v>
      </c>
      <c r="E157" s="121"/>
      <c r="F157" s="121"/>
      <c r="G157" s="121"/>
      <c r="H157" s="121"/>
      <c r="I157" s="121"/>
      <c r="J157" s="122">
        <f>J710</f>
        <v>0</v>
      </c>
      <c r="L157" s="119"/>
    </row>
    <row r="158" spans="2:12" s="9" customFormat="1" ht="24.9" customHeight="1">
      <c r="B158" s="115"/>
      <c r="D158" s="116" t="s">
        <v>214</v>
      </c>
      <c r="E158" s="117"/>
      <c r="F158" s="117"/>
      <c r="G158" s="117"/>
      <c r="H158" s="117"/>
      <c r="I158" s="117"/>
      <c r="J158" s="118">
        <f>J712</f>
        <v>0</v>
      </c>
      <c r="L158" s="115"/>
    </row>
    <row r="159" spans="2:12" s="10" customFormat="1" ht="20.149999999999999" customHeight="1">
      <c r="B159" s="119"/>
      <c r="D159" s="120" t="s">
        <v>215</v>
      </c>
      <c r="E159" s="121"/>
      <c r="F159" s="121"/>
      <c r="G159" s="121"/>
      <c r="H159" s="121"/>
      <c r="I159" s="121"/>
      <c r="J159" s="122">
        <f>J713</f>
        <v>0</v>
      </c>
      <c r="L159" s="119"/>
    </row>
    <row r="160" spans="2:12" s="10" customFormat="1" ht="20.149999999999999" customHeight="1">
      <c r="B160" s="119"/>
      <c r="D160" s="120" t="s">
        <v>216</v>
      </c>
      <c r="E160" s="121"/>
      <c r="F160" s="121"/>
      <c r="G160" s="121"/>
      <c r="H160" s="121"/>
      <c r="I160" s="121"/>
      <c r="J160" s="122">
        <f>J737</f>
        <v>0</v>
      </c>
      <c r="L160" s="119"/>
    </row>
    <row r="161" spans="1:31" s="10" customFormat="1" ht="20.149999999999999" customHeight="1">
      <c r="B161" s="119"/>
      <c r="D161" s="120" t="s">
        <v>217</v>
      </c>
      <c r="E161" s="121"/>
      <c r="F161" s="121"/>
      <c r="G161" s="121"/>
      <c r="H161" s="121"/>
      <c r="I161" s="121"/>
      <c r="J161" s="122">
        <f>J750</f>
        <v>0</v>
      </c>
      <c r="L161" s="119"/>
    </row>
    <row r="162" spans="1:31" s="9" customFormat="1" ht="24.9" customHeight="1">
      <c r="B162" s="115"/>
      <c r="D162" s="116" t="s">
        <v>218</v>
      </c>
      <c r="E162" s="117"/>
      <c r="F162" s="117"/>
      <c r="G162" s="117"/>
      <c r="H162" s="117"/>
      <c r="I162" s="117"/>
      <c r="J162" s="118">
        <f>J753</f>
        <v>0</v>
      </c>
      <c r="L162" s="115"/>
    </row>
    <row r="163" spans="1:31" s="10" customFormat="1" ht="20.149999999999999" customHeight="1">
      <c r="B163" s="119"/>
      <c r="D163" s="120" t="s">
        <v>220</v>
      </c>
      <c r="E163" s="121"/>
      <c r="F163" s="121"/>
      <c r="G163" s="121"/>
      <c r="H163" s="121"/>
      <c r="I163" s="121"/>
      <c r="J163" s="122">
        <f>J754</f>
        <v>0</v>
      </c>
      <c r="L163" s="119"/>
    </row>
    <row r="164" spans="1:31" s="10" customFormat="1" ht="20.149999999999999" customHeight="1">
      <c r="B164" s="119"/>
      <c r="D164" s="120" t="s">
        <v>221</v>
      </c>
      <c r="E164" s="121"/>
      <c r="F164" s="121"/>
      <c r="G164" s="121"/>
      <c r="H164" s="121"/>
      <c r="I164" s="121"/>
      <c r="J164" s="122">
        <f>J757</f>
        <v>0</v>
      </c>
      <c r="L164" s="119"/>
    </row>
    <row r="165" spans="1:31" s="9" customFormat="1" ht="24.9" customHeight="1">
      <c r="B165" s="115"/>
      <c r="D165" s="116" t="s">
        <v>222</v>
      </c>
      <c r="E165" s="117"/>
      <c r="F165" s="117"/>
      <c r="G165" s="117"/>
      <c r="H165" s="117"/>
      <c r="I165" s="117"/>
      <c r="J165" s="118">
        <f>J759</f>
        <v>0</v>
      </c>
      <c r="L165" s="115"/>
    </row>
    <row r="166" spans="1:31" s="10" customFormat="1" ht="20.149999999999999" customHeight="1">
      <c r="B166" s="119"/>
      <c r="D166" s="120" t="s">
        <v>1944</v>
      </c>
      <c r="E166" s="121"/>
      <c r="F166" s="121"/>
      <c r="G166" s="121"/>
      <c r="H166" s="121"/>
      <c r="I166" s="121"/>
      <c r="J166" s="122">
        <f>J760</f>
        <v>0</v>
      </c>
      <c r="L166" s="119"/>
    </row>
    <row r="167" spans="1:31" s="10" customFormat="1" ht="20.149999999999999" customHeight="1">
      <c r="B167" s="119"/>
      <c r="D167" s="120" t="s">
        <v>223</v>
      </c>
      <c r="E167" s="121"/>
      <c r="F167" s="121"/>
      <c r="G167" s="121"/>
      <c r="H167" s="121"/>
      <c r="I167" s="121"/>
      <c r="J167" s="122">
        <f>J764</f>
        <v>0</v>
      </c>
      <c r="L167" s="119"/>
    </row>
    <row r="168" spans="1:31" s="10" customFormat="1" ht="20.149999999999999" customHeight="1">
      <c r="B168" s="119"/>
      <c r="D168" s="120" t="s">
        <v>224</v>
      </c>
      <c r="E168" s="121"/>
      <c r="F168" s="121"/>
      <c r="G168" s="121"/>
      <c r="H168" s="121"/>
      <c r="I168" s="121"/>
      <c r="J168" s="122">
        <f>J768</f>
        <v>0</v>
      </c>
      <c r="L168" s="119"/>
    </row>
    <row r="169" spans="1:31" s="9" customFormat="1" ht="24.9" customHeight="1">
      <c r="B169" s="115"/>
      <c r="D169" s="116" t="s">
        <v>1945</v>
      </c>
      <c r="E169" s="117"/>
      <c r="F169" s="117"/>
      <c r="G169" s="117"/>
      <c r="H169" s="117"/>
      <c r="I169" s="117"/>
      <c r="J169" s="118">
        <f>J770</f>
        <v>0</v>
      </c>
      <c r="L169" s="115"/>
    </row>
    <row r="170" spans="1:31" s="10" customFormat="1" ht="20.149999999999999" customHeight="1">
      <c r="B170" s="119"/>
      <c r="D170" s="120" t="s">
        <v>1946</v>
      </c>
      <c r="E170" s="121"/>
      <c r="F170" s="121"/>
      <c r="G170" s="121"/>
      <c r="H170" s="121"/>
      <c r="I170" s="121"/>
      <c r="J170" s="122">
        <f>J771</f>
        <v>0</v>
      </c>
      <c r="L170" s="119"/>
    </row>
    <row r="171" spans="1:31" s="9" customFormat="1" ht="24.9" customHeight="1">
      <c r="B171" s="115"/>
      <c r="D171" s="116" t="s">
        <v>225</v>
      </c>
      <c r="E171" s="117"/>
      <c r="F171" s="117"/>
      <c r="G171" s="117"/>
      <c r="H171" s="117"/>
      <c r="I171" s="117"/>
      <c r="J171" s="118">
        <f>J773</f>
        <v>0</v>
      </c>
      <c r="L171" s="115"/>
    </row>
    <row r="172" spans="1:31" s="2" customFormat="1" ht="21.8" customHeight="1">
      <c r="A172" s="34"/>
      <c r="B172" s="35"/>
      <c r="C172" s="34"/>
      <c r="D172" s="34"/>
      <c r="E172" s="34"/>
      <c r="F172" s="34"/>
      <c r="G172" s="34"/>
      <c r="H172" s="34"/>
      <c r="I172" s="34"/>
      <c r="J172" s="34"/>
      <c r="K172" s="34"/>
      <c r="L172" s="4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</row>
    <row r="173" spans="1:31" s="2" customFormat="1" ht="6.9" customHeight="1">
      <c r="A173" s="34"/>
      <c r="B173" s="49"/>
      <c r="C173" s="50"/>
      <c r="D173" s="50"/>
      <c r="E173" s="50"/>
      <c r="F173" s="50"/>
      <c r="G173" s="50"/>
      <c r="H173" s="50"/>
      <c r="I173" s="50"/>
      <c r="J173" s="50"/>
      <c r="K173" s="50"/>
      <c r="L173" s="4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</row>
    <row r="177" spans="1:63" s="2" customFormat="1" ht="6.9" customHeight="1">
      <c r="A177" s="34"/>
      <c r="B177" s="51"/>
      <c r="C177" s="52"/>
      <c r="D177" s="52"/>
      <c r="E177" s="52"/>
      <c r="F177" s="52"/>
      <c r="G177" s="52"/>
      <c r="H177" s="52"/>
      <c r="I177" s="52"/>
      <c r="J177" s="52"/>
      <c r="K177" s="52"/>
      <c r="L177" s="4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</row>
    <row r="178" spans="1:63" s="2" customFormat="1" ht="24.9" customHeight="1">
      <c r="A178" s="34"/>
      <c r="B178" s="35"/>
      <c r="C178" s="22" t="s">
        <v>226</v>
      </c>
      <c r="D178" s="34"/>
      <c r="E178" s="34"/>
      <c r="F178" s="34"/>
      <c r="G178" s="34"/>
      <c r="H178" s="34"/>
      <c r="I178" s="34"/>
      <c r="J178" s="34"/>
      <c r="K178" s="34"/>
      <c r="L178" s="4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</row>
    <row r="179" spans="1:63" s="2" customFormat="1" ht="6.9" customHeight="1">
      <c r="A179" s="34"/>
      <c r="B179" s="35"/>
      <c r="C179" s="34"/>
      <c r="D179" s="34"/>
      <c r="E179" s="34"/>
      <c r="F179" s="34"/>
      <c r="G179" s="34"/>
      <c r="H179" s="34"/>
      <c r="I179" s="34"/>
      <c r="J179" s="34"/>
      <c r="K179" s="34"/>
      <c r="L179" s="4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</row>
    <row r="180" spans="1:63" s="2" customFormat="1" ht="11.95" customHeight="1">
      <c r="A180" s="34"/>
      <c r="B180" s="35"/>
      <c r="C180" s="28" t="s">
        <v>15</v>
      </c>
      <c r="D180" s="34"/>
      <c r="E180" s="34"/>
      <c r="F180" s="34"/>
      <c r="G180" s="34"/>
      <c r="H180" s="34"/>
      <c r="I180" s="34"/>
      <c r="J180" s="34"/>
      <c r="K180" s="34"/>
      <c r="L180" s="4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</row>
    <row r="181" spans="1:63" s="2" customFormat="1" ht="16.55" customHeight="1">
      <c r="A181" s="34"/>
      <c r="B181" s="35"/>
      <c r="C181" s="34"/>
      <c r="D181" s="34"/>
      <c r="E181" s="304" t="str">
        <f>E7</f>
        <v>MŠ Spojná 6 - rekonštrukcia objektu</v>
      </c>
      <c r="F181" s="305"/>
      <c r="G181" s="305"/>
      <c r="H181" s="305"/>
      <c r="I181" s="34"/>
      <c r="J181" s="34"/>
      <c r="K181" s="34"/>
      <c r="L181" s="4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</row>
    <row r="182" spans="1:63" s="2" customFormat="1" ht="11.95" customHeight="1">
      <c r="A182" s="34"/>
      <c r="B182" s="35"/>
      <c r="C182" s="28" t="s">
        <v>142</v>
      </c>
      <c r="D182" s="34"/>
      <c r="E182" s="34"/>
      <c r="F182" s="34"/>
      <c r="G182" s="34"/>
      <c r="H182" s="34"/>
      <c r="I182" s="34"/>
      <c r="J182" s="34"/>
      <c r="K182" s="34"/>
      <c r="L182" s="4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</row>
    <row r="183" spans="1:63" s="2" customFormat="1" ht="16.55" customHeight="1">
      <c r="A183" s="34"/>
      <c r="B183" s="35"/>
      <c r="C183" s="34"/>
      <c r="D183" s="34"/>
      <c r="E183" s="300" t="str">
        <f>E9</f>
        <v>P4 - Technický pavilón</v>
      </c>
      <c r="F183" s="303"/>
      <c r="G183" s="303"/>
      <c r="H183" s="303"/>
      <c r="I183" s="34"/>
      <c r="J183" s="34"/>
      <c r="K183" s="34"/>
      <c r="L183" s="4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</row>
    <row r="184" spans="1:63" s="2" customFormat="1" ht="6.9" customHeight="1">
      <c r="A184" s="34"/>
      <c r="B184" s="35"/>
      <c r="C184" s="34"/>
      <c r="D184" s="34"/>
      <c r="E184" s="34"/>
      <c r="F184" s="34"/>
      <c r="G184" s="34"/>
      <c r="H184" s="34"/>
      <c r="I184" s="34"/>
      <c r="J184" s="34"/>
      <c r="K184" s="34"/>
      <c r="L184" s="4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</row>
    <row r="185" spans="1:63" s="2" customFormat="1" ht="11.95" customHeight="1">
      <c r="A185" s="34"/>
      <c r="B185" s="35"/>
      <c r="C185" s="28" t="s">
        <v>21</v>
      </c>
      <c r="D185" s="34"/>
      <c r="E185" s="34"/>
      <c r="F185" s="26" t="str">
        <f>F12</f>
        <v>Spojná 6, 917 01 Trnava</v>
      </c>
      <c r="G185" s="34"/>
      <c r="H185" s="34"/>
      <c r="I185" s="28" t="s">
        <v>23</v>
      </c>
      <c r="J185" s="57">
        <f>IF(J12="","",J12)</f>
        <v>44274</v>
      </c>
      <c r="K185" s="34"/>
      <c r="L185" s="4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</row>
    <row r="186" spans="1:63" s="2" customFormat="1" ht="6.9" customHeight="1">
      <c r="A186" s="34"/>
      <c r="B186" s="35"/>
      <c r="C186" s="34"/>
      <c r="D186" s="34"/>
      <c r="E186" s="34"/>
      <c r="F186" s="34"/>
      <c r="G186" s="34"/>
      <c r="H186" s="34"/>
      <c r="I186" s="34"/>
      <c r="J186" s="34"/>
      <c r="K186" s="34"/>
      <c r="L186" s="4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</row>
    <row r="187" spans="1:63" s="2" customFormat="1" ht="15.25" customHeight="1">
      <c r="A187" s="34"/>
      <c r="B187" s="35"/>
      <c r="C187" s="28" t="s">
        <v>28</v>
      </c>
      <c r="D187" s="34"/>
      <c r="E187" s="34"/>
      <c r="F187" s="26" t="str">
        <f>E15</f>
        <v xml:space="preserve"> </v>
      </c>
      <c r="G187" s="34"/>
      <c r="H187" s="34"/>
      <c r="I187" s="28" t="s">
        <v>34</v>
      </c>
      <c r="J187" s="32" t="str">
        <f>E21</f>
        <v>RENAK, s.r.o.</v>
      </c>
      <c r="K187" s="34"/>
      <c r="L187" s="4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</row>
    <row r="188" spans="1:63" s="2" customFormat="1" ht="15.25" customHeight="1">
      <c r="A188" s="34"/>
      <c r="B188" s="35"/>
      <c r="C188" s="28" t="s">
        <v>32</v>
      </c>
      <c r="D188" s="34"/>
      <c r="E188" s="34"/>
      <c r="F188" s="26" t="str">
        <f>IF(E18="","",E18)</f>
        <v>Vyplň údaj</v>
      </c>
      <c r="G188" s="34"/>
      <c r="H188" s="34"/>
      <c r="I188" s="28" t="s">
        <v>37</v>
      </c>
      <c r="J188" s="32" t="str">
        <f>E24</f>
        <v>Ing. Erich Kreutz</v>
      </c>
      <c r="K188" s="34"/>
      <c r="L188" s="4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</row>
    <row r="189" spans="1:63" s="2" customFormat="1" ht="10.35" customHeight="1">
      <c r="A189" s="34"/>
      <c r="B189" s="35"/>
      <c r="C189" s="34"/>
      <c r="D189" s="34"/>
      <c r="E189" s="34"/>
      <c r="F189" s="34"/>
      <c r="G189" s="34"/>
      <c r="H189" s="34"/>
      <c r="I189" s="34"/>
      <c r="J189" s="34"/>
      <c r="K189" s="34"/>
      <c r="L189" s="4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</row>
    <row r="190" spans="1:63" s="11" customFormat="1" ht="29.3" customHeight="1">
      <c r="A190" s="123"/>
      <c r="B190" s="124"/>
      <c r="C190" s="125" t="s">
        <v>227</v>
      </c>
      <c r="D190" s="126" t="s">
        <v>65</v>
      </c>
      <c r="E190" s="126" t="s">
        <v>61</v>
      </c>
      <c r="F190" s="126" t="s">
        <v>62</v>
      </c>
      <c r="G190" s="126" t="s">
        <v>228</v>
      </c>
      <c r="H190" s="126" t="s">
        <v>229</v>
      </c>
      <c r="I190" s="126" t="s">
        <v>230</v>
      </c>
      <c r="J190" s="127" t="s">
        <v>148</v>
      </c>
      <c r="K190" s="128" t="s">
        <v>5564</v>
      </c>
      <c r="L190" s="129"/>
      <c r="M190" s="64" t="s">
        <v>1</v>
      </c>
      <c r="N190" s="65" t="s">
        <v>44</v>
      </c>
      <c r="O190" s="65" t="s">
        <v>231</v>
      </c>
      <c r="P190" s="65" t="s">
        <v>232</v>
      </c>
      <c r="Q190" s="65" t="s">
        <v>233</v>
      </c>
      <c r="R190" s="65" t="s">
        <v>234</v>
      </c>
      <c r="S190" s="65" t="s">
        <v>235</v>
      </c>
      <c r="T190" s="66" t="s">
        <v>236</v>
      </c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</row>
    <row r="191" spans="1:63" s="2" customFormat="1" ht="22.75" customHeight="1">
      <c r="A191" s="34"/>
      <c r="B191" s="35"/>
      <c r="C191" s="71" t="s">
        <v>149</v>
      </c>
      <c r="D191" s="34"/>
      <c r="E191" s="34"/>
      <c r="F191" s="34"/>
      <c r="G191" s="34"/>
      <c r="H191" s="34"/>
      <c r="I191" s="34"/>
      <c r="J191" s="130">
        <f>BK191</f>
        <v>0</v>
      </c>
      <c r="K191" s="34"/>
      <c r="L191" s="35"/>
      <c r="M191" s="67"/>
      <c r="N191" s="58"/>
      <c r="O191" s="68"/>
      <c r="P191" s="131">
        <f>P192+P203+P213+P364+P381+P419+P445+P458+P466+P548+P559+P575+P613+P650+P697+P712+P753+P759+P770+P773</f>
        <v>0</v>
      </c>
      <c r="Q191" s="68"/>
      <c r="R191" s="131">
        <f>R192+R203+R213+R364+R381+R419+R445+R458+R466+R548+R559+R575+R613+R650+R697+R712+R753+R759+R770+R773</f>
        <v>126.60931350867401</v>
      </c>
      <c r="S191" s="68"/>
      <c r="T191" s="132">
        <f>T192+T203+T213+T364+T381+T419+T445+T458+T466+T548+T559+T575+T613+T650+T697+T712+T753+T759+T770+T773</f>
        <v>145.2692552</v>
      </c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T191" s="18" t="s">
        <v>79</v>
      </c>
      <c r="AU191" s="18" t="s">
        <v>150</v>
      </c>
      <c r="BK191" s="133">
        <f>BK192+BK203+BK213+BK364+BK381+BK419+BK445+BK458+BK466+BK548+BK559+BK575+BK613+BK650+BK697+BK712+BK753+BK759+BK770+BK773</f>
        <v>0</v>
      </c>
    </row>
    <row r="192" spans="1:63" s="12" customFormat="1" ht="25.85" customHeight="1">
      <c r="B192" s="134"/>
      <c r="D192" s="135" t="s">
        <v>79</v>
      </c>
      <c r="E192" s="136" t="s">
        <v>237</v>
      </c>
      <c r="F192" s="136" t="s">
        <v>238</v>
      </c>
      <c r="I192" s="137"/>
      <c r="J192" s="138">
        <f>BK192</f>
        <v>0</v>
      </c>
      <c r="L192" s="134"/>
      <c r="M192" s="139"/>
      <c r="N192" s="140"/>
      <c r="O192" s="140"/>
      <c r="P192" s="141">
        <f>P193+P198</f>
        <v>0</v>
      </c>
      <c r="Q192" s="140"/>
      <c r="R192" s="141">
        <f>R193+R198</f>
        <v>0</v>
      </c>
      <c r="S192" s="140"/>
      <c r="T192" s="142">
        <f>T193+T198</f>
        <v>0</v>
      </c>
      <c r="AR192" s="135" t="s">
        <v>88</v>
      </c>
      <c r="AT192" s="143" t="s">
        <v>79</v>
      </c>
      <c r="AU192" s="143" t="s">
        <v>80</v>
      </c>
      <c r="AY192" s="135" t="s">
        <v>239</v>
      </c>
      <c r="BK192" s="144">
        <f>BK193+BK198</f>
        <v>0</v>
      </c>
    </row>
    <row r="193" spans="1:65" s="12" customFormat="1" ht="22.75" customHeight="1">
      <c r="B193" s="134"/>
      <c r="D193" s="135" t="s">
        <v>79</v>
      </c>
      <c r="E193" s="145" t="s">
        <v>240</v>
      </c>
      <c r="F193" s="145" t="s">
        <v>241</v>
      </c>
      <c r="I193" s="137"/>
      <c r="J193" s="146">
        <f>BK193</f>
        <v>0</v>
      </c>
      <c r="L193" s="134"/>
      <c r="M193" s="139"/>
      <c r="N193" s="140"/>
      <c r="O193" s="140"/>
      <c r="P193" s="141">
        <f>SUM(P194:P197)</f>
        <v>0</v>
      </c>
      <c r="Q193" s="140"/>
      <c r="R193" s="141">
        <f>SUM(R194:R197)</f>
        <v>0</v>
      </c>
      <c r="S193" s="140"/>
      <c r="T193" s="142">
        <f>SUM(T194:T197)</f>
        <v>0</v>
      </c>
      <c r="AR193" s="135" t="s">
        <v>88</v>
      </c>
      <c r="AT193" s="143" t="s">
        <v>79</v>
      </c>
      <c r="AU193" s="143" t="s">
        <v>88</v>
      </c>
      <c r="AY193" s="135" t="s">
        <v>239</v>
      </c>
      <c r="BK193" s="144">
        <f>SUM(BK194:BK197)</f>
        <v>0</v>
      </c>
    </row>
    <row r="194" spans="1:65" s="2" customFormat="1" ht="24.25" customHeight="1">
      <c r="A194" s="34"/>
      <c r="B194" s="147"/>
      <c r="C194" s="148" t="s">
        <v>140</v>
      </c>
      <c r="D194" s="148" t="s">
        <v>242</v>
      </c>
      <c r="E194" s="149" t="s">
        <v>243</v>
      </c>
      <c r="F194" s="150" t="s">
        <v>244</v>
      </c>
      <c r="G194" s="151" t="s">
        <v>245</v>
      </c>
      <c r="H194" s="152">
        <v>38.22</v>
      </c>
      <c r="I194" s="153"/>
      <c r="J194" s="152">
        <f>ROUND(I194*H194,3)</f>
        <v>0</v>
      </c>
      <c r="K194" s="154"/>
      <c r="L194" s="35"/>
      <c r="M194" s="155" t="s">
        <v>1</v>
      </c>
      <c r="N194" s="156" t="s">
        <v>46</v>
      </c>
      <c r="O194" s="60"/>
      <c r="P194" s="157">
        <f>O194*H194</f>
        <v>0</v>
      </c>
      <c r="Q194" s="157">
        <v>0</v>
      </c>
      <c r="R194" s="157">
        <f>Q194*H194</f>
        <v>0</v>
      </c>
      <c r="S194" s="157">
        <v>0</v>
      </c>
      <c r="T194" s="158">
        <f>S194*H194</f>
        <v>0</v>
      </c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R194" s="159" t="s">
        <v>246</v>
      </c>
      <c r="AT194" s="159" t="s">
        <v>242</v>
      </c>
      <c r="AU194" s="159" t="s">
        <v>140</v>
      </c>
      <c r="AY194" s="18" t="s">
        <v>239</v>
      </c>
      <c r="BE194" s="160">
        <f>IF(N194="základná",J194,0)</f>
        <v>0</v>
      </c>
      <c r="BF194" s="160">
        <f>IF(N194="znížená",J194,0)</f>
        <v>0</v>
      </c>
      <c r="BG194" s="160">
        <f>IF(N194="zákl. prenesená",J194,0)</f>
        <v>0</v>
      </c>
      <c r="BH194" s="160">
        <f>IF(N194="zníž. prenesená",J194,0)</f>
        <v>0</v>
      </c>
      <c r="BI194" s="160">
        <f>IF(N194="nulová",J194,0)</f>
        <v>0</v>
      </c>
      <c r="BJ194" s="18" t="s">
        <v>140</v>
      </c>
      <c r="BK194" s="161">
        <f>ROUND(I194*H194,3)</f>
        <v>0</v>
      </c>
      <c r="BL194" s="18" t="s">
        <v>246</v>
      </c>
      <c r="BM194" s="159" t="s">
        <v>88</v>
      </c>
    </row>
    <row r="195" spans="1:65" s="13" customFormat="1" ht="20.95">
      <c r="B195" s="162"/>
      <c r="D195" s="163" t="s">
        <v>247</v>
      </c>
      <c r="E195" s="164" t="s">
        <v>1</v>
      </c>
      <c r="F195" s="165" t="s">
        <v>1947</v>
      </c>
      <c r="H195" s="166">
        <v>15</v>
      </c>
      <c r="I195" s="167"/>
      <c r="L195" s="162"/>
      <c r="M195" s="168"/>
      <c r="N195" s="169"/>
      <c r="O195" s="169"/>
      <c r="P195" s="169"/>
      <c r="Q195" s="169"/>
      <c r="R195" s="169"/>
      <c r="S195" s="169"/>
      <c r="T195" s="170"/>
      <c r="AT195" s="164" t="s">
        <v>247</v>
      </c>
      <c r="AU195" s="164" t="s">
        <v>140</v>
      </c>
      <c r="AV195" s="13" t="s">
        <v>140</v>
      </c>
      <c r="AW195" s="13" t="s">
        <v>3</v>
      </c>
      <c r="AX195" s="13" t="s">
        <v>80</v>
      </c>
      <c r="AY195" s="164" t="s">
        <v>239</v>
      </c>
    </row>
    <row r="196" spans="1:65" s="13" customFormat="1">
      <c r="B196" s="162"/>
      <c r="D196" s="163" t="s">
        <v>247</v>
      </c>
      <c r="E196" s="164" t="s">
        <v>1</v>
      </c>
      <c r="F196" s="165" t="s">
        <v>1948</v>
      </c>
      <c r="H196" s="166">
        <v>23.22</v>
      </c>
      <c r="I196" s="167"/>
      <c r="L196" s="162"/>
      <c r="M196" s="168"/>
      <c r="N196" s="169"/>
      <c r="O196" s="169"/>
      <c r="P196" s="169"/>
      <c r="Q196" s="169"/>
      <c r="R196" s="169"/>
      <c r="S196" s="169"/>
      <c r="T196" s="170"/>
      <c r="AT196" s="164" t="s">
        <v>247</v>
      </c>
      <c r="AU196" s="164" t="s">
        <v>140</v>
      </c>
      <c r="AV196" s="13" t="s">
        <v>140</v>
      </c>
      <c r="AW196" s="13" t="s">
        <v>3</v>
      </c>
      <c r="AX196" s="13" t="s">
        <v>80</v>
      </c>
      <c r="AY196" s="164" t="s">
        <v>239</v>
      </c>
    </row>
    <row r="197" spans="1:65" s="14" customFormat="1">
      <c r="B197" s="171"/>
      <c r="D197" s="163" t="s">
        <v>247</v>
      </c>
      <c r="E197" s="172" t="s">
        <v>1</v>
      </c>
      <c r="F197" s="173" t="s">
        <v>249</v>
      </c>
      <c r="H197" s="174">
        <v>38.22</v>
      </c>
      <c r="I197" s="175"/>
      <c r="L197" s="171"/>
      <c r="M197" s="176"/>
      <c r="N197" s="177"/>
      <c r="O197" s="177"/>
      <c r="P197" s="177"/>
      <c r="Q197" s="177"/>
      <c r="R197" s="177"/>
      <c r="S197" s="177"/>
      <c r="T197" s="178"/>
      <c r="AT197" s="172" t="s">
        <v>247</v>
      </c>
      <c r="AU197" s="172" t="s">
        <v>140</v>
      </c>
      <c r="AV197" s="14" t="s">
        <v>246</v>
      </c>
      <c r="AW197" s="14" t="s">
        <v>3</v>
      </c>
      <c r="AX197" s="14" t="s">
        <v>88</v>
      </c>
      <c r="AY197" s="172" t="s">
        <v>239</v>
      </c>
    </row>
    <row r="198" spans="1:65" s="12" customFormat="1" ht="22.75" customHeight="1">
      <c r="B198" s="134"/>
      <c r="D198" s="135" t="s">
        <v>79</v>
      </c>
      <c r="E198" s="145" t="s">
        <v>250</v>
      </c>
      <c r="F198" s="145" t="s">
        <v>251</v>
      </c>
      <c r="I198" s="137"/>
      <c r="J198" s="146">
        <f>BK198</f>
        <v>0</v>
      </c>
      <c r="L198" s="134"/>
      <c r="M198" s="139"/>
      <c r="N198" s="140"/>
      <c r="O198" s="140"/>
      <c r="P198" s="141">
        <f>SUM(P199:P202)</f>
        <v>0</v>
      </c>
      <c r="Q198" s="140"/>
      <c r="R198" s="141">
        <f>SUM(R199:R202)</f>
        <v>0</v>
      </c>
      <c r="S198" s="140"/>
      <c r="T198" s="142">
        <f>SUM(T199:T202)</f>
        <v>0</v>
      </c>
      <c r="AR198" s="135" t="s">
        <v>88</v>
      </c>
      <c r="AT198" s="143" t="s">
        <v>79</v>
      </c>
      <c r="AU198" s="143" t="s">
        <v>88</v>
      </c>
      <c r="AY198" s="135" t="s">
        <v>239</v>
      </c>
      <c r="BK198" s="144">
        <f>SUM(BK199:BK202)</f>
        <v>0</v>
      </c>
    </row>
    <row r="199" spans="1:65" s="2" customFormat="1" ht="24.25" customHeight="1">
      <c r="A199" s="34"/>
      <c r="B199" s="147"/>
      <c r="C199" s="148" t="s">
        <v>252</v>
      </c>
      <c r="D199" s="148" t="s">
        <v>242</v>
      </c>
      <c r="E199" s="149" t="s">
        <v>1949</v>
      </c>
      <c r="F199" s="150" t="s">
        <v>1950</v>
      </c>
      <c r="G199" s="151" t="s">
        <v>245</v>
      </c>
      <c r="H199" s="152">
        <v>31.254000000000001</v>
      </c>
      <c r="I199" s="153"/>
      <c r="J199" s="152">
        <f>ROUND(I199*H199,3)</f>
        <v>0</v>
      </c>
      <c r="K199" s="154"/>
      <c r="L199" s="35"/>
      <c r="M199" s="155" t="s">
        <v>1</v>
      </c>
      <c r="N199" s="156" t="s">
        <v>46</v>
      </c>
      <c r="O199" s="60"/>
      <c r="P199" s="157">
        <f>O199*H199</f>
        <v>0</v>
      </c>
      <c r="Q199" s="157">
        <v>0</v>
      </c>
      <c r="R199" s="157">
        <f>Q199*H199</f>
        <v>0</v>
      </c>
      <c r="S199" s="157">
        <v>0</v>
      </c>
      <c r="T199" s="158">
        <f>S199*H199</f>
        <v>0</v>
      </c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R199" s="159" t="s">
        <v>246</v>
      </c>
      <c r="AT199" s="159" t="s">
        <v>242</v>
      </c>
      <c r="AU199" s="159" t="s">
        <v>140</v>
      </c>
      <c r="AY199" s="18" t="s">
        <v>239</v>
      </c>
      <c r="BE199" s="160">
        <f>IF(N199="základná",J199,0)</f>
        <v>0</v>
      </c>
      <c r="BF199" s="160">
        <f>IF(N199="znížená",J199,0)</f>
        <v>0</v>
      </c>
      <c r="BG199" s="160">
        <f>IF(N199="zákl. prenesená",J199,0)</f>
        <v>0</v>
      </c>
      <c r="BH199" s="160">
        <f>IF(N199="zníž. prenesená",J199,0)</f>
        <v>0</v>
      </c>
      <c r="BI199" s="160">
        <f>IF(N199="nulová",J199,0)</f>
        <v>0</v>
      </c>
      <c r="BJ199" s="18" t="s">
        <v>140</v>
      </c>
      <c r="BK199" s="161">
        <f>ROUND(I199*H199,3)</f>
        <v>0</v>
      </c>
      <c r="BL199" s="18" t="s">
        <v>246</v>
      </c>
      <c r="BM199" s="159" t="s">
        <v>1951</v>
      </c>
    </row>
    <row r="200" spans="1:65" s="13" customFormat="1" ht="20.95">
      <c r="B200" s="162"/>
      <c r="D200" s="163" t="s">
        <v>247</v>
      </c>
      <c r="E200" s="164" t="s">
        <v>1</v>
      </c>
      <c r="F200" s="165" t="s">
        <v>1952</v>
      </c>
      <c r="H200" s="166">
        <v>15</v>
      </c>
      <c r="I200" s="167"/>
      <c r="L200" s="162"/>
      <c r="M200" s="168"/>
      <c r="N200" s="169"/>
      <c r="O200" s="169"/>
      <c r="P200" s="169"/>
      <c r="Q200" s="169"/>
      <c r="R200" s="169"/>
      <c r="S200" s="169"/>
      <c r="T200" s="170"/>
      <c r="AT200" s="164" t="s">
        <v>247</v>
      </c>
      <c r="AU200" s="164" t="s">
        <v>140</v>
      </c>
      <c r="AV200" s="13" t="s">
        <v>140</v>
      </c>
      <c r="AW200" s="13" t="s">
        <v>3</v>
      </c>
      <c r="AX200" s="13" t="s">
        <v>80</v>
      </c>
      <c r="AY200" s="164" t="s">
        <v>239</v>
      </c>
    </row>
    <row r="201" spans="1:65" s="13" customFormat="1">
      <c r="B201" s="162"/>
      <c r="D201" s="163" t="s">
        <v>247</v>
      </c>
      <c r="E201" s="164" t="s">
        <v>1</v>
      </c>
      <c r="F201" s="165" t="s">
        <v>1953</v>
      </c>
      <c r="H201" s="166">
        <v>16.254000000000001</v>
      </c>
      <c r="I201" s="167"/>
      <c r="L201" s="162"/>
      <c r="M201" s="168"/>
      <c r="N201" s="169"/>
      <c r="O201" s="169"/>
      <c r="P201" s="169"/>
      <c r="Q201" s="169"/>
      <c r="R201" s="169"/>
      <c r="S201" s="169"/>
      <c r="T201" s="170"/>
      <c r="AT201" s="164" t="s">
        <v>247</v>
      </c>
      <c r="AU201" s="164" t="s">
        <v>140</v>
      </c>
      <c r="AV201" s="13" t="s">
        <v>140</v>
      </c>
      <c r="AW201" s="13" t="s">
        <v>3</v>
      </c>
      <c r="AX201" s="13" t="s">
        <v>80</v>
      </c>
      <c r="AY201" s="164" t="s">
        <v>239</v>
      </c>
    </row>
    <row r="202" spans="1:65" s="14" customFormat="1">
      <c r="B202" s="171"/>
      <c r="D202" s="163" t="s">
        <v>247</v>
      </c>
      <c r="E202" s="172" t="s">
        <v>1</v>
      </c>
      <c r="F202" s="173" t="s">
        <v>249</v>
      </c>
      <c r="H202" s="174">
        <v>31.254000000000001</v>
      </c>
      <c r="I202" s="175"/>
      <c r="L202" s="171"/>
      <c r="M202" s="176"/>
      <c r="N202" s="177"/>
      <c r="O202" s="177"/>
      <c r="P202" s="177"/>
      <c r="Q202" s="177"/>
      <c r="R202" s="177"/>
      <c r="S202" s="177"/>
      <c r="T202" s="178"/>
      <c r="AT202" s="172" t="s">
        <v>247</v>
      </c>
      <c r="AU202" s="172" t="s">
        <v>140</v>
      </c>
      <c r="AV202" s="14" t="s">
        <v>246</v>
      </c>
      <c r="AW202" s="14" t="s">
        <v>3</v>
      </c>
      <c r="AX202" s="14" t="s">
        <v>88</v>
      </c>
      <c r="AY202" s="172" t="s">
        <v>239</v>
      </c>
    </row>
    <row r="203" spans="1:65" s="12" customFormat="1" ht="25.85" customHeight="1">
      <c r="B203" s="134"/>
      <c r="D203" s="135" t="s">
        <v>79</v>
      </c>
      <c r="E203" s="136" t="s">
        <v>255</v>
      </c>
      <c r="F203" s="136" t="s">
        <v>256</v>
      </c>
      <c r="I203" s="137"/>
      <c r="J203" s="138">
        <f>BK203</f>
        <v>0</v>
      </c>
      <c r="L203" s="134"/>
      <c r="M203" s="139"/>
      <c r="N203" s="140"/>
      <c r="O203" s="140"/>
      <c r="P203" s="141">
        <f>P204+P210</f>
        <v>0</v>
      </c>
      <c r="Q203" s="140"/>
      <c r="R203" s="141">
        <f>R204+R210</f>
        <v>10.904749176000001</v>
      </c>
      <c r="S203" s="140"/>
      <c r="T203" s="142">
        <f>T204+T210</f>
        <v>0</v>
      </c>
      <c r="AR203" s="135" t="s">
        <v>88</v>
      </c>
      <c r="AT203" s="143" t="s">
        <v>79</v>
      </c>
      <c r="AU203" s="143" t="s">
        <v>80</v>
      </c>
      <c r="AY203" s="135" t="s">
        <v>239</v>
      </c>
      <c r="BK203" s="144">
        <f>BK204+BK210</f>
        <v>0</v>
      </c>
    </row>
    <row r="204" spans="1:65" s="12" customFormat="1" ht="22.75" customHeight="1">
      <c r="B204" s="134"/>
      <c r="D204" s="135" t="s">
        <v>79</v>
      </c>
      <c r="E204" s="145" t="s">
        <v>257</v>
      </c>
      <c r="F204" s="145" t="s">
        <v>258</v>
      </c>
      <c r="I204" s="137"/>
      <c r="J204" s="146">
        <f>BK204</f>
        <v>0</v>
      </c>
      <c r="L204" s="134"/>
      <c r="M204" s="139"/>
      <c r="N204" s="140"/>
      <c r="O204" s="140"/>
      <c r="P204" s="141">
        <f>SUM(P205:P209)</f>
        <v>0</v>
      </c>
      <c r="Q204" s="140"/>
      <c r="R204" s="141">
        <f>SUM(R205:R209)</f>
        <v>10.500247776000002</v>
      </c>
      <c r="S204" s="140"/>
      <c r="T204" s="142">
        <f>SUM(T205:T209)</f>
        <v>0</v>
      </c>
      <c r="AR204" s="135" t="s">
        <v>88</v>
      </c>
      <c r="AT204" s="143" t="s">
        <v>79</v>
      </c>
      <c r="AU204" s="143" t="s">
        <v>88</v>
      </c>
      <c r="AY204" s="135" t="s">
        <v>239</v>
      </c>
      <c r="BK204" s="144">
        <f>SUM(BK205:BK209)</f>
        <v>0</v>
      </c>
    </row>
    <row r="205" spans="1:65" s="2" customFormat="1" ht="24.25" customHeight="1">
      <c r="A205" s="34"/>
      <c r="B205" s="147"/>
      <c r="C205" s="148" t="s">
        <v>246</v>
      </c>
      <c r="D205" s="148" t="s">
        <v>242</v>
      </c>
      <c r="E205" s="149" t="s">
        <v>259</v>
      </c>
      <c r="F205" s="150" t="s">
        <v>260</v>
      </c>
      <c r="G205" s="151" t="s">
        <v>261</v>
      </c>
      <c r="H205" s="152">
        <v>220.8</v>
      </c>
      <c r="I205" s="153"/>
      <c r="J205" s="152">
        <f>ROUND(I205*H205,3)</f>
        <v>0</v>
      </c>
      <c r="K205" s="154"/>
      <c r="L205" s="35"/>
      <c r="M205" s="155" t="s">
        <v>1</v>
      </c>
      <c r="N205" s="156" t="s">
        <v>46</v>
      </c>
      <c r="O205" s="60"/>
      <c r="P205" s="157">
        <f>O205*H205</f>
        <v>0</v>
      </c>
      <c r="Q205" s="157">
        <v>2.5710469999999999E-2</v>
      </c>
      <c r="R205" s="157">
        <f>Q205*H205</f>
        <v>5.6768717760000005</v>
      </c>
      <c r="S205" s="157">
        <v>0</v>
      </c>
      <c r="T205" s="158">
        <f>S205*H205</f>
        <v>0</v>
      </c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R205" s="159" t="s">
        <v>246</v>
      </c>
      <c r="AT205" s="159" t="s">
        <v>242</v>
      </c>
      <c r="AU205" s="159" t="s">
        <v>140</v>
      </c>
      <c r="AY205" s="18" t="s">
        <v>239</v>
      </c>
      <c r="BE205" s="160">
        <f>IF(N205="základná",J205,0)</f>
        <v>0</v>
      </c>
      <c r="BF205" s="160">
        <f>IF(N205="znížená",J205,0)</f>
        <v>0</v>
      </c>
      <c r="BG205" s="160">
        <f>IF(N205="zákl. prenesená",J205,0)</f>
        <v>0</v>
      </c>
      <c r="BH205" s="160">
        <f>IF(N205="zníž. prenesená",J205,0)</f>
        <v>0</v>
      </c>
      <c r="BI205" s="160">
        <f>IF(N205="nulová",J205,0)</f>
        <v>0</v>
      </c>
      <c r="BJ205" s="18" t="s">
        <v>140</v>
      </c>
      <c r="BK205" s="161">
        <f>ROUND(I205*H205,3)</f>
        <v>0</v>
      </c>
      <c r="BL205" s="18" t="s">
        <v>246</v>
      </c>
      <c r="BM205" s="159" t="s">
        <v>289</v>
      </c>
    </row>
    <row r="206" spans="1:65" s="13" customFormat="1">
      <c r="B206" s="162"/>
      <c r="D206" s="163" t="s">
        <v>247</v>
      </c>
      <c r="E206" s="164" t="s">
        <v>1</v>
      </c>
      <c r="F206" s="165" t="s">
        <v>1954</v>
      </c>
      <c r="H206" s="166">
        <v>220.8</v>
      </c>
      <c r="I206" s="167"/>
      <c r="L206" s="162"/>
      <c r="M206" s="168"/>
      <c r="N206" s="169"/>
      <c r="O206" s="169"/>
      <c r="P206" s="169"/>
      <c r="Q206" s="169"/>
      <c r="R206" s="169"/>
      <c r="S206" s="169"/>
      <c r="T206" s="170"/>
      <c r="AT206" s="164" t="s">
        <v>247</v>
      </c>
      <c r="AU206" s="164" t="s">
        <v>140</v>
      </c>
      <c r="AV206" s="13" t="s">
        <v>140</v>
      </c>
      <c r="AW206" s="13" t="s">
        <v>3</v>
      </c>
      <c r="AX206" s="13" t="s">
        <v>88</v>
      </c>
      <c r="AY206" s="164" t="s">
        <v>239</v>
      </c>
    </row>
    <row r="207" spans="1:65" s="2" customFormat="1" ht="38" customHeight="1">
      <c r="A207" s="34"/>
      <c r="B207" s="147"/>
      <c r="C207" s="148" t="s">
        <v>265</v>
      </c>
      <c r="D207" s="148" t="s">
        <v>242</v>
      </c>
      <c r="E207" s="149" t="s">
        <v>266</v>
      </c>
      <c r="F207" s="150" t="s">
        <v>267</v>
      </c>
      <c r="G207" s="151" t="s">
        <v>261</v>
      </c>
      <c r="H207" s="152">
        <v>220.8</v>
      </c>
      <c r="I207" s="153"/>
      <c r="J207" s="152">
        <f>ROUND(I207*H207,3)</f>
        <v>0</v>
      </c>
      <c r="K207" s="154"/>
      <c r="L207" s="35"/>
      <c r="M207" s="155" t="s">
        <v>1</v>
      </c>
      <c r="N207" s="156" t="s">
        <v>46</v>
      </c>
      <c r="O207" s="60"/>
      <c r="P207" s="157">
        <f>O207*H207</f>
        <v>0</v>
      </c>
      <c r="Q207" s="157">
        <v>0</v>
      </c>
      <c r="R207" s="157">
        <f>Q207*H207</f>
        <v>0</v>
      </c>
      <c r="S207" s="157">
        <v>0</v>
      </c>
      <c r="T207" s="158">
        <f>S207*H207</f>
        <v>0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159" t="s">
        <v>246</v>
      </c>
      <c r="AT207" s="159" t="s">
        <v>242</v>
      </c>
      <c r="AU207" s="159" t="s">
        <v>140</v>
      </c>
      <c r="AY207" s="18" t="s">
        <v>239</v>
      </c>
      <c r="BE207" s="160">
        <f>IF(N207="základná",J207,0)</f>
        <v>0</v>
      </c>
      <c r="BF207" s="160">
        <f>IF(N207="znížená",J207,0)</f>
        <v>0</v>
      </c>
      <c r="BG207" s="160">
        <f>IF(N207="zákl. prenesená",J207,0)</f>
        <v>0</v>
      </c>
      <c r="BH207" s="160">
        <f>IF(N207="zníž. prenesená",J207,0)</f>
        <v>0</v>
      </c>
      <c r="BI207" s="160">
        <f>IF(N207="nulová",J207,0)</f>
        <v>0</v>
      </c>
      <c r="BJ207" s="18" t="s">
        <v>140</v>
      </c>
      <c r="BK207" s="161">
        <f>ROUND(I207*H207,3)</f>
        <v>0</v>
      </c>
      <c r="BL207" s="18" t="s">
        <v>246</v>
      </c>
      <c r="BM207" s="159" t="s">
        <v>294</v>
      </c>
    </row>
    <row r="208" spans="1:65" s="2" customFormat="1" ht="19.649999999999999">
      <c r="A208" s="34"/>
      <c r="B208" s="35"/>
      <c r="C208" s="34"/>
      <c r="D208" s="163" t="s">
        <v>316</v>
      </c>
      <c r="E208" s="34"/>
      <c r="F208" s="186" t="s">
        <v>1955</v>
      </c>
      <c r="G208" s="34"/>
      <c r="H208" s="34"/>
      <c r="I208" s="187"/>
      <c r="J208" s="34"/>
      <c r="K208" s="34"/>
      <c r="L208" s="35"/>
      <c r="M208" s="188"/>
      <c r="N208" s="189"/>
      <c r="O208" s="60"/>
      <c r="P208" s="60"/>
      <c r="Q208" s="60"/>
      <c r="R208" s="60"/>
      <c r="S208" s="60"/>
      <c r="T208" s="61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T208" s="18" t="s">
        <v>316</v>
      </c>
      <c r="AU208" s="18" t="s">
        <v>140</v>
      </c>
    </row>
    <row r="209" spans="1:65" s="2" customFormat="1" ht="24.25" customHeight="1">
      <c r="A209" s="34"/>
      <c r="B209" s="147"/>
      <c r="C209" s="148" t="s">
        <v>270</v>
      </c>
      <c r="D209" s="148" t="s">
        <v>242</v>
      </c>
      <c r="E209" s="149" t="s">
        <v>271</v>
      </c>
      <c r="F209" s="150" t="s">
        <v>272</v>
      </c>
      <c r="G209" s="151" t="s">
        <v>261</v>
      </c>
      <c r="H209" s="152">
        <v>220.8</v>
      </c>
      <c r="I209" s="153"/>
      <c r="J209" s="152">
        <f>ROUND(I209*H209,3)</f>
        <v>0</v>
      </c>
      <c r="K209" s="154"/>
      <c r="L209" s="35"/>
      <c r="M209" s="155" t="s">
        <v>1</v>
      </c>
      <c r="N209" s="156" t="s">
        <v>46</v>
      </c>
      <c r="O209" s="60"/>
      <c r="P209" s="157">
        <f>O209*H209</f>
        <v>0</v>
      </c>
      <c r="Q209" s="157">
        <v>2.1845E-2</v>
      </c>
      <c r="R209" s="157">
        <f>Q209*H209</f>
        <v>4.8233760000000006</v>
      </c>
      <c r="S209" s="157">
        <v>0</v>
      </c>
      <c r="T209" s="158">
        <f>S209*H209</f>
        <v>0</v>
      </c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R209" s="159" t="s">
        <v>246</v>
      </c>
      <c r="AT209" s="159" t="s">
        <v>242</v>
      </c>
      <c r="AU209" s="159" t="s">
        <v>140</v>
      </c>
      <c r="AY209" s="18" t="s">
        <v>239</v>
      </c>
      <c r="BE209" s="160">
        <f>IF(N209="základná",J209,0)</f>
        <v>0</v>
      </c>
      <c r="BF209" s="160">
        <f>IF(N209="znížená",J209,0)</f>
        <v>0</v>
      </c>
      <c r="BG209" s="160">
        <f>IF(N209="zákl. prenesená",J209,0)</f>
        <v>0</v>
      </c>
      <c r="BH209" s="160">
        <f>IF(N209="zníž. prenesená",J209,0)</f>
        <v>0</v>
      </c>
      <c r="BI209" s="160">
        <f>IF(N209="nulová",J209,0)</f>
        <v>0</v>
      </c>
      <c r="BJ209" s="18" t="s">
        <v>140</v>
      </c>
      <c r="BK209" s="161">
        <f>ROUND(I209*H209,3)</f>
        <v>0</v>
      </c>
      <c r="BL209" s="18" t="s">
        <v>246</v>
      </c>
      <c r="BM209" s="159" t="s">
        <v>323</v>
      </c>
    </row>
    <row r="210" spans="1:65" s="12" customFormat="1" ht="22.75" customHeight="1">
      <c r="B210" s="134"/>
      <c r="D210" s="135" t="s">
        <v>79</v>
      </c>
      <c r="E210" s="145" t="s">
        <v>274</v>
      </c>
      <c r="F210" s="145" t="s">
        <v>275</v>
      </c>
      <c r="I210" s="137"/>
      <c r="J210" s="146">
        <f>BK210</f>
        <v>0</v>
      </c>
      <c r="L210" s="134"/>
      <c r="M210" s="139"/>
      <c r="N210" s="140"/>
      <c r="O210" s="140"/>
      <c r="P210" s="141">
        <f>SUM(P211:P212)</f>
        <v>0</v>
      </c>
      <c r="Q210" s="140"/>
      <c r="R210" s="141">
        <f>SUM(R211:R212)</f>
        <v>0.40450139999999996</v>
      </c>
      <c r="S210" s="140"/>
      <c r="T210" s="142">
        <f>SUM(T211:T212)</f>
        <v>0</v>
      </c>
      <c r="AR210" s="135" t="s">
        <v>88</v>
      </c>
      <c r="AT210" s="143" t="s">
        <v>79</v>
      </c>
      <c r="AU210" s="143" t="s">
        <v>88</v>
      </c>
      <c r="AY210" s="135" t="s">
        <v>239</v>
      </c>
      <c r="BK210" s="144">
        <f>SUM(BK211:BK212)</f>
        <v>0</v>
      </c>
    </row>
    <row r="211" spans="1:65" s="2" customFormat="1" ht="24.25" customHeight="1">
      <c r="A211" s="34"/>
      <c r="B211" s="147"/>
      <c r="C211" s="148" t="s">
        <v>616</v>
      </c>
      <c r="D211" s="148" t="s">
        <v>242</v>
      </c>
      <c r="E211" s="149" t="s">
        <v>277</v>
      </c>
      <c r="F211" s="150" t="s">
        <v>278</v>
      </c>
      <c r="G211" s="151" t="s">
        <v>261</v>
      </c>
      <c r="H211" s="152">
        <v>264.38</v>
      </c>
      <c r="I211" s="153"/>
      <c r="J211" s="152">
        <f>ROUND(I211*H211,3)</f>
        <v>0</v>
      </c>
      <c r="K211" s="154"/>
      <c r="L211" s="35"/>
      <c r="M211" s="155" t="s">
        <v>1</v>
      </c>
      <c r="N211" s="156" t="s">
        <v>46</v>
      </c>
      <c r="O211" s="60"/>
      <c r="P211" s="157">
        <f>O211*H211</f>
        <v>0</v>
      </c>
      <c r="Q211" s="157">
        <v>1.5299999999999999E-3</v>
      </c>
      <c r="R211" s="157">
        <f>Q211*H211</f>
        <v>0.40450139999999996</v>
      </c>
      <c r="S211" s="157">
        <v>0</v>
      </c>
      <c r="T211" s="158">
        <f>S211*H211</f>
        <v>0</v>
      </c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R211" s="159" t="s">
        <v>246</v>
      </c>
      <c r="AT211" s="159" t="s">
        <v>242</v>
      </c>
      <c r="AU211" s="159" t="s">
        <v>140</v>
      </c>
      <c r="AY211" s="18" t="s">
        <v>239</v>
      </c>
      <c r="BE211" s="160">
        <f>IF(N211="základná",J211,0)</f>
        <v>0</v>
      </c>
      <c r="BF211" s="160">
        <f>IF(N211="znížená",J211,0)</f>
        <v>0</v>
      </c>
      <c r="BG211" s="160">
        <f>IF(N211="zákl. prenesená",J211,0)</f>
        <v>0</v>
      </c>
      <c r="BH211" s="160">
        <f>IF(N211="zníž. prenesená",J211,0)</f>
        <v>0</v>
      </c>
      <c r="BI211" s="160">
        <f>IF(N211="nulová",J211,0)</f>
        <v>0</v>
      </c>
      <c r="BJ211" s="18" t="s">
        <v>140</v>
      </c>
      <c r="BK211" s="161">
        <f>ROUND(I211*H211,3)</f>
        <v>0</v>
      </c>
      <c r="BL211" s="18" t="s">
        <v>246</v>
      </c>
      <c r="BM211" s="159" t="s">
        <v>1956</v>
      </c>
    </row>
    <row r="212" spans="1:65" s="13" customFormat="1">
      <c r="B212" s="162"/>
      <c r="D212" s="163" t="s">
        <v>247</v>
      </c>
      <c r="E212" s="164" t="s">
        <v>1</v>
      </c>
      <c r="F212" s="165" t="s">
        <v>1957</v>
      </c>
      <c r="H212" s="166">
        <v>264.38</v>
      </c>
      <c r="I212" s="167"/>
      <c r="L212" s="162"/>
      <c r="M212" s="168"/>
      <c r="N212" s="169"/>
      <c r="O212" s="169"/>
      <c r="P212" s="169"/>
      <c r="Q212" s="169"/>
      <c r="R212" s="169"/>
      <c r="S212" s="169"/>
      <c r="T212" s="170"/>
      <c r="AT212" s="164" t="s">
        <v>247</v>
      </c>
      <c r="AU212" s="164" t="s">
        <v>140</v>
      </c>
      <c r="AV212" s="13" t="s">
        <v>140</v>
      </c>
      <c r="AW212" s="13" t="s">
        <v>3</v>
      </c>
      <c r="AX212" s="13" t="s">
        <v>88</v>
      </c>
      <c r="AY212" s="164" t="s">
        <v>239</v>
      </c>
    </row>
    <row r="213" spans="1:65" s="12" customFormat="1" ht="25.85" customHeight="1">
      <c r="B213" s="134"/>
      <c r="D213" s="135" t="s">
        <v>79</v>
      </c>
      <c r="E213" s="136" t="s">
        <v>282</v>
      </c>
      <c r="F213" s="136" t="s">
        <v>283</v>
      </c>
      <c r="I213" s="137"/>
      <c r="J213" s="138">
        <f>BK213</f>
        <v>0</v>
      </c>
      <c r="L213" s="134"/>
      <c r="M213" s="139"/>
      <c r="N213" s="140"/>
      <c r="O213" s="140"/>
      <c r="P213" s="141">
        <f>P214+P259+P338+P355</f>
        <v>0</v>
      </c>
      <c r="Q213" s="140"/>
      <c r="R213" s="141">
        <f>R214+R259+R338+R355</f>
        <v>4.941545E-2</v>
      </c>
      <c r="S213" s="140"/>
      <c r="T213" s="142">
        <f>T214+T259+T338+T355</f>
        <v>144.59925520000002</v>
      </c>
      <c r="AR213" s="135" t="s">
        <v>88</v>
      </c>
      <c r="AT213" s="143" t="s">
        <v>79</v>
      </c>
      <c r="AU213" s="143" t="s">
        <v>80</v>
      </c>
      <c r="AY213" s="135" t="s">
        <v>239</v>
      </c>
      <c r="BK213" s="144">
        <f>BK214+BK259+BK338+BK355</f>
        <v>0</v>
      </c>
    </row>
    <row r="214" spans="1:65" s="12" customFormat="1" ht="22.75" customHeight="1">
      <c r="B214" s="134"/>
      <c r="D214" s="135" t="s">
        <v>79</v>
      </c>
      <c r="E214" s="145" t="s">
        <v>284</v>
      </c>
      <c r="F214" s="145" t="s">
        <v>285</v>
      </c>
      <c r="I214" s="137"/>
      <c r="J214" s="146">
        <f>BK214</f>
        <v>0</v>
      </c>
      <c r="L214" s="134"/>
      <c r="M214" s="139"/>
      <c r="N214" s="140"/>
      <c r="O214" s="140"/>
      <c r="P214" s="141">
        <f>SUM(P215:P258)</f>
        <v>0</v>
      </c>
      <c r="Q214" s="140"/>
      <c r="R214" s="141">
        <f>SUM(R215:R258)</f>
        <v>0</v>
      </c>
      <c r="S214" s="140"/>
      <c r="T214" s="142">
        <f>SUM(T215:T258)</f>
        <v>130.369696</v>
      </c>
      <c r="AR214" s="135" t="s">
        <v>88</v>
      </c>
      <c r="AT214" s="143" t="s">
        <v>79</v>
      </c>
      <c r="AU214" s="143" t="s">
        <v>88</v>
      </c>
      <c r="AY214" s="135" t="s">
        <v>239</v>
      </c>
      <c r="BK214" s="144">
        <f>SUM(BK215:BK258)</f>
        <v>0</v>
      </c>
    </row>
    <row r="215" spans="1:65" s="2" customFormat="1" ht="38" customHeight="1">
      <c r="A215" s="34"/>
      <c r="B215" s="147"/>
      <c r="C215" s="148" t="s">
        <v>286</v>
      </c>
      <c r="D215" s="148" t="s">
        <v>242</v>
      </c>
      <c r="E215" s="149" t="s">
        <v>292</v>
      </c>
      <c r="F215" s="150" t="s">
        <v>293</v>
      </c>
      <c r="G215" s="151" t="s">
        <v>261</v>
      </c>
      <c r="H215" s="152">
        <v>289.32299999999998</v>
      </c>
      <c r="I215" s="153"/>
      <c r="J215" s="152">
        <f>ROUND(I215*H215,3)</f>
        <v>0</v>
      </c>
      <c r="K215" s="154"/>
      <c r="L215" s="35"/>
      <c r="M215" s="155" t="s">
        <v>1</v>
      </c>
      <c r="N215" s="156" t="s">
        <v>46</v>
      </c>
      <c r="O215" s="60"/>
      <c r="P215" s="157">
        <f>O215*H215</f>
        <v>0</v>
      </c>
      <c r="Q215" s="157">
        <v>0</v>
      </c>
      <c r="R215" s="157">
        <f>Q215*H215</f>
        <v>0</v>
      </c>
      <c r="S215" s="157">
        <v>0.19600000000000001</v>
      </c>
      <c r="T215" s="158">
        <f>S215*H215</f>
        <v>56.707307999999998</v>
      </c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159" t="s">
        <v>246</v>
      </c>
      <c r="AT215" s="159" t="s">
        <v>242</v>
      </c>
      <c r="AU215" s="159" t="s">
        <v>140</v>
      </c>
      <c r="AY215" s="18" t="s">
        <v>239</v>
      </c>
      <c r="BE215" s="160">
        <f>IF(N215="základná",J215,0)</f>
        <v>0</v>
      </c>
      <c r="BF215" s="160">
        <f>IF(N215="znížená",J215,0)</f>
        <v>0</v>
      </c>
      <c r="BG215" s="160">
        <f>IF(N215="zákl. prenesená",J215,0)</f>
        <v>0</v>
      </c>
      <c r="BH215" s="160">
        <f>IF(N215="zníž. prenesená",J215,0)</f>
        <v>0</v>
      </c>
      <c r="BI215" s="160">
        <f>IF(N215="nulová",J215,0)</f>
        <v>0</v>
      </c>
      <c r="BJ215" s="18" t="s">
        <v>140</v>
      </c>
      <c r="BK215" s="161">
        <f>ROUND(I215*H215,3)</f>
        <v>0</v>
      </c>
      <c r="BL215" s="18" t="s">
        <v>246</v>
      </c>
      <c r="BM215" s="159" t="s">
        <v>389</v>
      </c>
    </row>
    <row r="216" spans="1:65" s="2" customFormat="1" ht="19.649999999999999">
      <c r="A216" s="34"/>
      <c r="B216" s="35"/>
      <c r="C216" s="34"/>
      <c r="D216" s="163" t="s">
        <v>316</v>
      </c>
      <c r="E216" s="34"/>
      <c r="F216" s="186" t="s">
        <v>1602</v>
      </c>
      <c r="G216" s="34"/>
      <c r="H216" s="34"/>
      <c r="I216" s="187"/>
      <c r="J216" s="34"/>
      <c r="K216" s="34"/>
      <c r="L216" s="35"/>
      <c r="M216" s="188"/>
      <c r="N216" s="189"/>
      <c r="O216" s="60"/>
      <c r="P216" s="60"/>
      <c r="Q216" s="60"/>
      <c r="R216" s="60"/>
      <c r="S216" s="60"/>
      <c r="T216" s="61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T216" s="18" t="s">
        <v>316</v>
      </c>
      <c r="AU216" s="18" t="s">
        <v>140</v>
      </c>
    </row>
    <row r="217" spans="1:65" s="13" customFormat="1" ht="31.45">
      <c r="B217" s="162"/>
      <c r="D217" s="163" t="s">
        <v>247</v>
      </c>
      <c r="E217" s="164" t="s">
        <v>1</v>
      </c>
      <c r="F217" s="165" t="s">
        <v>1958</v>
      </c>
      <c r="H217" s="166">
        <v>285.82299999999998</v>
      </c>
      <c r="I217" s="167"/>
      <c r="L217" s="162"/>
      <c r="M217" s="168"/>
      <c r="N217" s="169"/>
      <c r="O217" s="169"/>
      <c r="P217" s="169"/>
      <c r="Q217" s="169"/>
      <c r="R217" s="169"/>
      <c r="S217" s="169"/>
      <c r="T217" s="170"/>
      <c r="AT217" s="164" t="s">
        <v>247</v>
      </c>
      <c r="AU217" s="164" t="s">
        <v>140</v>
      </c>
      <c r="AV217" s="13" t="s">
        <v>140</v>
      </c>
      <c r="AW217" s="13" t="s">
        <v>3</v>
      </c>
      <c r="AX217" s="13" t="s">
        <v>80</v>
      </c>
      <c r="AY217" s="164" t="s">
        <v>239</v>
      </c>
    </row>
    <row r="218" spans="1:65" s="13" customFormat="1" ht="31.45">
      <c r="B218" s="162"/>
      <c r="D218" s="163" t="s">
        <v>247</v>
      </c>
      <c r="E218" s="164" t="s">
        <v>1</v>
      </c>
      <c r="F218" s="165" t="s">
        <v>1959</v>
      </c>
      <c r="H218" s="166">
        <v>-22.69</v>
      </c>
      <c r="I218" s="167"/>
      <c r="L218" s="162"/>
      <c r="M218" s="168"/>
      <c r="N218" s="169"/>
      <c r="O218" s="169"/>
      <c r="P218" s="169"/>
      <c r="Q218" s="169"/>
      <c r="R218" s="169"/>
      <c r="S218" s="169"/>
      <c r="T218" s="170"/>
      <c r="AT218" s="164" t="s">
        <v>247</v>
      </c>
      <c r="AU218" s="164" t="s">
        <v>140</v>
      </c>
      <c r="AV218" s="13" t="s">
        <v>140</v>
      </c>
      <c r="AW218" s="13" t="s">
        <v>3</v>
      </c>
      <c r="AX218" s="13" t="s">
        <v>80</v>
      </c>
      <c r="AY218" s="164" t="s">
        <v>239</v>
      </c>
    </row>
    <row r="219" spans="1:65" s="13" customFormat="1">
      <c r="B219" s="162"/>
      <c r="D219" s="163" t="s">
        <v>247</v>
      </c>
      <c r="E219" s="164" t="s">
        <v>1</v>
      </c>
      <c r="F219" s="165" t="s">
        <v>1960</v>
      </c>
      <c r="H219" s="166">
        <v>17.88</v>
      </c>
      <c r="I219" s="167"/>
      <c r="L219" s="162"/>
      <c r="M219" s="168"/>
      <c r="N219" s="169"/>
      <c r="O219" s="169"/>
      <c r="P219" s="169"/>
      <c r="Q219" s="169"/>
      <c r="R219" s="169"/>
      <c r="S219" s="169"/>
      <c r="T219" s="170"/>
      <c r="AT219" s="164" t="s">
        <v>247</v>
      </c>
      <c r="AU219" s="164" t="s">
        <v>140</v>
      </c>
      <c r="AV219" s="13" t="s">
        <v>140</v>
      </c>
      <c r="AW219" s="13" t="s">
        <v>3</v>
      </c>
      <c r="AX219" s="13" t="s">
        <v>80</v>
      </c>
      <c r="AY219" s="164" t="s">
        <v>239</v>
      </c>
    </row>
    <row r="220" spans="1:65" s="13" customFormat="1">
      <c r="B220" s="162"/>
      <c r="D220" s="163" t="s">
        <v>247</v>
      </c>
      <c r="E220" s="164" t="s">
        <v>1</v>
      </c>
      <c r="F220" s="165" t="s">
        <v>1961</v>
      </c>
      <c r="H220" s="166">
        <v>-2.8</v>
      </c>
      <c r="I220" s="167"/>
      <c r="L220" s="162"/>
      <c r="M220" s="168"/>
      <c r="N220" s="169"/>
      <c r="O220" s="169"/>
      <c r="P220" s="169"/>
      <c r="Q220" s="169"/>
      <c r="R220" s="169"/>
      <c r="S220" s="169"/>
      <c r="T220" s="170"/>
      <c r="AT220" s="164" t="s">
        <v>247</v>
      </c>
      <c r="AU220" s="164" t="s">
        <v>140</v>
      </c>
      <c r="AV220" s="13" t="s">
        <v>140</v>
      </c>
      <c r="AW220" s="13" t="s">
        <v>3</v>
      </c>
      <c r="AX220" s="13" t="s">
        <v>80</v>
      </c>
      <c r="AY220" s="164" t="s">
        <v>239</v>
      </c>
    </row>
    <row r="221" spans="1:65" s="13" customFormat="1">
      <c r="B221" s="162"/>
      <c r="D221" s="163" t="s">
        <v>247</v>
      </c>
      <c r="E221" s="164" t="s">
        <v>1</v>
      </c>
      <c r="F221" s="165" t="s">
        <v>1962</v>
      </c>
      <c r="H221" s="166">
        <v>1.71</v>
      </c>
      <c r="I221" s="167"/>
      <c r="L221" s="162"/>
      <c r="M221" s="168"/>
      <c r="N221" s="169"/>
      <c r="O221" s="169"/>
      <c r="P221" s="169"/>
      <c r="Q221" s="169"/>
      <c r="R221" s="169"/>
      <c r="S221" s="169"/>
      <c r="T221" s="170"/>
      <c r="AT221" s="164" t="s">
        <v>247</v>
      </c>
      <c r="AU221" s="164" t="s">
        <v>140</v>
      </c>
      <c r="AV221" s="13" t="s">
        <v>140</v>
      </c>
      <c r="AW221" s="13" t="s">
        <v>3</v>
      </c>
      <c r="AX221" s="13" t="s">
        <v>80</v>
      </c>
      <c r="AY221" s="164" t="s">
        <v>239</v>
      </c>
    </row>
    <row r="222" spans="1:65" s="13" customFormat="1" ht="20.95">
      <c r="B222" s="162"/>
      <c r="D222" s="163" t="s">
        <v>247</v>
      </c>
      <c r="E222" s="164" t="s">
        <v>1</v>
      </c>
      <c r="F222" s="165" t="s">
        <v>1963</v>
      </c>
      <c r="H222" s="166">
        <v>9.4</v>
      </c>
      <c r="I222" s="167"/>
      <c r="L222" s="162"/>
      <c r="M222" s="168"/>
      <c r="N222" s="169"/>
      <c r="O222" s="169"/>
      <c r="P222" s="169"/>
      <c r="Q222" s="169"/>
      <c r="R222" s="169"/>
      <c r="S222" s="169"/>
      <c r="T222" s="170"/>
      <c r="AT222" s="164" t="s">
        <v>247</v>
      </c>
      <c r="AU222" s="164" t="s">
        <v>140</v>
      </c>
      <c r="AV222" s="13" t="s">
        <v>140</v>
      </c>
      <c r="AW222" s="13" t="s">
        <v>3</v>
      </c>
      <c r="AX222" s="13" t="s">
        <v>80</v>
      </c>
      <c r="AY222" s="164" t="s">
        <v>239</v>
      </c>
    </row>
    <row r="223" spans="1:65" s="14" customFormat="1">
      <c r="B223" s="171"/>
      <c r="D223" s="163" t="s">
        <v>247</v>
      </c>
      <c r="E223" s="172" t="s">
        <v>1</v>
      </c>
      <c r="F223" s="173" t="s">
        <v>249</v>
      </c>
      <c r="H223" s="174">
        <v>289.32299999999998</v>
      </c>
      <c r="I223" s="175"/>
      <c r="L223" s="171"/>
      <c r="M223" s="176"/>
      <c r="N223" s="177"/>
      <c r="O223" s="177"/>
      <c r="P223" s="177"/>
      <c r="Q223" s="177"/>
      <c r="R223" s="177"/>
      <c r="S223" s="177"/>
      <c r="T223" s="178"/>
      <c r="AT223" s="172" t="s">
        <v>247</v>
      </c>
      <c r="AU223" s="172" t="s">
        <v>140</v>
      </c>
      <c r="AV223" s="14" t="s">
        <v>246</v>
      </c>
      <c r="AW223" s="14" t="s">
        <v>3</v>
      </c>
      <c r="AX223" s="14" t="s">
        <v>88</v>
      </c>
      <c r="AY223" s="172" t="s">
        <v>239</v>
      </c>
    </row>
    <row r="224" spans="1:65" s="2" customFormat="1" ht="24.25" customHeight="1">
      <c r="A224" s="34"/>
      <c r="B224" s="147"/>
      <c r="C224" s="148" t="s">
        <v>291</v>
      </c>
      <c r="D224" s="148" t="s">
        <v>242</v>
      </c>
      <c r="E224" s="149" t="s">
        <v>1964</v>
      </c>
      <c r="F224" s="150" t="s">
        <v>1965</v>
      </c>
      <c r="G224" s="151" t="s">
        <v>245</v>
      </c>
      <c r="H224" s="152">
        <v>10.4</v>
      </c>
      <c r="I224" s="153"/>
      <c r="J224" s="152">
        <f>ROUND(I224*H224,3)</f>
        <v>0</v>
      </c>
      <c r="K224" s="154"/>
      <c r="L224" s="35"/>
      <c r="M224" s="155" t="s">
        <v>1</v>
      </c>
      <c r="N224" s="156" t="s">
        <v>46</v>
      </c>
      <c r="O224" s="60"/>
      <c r="P224" s="157">
        <f>O224*H224</f>
        <v>0</v>
      </c>
      <c r="Q224" s="157">
        <v>0</v>
      </c>
      <c r="R224" s="157">
        <f>Q224*H224</f>
        <v>0</v>
      </c>
      <c r="S224" s="157">
        <v>1.633</v>
      </c>
      <c r="T224" s="158">
        <f>S224*H224</f>
        <v>16.9832</v>
      </c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R224" s="159" t="s">
        <v>246</v>
      </c>
      <c r="AT224" s="159" t="s">
        <v>242</v>
      </c>
      <c r="AU224" s="159" t="s">
        <v>140</v>
      </c>
      <c r="AY224" s="18" t="s">
        <v>239</v>
      </c>
      <c r="BE224" s="160">
        <f>IF(N224="základná",J224,0)</f>
        <v>0</v>
      </c>
      <c r="BF224" s="160">
        <f>IF(N224="znížená",J224,0)</f>
        <v>0</v>
      </c>
      <c r="BG224" s="160">
        <f>IF(N224="zákl. prenesená",J224,0)</f>
        <v>0</v>
      </c>
      <c r="BH224" s="160">
        <f>IF(N224="zníž. prenesená",J224,0)</f>
        <v>0</v>
      </c>
      <c r="BI224" s="160">
        <f>IF(N224="nulová",J224,0)</f>
        <v>0</v>
      </c>
      <c r="BJ224" s="18" t="s">
        <v>140</v>
      </c>
      <c r="BK224" s="161">
        <f>ROUND(I224*H224,3)</f>
        <v>0</v>
      </c>
      <c r="BL224" s="18" t="s">
        <v>246</v>
      </c>
      <c r="BM224" s="159" t="s">
        <v>1966</v>
      </c>
    </row>
    <row r="225" spans="1:65" s="13" customFormat="1">
      <c r="B225" s="162"/>
      <c r="D225" s="163" t="s">
        <v>247</v>
      </c>
      <c r="E225" s="164" t="s">
        <v>1</v>
      </c>
      <c r="F225" s="165" t="s">
        <v>1967</v>
      </c>
      <c r="H225" s="166">
        <v>10.4</v>
      </c>
      <c r="I225" s="167"/>
      <c r="L225" s="162"/>
      <c r="M225" s="168"/>
      <c r="N225" s="169"/>
      <c r="O225" s="169"/>
      <c r="P225" s="169"/>
      <c r="Q225" s="169"/>
      <c r="R225" s="169"/>
      <c r="S225" s="169"/>
      <c r="T225" s="170"/>
      <c r="AT225" s="164" t="s">
        <v>247</v>
      </c>
      <c r="AU225" s="164" t="s">
        <v>140</v>
      </c>
      <c r="AV225" s="13" t="s">
        <v>140</v>
      </c>
      <c r="AW225" s="13" t="s">
        <v>3</v>
      </c>
      <c r="AX225" s="13" t="s">
        <v>88</v>
      </c>
      <c r="AY225" s="164" t="s">
        <v>239</v>
      </c>
    </row>
    <row r="226" spans="1:65" s="2" customFormat="1" ht="24.25" customHeight="1">
      <c r="A226" s="34"/>
      <c r="B226" s="147"/>
      <c r="C226" s="148" t="s">
        <v>304</v>
      </c>
      <c r="D226" s="148" t="s">
        <v>242</v>
      </c>
      <c r="E226" s="149" t="s">
        <v>1968</v>
      </c>
      <c r="F226" s="150" t="s">
        <v>1969</v>
      </c>
      <c r="G226" s="151" t="s">
        <v>261</v>
      </c>
      <c r="H226" s="152">
        <v>2.133</v>
      </c>
      <c r="I226" s="153"/>
      <c r="J226" s="152">
        <f>ROUND(I226*H226,3)</f>
        <v>0</v>
      </c>
      <c r="K226" s="154"/>
      <c r="L226" s="35"/>
      <c r="M226" s="155" t="s">
        <v>1</v>
      </c>
      <c r="N226" s="156" t="s">
        <v>46</v>
      </c>
      <c r="O226" s="60"/>
      <c r="P226" s="157">
        <f>O226*H226</f>
        <v>0</v>
      </c>
      <c r="Q226" s="157">
        <v>0</v>
      </c>
      <c r="R226" s="157">
        <f>Q226*H226</f>
        <v>0</v>
      </c>
      <c r="S226" s="157">
        <v>0.15</v>
      </c>
      <c r="T226" s="158">
        <f>S226*H226</f>
        <v>0.31995000000000001</v>
      </c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R226" s="159" t="s">
        <v>246</v>
      </c>
      <c r="AT226" s="159" t="s">
        <v>242</v>
      </c>
      <c r="AU226" s="159" t="s">
        <v>140</v>
      </c>
      <c r="AY226" s="18" t="s">
        <v>239</v>
      </c>
      <c r="BE226" s="160">
        <f>IF(N226="základná",J226,0)</f>
        <v>0</v>
      </c>
      <c r="BF226" s="160">
        <f>IF(N226="znížená",J226,0)</f>
        <v>0</v>
      </c>
      <c r="BG226" s="160">
        <f>IF(N226="zákl. prenesená",J226,0)</f>
        <v>0</v>
      </c>
      <c r="BH226" s="160">
        <f>IF(N226="zníž. prenesená",J226,0)</f>
        <v>0</v>
      </c>
      <c r="BI226" s="160">
        <f>IF(N226="nulová",J226,0)</f>
        <v>0</v>
      </c>
      <c r="BJ226" s="18" t="s">
        <v>140</v>
      </c>
      <c r="BK226" s="161">
        <f>ROUND(I226*H226,3)</f>
        <v>0</v>
      </c>
      <c r="BL226" s="18" t="s">
        <v>246</v>
      </c>
      <c r="BM226" s="159" t="s">
        <v>1970</v>
      </c>
    </row>
    <row r="227" spans="1:65" s="13" customFormat="1">
      <c r="B227" s="162"/>
      <c r="D227" s="163" t="s">
        <v>247</v>
      </c>
      <c r="E227" s="164" t="s">
        <v>1</v>
      </c>
      <c r="F227" s="165" t="s">
        <v>1971</v>
      </c>
      <c r="H227" s="166">
        <v>2.133</v>
      </c>
      <c r="I227" s="167"/>
      <c r="L227" s="162"/>
      <c r="M227" s="168"/>
      <c r="N227" s="169"/>
      <c r="O227" s="169"/>
      <c r="P227" s="169"/>
      <c r="Q227" s="169"/>
      <c r="R227" s="169"/>
      <c r="S227" s="169"/>
      <c r="T227" s="170"/>
      <c r="AT227" s="164" t="s">
        <v>247</v>
      </c>
      <c r="AU227" s="164" t="s">
        <v>140</v>
      </c>
      <c r="AV227" s="13" t="s">
        <v>140</v>
      </c>
      <c r="AW227" s="13" t="s">
        <v>3</v>
      </c>
      <c r="AX227" s="13" t="s">
        <v>88</v>
      </c>
      <c r="AY227" s="164" t="s">
        <v>239</v>
      </c>
    </row>
    <row r="228" spans="1:65" s="2" customFormat="1" ht="38" customHeight="1">
      <c r="A228" s="34"/>
      <c r="B228" s="147"/>
      <c r="C228" s="148" t="s">
        <v>312</v>
      </c>
      <c r="D228" s="148" t="s">
        <v>242</v>
      </c>
      <c r="E228" s="149" t="s">
        <v>305</v>
      </c>
      <c r="F228" s="150" t="s">
        <v>306</v>
      </c>
      <c r="G228" s="151" t="s">
        <v>261</v>
      </c>
      <c r="H228" s="152">
        <v>13.05</v>
      </c>
      <c r="I228" s="153"/>
      <c r="J228" s="152">
        <f>ROUND(I228*H228,3)</f>
        <v>0</v>
      </c>
      <c r="K228" s="154"/>
      <c r="L228" s="35"/>
      <c r="M228" s="155" t="s">
        <v>1</v>
      </c>
      <c r="N228" s="156" t="s">
        <v>46</v>
      </c>
      <c r="O228" s="60"/>
      <c r="P228" s="157">
        <f>O228*H228</f>
        <v>0</v>
      </c>
      <c r="Q228" s="157">
        <v>0</v>
      </c>
      <c r="R228" s="157">
        <f>Q228*H228</f>
        <v>0</v>
      </c>
      <c r="S228" s="157">
        <v>5.3760000000000002E-2</v>
      </c>
      <c r="T228" s="158">
        <f>S228*H228</f>
        <v>0.70156800000000008</v>
      </c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R228" s="159" t="s">
        <v>307</v>
      </c>
      <c r="AT228" s="159" t="s">
        <v>242</v>
      </c>
      <c r="AU228" s="159" t="s">
        <v>140</v>
      </c>
      <c r="AY228" s="18" t="s">
        <v>239</v>
      </c>
      <c r="BE228" s="160">
        <f>IF(N228="základná",J228,0)</f>
        <v>0</v>
      </c>
      <c r="BF228" s="160">
        <f>IF(N228="znížená",J228,0)</f>
        <v>0</v>
      </c>
      <c r="BG228" s="160">
        <f>IF(N228="zákl. prenesená",J228,0)</f>
        <v>0</v>
      </c>
      <c r="BH228" s="160">
        <f>IF(N228="zníž. prenesená",J228,0)</f>
        <v>0</v>
      </c>
      <c r="BI228" s="160">
        <f>IF(N228="nulová",J228,0)</f>
        <v>0</v>
      </c>
      <c r="BJ228" s="18" t="s">
        <v>140</v>
      </c>
      <c r="BK228" s="161">
        <f>ROUND(I228*H228,3)</f>
        <v>0</v>
      </c>
      <c r="BL228" s="18" t="s">
        <v>307</v>
      </c>
      <c r="BM228" s="159" t="s">
        <v>378</v>
      </c>
    </row>
    <row r="229" spans="1:65" s="13" customFormat="1">
      <c r="B229" s="162"/>
      <c r="D229" s="163" t="s">
        <v>247</v>
      </c>
      <c r="E229" s="164" t="s">
        <v>1</v>
      </c>
      <c r="F229" s="165" t="s">
        <v>1972</v>
      </c>
      <c r="H229" s="166">
        <v>13.05</v>
      </c>
      <c r="I229" s="167"/>
      <c r="L229" s="162"/>
      <c r="M229" s="168"/>
      <c r="N229" s="169"/>
      <c r="O229" s="169"/>
      <c r="P229" s="169"/>
      <c r="Q229" s="169"/>
      <c r="R229" s="169"/>
      <c r="S229" s="169"/>
      <c r="T229" s="170"/>
      <c r="AT229" s="164" t="s">
        <v>247</v>
      </c>
      <c r="AU229" s="164" t="s">
        <v>140</v>
      </c>
      <c r="AV229" s="13" t="s">
        <v>140</v>
      </c>
      <c r="AW229" s="13" t="s">
        <v>3</v>
      </c>
      <c r="AX229" s="13" t="s">
        <v>88</v>
      </c>
      <c r="AY229" s="164" t="s">
        <v>239</v>
      </c>
    </row>
    <row r="230" spans="1:65" s="2" customFormat="1" ht="38" customHeight="1">
      <c r="A230" s="34"/>
      <c r="B230" s="147"/>
      <c r="C230" s="148" t="s">
        <v>320</v>
      </c>
      <c r="D230" s="148" t="s">
        <v>242</v>
      </c>
      <c r="E230" s="149" t="s">
        <v>1973</v>
      </c>
      <c r="F230" s="150" t="s">
        <v>1974</v>
      </c>
      <c r="G230" s="151" t="s">
        <v>245</v>
      </c>
      <c r="H230" s="152">
        <v>3.5</v>
      </c>
      <c r="I230" s="153"/>
      <c r="J230" s="152">
        <f>ROUND(I230*H230,3)</f>
        <v>0</v>
      </c>
      <c r="K230" s="154"/>
      <c r="L230" s="35"/>
      <c r="M230" s="155" t="s">
        <v>1</v>
      </c>
      <c r="N230" s="156" t="s">
        <v>46</v>
      </c>
      <c r="O230" s="60"/>
      <c r="P230" s="157">
        <f>O230*H230</f>
        <v>0</v>
      </c>
      <c r="Q230" s="157">
        <v>0</v>
      </c>
      <c r="R230" s="157">
        <f>Q230*H230</f>
        <v>0</v>
      </c>
      <c r="S230" s="157">
        <v>2.2000000000000002</v>
      </c>
      <c r="T230" s="158">
        <f>S230*H230</f>
        <v>7.7000000000000011</v>
      </c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R230" s="159" t="s">
        <v>246</v>
      </c>
      <c r="AT230" s="159" t="s">
        <v>242</v>
      </c>
      <c r="AU230" s="159" t="s">
        <v>140</v>
      </c>
      <c r="AY230" s="18" t="s">
        <v>239</v>
      </c>
      <c r="BE230" s="160">
        <f>IF(N230="základná",J230,0)</f>
        <v>0</v>
      </c>
      <c r="BF230" s="160">
        <f>IF(N230="znížená",J230,0)</f>
        <v>0</v>
      </c>
      <c r="BG230" s="160">
        <f>IF(N230="zákl. prenesená",J230,0)</f>
        <v>0</v>
      </c>
      <c r="BH230" s="160">
        <f>IF(N230="zníž. prenesená",J230,0)</f>
        <v>0</v>
      </c>
      <c r="BI230" s="160">
        <f>IF(N230="nulová",J230,0)</f>
        <v>0</v>
      </c>
      <c r="BJ230" s="18" t="s">
        <v>140</v>
      </c>
      <c r="BK230" s="161">
        <f>ROUND(I230*H230,3)</f>
        <v>0</v>
      </c>
      <c r="BL230" s="18" t="s">
        <v>246</v>
      </c>
      <c r="BM230" s="159" t="s">
        <v>1975</v>
      </c>
    </row>
    <row r="231" spans="1:65" s="13" customFormat="1" ht="20.95">
      <c r="B231" s="162"/>
      <c r="D231" s="163" t="s">
        <v>247</v>
      </c>
      <c r="E231" s="164" t="s">
        <v>1</v>
      </c>
      <c r="F231" s="165" t="s">
        <v>1976</v>
      </c>
      <c r="H231" s="166">
        <v>3.5</v>
      </c>
      <c r="I231" s="167"/>
      <c r="L231" s="162"/>
      <c r="M231" s="168"/>
      <c r="N231" s="169"/>
      <c r="O231" s="169"/>
      <c r="P231" s="169"/>
      <c r="Q231" s="169"/>
      <c r="R231" s="169"/>
      <c r="S231" s="169"/>
      <c r="T231" s="170"/>
      <c r="AT231" s="164" t="s">
        <v>247</v>
      </c>
      <c r="AU231" s="164" t="s">
        <v>140</v>
      </c>
      <c r="AV231" s="13" t="s">
        <v>140</v>
      </c>
      <c r="AW231" s="13" t="s">
        <v>3</v>
      </c>
      <c r="AX231" s="13" t="s">
        <v>88</v>
      </c>
      <c r="AY231" s="164" t="s">
        <v>239</v>
      </c>
    </row>
    <row r="232" spans="1:65" s="2" customFormat="1" ht="38" customHeight="1">
      <c r="A232" s="34"/>
      <c r="B232" s="147"/>
      <c r="C232" s="148" t="s">
        <v>327</v>
      </c>
      <c r="D232" s="148" t="s">
        <v>242</v>
      </c>
      <c r="E232" s="149" t="s">
        <v>1977</v>
      </c>
      <c r="F232" s="150" t="s">
        <v>1978</v>
      </c>
      <c r="G232" s="151" t="s">
        <v>245</v>
      </c>
      <c r="H232" s="152">
        <v>16.966000000000001</v>
      </c>
      <c r="I232" s="153"/>
      <c r="J232" s="152">
        <f>ROUND(I232*H232,3)</f>
        <v>0</v>
      </c>
      <c r="K232" s="154"/>
      <c r="L232" s="35"/>
      <c r="M232" s="155" t="s">
        <v>1</v>
      </c>
      <c r="N232" s="156" t="s">
        <v>46</v>
      </c>
      <c r="O232" s="60"/>
      <c r="P232" s="157">
        <f>O232*H232</f>
        <v>0</v>
      </c>
      <c r="Q232" s="157">
        <v>0</v>
      </c>
      <c r="R232" s="157">
        <f>Q232*H232</f>
        <v>0</v>
      </c>
      <c r="S232" s="157">
        <v>2.2000000000000002</v>
      </c>
      <c r="T232" s="158">
        <f>S232*H232</f>
        <v>37.325200000000002</v>
      </c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R232" s="159" t="s">
        <v>246</v>
      </c>
      <c r="AT232" s="159" t="s">
        <v>242</v>
      </c>
      <c r="AU232" s="159" t="s">
        <v>140</v>
      </c>
      <c r="AY232" s="18" t="s">
        <v>239</v>
      </c>
      <c r="BE232" s="160">
        <f>IF(N232="základná",J232,0)</f>
        <v>0</v>
      </c>
      <c r="BF232" s="160">
        <f>IF(N232="znížená",J232,0)</f>
        <v>0</v>
      </c>
      <c r="BG232" s="160">
        <f>IF(N232="zákl. prenesená",J232,0)</f>
        <v>0</v>
      </c>
      <c r="BH232" s="160">
        <f>IF(N232="zníž. prenesená",J232,0)</f>
        <v>0</v>
      </c>
      <c r="BI232" s="160">
        <f>IF(N232="nulová",J232,0)</f>
        <v>0</v>
      </c>
      <c r="BJ232" s="18" t="s">
        <v>140</v>
      </c>
      <c r="BK232" s="161">
        <f>ROUND(I232*H232,3)</f>
        <v>0</v>
      </c>
      <c r="BL232" s="18" t="s">
        <v>246</v>
      </c>
      <c r="BM232" s="159" t="s">
        <v>1979</v>
      </c>
    </row>
    <row r="233" spans="1:65" s="13" customFormat="1" ht="20.95">
      <c r="B233" s="162"/>
      <c r="D233" s="163" t="s">
        <v>247</v>
      </c>
      <c r="E233" s="164" t="s">
        <v>1</v>
      </c>
      <c r="F233" s="165" t="s">
        <v>1980</v>
      </c>
      <c r="H233" s="166">
        <v>10</v>
      </c>
      <c r="I233" s="167"/>
      <c r="L233" s="162"/>
      <c r="M233" s="168"/>
      <c r="N233" s="169"/>
      <c r="O233" s="169"/>
      <c r="P233" s="169"/>
      <c r="Q233" s="169"/>
      <c r="R233" s="169"/>
      <c r="S233" s="169"/>
      <c r="T233" s="170"/>
      <c r="AT233" s="164" t="s">
        <v>247</v>
      </c>
      <c r="AU233" s="164" t="s">
        <v>140</v>
      </c>
      <c r="AV233" s="13" t="s">
        <v>140</v>
      </c>
      <c r="AW233" s="13" t="s">
        <v>3</v>
      </c>
      <c r="AX233" s="13" t="s">
        <v>80</v>
      </c>
      <c r="AY233" s="164" t="s">
        <v>239</v>
      </c>
    </row>
    <row r="234" spans="1:65" s="13" customFormat="1">
      <c r="B234" s="162"/>
      <c r="D234" s="163" t="s">
        <v>247</v>
      </c>
      <c r="E234" s="164" t="s">
        <v>1</v>
      </c>
      <c r="F234" s="165" t="s">
        <v>1981</v>
      </c>
      <c r="H234" s="166">
        <v>6.9660000000000002</v>
      </c>
      <c r="I234" s="167"/>
      <c r="L234" s="162"/>
      <c r="M234" s="168"/>
      <c r="N234" s="169"/>
      <c r="O234" s="169"/>
      <c r="P234" s="169"/>
      <c r="Q234" s="169"/>
      <c r="R234" s="169"/>
      <c r="S234" s="169"/>
      <c r="T234" s="170"/>
      <c r="AT234" s="164" t="s">
        <v>247</v>
      </c>
      <c r="AU234" s="164" t="s">
        <v>140</v>
      </c>
      <c r="AV234" s="13" t="s">
        <v>140</v>
      </c>
      <c r="AW234" s="13" t="s">
        <v>3</v>
      </c>
      <c r="AX234" s="13" t="s">
        <v>80</v>
      </c>
      <c r="AY234" s="164" t="s">
        <v>239</v>
      </c>
    </row>
    <row r="235" spans="1:65" s="14" customFormat="1">
      <c r="B235" s="171"/>
      <c r="D235" s="163" t="s">
        <v>247</v>
      </c>
      <c r="E235" s="172" t="s">
        <v>1</v>
      </c>
      <c r="F235" s="173" t="s">
        <v>249</v>
      </c>
      <c r="H235" s="174">
        <v>16.966000000000001</v>
      </c>
      <c r="I235" s="175"/>
      <c r="L235" s="171"/>
      <c r="M235" s="176"/>
      <c r="N235" s="177"/>
      <c r="O235" s="177"/>
      <c r="P235" s="177"/>
      <c r="Q235" s="177"/>
      <c r="R235" s="177"/>
      <c r="S235" s="177"/>
      <c r="T235" s="178"/>
      <c r="AT235" s="172" t="s">
        <v>247</v>
      </c>
      <c r="AU235" s="172" t="s">
        <v>140</v>
      </c>
      <c r="AV235" s="14" t="s">
        <v>246</v>
      </c>
      <c r="AW235" s="14" t="s">
        <v>3</v>
      </c>
      <c r="AX235" s="14" t="s">
        <v>88</v>
      </c>
      <c r="AY235" s="172" t="s">
        <v>239</v>
      </c>
    </row>
    <row r="236" spans="1:65" s="2" customFormat="1" ht="24.25" customHeight="1">
      <c r="A236" s="34"/>
      <c r="B236" s="147"/>
      <c r="C236" s="148" t="s">
        <v>334</v>
      </c>
      <c r="D236" s="148" t="s">
        <v>242</v>
      </c>
      <c r="E236" s="149" t="s">
        <v>1982</v>
      </c>
      <c r="F236" s="150" t="s">
        <v>1983</v>
      </c>
      <c r="G236" s="151" t="s">
        <v>245</v>
      </c>
      <c r="H236" s="152">
        <v>10</v>
      </c>
      <c r="I236" s="153"/>
      <c r="J236" s="152">
        <f>ROUND(I236*H236,3)</f>
        <v>0</v>
      </c>
      <c r="K236" s="154"/>
      <c r="L236" s="35"/>
      <c r="M236" s="155" t="s">
        <v>1</v>
      </c>
      <c r="N236" s="156" t="s">
        <v>46</v>
      </c>
      <c r="O236" s="60"/>
      <c r="P236" s="157">
        <f>O236*H236</f>
        <v>0</v>
      </c>
      <c r="Q236" s="157">
        <v>0</v>
      </c>
      <c r="R236" s="157">
        <f>Q236*H236</f>
        <v>0</v>
      </c>
      <c r="S236" s="157">
        <v>0</v>
      </c>
      <c r="T236" s="158">
        <f>S236*H236</f>
        <v>0</v>
      </c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R236" s="159" t="s">
        <v>246</v>
      </c>
      <c r="AT236" s="159" t="s">
        <v>242</v>
      </c>
      <c r="AU236" s="159" t="s">
        <v>140</v>
      </c>
      <c r="AY236" s="18" t="s">
        <v>239</v>
      </c>
      <c r="BE236" s="160">
        <f>IF(N236="základná",J236,0)</f>
        <v>0</v>
      </c>
      <c r="BF236" s="160">
        <f>IF(N236="znížená",J236,0)</f>
        <v>0</v>
      </c>
      <c r="BG236" s="160">
        <f>IF(N236="zákl. prenesená",J236,0)</f>
        <v>0</v>
      </c>
      <c r="BH236" s="160">
        <f>IF(N236="zníž. prenesená",J236,0)</f>
        <v>0</v>
      </c>
      <c r="BI236" s="160">
        <f>IF(N236="nulová",J236,0)</f>
        <v>0</v>
      </c>
      <c r="BJ236" s="18" t="s">
        <v>140</v>
      </c>
      <c r="BK236" s="161">
        <f>ROUND(I236*H236,3)</f>
        <v>0</v>
      </c>
      <c r="BL236" s="18" t="s">
        <v>246</v>
      </c>
      <c r="BM236" s="159" t="s">
        <v>1984</v>
      </c>
    </row>
    <row r="237" spans="1:65" s="13" customFormat="1">
      <c r="B237" s="162"/>
      <c r="D237" s="163" t="s">
        <v>247</v>
      </c>
      <c r="E237" s="164" t="s">
        <v>1</v>
      </c>
      <c r="F237" s="165" t="s">
        <v>1985</v>
      </c>
      <c r="H237" s="166">
        <v>10</v>
      </c>
      <c r="I237" s="167"/>
      <c r="L237" s="162"/>
      <c r="M237" s="168"/>
      <c r="N237" s="169"/>
      <c r="O237" s="169"/>
      <c r="P237" s="169"/>
      <c r="Q237" s="169"/>
      <c r="R237" s="169"/>
      <c r="S237" s="169"/>
      <c r="T237" s="170"/>
      <c r="AT237" s="164" t="s">
        <v>247</v>
      </c>
      <c r="AU237" s="164" t="s">
        <v>140</v>
      </c>
      <c r="AV237" s="13" t="s">
        <v>140</v>
      </c>
      <c r="AW237" s="13" t="s">
        <v>3</v>
      </c>
      <c r="AX237" s="13" t="s">
        <v>88</v>
      </c>
      <c r="AY237" s="164" t="s">
        <v>239</v>
      </c>
    </row>
    <row r="238" spans="1:65" s="2" customFormat="1" ht="24.25" customHeight="1">
      <c r="A238" s="34"/>
      <c r="B238" s="147"/>
      <c r="C238" s="148" t="s">
        <v>339</v>
      </c>
      <c r="D238" s="148" t="s">
        <v>242</v>
      </c>
      <c r="E238" s="149" t="s">
        <v>321</v>
      </c>
      <c r="F238" s="150" t="s">
        <v>322</v>
      </c>
      <c r="G238" s="151" t="s">
        <v>261</v>
      </c>
      <c r="H238" s="152">
        <v>144.77000000000001</v>
      </c>
      <c r="I238" s="153"/>
      <c r="J238" s="152">
        <f>ROUND(I238*H238,3)</f>
        <v>0</v>
      </c>
      <c r="K238" s="154"/>
      <c r="L238" s="35"/>
      <c r="M238" s="155" t="s">
        <v>1</v>
      </c>
      <c r="N238" s="156" t="s">
        <v>46</v>
      </c>
      <c r="O238" s="60"/>
      <c r="P238" s="157">
        <f>O238*H238</f>
        <v>0</v>
      </c>
      <c r="Q238" s="157">
        <v>0</v>
      </c>
      <c r="R238" s="157">
        <f>Q238*H238</f>
        <v>0</v>
      </c>
      <c r="S238" s="157">
        <v>0.02</v>
      </c>
      <c r="T238" s="158">
        <f>S238*H238</f>
        <v>2.8954000000000004</v>
      </c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R238" s="159" t="s">
        <v>246</v>
      </c>
      <c r="AT238" s="159" t="s">
        <v>242</v>
      </c>
      <c r="AU238" s="159" t="s">
        <v>140</v>
      </c>
      <c r="AY238" s="18" t="s">
        <v>239</v>
      </c>
      <c r="BE238" s="160">
        <f>IF(N238="základná",J238,0)</f>
        <v>0</v>
      </c>
      <c r="BF238" s="160">
        <f>IF(N238="znížená",J238,0)</f>
        <v>0</v>
      </c>
      <c r="BG238" s="160">
        <f>IF(N238="zákl. prenesená",J238,0)</f>
        <v>0</v>
      </c>
      <c r="BH238" s="160">
        <f>IF(N238="zníž. prenesená",J238,0)</f>
        <v>0</v>
      </c>
      <c r="BI238" s="160">
        <f>IF(N238="nulová",J238,0)</f>
        <v>0</v>
      </c>
      <c r="BJ238" s="18" t="s">
        <v>140</v>
      </c>
      <c r="BK238" s="161">
        <f>ROUND(I238*H238,3)</f>
        <v>0</v>
      </c>
      <c r="BL238" s="18" t="s">
        <v>246</v>
      </c>
      <c r="BM238" s="159" t="s">
        <v>451</v>
      </c>
    </row>
    <row r="239" spans="1:65" s="13" customFormat="1" ht="20.95">
      <c r="B239" s="162"/>
      <c r="D239" s="163" t="s">
        <v>247</v>
      </c>
      <c r="E239" s="164" t="s">
        <v>1</v>
      </c>
      <c r="F239" s="165" t="s">
        <v>1986</v>
      </c>
      <c r="H239" s="166">
        <v>144.77000000000001</v>
      </c>
      <c r="I239" s="167"/>
      <c r="L239" s="162"/>
      <c r="M239" s="168"/>
      <c r="N239" s="169"/>
      <c r="O239" s="169"/>
      <c r="P239" s="169"/>
      <c r="Q239" s="169"/>
      <c r="R239" s="169"/>
      <c r="S239" s="169"/>
      <c r="T239" s="170"/>
      <c r="AT239" s="164" t="s">
        <v>247</v>
      </c>
      <c r="AU239" s="164" t="s">
        <v>140</v>
      </c>
      <c r="AV239" s="13" t="s">
        <v>140</v>
      </c>
      <c r="AW239" s="13" t="s">
        <v>3</v>
      </c>
      <c r="AX239" s="13" t="s">
        <v>88</v>
      </c>
      <c r="AY239" s="164" t="s">
        <v>239</v>
      </c>
    </row>
    <row r="240" spans="1:65" s="2" customFormat="1" ht="24.25" customHeight="1">
      <c r="A240" s="34"/>
      <c r="B240" s="147"/>
      <c r="C240" s="148" t="s">
        <v>344</v>
      </c>
      <c r="D240" s="148" t="s">
        <v>242</v>
      </c>
      <c r="E240" s="149" t="s">
        <v>328</v>
      </c>
      <c r="F240" s="150" t="s">
        <v>329</v>
      </c>
      <c r="G240" s="151" t="s">
        <v>261</v>
      </c>
      <c r="H240" s="152">
        <v>96.83</v>
      </c>
      <c r="I240" s="153"/>
      <c r="J240" s="152">
        <f>ROUND(I240*H240,3)</f>
        <v>0</v>
      </c>
      <c r="K240" s="154"/>
      <c r="L240" s="35"/>
      <c r="M240" s="155" t="s">
        <v>1</v>
      </c>
      <c r="N240" s="156" t="s">
        <v>46</v>
      </c>
      <c r="O240" s="60"/>
      <c r="P240" s="157">
        <f>O240*H240</f>
        <v>0</v>
      </c>
      <c r="Q240" s="157">
        <v>0</v>
      </c>
      <c r="R240" s="157">
        <f>Q240*H240</f>
        <v>0</v>
      </c>
      <c r="S240" s="157">
        <v>1E-3</v>
      </c>
      <c r="T240" s="158">
        <f>S240*H240</f>
        <v>9.6829999999999999E-2</v>
      </c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R240" s="159" t="s">
        <v>307</v>
      </c>
      <c r="AT240" s="159" t="s">
        <v>242</v>
      </c>
      <c r="AU240" s="159" t="s">
        <v>140</v>
      </c>
      <c r="AY240" s="18" t="s">
        <v>239</v>
      </c>
      <c r="BE240" s="160">
        <f>IF(N240="základná",J240,0)</f>
        <v>0</v>
      </c>
      <c r="BF240" s="160">
        <f>IF(N240="znížená",J240,0)</f>
        <v>0</v>
      </c>
      <c r="BG240" s="160">
        <f>IF(N240="zákl. prenesená",J240,0)</f>
        <v>0</v>
      </c>
      <c r="BH240" s="160">
        <f>IF(N240="zníž. prenesená",J240,0)</f>
        <v>0</v>
      </c>
      <c r="BI240" s="160">
        <f>IF(N240="nulová",J240,0)</f>
        <v>0</v>
      </c>
      <c r="BJ240" s="18" t="s">
        <v>140</v>
      </c>
      <c r="BK240" s="161">
        <f>ROUND(I240*H240,3)</f>
        <v>0</v>
      </c>
      <c r="BL240" s="18" t="s">
        <v>307</v>
      </c>
      <c r="BM240" s="159" t="s">
        <v>1203</v>
      </c>
    </row>
    <row r="241" spans="1:65" s="13" customFormat="1">
      <c r="B241" s="162"/>
      <c r="D241" s="163" t="s">
        <v>247</v>
      </c>
      <c r="E241" s="164" t="s">
        <v>1</v>
      </c>
      <c r="F241" s="165" t="s">
        <v>1987</v>
      </c>
      <c r="H241" s="166">
        <v>96.83</v>
      </c>
      <c r="I241" s="167"/>
      <c r="L241" s="162"/>
      <c r="M241" s="168"/>
      <c r="N241" s="169"/>
      <c r="O241" s="169"/>
      <c r="P241" s="169"/>
      <c r="Q241" s="169"/>
      <c r="R241" s="169"/>
      <c r="S241" s="169"/>
      <c r="T241" s="170"/>
      <c r="AT241" s="164" t="s">
        <v>247</v>
      </c>
      <c r="AU241" s="164" t="s">
        <v>140</v>
      </c>
      <c r="AV241" s="13" t="s">
        <v>140</v>
      </c>
      <c r="AW241" s="13" t="s">
        <v>3</v>
      </c>
      <c r="AX241" s="13" t="s">
        <v>88</v>
      </c>
      <c r="AY241" s="164" t="s">
        <v>239</v>
      </c>
    </row>
    <row r="242" spans="1:65" s="2" customFormat="1" ht="24.25" customHeight="1">
      <c r="A242" s="34"/>
      <c r="B242" s="147"/>
      <c r="C242" s="148" t="s">
        <v>307</v>
      </c>
      <c r="D242" s="148" t="s">
        <v>242</v>
      </c>
      <c r="E242" s="149" t="s">
        <v>1988</v>
      </c>
      <c r="F242" s="150" t="s">
        <v>1989</v>
      </c>
      <c r="G242" s="151" t="s">
        <v>388</v>
      </c>
      <c r="H242" s="152">
        <v>6</v>
      </c>
      <c r="I242" s="153"/>
      <c r="J242" s="152">
        <f>ROUND(I242*H242,3)</f>
        <v>0</v>
      </c>
      <c r="K242" s="154"/>
      <c r="L242" s="35"/>
      <c r="M242" s="155" t="s">
        <v>1</v>
      </c>
      <c r="N242" s="156" t="s">
        <v>46</v>
      </c>
      <c r="O242" s="60"/>
      <c r="P242" s="157">
        <f>O242*H242</f>
        <v>0</v>
      </c>
      <c r="Q242" s="157">
        <v>0</v>
      </c>
      <c r="R242" s="157">
        <f>Q242*H242</f>
        <v>0</v>
      </c>
      <c r="S242" s="157">
        <v>3.1E-2</v>
      </c>
      <c r="T242" s="158">
        <f>S242*H242</f>
        <v>0.186</v>
      </c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R242" s="159" t="s">
        <v>246</v>
      </c>
      <c r="AT242" s="159" t="s">
        <v>242</v>
      </c>
      <c r="AU242" s="159" t="s">
        <v>140</v>
      </c>
      <c r="AY242" s="18" t="s">
        <v>239</v>
      </c>
      <c r="BE242" s="160">
        <f>IF(N242="základná",J242,0)</f>
        <v>0</v>
      </c>
      <c r="BF242" s="160">
        <f>IF(N242="znížená",J242,0)</f>
        <v>0</v>
      </c>
      <c r="BG242" s="160">
        <f>IF(N242="zákl. prenesená",J242,0)</f>
        <v>0</v>
      </c>
      <c r="BH242" s="160">
        <f>IF(N242="zníž. prenesená",J242,0)</f>
        <v>0</v>
      </c>
      <c r="BI242" s="160">
        <f>IF(N242="nulová",J242,0)</f>
        <v>0</v>
      </c>
      <c r="BJ242" s="18" t="s">
        <v>140</v>
      </c>
      <c r="BK242" s="161">
        <f>ROUND(I242*H242,3)</f>
        <v>0</v>
      </c>
      <c r="BL242" s="18" t="s">
        <v>246</v>
      </c>
      <c r="BM242" s="159" t="s">
        <v>1990</v>
      </c>
    </row>
    <row r="243" spans="1:65" s="13" customFormat="1">
      <c r="B243" s="162"/>
      <c r="D243" s="163" t="s">
        <v>247</v>
      </c>
      <c r="E243" s="164" t="s">
        <v>1</v>
      </c>
      <c r="F243" s="165" t="s">
        <v>1991</v>
      </c>
      <c r="H243" s="166">
        <v>6</v>
      </c>
      <c r="I243" s="167"/>
      <c r="L243" s="162"/>
      <c r="M243" s="168"/>
      <c r="N243" s="169"/>
      <c r="O243" s="169"/>
      <c r="P243" s="169"/>
      <c r="Q243" s="169"/>
      <c r="R243" s="169"/>
      <c r="S243" s="169"/>
      <c r="T243" s="170"/>
      <c r="AT243" s="164" t="s">
        <v>247</v>
      </c>
      <c r="AU243" s="164" t="s">
        <v>140</v>
      </c>
      <c r="AV243" s="13" t="s">
        <v>140</v>
      </c>
      <c r="AW243" s="13" t="s">
        <v>3</v>
      </c>
      <c r="AX243" s="13" t="s">
        <v>88</v>
      </c>
      <c r="AY243" s="164" t="s">
        <v>239</v>
      </c>
    </row>
    <row r="244" spans="1:65" s="2" customFormat="1" ht="24.25" customHeight="1">
      <c r="A244" s="34"/>
      <c r="B244" s="147"/>
      <c r="C244" s="148" t="s">
        <v>355</v>
      </c>
      <c r="D244" s="148" t="s">
        <v>242</v>
      </c>
      <c r="E244" s="149" t="s">
        <v>1632</v>
      </c>
      <c r="F244" s="150" t="s">
        <v>1633</v>
      </c>
      <c r="G244" s="151" t="s">
        <v>261</v>
      </c>
      <c r="H244" s="152">
        <v>5</v>
      </c>
      <c r="I244" s="153"/>
      <c r="J244" s="152">
        <f>ROUND(I244*H244,3)</f>
        <v>0</v>
      </c>
      <c r="K244" s="154"/>
      <c r="L244" s="35"/>
      <c r="M244" s="155" t="s">
        <v>1</v>
      </c>
      <c r="N244" s="156" t="s">
        <v>46</v>
      </c>
      <c r="O244" s="60"/>
      <c r="P244" s="157">
        <f>O244*H244</f>
        <v>0</v>
      </c>
      <c r="Q244" s="157">
        <v>0</v>
      </c>
      <c r="R244" s="157">
        <f>Q244*H244</f>
        <v>0</v>
      </c>
      <c r="S244" s="157">
        <v>0.05</v>
      </c>
      <c r="T244" s="158">
        <f>S244*H244</f>
        <v>0.25</v>
      </c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R244" s="159" t="s">
        <v>246</v>
      </c>
      <c r="AT244" s="159" t="s">
        <v>242</v>
      </c>
      <c r="AU244" s="159" t="s">
        <v>140</v>
      </c>
      <c r="AY244" s="18" t="s">
        <v>239</v>
      </c>
      <c r="BE244" s="160">
        <f>IF(N244="základná",J244,0)</f>
        <v>0</v>
      </c>
      <c r="BF244" s="160">
        <f>IF(N244="znížená",J244,0)</f>
        <v>0</v>
      </c>
      <c r="BG244" s="160">
        <f>IF(N244="zákl. prenesená",J244,0)</f>
        <v>0</v>
      </c>
      <c r="BH244" s="160">
        <f>IF(N244="zníž. prenesená",J244,0)</f>
        <v>0</v>
      </c>
      <c r="BI244" s="160">
        <f>IF(N244="nulová",J244,0)</f>
        <v>0</v>
      </c>
      <c r="BJ244" s="18" t="s">
        <v>140</v>
      </c>
      <c r="BK244" s="161">
        <f>ROUND(I244*H244,3)</f>
        <v>0</v>
      </c>
      <c r="BL244" s="18" t="s">
        <v>246</v>
      </c>
      <c r="BM244" s="159" t="s">
        <v>469</v>
      </c>
    </row>
    <row r="245" spans="1:65" s="13" customFormat="1">
      <c r="B245" s="162"/>
      <c r="D245" s="163" t="s">
        <v>247</v>
      </c>
      <c r="E245" s="164" t="s">
        <v>1</v>
      </c>
      <c r="F245" s="165" t="s">
        <v>1992</v>
      </c>
      <c r="H245" s="166">
        <v>5</v>
      </c>
      <c r="I245" s="167"/>
      <c r="L245" s="162"/>
      <c r="M245" s="168"/>
      <c r="N245" s="169"/>
      <c r="O245" s="169"/>
      <c r="P245" s="169"/>
      <c r="Q245" s="169"/>
      <c r="R245" s="169"/>
      <c r="S245" s="169"/>
      <c r="T245" s="170"/>
      <c r="AT245" s="164" t="s">
        <v>247</v>
      </c>
      <c r="AU245" s="164" t="s">
        <v>140</v>
      </c>
      <c r="AV245" s="13" t="s">
        <v>140</v>
      </c>
      <c r="AW245" s="13" t="s">
        <v>3</v>
      </c>
      <c r="AX245" s="13" t="s">
        <v>88</v>
      </c>
      <c r="AY245" s="164" t="s">
        <v>239</v>
      </c>
    </row>
    <row r="246" spans="1:65" s="2" customFormat="1" ht="38" customHeight="1">
      <c r="A246" s="34"/>
      <c r="B246" s="147"/>
      <c r="C246" s="148" t="s">
        <v>761</v>
      </c>
      <c r="D246" s="148" t="s">
        <v>242</v>
      </c>
      <c r="E246" s="149" t="s">
        <v>1993</v>
      </c>
      <c r="F246" s="150" t="s">
        <v>1994</v>
      </c>
      <c r="G246" s="151" t="s">
        <v>261</v>
      </c>
      <c r="H246" s="152">
        <v>19.239000000000001</v>
      </c>
      <c r="I246" s="153"/>
      <c r="J246" s="152">
        <f>ROUND(I246*H246,3)</f>
        <v>0</v>
      </c>
      <c r="K246" s="154"/>
      <c r="L246" s="35"/>
      <c r="M246" s="155" t="s">
        <v>1</v>
      </c>
      <c r="N246" s="156" t="s">
        <v>46</v>
      </c>
      <c r="O246" s="60"/>
      <c r="P246" s="157">
        <f>O246*H246</f>
        <v>0</v>
      </c>
      <c r="Q246" s="157">
        <v>0</v>
      </c>
      <c r="R246" s="157">
        <f>Q246*H246</f>
        <v>0</v>
      </c>
      <c r="S246" s="157">
        <v>6.8000000000000005E-2</v>
      </c>
      <c r="T246" s="158">
        <f>S246*H246</f>
        <v>1.3082520000000002</v>
      </c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R246" s="159" t="s">
        <v>246</v>
      </c>
      <c r="AT246" s="159" t="s">
        <v>242</v>
      </c>
      <c r="AU246" s="159" t="s">
        <v>140</v>
      </c>
      <c r="AY246" s="18" t="s">
        <v>239</v>
      </c>
      <c r="BE246" s="160">
        <f>IF(N246="základná",J246,0)</f>
        <v>0</v>
      </c>
      <c r="BF246" s="160">
        <f>IF(N246="znížená",J246,0)</f>
        <v>0</v>
      </c>
      <c r="BG246" s="160">
        <f>IF(N246="zákl. prenesená",J246,0)</f>
        <v>0</v>
      </c>
      <c r="BH246" s="160">
        <f>IF(N246="zníž. prenesená",J246,0)</f>
        <v>0</v>
      </c>
      <c r="BI246" s="160">
        <f>IF(N246="nulová",J246,0)</f>
        <v>0</v>
      </c>
      <c r="BJ246" s="18" t="s">
        <v>140</v>
      </c>
      <c r="BK246" s="161">
        <f>ROUND(I246*H246,3)</f>
        <v>0</v>
      </c>
      <c r="BL246" s="18" t="s">
        <v>246</v>
      </c>
      <c r="BM246" s="159" t="s">
        <v>1995</v>
      </c>
    </row>
    <row r="247" spans="1:65" s="13" customFormat="1" ht="20.95">
      <c r="B247" s="162"/>
      <c r="D247" s="163" t="s">
        <v>247</v>
      </c>
      <c r="E247" s="164" t="s">
        <v>1</v>
      </c>
      <c r="F247" s="165" t="s">
        <v>1996</v>
      </c>
      <c r="H247" s="166">
        <v>11.331</v>
      </c>
      <c r="I247" s="167"/>
      <c r="L247" s="162"/>
      <c r="M247" s="168"/>
      <c r="N247" s="169"/>
      <c r="O247" s="169"/>
      <c r="P247" s="169"/>
      <c r="Q247" s="169"/>
      <c r="R247" s="169"/>
      <c r="S247" s="169"/>
      <c r="T247" s="170"/>
      <c r="AT247" s="164" t="s">
        <v>247</v>
      </c>
      <c r="AU247" s="164" t="s">
        <v>140</v>
      </c>
      <c r="AV247" s="13" t="s">
        <v>140</v>
      </c>
      <c r="AW247" s="13" t="s">
        <v>3</v>
      </c>
      <c r="AX247" s="13" t="s">
        <v>80</v>
      </c>
      <c r="AY247" s="164" t="s">
        <v>239</v>
      </c>
    </row>
    <row r="248" spans="1:65" s="13" customFormat="1" ht="20.95">
      <c r="B248" s="162"/>
      <c r="D248" s="163" t="s">
        <v>247</v>
      </c>
      <c r="E248" s="164" t="s">
        <v>1</v>
      </c>
      <c r="F248" s="165" t="s">
        <v>1997</v>
      </c>
      <c r="H248" s="166">
        <v>10.773</v>
      </c>
      <c r="I248" s="167"/>
      <c r="L248" s="162"/>
      <c r="M248" s="168"/>
      <c r="N248" s="169"/>
      <c r="O248" s="169"/>
      <c r="P248" s="169"/>
      <c r="Q248" s="169"/>
      <c r="R248" s="169"/>
      <c r="S248" s="169"/>
      <c r="T248" s="170"/>
      <c r="AT248" s="164" t="s">
        <v>247</v>
      </c>
      <c r="AU248" s="164" t="s">
        <v>140</v>
      </c>
      <c r="AV248" s="13" t="s">
        <v>140</v>
      </c>
      <c r="AW248" s="13" t="s">
        <v>3</v>
      </c>
      <c r="AX248" s="13" t="s">
        <v>80</v>
      </c>
      <c r="AY248" s="164" t="s">
        <v>239</v>
      </c>
    </row>
    <row r="249" spans="1:65" s="13" customFormat="1">
      <c r="B249" s="162"/>
      <c r="D249" s="163" t="s">
        <v>247</v>
      </c>
      <c r="E249" s="164" t="s">
        <v>1</v>
      </c>
      <c r="F249" s="165" t="s">
        <v>1998</v>
      </c>
      <c r="H249" s="166">
        <v>-2.8650000000000002</v>
      </c>
      <c r="I249" s="167"/>
      <c r="L249" s="162"/>
      <c r="M249" s="168"/>
      <c r="N249" s="169"/>
      <c r="O249" s="169"/>
      <c r="P249" s="169"/>
      <c r="Q249" s="169"/>
      <c r="R249" s="169"/>
      <c r="S249" s="169"/>
      <c r="T249" s="170"/>
      <c r="AT249" s="164" t="s">
        <v>247</v>
      </c>
      <c r="AU249" s="164" t="s">
        <v>140</v>
      </c>
      <c r="AV249" s="13" t="s">
        <v>140</v>
      </c>
      <c r="AW249" s="13" t="s">
        <v>3</v>
      </c>
      <c r="AX249" s="13" t="s">
        <v>80</v>
      </c>
      <c r="AY249" s="164" t="s">
        <v>239</v>
      </c>
    </row>
    <row r="250" spans="1:65" s="14" customFormat="1">
      <c r="B250" s="171"/>
      <c r="D250" s="163" t="s">
        <v>247</v>
      </c>
      <c r="E250" s="172" t="s">
        <v>1</v>
      </c>
      <c r="F250" s="173" t="s">
        <v>249</v>
      </c>
      <c r="H250" s="174">
        <v>19.239000000000001</v>
      </c>
      <c r="I250" s="175"/>
      <c r="L250" s="171"/>
      <c r="M250" s="176"/>
      <c r="N250" s="177"/>
      <c r="O250" s="177"/>
      <c r="P250" s="177"/>
      <c r="Q250" s="177"/>
      <c r="R250" s="177"/>
      <c r="S250" s="177"/>
      <c r="T250" s="178"/>
      <c r="AT250" s="172" t="s">
        <v>247</v>
      </c>
      <c r="AU250" s="172" t="s">
        <v>140</v>
      </c>
      <c r="AV250" s="14" t="s">
        <v>246</v>
      </c>
      <c r="AW250" s="14" t="s">
        <v>3</v>
      </c>
      <c r="AX250" s="14" t="s">
        <v>88</v>
      </c>
      <c r="AY250" s="172" t="s">
        <v>239</v>
      </c>
    </row>
    <row r="251" spans="1:65" s="2" customFormat="1" ht="38" customHeight="1">
      <c r="A251" s="34"/>
      <c r="B251" s="147"/>
      <c r="C251" s="148" t="s">
        <v>362</v>
      </c>
      <c r="D251" s="148" t="s">
        <v>242</v>
      </c>
      <c r="E251" s="149" t="s">
        <v>349</v>
      </c>
      <c r="F251" s="150" t="s">
        <v>350</v>
      </c>
      <c r="G251" s="151" t="s">
        <v>261</v>
      </c>
      <c r="H251" s="152">
        <v>77.700999999999993</v>
      </c>
      <c r="I251" s="153"/>
      <c r="J251" s="152">
        <f>ROUND(I251*H251,3)</f>
        <v>0</v>
      </c>
      <c r="K251" s="154"/>
      <c r="L251" s="35"/>
      <c r="M251" s="155" t="s">
        <v>1</v>
      </c>
      <c r="N251" s="156" t="s">
        <v>46</v>
      </c>
      <c r="O251" s="60"/>
      <c r="P251" s="157">
        <f>O251*H251</f>
        <v>0</v>
      </c>
      <c r="Q251" s="157">
        <v>0</v>
      </c>
      <c r="R251" s="157">
        <f>Q251*H251</f>
        <v>0</v>
      </c>
      <c r="S251" s="157">
        <v>6.8000000000000005E-2</v>
      </c>
      <c r="T251" s="158">
        <f>S251*H251</f>
        <v>5.2836679999999996</v>
      </c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R251" s="159" t="s">
        <v>246</v>
      </c>
      <c r="AT251" s="159" t="s">
        <v>242</v>
      </c>
      <c r="AU251" s="159" t="s">
        <v>140</v>
      </c>
      <c r="AY251" s="18" t="s">
        <v>239</v>
      </c>
      <c r="BE251" s="160">
        <f>IF(N251="základná",J251,0)</f>
        <v>0</v>
      </c>
      <c r="BF251" s="160">
        <f>IF(N251="znížená",J251,0)</f>
        <v>0</v>
      </c>
      <c r="BG251" s="160">
        <f>IF(N251="zákl. prenesená",J251,0)</f>
        <v>0</v>
      </c>
      <c r="BH251" s="160">
        <f>IF(N251="zníž. prenesená",J251,0)</f>
        <v>0</v>
      </c>
      <c r="BI251" s="160">
        <f>IF(N251="nulová",J251,0)</f>
        <v>0</v>
      </c>
      <c r="BJ251" s="18" t="s">
        <v>140</v>
      </c>
      <c r="BK251" s="161">
        <f>ROUND(I251*H251,3)</f>
        <v>0</v>
      </c>
      <c r="BL251" s="18" t="s">
        <v>246</v>
      </c>
      <c r="BM251" s="159" t="s">
        <v>472</v>
      </c>
    </row>
    <row r="252" spans="1:65" s="13" customFormat="1" ht="20.95">
      <c r="B252" s="162"/>
      <c r="D252" s="163" t="s">
        <v>247</v>
      </c>
      <c r="E252" s="164" t="s">
        <v>1</v>
      </c>
      <c r="F252" s="165" t="s">
        <v>1999</v>
      </c>
      <c r="H252" s="166">
        <v>52.415999999999997</v>
      </c>
      <c r="I252" s="167"/>
      <c r="L252" s="162"/>
      <c r="M252" s="168"/>
      <c r="N252" s="169"/>
      <c r="O252" s="169"/>
      <c r="P252" s="169"/>
      <c r="Q252" s="169"/>
      <c r="R252" s="169"/>
      <c r="S252" s="169"/>
      <c r="T252" s="170"/>
      <c r="AT252" s="164" t="s">
        <v>247</v>
      </c>
      <c r="AU252" s="164" t="s">
        <v>140</v>
      </c>
      <c r="AV252" s="13" t="s">
        <v>140</v>
      </c>
      <c r="AW252" s="13" t="s">
        <v>3</v>
      </c>
      <c r="AX252" s="13" t="s">
        <v>80</v>
      </c>
      <c r="AY252" s="164" t="s">
        <v>239</v>
      </c>
    </row>
    <row r="253" spans="1:65" s="13" customFormat="1">
      <c r="B253" s="162"/>
      <c r="D253" s="163" t="s">
        <v>247</v>
      </c>
      <c r="E253" s="164" t="s">
        <v>1</v>
      </c>
      <c r="F253" s="165" t="s">
        <v>2000</v>
      </c>
      <c r="H253" s="166">
        <v>42.734999999999999</v>
      </c>
      <c r="I253" s="167"/>
      <c r="L253" s="162"/>
      <c r="M253" s="168"/>
      <c r="N253" s="169"/>
      <c r="O253" s="169"/>
      <c r="P253" s="169"/>
      <c r="Q253" s="169"/>
      <c r="R253" s="169"/>
      <c r="S253" s="169"/>
      <c r="T253" s="170"/>
      <c r="AT253" s="164" t="s">
        <v>247</v>
      </c>
      <c r="AU253" s="164" t="s">
        <v>140</v>
      </c>
      <c r="AV253" s="13" t="s">
        <v>140</v>
      </c>
      <c r="AW253" s="13" t="s">
        <v>3</v>
      </c>
      <c r="AX253" s="13" t="s">
        <v>80</v>
      </c>
      <c r="AY253" s="164" t="s">
        <v>239</v>
      </c>
    </row>
    <row r="254" spans="1:65" s="13" customFormat="1">
      <c r="B254" s="162"/>
      <c r="D254" s="163" t="s">
        <v>247</v>
      </c>
      <c r="E254" s="164" t="s">
        <v>1</v>
      </c>
      <c r="F254" s="165" t="s">
        <v>2001</v>
      </c>
      <c r="H254" s="166">
        <v>-14</v>
      </c>
      <c r="I254" s="167"/>
      <c r="L254" s="162"/>
      <c r="M254" s="168"/>
      <c r="N254" s="169"/>
      <c r="O254" s="169"/>
      <c r="P254" s="169"/>
      <c r="Q254" s="169"/>
      <c r="R254" s="169"/>
      <c r="S254" s="169"/>
      <c r="T254" s="170"/>
      <c r="AT254" s="164" t="s">
        <v>247</v>
      </c>
      <c r="AU254" s="164" t="s">
        <v>140</v>
      </c>
      <c r="AV254" s="13" t="s">
        <v>140</v>
      </c>
      <c r="AW254" s="13" t="s">
        <v>3</v>
      </c>
      <c r="AX254" s="13" t="s">
        <v>80</v>
      </c>
      <c r="AY254" s="164" t="s">
        <v>239</v>
      </c>
    </row>
    <row r="255" spans="1:65" s="13" customFormat="1">
      <c r="B255" s="162"/>
      <c r="D255" s="163" t="s">
        <v>247</v>
      </c>
      <c r="E255" s="164" t="s">
        <v>1</v>
      </c>
      <c r="F255" s="165" t="s">
        <v>2002</v>
      </c>
      <c r="H255" s="166">
        <v>-3.45</v>
      </c>
      <c r="I255" s="167"/>
      <c r="L255" s="162"/>
      <c r="M255" s="168"/>
      <c r="N255" s="169"/>
      <c r="O255" s="169"/>
      <c r="P255" s="169"/>
      <c r="Q255" s="169"/>
      <c r="R255" s="169"/>
      <c r="S255" s="169"/>
      <c r="T255" s="170"/>
      <c r="AT255" s="164" t="s">
        <v>247</v>
      </c>
      <c r="AU255" s="164" t="s">
        <v>140</v>
      </c>
      <c r="AV255" s="13" t="s">
        <v>140</v>
      </c>
      <c r="AW255" s="13" t="s">
        <v>3</v>
      </c>
      <c r="AX255" s="13" t="s">
        <v>80</v>
      </c>
      <c r="AY255" s="164" t="s">
        <v>239</v>
      </c>
    </row>
    <row r="256" spans="1:65" s="14" customFormat="1">
      <c r="B256" s="171"/>
      <c r="D256" s="163" t="s">
        <v>247</v>
      </c>
      <c r="E256" s="172" t="s">
        <v>1</v>
      </c>
      <c r="F256" s="173" t="s">
        <v>249</v>
      </c>
      <c r="H256" s="174">
        <v>77.700999999999993</v>
      </c>
      <c r="I256" s="175"/>
      <c r="L256" s="171"/>
      <c r="M256" s="176"/>
      <c r="N256" s="177"/>
      <c r="O256" s="177"/>
      <c r="P256" s="177"/>
      <c r="Q256" s="177"/>
      <c r="R256" s="177"/>
      <c r="S256" s="177"/>
      <c r="T256" s="178"/>
      <c r="AT256" s="172" t="s">
        <v>247</v>
      </c>
      <c r="AU256" s="172" t="s">
        <v>140</v>
      </c>
      <c r="AV256" s="14" t="s">
        <v>246</v>
      </c>
      <c r="AW256" s="14" t="s">
        <v>3</v>
      </c>
      <c r="AX256" s="14" t="s">
        <v>88</v>
      </c>
      <c r="AY256" s="172" t="s">
        <v>239</v>
      </c>
    </row>
    <row r="257" spans="1:65" s="2" customFormat="1" ht="24.25" customHeight="1">
      <c r="A257" s="34"/>
      <c r="B257" s="147"/>
      <c r="C257" s="148" t="s">
        <v>8</v>
      </c>
      <c r="D257" s="148" t="s">
        <v>242</v>
      </c>
      <c r="E257" s="149" t="s">
        <v>2003</v>
      </c>
      <c r="F257" s="150" t="s">
        <v>2004</v>
      </c>
      <c r="G257" s="151" t="s">
        <v>261</v>
      </c>
      <c r="H257" s="152">
        <v>6.88</v>
      </c>
      <c r="I257" s="153"/>
      <c r="J257" s="152">
        <f>ROUND(I257*H257,3)</f>
        <v>0</v>
      </c>
      <c r="K257" s="154"/>
      <c r="L257" s="35"/>
      <c r="M257" s="155" t="s">
        <v>1</v>
      </c>
      <c r="N257" s="156" t="s">
        <v>46</v>
      </c>
      <c r="O257" s="60"/>
      <c r="P257" s="157">
        <f>O257*H257</f>
        <v>0</v>
      </c>
      <c r="Q257" s="157">
        <v>0</v>
      </c>
      <c r="R257" s="157">
        <f>Q257*H257</f>
        <v>0</v>
      </c>
      <c r="S257" s="157">
        <v>8.8999999999999996E-2</v>
      </c>
      <c r="T257" s="158">
        <f>S257*H257</f>
        <v>0.61231999999999998</v>
      </c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R257" s="159" t="s">
        <v>246</v>
      </c>
      <c r="AT257" s="159" t="s">
        <v>242</v>
      </c>
      <c r="AU257" s="159" t="s">
        <v>140</v>
      </c>
      <c r="AY257" s="18" t="s">
        <v>239</v>
      </c>
      <c r="BE257" s="160">
        <f>IF(N257="základná",J257,0)</f>
        <v>0</v>
      </c>
      <c r="BF257" s="160">
        <f>IF(N257="znížená",J257,0)</f>
        <v>0</v>
      </c>
      <c r="BG257" s="160">
        <f>IF(N257="zákl. prenesená",J257,0)</f>
        <v>0</v>
      </c>
      <c r="BH257" s="160">
        <f>IF(N257="zníž. prenesená",J257,0)</f>
        <v>0</v>
      </c>
      <c r="BI257" s="160">
        <f>IF(N257="nulová",J257,0)</f>
        <v>0</v>
      </c>
      <c r="BJ257" s="18" t="s">
        <v>140</v>
      </c>
      <c r="BK257" s="161">
        <f>ROUND(I257*H257,3)</f>
        <v>0</v>
      </c>
      <c r="BL257" s="18" t="s">
        <v>246</v>
      </c>
      <c r="BM257" s="159" t="s">
        <v>476</v>
      </c>
    </row>
    <row r="258" spans="1:65" s="13" customFormat="1" ht="20.95">
      <c r="B258" s="162"/>
      <c r="D258" s="163" t="s">
        <v>247</v>
      </c>
      <c r="E258" s="164" t="s">
        <v>1</v>
      </c>
      <c r="F258" s="165" t="s">
        <v>2005</v>
      </c>
      <c r="H258" s="166">
        <v>6.88</v>
      </c>
      <c r="I258" s="167"/>
      <c r="L258" s="162"/>
      <c r="M258" s="168"/>
      <c r="N258" s="169"/>
      <c r="O258" s="169"/>
      <c r="P258" s="169"/>
      <c r="Q258" s="169"/>
      <c r="R258" s="169"/>
      <c r="S258" s="169"/>
      <c r="T258" s="170"/>
      <c r="AT258" s="164" t="s">
        <v>247</v>
      </c>
      <c r="AU258" s="164" t="s">
        <v>140</v>
      </c>
      <c r="AV258" s="13" t="s">
        <v>140</v>
      </c>
      <c r="AW258" s="13" t="s">
        <v>3</v>
      </c>
      <c r="AX258" s="13" t="s">
        <v>88</v>
      </c>
      <c r="AY258" s="164" t="s">
        <v>239</v>
      </c>
    </row>
    <row r="259" spans="1:65" s="12" customFormat="1" ht="22.75" customHeight="1">
      <c r="B259" s="134"/>
      <c r="D259" s="135" t="s">
        <v>79</v>
      </c>
      <c r="E259" s="145" t="s">
        <v>360</v>
      </c>
      <c r="F259" s="145" t="s">
        <v>361</v>
      </c>
      <c r="I259" s="137"/>
      <c r="J259" s="146">
        <f>BK259</f>
        <v>0</v>
      </c>
      <c r="L259" s="134"/>
      <c r="M259" s="139"/>
      <c r="N259" s="140"/>
      <c r="O259" s="140"/>
      <c r="P259" s="141">
        <f>SUM(P260:P337)</f>
        <v>0</v>
      </c>
      <c r="Q259" s="140"/>
      <c r="R259" s="141">
        <f>SUM(R260:R337)</f>
        <v>1.1706400000000002E-2</v>
      </c>
      <c r="S259" s="140"/>
      <c r="T259" s="142">
        <f>SUM(T260:T337)</f>
        <v>13.2420592</v>
      </c>
      <c r="AR259" s="135" t="s">
        <v>88</v>
      </c>
      <c r="AT259" s="143" t="s">
        <v>79</v>
      </c>
      <c r="AU259" s="143" t="s">
        <v>88</v>
      </c>
      <c r="AY259" s="135" t="s">
        <v>239</v>
      </c>
      <c r="BK259" s="144">
        <f>SUM(BK260:BK337)</f>
        <v>0</v>
      </c>
    </row>
    <row r="260" spans="1:65" s="2" customFormat="1" ht="24.25" customHeight="1">
      <c r="A260" s="34"/>
      <c r="B260" s="147"/>
      <c r="C260" s="148" t="s">
        <v>375</v>
      </c>
      <c r="D260" s="148" t="s">
        <v>242</v>
      </c>
      <c r="E260" s="149" t="s">
        <v>2006</v>
      </c>
      <c r="F260" s="150" t="s">
        <v>2007</v>
      </c>
      <c r="G260" s="151" t="s">
        <v>138</v>
      </c>
      <c r="H260" s="152">
        <v>100</v>
      </c>
      <c r="I260" s="153"/>
      <c r="J260" s="152">
        <f>ROUND(I260*H260,3)</f>
        <v>0</v>
      </c>
      <c r="K260" s="154"/>
      <c r="L260" s="35"/>
      <c r="M260" s="155" t="s">
        <v>1</v>
      </c>
      <c r="N260" s="156" t="s">
        <v>46</v>
      </c>
      <c r="O260" s="60"/>
      <c r="P260" s="157">
        <f>O260*H260</f>
        <v>0</v>
      </c>
      <c r="Q260" s="157">
        <v>9.0000000000000006E-5</v>
      </c>
      <c r="R260" s="157">
        <f>Q260*H260</f>
        <v>9.0000000000000011E-3</v>
      </c>
      <c r="S260" s="157">
        <v>8.5800000000000008E-3</v>
      </c>
      <c r="T260" s="158">
        <f>S260*H260</f>
        <v>0.8580000000000001</v>
      </c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R260" s="159" t="s">
        <v>307</v>
      </c>
      <c r="AT260" s="159" t="s">
        <v>242</v>
      </c>
      <c r="AU260" s="159" t="s">
        <v>140</v>
      </c>
      <c r="AY260" s="18" t="s">
        <v>239</v>
      </c>
      <c r="BE260" s="160">
        <f>IF(N260="základná",J260,0)</f>
        <v>0</v>
      </c>
      <c r="BF260" s="160">
        <f>IF(N260="znížená",J260,0)</f>
        <v>0</v>
      </c>
      <c r="BG260" s="160">
        <f>IF(N260="zákl. prenesená",J260,0)</f>
        <v>0</v>
      </c>
      <c r="BH260" s="160">
        <f>IF(N260="zníž. prenesená",J260,0)</f>
        <v>0</v>
      </c>
      <c r="BI260" s="160">
        <f>IF(N260="nulová",J260,0)</f>
        <v>0</v>
      </c>
      <c r="BJ260" s="18" t="s">
        <v>140</v>
      </c>
      <c r="BK260" s="161">
        <f>ROUND(I260*H260,3)</f>
        <v>0</v>
      </c>
      <c r="BL260" s="18" t="s">
        <v>307</v>
      </c>
      <c r="BM260" s="159" t="s">
        <v>2008</v>
      </c>
    </row>
    <row r="261" spans="1:65" s="2" customFormat="1" ht="24.25" customHeight="1">
      <c r="A261" s="34"/>
      <c r="B261" s="147"/>
      <c r="C261" s="148" t="s">
        <v>380</v>
      </c>
      <c r="D261" s="148" t="s">
        <v>242</v>
      </c>
      <c r="E261" s="149" t="s">
        <v>2009</v>
      </c>
      <c r="F261" s="150" t="s">
        <v>2010</v>
      </c>
      <c r="G261" s="151" t="s">
        <v>2011</v>
      </c>
      <c r="H261" s="152">
        <v>3</v>
      </c>
      <c r="I261" s="153"/>
      <c r="J261" s="152">
        <f>ROUND(I261*H261,3)</f>
        <v>0</v>
      </c>
      <c r="K261" s="154"/>
      <c r="L261" s="35"/>
      <c r="M261" s="155" t="s">
        <v>1</v>
      </c>
      <c r="N261" s="156" t="s">
        <v>46</v>
      </c>
      <c r="O261" s="60"/>
      <c r="P261" s="157">
        <f>O261*H261</f>
        <v>0</v>
      </c>
      <c r="Q261" s="157">
        <v>0</v>
      </c>
      <c r="R261" s="157">
        <f>Q261*H261</f>
        <v>0</v>
      </c>
      <c r="S261" s="157">
        <v>2.4500000000000001E-2</v>
      </c>
      <c r="T261" s="158">
        <f>S261*H261</f>
        <v>7.350000000000001E-2</v>
      </c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R261" s="159" t="s">
        <v>307</v>
      </c>
      <c r="AT261" s="159" t="s">
        <v>242</v>
      </c>
      <c r="AU261" s="159" t="s">
        <v>140</v>
      </c>
      <c r="AY261" s="18" t="s">
        <v>239</v>
      </c>
      <c r="BE261" s="160">
        <f>IF(N261="základná",J261,0)</f>
        <v>0</v>
      </c>
      <c r="BF261" s="160">
        <f>IF(N261="znížená",J261,0)</f>
        <v>0</v>
      </c>
      <c r="BG261" s="160">
        <f>IF(N261="zákl. prenesená",J261,0)</f>
        <v>0</v>
      </c>
      <c r="BH261" s="160">
        <f>IF(N261="zníž. prenesená",J261,0)</f>
        <v>0</v>
      </c>
      <c r="BI261" s="160">
        <f>IF(N261="nulová",J261,0)</f>
        <v>0</v>
      </c>
      <c r="BJ261" s="18" t="s">
        <v>140</v>
      </c>
      <c r="BK261" s="161">
        <f>ROUND(I261*H261,3)</f>
        <v>0</v>
      </c>
      <c r="BL261" s="18" t="s">
        <v>307</v>
      </c>
      <c r="BM261" s="159" t="s">
        <v>2012</v>
      </c>
    </row>
    <row r="262" spans="1:65" s="2" customFormat="1" ht="24.25" customHeight="1">
      <c r="A262" s="34"/>
      <c r="B262" s="147"/>
      <c r="C262" s="148" t="s">
        <v>385</v>
      </c>
      <c r="D262" s="148" t="s">
        <v>242</v>
      </c>
      <c r="E262" s="149" t="s">
        <v>2013</v>
      </c>
      <c r="F262" s="150" t="s">
        <v>2014</v>
      </c>
      <c r="G262" s="151" t="s">
        <v>2011</v>
      </c>
      <c r="H262" s="152">
        <v>1</v>
      </c>
      <c r="I262" s="153"/>
      <c r="J262" s="152">
        <f>ROUND(I262*H262,3)</f>
        <v>0</v>
      </c>
      <c r="K262" s="154"/>
      <c r="L262" s="35"/>
      <c r="M262" s="155" t="s">
        <v>1</v>
      </c>
      <c r="N262" s="156" t="s">
        <v>46</v>
      </c>
      <c r="O262" s="60"/>
      <c r="P262" s="157">
        <f>O262*H262</f>
        <v>0</v>
      </c>
      <c r="Q262" s="157">
        <v>0</v>
      </c>
      <c r="R262" s="157">
        <f>Q262*H262</f>
        <v>0</v>
      </c>
      <c r="S262" s="157">
        <v>4.0500000000000001E-2</v>
      </c>
      <c r="T262" s="158">
        <f>S262*H262</f>
        <v>4.0500000000000001E-2</v>
      </c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R262" s="159" t="s">
        <v>307</v>
      </c>
      <c r="AT262" s="159" t="s">
        <v>242</v>
      </c>
      <c r="AU262" s="159" t="s">
        <v>140</v>
      </c>
      <c r="AY262" s="18" t="s">
        <v>239</v>
      </c>
      <c r="BE262" s="160">
        <f>IF(N262="základná",J262,0)</f>
        <v>0</v>
      </c>
      <c r="BF262" s="160">
        <f>IF(N262="znížená",J262,0)</f>
        <v>0</v>
      </c>
      <c r="BG262" s="160">
        <f>IF(N262="zákl. prenesená",J262,0)</f>
        <v>0</v>
      </c>
      <c r="BH262" s="160">
        <f>IF(N262="zníž. prenesená",J262,0)</f>
        <v>0</v>
      </c>
      <c r="BI262" s="160">
        <f>IF(N262="nulová",J262,0)</f>
        <v>0</v>
      </c>
      <c r="BJ262" s="18" t="s">
        <v>140</v>
      </c>
      <c r="BK262" s="161">
        <f>ROUND(I262*H262,3)</f>
        <v>0</v>
      </c>
      <c r="BL262" s="18" t="s">
        <v>307</v>
      </c>
      <c r="BM262" s="159" t="s">
        <v>2015</v>
      </c>
    </row>
    <row r="263" spans="1:65" s="2" customFormat="1" ht="24.25" customHeight="1">
      <c r="A263" s="34"/>
      <c r="B263" s="147"/>
      <c r="C263" s="148" t="s">
        <v>393</v>
      </c>
      <c r="D263" s="148" t="s">
        <v>242</v>
      </c>
      <c r="E263" s="149" t="s">
        <v>2016</v>
      </c>
      <c r="F263" s="150" t="s">
        <v>2017</v>
      </c>
      <c r="G263" s="151" t="s">
        <v>2011</v>
      </c>
      <c r="H263" s="152">
        <v>6</v>
      </c>
      <c r="I263" s="153"/>
      <c r="J263" s="152">
        <f>ROUND(I263*H263,3)</f>
        <v>0</v>
      </c>
      <c r="K263" s="154"/>
      <c r="L263" s="35"/>
      <c r="M263" s="155" t="s">
        <v>1</v>
      </c>
      <c r="N263" s="156" t="s">
        <v>46</v>
      </c>
      <c r="O263" s="60"/>
      <c r="P263" s="157">
        <f>O263*H263</f>
        <v>0</v>
      </c>
      <c r="Q263" s="157">
        <v>0</v>
      </c>
      <c r="R263" s="157">
        <f>Q263*H263</f>
        <v>0</v>
      </c>
      <c r="S263" s="157">
        <v>1.933E-2</v>
      </c>
      <c r="T263" s="158">
        <f>S263*H263</f>
        <v>0.11598</v>
      </c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R263" s="159" t="s">
        <v>307</v>
      </c>
      <c r="AT263" s="159" t="s">
        <v>242</v>
      </c>
      <c r="AU263" s="159" t="s">
        <v>140</v>
      </c>
      <c r="AY263" s="18" t="s">
        <v>239</v>
      </c>
      <c r="BE263" s="160">
        <f>IF(N263="základná",J263,0)</f>
        <v>0</v>
      </c>
      <c r="BF263" s="160">
        <f>IF(N263="znížená",J263,0)</f>
        <v>0</v>
      </c>
      <c r="BG263" s="160">
        <f>IF(N263="zákl. prenesená",J263,0)</f>
        <v>0</v>
      </c>
      <c r="BH263" s="160">
        <f>IF(N263="zníž. prenesená",J263,0)</f>
        <v>0</v>
      </c>
      <c r="BI263" s="160">
        <f>IF(N263="nulová",J263,0)</f>
        <v>0</v>
      </c>
      <c r="BJ263" s="18" t="s">
        <v>140</v>
      </c>
      <c r="BK263" s="161">
        <f>ROUND(I263*H263,3)</f>
        <v>0</v>
      </c>
      <c r="BL263" s="18" t="s">
        <v>307</v>
      </c>
      <c r="BM263" s="159" t="s">
        <v>2018</v>
      </c>
    </row>
    <row r="264" spans="1:65" s="2" customFormat="1" ht="19.649999999999999">
      <c r="A264" s="34"/>
      <c r="B264" s="35"/>
      <c r="C264" s="34"/>
      <c r="D264" s="163" t="s">
        <v>316</v>
      </c>
      <c r="E264" s="34"/>
      <c r="F264" s="186" t="s">
        <v>2019</v>
      </c>
      <c r="G264" s="34"/>
      <c r="H264" s="34"/>
      <c r="I264" s="187"/>
      <c r="J264" s="34"/>
      <c r="K264" s="34"/>
      <c r="L264" s="35"/>
      <c r="M264" s="188"/>
      <c r="N264" s="189"/>
      <c r="O264" s="60"/>
      <c r="P264" s="60"/>
      <c r="Q264" s="60"/>
      <c r="R264" s="60"/>
      <c r="S264" s="60"/>
      <c r="T264" s="61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T264" s="18" t="s">
        <v>316</v>
      </c>
      <c r="AU264" s="18" t="s">
        <v>140</v>
      </c>
    </row>
    <row r="265" spans="1:65" s="2" customFormat="1" ht="24.25" customHeight="1">
      <c r="A265" s="34"/>
      <c r="B265" s="147"/>
      <c r="C265" s="148" t="s">
        <v>400</v>
      </c>
      <c r="D265" s="148" t="s">
        <v>242</v>
      </c>
      <c r="E265" s="149" t="s">
        <v>2020</v>
      </c>
      <c r="F265" s="150" t="s">
        <v>2021</v>
      </c>
      <c r="G265" s="151" t="s">
        <v>2011</v>
      </c>
      <c r="H265" s="152">
        <v>4</v>
      </c>
      <c r="I265" s="153"/>
      <c r="J265" s="152">
        <f t="shared" ref="J265:J272" si="0">ROUND(I265*H265,3)</f>
        <v>0</v>
      </c>
      <c r="K265" s="154"/>
      <c r="L265" s="35"/>
      <c r="M265" s="155" t="s">
        <v>1</v>
      </c>
      <c r="N265" s="156" t="s">
        <v>46</v>
      </c>
      <c r="O265" s="60"/>
      <c r="P265" s="157">
        <f t="shared" ref="P265:P272" si="1">O265*H265</f>
        <v>0</v>
      </c>
      <c r="Q265" s="157">
        <v>0</v>
      </c>
      <c r="R265" s="157">
        <f t="shared" ref="R265:R272" si="2">Q265*H265</f>
        <v>0</v>
      </c>
      <c r="S265" s="157">
        <v>1.9460000000000002E-2</v>
      </c>
      <c r="T265" s="158">
        <f t="shared" ref="T265:T272" si="3">S265*H265</f>
        <v>7.7840000000000006E-2</v>
      </c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R265" s="159" t="s">
        <v>307</v>
      </c>
      <c r="AT265" s="159" t="s">
        <v>242</v>
      </c>
      <c r="AU265" s="159" t="s">
        <v>140</v>
      </c>
      <c r="AY265" s="18" t="s">
        <v>239</v>
      </c>
      <c r="BE265" s="160">
        <f t="shared" ref="BE265:BE272" si="4">IF(N265="základná",J265,0)</f>
        <v>0</v>
      </c>
      <c r="BF265" s="160">
        <f t="shared" ref="BF265:BF272" si="5">IF(N265="znížená",J265,0)</f>
        <v>0</v>
      </c>
      <c r="BG265" s="160">
        <f t="shared" ref="BG265:BG272" si="6">IF(N265="zákl. prenesená",J265,0)</f>
        <v>0</v>
      </c>
      <c r="BH265" s="160">
        <f t="shared" ref="BH265:BH272" si="7">IF(N265="zníž. prenesená",J265,0)</f>
        <v>0</v>
      </c>
      <c r="BI265" s="160">
        <f t="shared" ref="BI265:BI272" si="8">IF(N265="nulová",J265,0)</f>
        <v>0</v>
      </c>
      <c r="BJ265" s="18" t="s">
        <v>140</v>
      </c>
      <c r="BK265" s="161">
        <f t="shared" ref="BK265:BK272" si="9">ROUND(I265*H265,3)</f>
        <v>0</v>
      </c>
      <c r="BL265" s="18" t="s">
        <v>307</v>
      </c>
      <c r="BM265" s="159" t="s">
        <v>2022</v>
      </c>
    </row>
    <row r="266" spans="1:65" s="2" customFormat="1" ht="24.25" customHeight="1">
      <c r="A266" s="34"/>
      <c r="B266" s="147"/>
      <c r="C266" s="148" t="s">
        <v>406</v>
      </c>
      <c r="D266" s="148" t="s">
        <v>242</v>
      </c>
      <c r="E266" s="149" t="s">
        <v>2023</v>
      </c>
      <c r="F266" s="150" t="s">
        <v>2024</v>
      </c>
      <c r="G266" s="151" t="s">
        <v>388</v>
      </c>
      <c r="H266" s="152">
        <v>6</v>
      </c>
      <c r="I266" s="153"/>
      <c r="J266" s="152">
        <f t="shared" si="0"/>
        <v>0</v>
      </c>
      <c r="K266" s="154"/>
      <c r="L266" s="35"/>
      <c r="M266" s="155" t="s">
        <v>1</v>
      </c>
      <c r="N266" s="156" t="s">
        <v>46</v>
      </c>
      <c r="O266" s="60"/>
      <c r="P266" s="157">
        <f t="shared" si="1"/>
        <v>0</v>
      </c>
      <c r="Q266" s="157">
        <v>0</v>
      </c>
      <c r="R266" s="157">
        <f t="shared" si="2"/>
        <v>0</v>
      </c>
      <c r="S266" s="157">
        <v>4.8999999999999998E-4</v>
      </c>
      <c r="T266" s="158">
        <f t="shared" si="3"/>
        <v>2.9399999999999999E-3</v>
      </c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R266" s="159" t="s">
        <v>307</v>
      </c>
      <c r="AT266" s="159" t="s">
        <v>242</v>
      </c>
      <c r="AU266" s="159" t="s">
        <v>140</v>
      </c>
      <c r="AY266" s="18" t="s">
        <v>239</v>
      </c>
      <c r="BE266" s="160">
        <f t="shared" si="4"/>
        <v>0</v>
      </c>
      <c r="BF266" s="160">
        <f t="shared" si="5"/>
        <v>0</v>
      </c>
      <c r="BG266" s="160">
        <f t="shared" si="6"/>
        <v>0</v>
      </c>
      <c r="BH266" s="160">
        <f t="shared" si="7"/>
        <v>0</v>
      </c>
      <c r="BI266" s="160">
        <f t="shared" si="8"/>
        <v>0</v>
      </c>
      <c r="BJ266" s="18" t="s">
        <v>140</v>
      </c>
      <c r="BK266" s="161">
        <f t="shared" si="9"/>
        <v>0</v>
      </c>
      <c r="BL266" s="18" t="s">
        <v>307</v>
      </c>
      <c r="BM266" s="159" t="s">
        <v>2025</v>
      </c>
    </row>
    <row r="267" spans="1:65" s="2" customFormat="1" ht="24.25" customHeight="1">
      <c r="A267" s="34"/>
      <c r="B267" s="147"/>
      <c r="C267" s="148" t="s">
        <v>262</v>
      </c>
      <c r="D267" s="148" t="s">
        <v>242</v>
      </c>
      <c r="E267" s="149" t="s">
        <v>2026</v>
      </c>
      <c r="F267" s="150" t="s">
        <v>2027</v>
      </c>
      <c r="G267" s="151" t="s">
        <v>2011</v>
      </c>
      <c r="H267" s="152">
        <v>10</v>
      </c>
      <c r="I267" s="153"/>
      <c r="J267" s="152">
        <f t="shared" si="0"/>
        <v>0</v>
      </c>
      <c r="K267" s="154"/>
      <c r="L267" s="35"/>
      <c r="M267" s="155" t="s">
        <v>1</v>
      </c>
      <c r="N267" s="156" t="s">
        <v>46</v>
      </c>
      <c r="O267" s="60"/>
      <c r="P267" s="157">
        <f t="shared" si="1"/>
        <v>0</v>
      </c>
      <c r="Q267" s="157">
        <v>0</v>
      </c>
      <c r="R267" s="157">
        <f t="shared" si="2"/>
        <v>0</v>
      </c>
      <c r="S267" s="157">
        <v>2.5999999999999999E-3</v>
      </c>
      <c r="T267" s="158">
        <f t="shared" si="3"/>
        <v>2.5999999999999999E-2</v>
      </c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R267" s="159" t="s">
        <v>307</v>
      </c>
      <c r="AT267" s="159" t="s">
        <v>242</v>
      </c>
      <c r="AU267" s="159" t="s">
        <v>140</v>
      </c>
      <c r="AY267" s="18" t="s">
        <v>239</v>
      </c>
      <c r="BE267" s="160">
        <f t="shared" si="4"/>
        <v>0</v>
      </c>
      <c r="BF267" s="160">
        <f t="shared" si="5"/>
        <v>0</v>
      </c>
      <c r="BG267" s="160">
        <f t="shared" si="6"/>
        <v>0</v>
      </c>
      <c r="BH267" s="160">
        <f t="shared" si="7"/>
        <v>0</v>
      </c>
      <c r="BI267" s="160">
        <f t="shared" si="8"/>
        <v>0</v>
      </c>
      <c r="BJ267" s="18" t="s">
        <v>140</v>
      </c>
      <c r="BK267" s="161">
        <f t="shared" si="9"/>
        <v>0</v>
      </c>
      <c r="BL267" s="18" t="s">
        <v>307</v>
      </c>
      <c r="BM267" s="159" t="s">
        <v>2028</v>
      </c>
    </row>
    <row r="268" spans="1:65" s="2" customFormat="1" ht="24.25" customHeight="1">
      <c r="A268" s="34"/>
      <c r="B268" s="147"/>
      <c r="C268" s="148" t="s">
        <v>268</v>
      </c>
      <c r="D268" s="148" t="s">
        <v>242</v>
      </c>
      <c r="E268" s="149" t="s">
        <v>2029</v>
      </c>
      <c r="F268" s="150" t="s">
        <v>2030</v>
      </c>
      <c r="G268" s="151" t="s">
        <v>388</v>
      </c>
      <c r="H268" s="152">
        <v>3</v>
      </c>
      <c r="I268" s="153"/>
      <c r="J268" s="152">
        <f t="shared" si="0"/>
        <v>0</v>
      </c>
      <c r="K268" s="154"/>
      <c r="L268" s="35"/>
      <c r="M268" s="155" t="s">
        <v>1</v>
      </c>
      <c r="N268" s="156" t="s">
        <v>46</v>
      </c>
      <c r="O268" s="60"/>
      <c r="P268" s="157">
        <f t="shared" si="1"/>
        <v>0</v>
      </c>
      <c r="Q268" s="157">
        <v>0</v>
      </c>
      <c r="R268" s="157">
        <f t="shared" si="2"/>
        <v>0</v>
      </c>
      <c r="S268" s="157">
        <v>2.2499999999999998E-3</v>
      </c>
      <c r="T268" s="158">
        <f t="shared" si="3"/>
        <v>6.7499999999999991E-3</v>
      </c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R268" s="159" t="s">
        <v>307</v>
      </c>
      <c r="AT268" s="159" t="s">
        <v>242</v>
      </c>
      <c r="AU268" s="159" t="s">
        <v>140</v>
      </c>
      <c r="AY268" s="18" t="s">
        <v>239</v>
      </c>
      <c r="BE268" s="160">
        <f t="shared" si="4"/>
        <v>0</v>
      </c>
      <c r="BF268" s="160">
        <f t="shared" si="5"/>
        <v>0</v>
      </c>
      <c r="BG268" s="160">
        <f t="shared" si="6"/>
        <v>0</v>
      </c>
      <c r="BH268" s="160">
        <f t="shared" si="7"/>
        <v>0</v>
      </c>
      <c r="BI268" s="160">
        <f t="shared" si="8"/>
        <v>0</v>
      </c>
      <c r="BJ268" s="18" t="s">
        <v>140</v>
      </c>
      <c r="BK268" s="161">
        <f t="shared" si="9"/>
        <v>0</v>
      </c>
      <c r="BL268" s="18" t="s">
        <v>307</v>
      </c>
      <c r="BM268" s="159" t="s">
        <v>2031</v>
      </c>
    </row>
    <row r="269" spans="1:65" s="2" customFormat="1" ht="38" customHeight="1">
      <c r="A269" s="34"/>
      <c r="B269" s="147"/>
      <c r="C269" s="148" t="s">
        <v>273</v>
      </c>
      <c r="D269" s="148" t="s">
        <v>242</v>
      </c>
      <c r="E269" s="149" t="s">
        <v>2032</v>
      </c>
      <c r="F269" s="150" t="s">
        <v>2033</v>
      </c>
      <c r="G269" s="151" t="s">
        <v>388</v>
      </c>
      <c r="H269" s="152">
        <v>10</v>
      </c>
      <c r="I269" s="153"/>
      <c r="J269" s="152">
        <f t="shared" si="0"/>
        <v>0</v>
      </c>
      <c r="K269" s="154"/>
      <c r="L269" s="35"/>
      <c r="M269" s="155" t="s">
        <v>1</v>
      </c>
      <c r="N269" s="156" t="s">
        <v>46</v>
      </c>
      <c r="O269" s="60"/>
      <c r="P269" s="157">
        <f t="shared" si="1"/>
        <v>0</v>
      </c>
      <c r="Q269" s="157">
        <v>0</v>
      </c>
      <c r="R269" s="157">
        <f t="shared" si="2"/>
        <v>0</v>
      </c>
      <c r="S269" s="157">
        <v>8.4999999999999995E-4</v>
      </c>
      <c r="T269" s="158">
        <f t="shared" si="3"/>
        <v>8.4999999999999989E-3</v>
      </c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R269" s="159" t="s">
        <v>307</v>
      </c>
      <c r="AT269" s="159" t="s">
        <v>242</v>
      </c>
      <c r="AU269" s="159" t="s">
        <v>140</v>
      </c>
      <c r="AY269" s="18" t="s">
        <v>239</v>
      </c>
      <c r="BE269" s="160">
        <f t="shared" si="4"/>
        <v>0</v>
      </c>
      <c r="BF269" s="160">
        <f t="shared" si="5"/>
        <v>0</v>
      </c>
      <c r="BG269" s="160">
        <f t="shared" si="6"/>
        <v>0</v>
      </c>
      <c r="BH269" s="160">
        <f t="shared" si="7"/>
        <v>0</v>
      </c>
      <c r="BI269" s="160">
        <f t="shared" si="8"/>
        <v>0</v>
      </c>
      <c r="BJ269" s="18" t="s">
        <v>140</v>
      </c>
      <c r="BK269" s="161">
        <f t="shared" si="9"/>
        <v>0</v>
      </c>
      <c r="BL269" s="18" t="s">
        <v>307</v>
      </c>
      <c r="BM269" s="159" t="s">
        <v>2034</v>
      </c>
    </row>
    <row r="270" spans="1:65" s="2" customFormat="1" ht="24.25" customHeight="1">
      <c r="A270" s="34"/>
      <c r="B270" s="147"/>
      <c r="C270" s="148" t="s">
        <v>289</v>
      </c>
      <c r="D270" s="148" t="s">
        <v>242</v>
      </c>
      <c r="E270" s="149" t="s">
        <v>2035</v>
      </c>
      <c r="F270" s="150" t="s">
        <v>2036</v>
      </c>
      <c r="G270" s="151" t="s">
        <v>388</v>
      </c>
      <c r="H270" s="152">
        <v>3</v>
      </c>
      <c r="I270" s="153"/>
      <c r="J270" s="152">
        <f t="shared" si="0"/>
        <v>0</v>
      </c>
      <c r="K270" s="154"/>
      <c r="L270" s="35"/>
      <c r="M270" s="155" t="s">
        <v>1</v>
      </c>
      <c r="N270" s="156" t="s">
        <v>46</v>
      </c>
      <c r="O270" s="60"/>
      <c r="P270" s="157">
        <f t="shared" si="1"/>
        <v>0</v>
      </c>
      <c r="Q270" s="157">
        <v>0</v>
      </c>
      <c r="R270" s="157">
        <f t="shared" si="2"/>
        <v>0</v>
      </c>
      <c r="S270" s="157">
        <v>1.2199999999999999E-3</v>
      </c>
      <c r="T270" s="158">
        <f t="shared" si="3"/>
        <v>3.6600000000000001E-3</v>
      </c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R270" s="159" t="s">
        <v>307</v>
      </c>
      <c r="AT270" s="159" t="s">
        <v>242</v>
      </c>
      <c r="AU270" s="159" t="s">
        <v>140</v>
      </c>
      <c r="AY270" s="18" t="s">
        <v>239</v>
      </c>
      <c r="BE270" s="160">
        <f t="shared" si="4"/>
        <v>0</v>
      </c>
      <c r="BF270" s="160">
        <f t="shared" si="5"/>
        <v>0</v>
      </c>
      <c r="BG270" s="160">
        <f t="shared" si="6"/>
        <v>0</v>
      </c>
      <c r="BH270" s="160">
        <f t="shared" si="7"/>
        <v>0</v>
      </c>
      <c r="BI270" s="160">
        <f t="shared" si="8"/>
        <v>0</v>
      </c>
      <c r="BJ270" s="18" t="s">
        <v>140</v>
      </c>
      <c r="BK270" s="161">
        <f t="shared" si="9"/>
        <v>0</v>
      </c>
      <c r="BL270" s="18" t="s">
        <v>307</v>
      </c>
      <c r="BM270" s="159" t="s">
        <v>2037</v>
      </c>
    </row>
    <row r="271" spans="1:65" s="2" customFormat="1" ht="24.25" customHeight="1">
      <c r="A271" s="34"/>
      <c r="B271" s="147"/>
      <c r="C271" s="148" t="s">
        <v>294</v>
      </c>
      <c r="D271" s="148" t="s">
        <v>242</v>
      </c>
      <c r="E271" s="149" t="s">
        <v>2038</v>
      </c>
      <c r="F271" s="150" t="s">
        <v>2039</v>
      </c>
      <c r="G271" s="151" t="s">
        <v>388</v>
      </c>
      <c r="H271" s="152">
        <v>4</v>
      </c>
      <c r="I271" s="153"/>
      <c r="J271" s="152">
        <f t="shared" si="0"/>
        <v>0</v>
      </c>
      <c r="K271" s="154"/>
      <c r="L271" s="35"/>
      <c r="M271" s="155" t="s">
        <v>1</v>
      </c>
      <c r="N271" s="156" t="s">
        <v>46</v>
      </c>
      <c r="O271" s="60"/>
      <c r="P271" s="157">
        <f t="shared" si="1"/>
        <v>0</v>
      </c>
      <c r="Q271" s="157">
        <v>0</v>
      </c>
      <c r="R271" s="157">
        <f t="shared" si="2"/>
        <v>0</v>
      </c>
      <c r="S271" s="157">
        <v>0</v>
      </c>
      <c r="T271" s="158">
        <f t="shared" si="3"/>
        <v>0</v>
      </c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R271" s="159" t="s">
        <v>307</v>
      </c>
      <c r="AT271" s="159" t="s">
        <v>242</v>
      </c>
      <c r="AU271" s="159" t="s">
        <v>140</v>
      </c>
      <c r="AY271" s="18" t="s">
        <v>239</v>
      </c>
      <c r="BE271" s="160">
        <f t="shared" si="4"/>
        <v>0</v>
      </c>
      <c r="BF271" s="160">
        <f t="shared" si="5"/>
        <v>0</v>
      </c>
      <c r="BG271" s="160">
        <f t="shared" si="6"/>
        <v>0</v>
      </c>
      <c r="BH271" s="160">
        <f t="shared" si="7"/>
        <v>0</v>
      </c>
      <c r="BI271" s="160">
        <f t="shared" si="8"/>
        <v>0</v>
      </c>
      <c r="BJ271" s="18" t="s">
        <v>140</v>
      </c>
      <c r="BK271" s="161">
        <f t="shared" si="9"/>
        <v>0</v>
      </c>
      <c r="BL271" s="18" t="s">
        <v>307</v>
      </c>
      <c r="BM271" s="159" t="s">
        <v>2040</v>
      </c>
    </row>
    <row r="272" spans="1:65" s="2" customFormat="1" ht="24.25" customHeight="1">
      <c r="A272" s="34"/>
      <c r="B272" s="147"/>
      <c r="C272" s="148" t="s">
        <v>323</v>
      </c>
      <c r="D272" s="148" t="s">
        <v>242</v>
      </c>
      <c r="E272" s="149" t="s">
        <v>2041</v>
      </c>
      <c r="F272" s="150" t="s">
        <v>2042</v>
      </c>
      <c r="G272" s="151" t="s">
        <v>138</v>
      </c>
      <c r="H272" s="152">
        <v>77.95</v>
      </c>
      <c r="I272" s="153"/>
      <c r="J272" s="152">
        <f t="shared" si="0"/>
        <v>0</v>
      </c>
      <c r="K272" s="154"/>
      <c r="L272" s="35"/>
      <c r="M272" s="155" t="s">
        <v>1</v>
      </c>
      <c r="N272" s="156" t="s">
        <v>46</v>
      </c>
      <c r="O272" s="60"/>
      <c r="P272" s="157">
        <f t="shared" si="1"/>
        <v>0</v>
      </c>
      <c r="Q272" s="157">
        <v>0</v>
      </c>
      <c r="R272" s="157">
        <f t="shared" si="2"/>
        <v>0</v>
      </c>
      <c r="S272" s="157">
        <v>0</v>
      </c>
      <c r="T272" s="158">
        <f t="shared" si="3"/>
        <v>0</v>
      </c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R272" s="159" t="s">
        <v>307</v>
      </c>
      <c r="AT272" s="159" t="s">
        <v>242</v>
      </c>
      <c r="AU272" s="159" t="s">
        <v>140</v>
      </c>
      <c r="AY272" s="18" t="s">
        <v>239</v>
      </c>
      <c r="BE272" s="160">
        <f t="shared" si="4"/>
        <v>0</v>
      </c>
      <c r="BF272" s="160">
        <f t="shared" si="5"/>
        <v>0</v>
      </c>
      <c r="BG272" s="160">
        <f t="shared" si="6"/>
        <v>0</v>
      </c>
      <c r="BH272" s="160">
        <f t="shared" si="7"/>
        <v>0</v>
      </c>
      <c r="BI272" s="160">
        <f t="shared" si="8"/>
        <v>0</v>
      </c>
      <c r="BJ272" s="18" t="s">
        <v>140</v>
      </c>
      <c r="BK272" s="161">
        <f t="shared" si="9"/>
        <v>0</v>
      </c>
      <c r="BL272" s="18" t="s">
        <v>307</v>
      </c>
      <c r="BM272" s="159" t="s">
        <v>2043</v>
      </c>
    </row>
    <row r="273" spans="1:65" s="13" customFormat="1">
      <c r="B273" s="162"/>
      <c r="D273" s="163" t="s">
        <v>247</v>
      </c>
      <c r="E273" s="164" t="s">
        <v>1</v>
      </c>
      <c r="F273" s="165" t="s">
        <v>2044</v>
      </c>
      <c r="H273" s="166">
        <v>77.95</v>
      </c>
      <c r="I273" s="167"/>
      <c r="L273" s="162"/>
      <c r="M273" s="168"/>
      <c r="N273" s="169"/>
      <c r="O273" s="169"/>
      <c r="P273" s="169"/>
      <c r="Q273" s="169"/>
      <c r="R273" s="169"/>
      <c r="S273" s="169"/>
      <c r="T273" s="170"/>
      <c r="AT273" s="164" t="s">
        <v>247</v>
      </c>
      <c r="AU273" s="164" t="s">
        <v>140</v>
      </c>
      <c r="AV273" s="13" t="s">
        <v>140</v>
      </c>
      <c r="AW273" s="13" t="s">
        <v>3</v>
      </c>
      <c r="AX273" s="13" t="s">
        <v>88</v>
      </c>
      <c r="AY273" s="164" t="s">
        <v>239</v>
      </c>
    </row>
    <row r="274" spans="1:65" s="2" customFormat="1" ht="24.25" customHeight="1">
      <c r="A274" s="34"/>
      <c r="B274" s="147"/>
      <c r="C274" s="148" t="s">
        <v>383</v>
      </c>
      <c r="D274" s="148" t="s">
        <v>242</v>
      </c>
      <c r="E274" s="149" t="s">
        <v>2045</v>
      </c>
      <c r="F274" s="150" t="s">
        <v>2046</v>
      </c>
      <c r="G274" s="151" t="s">
        <v>138</v>
      </c>
      <c r="H274" s="152">
        <v>8</v>
      </c>
      <c r="I274" s="153"/>
      <c r="J274" s="152">
        <f t="shared" ref="J274:J281" si="10">ROUND(I274*H274,3)</f>
        <v>0</v>
      </c>
      <c r="K274" s="154"/>
      <c r="L274" s="35"/>
      <c r="M274" s="155" t="s">
        <v>1</v>
      </c>
      <c r="N274" s="156" t="s">
        <v>46</v>
      </c>
      <c r="O274" s="60"/>
      <c r="P274" s="157">
        <f t="shared" ref="P274:P281" si="11">O274*H274</f>
        <v>0</v>
      </c>
      <c r="Q274" s="157">
        <v>0</v>
      </c>
      <c r="R274" s="157">
        <f t="shared" ref="R274:R281" si="12">Q274*H274</f>
        <v>0</v>
      </c>
      <c r="S274" s="157">
        <v>0</v>
      </c>
      <c r="T274" s="158">
        <f t="shared" ref="T274:T281" si="13">S274*H274</f>
        <v>0</v>
      </c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R274" s="159" t="s">
        <v>307</v>
      </c>
      <c r="AT274" s="159" t="s">
        <v>242</v>
      </c>
      <c r="AU274" s="159" t="s">
        <v>140</v>
      </c>
      <c r="AY274" s="18" t="s">
        <v>239</v>
      </c>
      <c r="BE274" s="160">
        <f t="shared" ref="BE274:BE281" si="14">IF(N274="základná",J274,0)</f>
        <v>0</v>
      </c>
      <c r="BF274" s="160">
        <f t="shared" ref="BF274:BF281" si="15">IF(N274="znížená",J274,0)</f>
        <v>0</v>
      </c>
      <c r="BG274" s="160">
        <f t="shared" ref="BG274:BG281" si="16">IF(N274="zákl. prenesená",J274,0)</f>
        <v>0</v>
      </c>
      <c r="BH274" s="160">
        <f t="shared" ref="BH274:BH281" si="17">IF(N274="zníž. prenesená",J274,0)</f>
        <v>0</v>
      </c>
      <c r="BI274" s="160">
        <f t="shared" ref="BI274:BI281" si="18">IF(N274="nulová",J274,0)</f>
        <v>0</v>
      </c>
      <c r="BJ274" s="18" t="s">
        <v>140</v>
      </c>
      <c r="BK274" s="161">
        <f t="shared" ref="BK274:BK281" si="19">ROUND(I274*H274,3)</f>
        <v>0</v>
      </c>
      <c r="BL274" s="18" t="s">
        <v>307</v>
      </c>
      <c r="BM274" s="159" t="s">
        <v>2047</v>
      </c>
    </row>
    <row r="275" spans="1:65" s="2" customFormat="1" ht="24.25" customHeight="1">
      <c r="A275" s="34"/>
      <c r="B275" s="147"/>
      <c r="C275" s="148" t="s">
        <v>389</v>
      </c>
      <c r="D275" s="148" t="s">
        <v>242</v>
      </c>
      <c r="E275" s="149" t="s">
        <v>2048</v>
      </c>
      <c r="F275" s="150" t="s">
        <v>2049</v>
      </c>
      <c r="G275" s="151" t="s">
        <v>388</v>
      </c>
      <c r="H275" s="152">
        <v>2</v>
      </c>
      <c r="I275" s="153"/>
      <c r="J275" s="152">
        <f t="shared" si="10"/>
        <v>0</v>
      </c>
      <c r="K275" s="154"/>
      <c r="L275" s="35"/>
      <c r="M275" s="155" t="s">
        <v>1</v>
      </c>
      <c r="N275" s="156" t="s">
        <v>46</v>
      </c>
      <c r="O275" s="60"/>
      <c r="P275" s="157">
        <f t="shared" si="11"/>
        <v>0</v>
      </c>
      <c r="Q275" s="157">
        <v>0</v>
      </c>
      <c r="R275" s="157">
        <f t="shared" si="12"/>
        <v>0</v>
      </c>
      <c r="S275" s="157">
        <v>0</v>
      </c>
      <c r="T275" s="158">
        <f t="shared" si="13"/>
        <v>0</v>
      </c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R275" s="159" t="s">
        <v>307</v>
      </c>
      <c r="AT275" s="159" t="s">
        <v>242</v>
      </c>
      <c r="AU275" s="159" t="s">
        <v>140</v>
      </c>
      <c r="AY275" s="18" t="s">
        <v>239</v>
      </c>
      <c r="BE275" s="160">
        <f t="shared" si="14"/>
        <v>0</v>
      </c>
      <c r="BF275" s="160">
        <f t="shared" si="15"/>
        <v>0</v>
      </c>
      <c r="BG275" s="160">
        <f t="shared" si="16"/>
        <v>0</v>
      </c>
      <c r="BH275" s="160">
        <f t="shared" si="17"/>
        <v>0</v>
      </c>
      <c r="BI275" s="160">
        <f t="shared" si="18"/>
        <v>0</v>
      </c>
      <c r="BJ275" s="18" t="s">
        <v>140</v>
      </c>
      <c r="BK275" s="161">
        <f t="shared" si="19"/>
        <v>0</v>
      </c>
      <c r="BL275" s="18" t="s">
        <v>307</v>
      </c>
      <c r="BM275" s="159" t="s">
        <v>2050</v>
      </c>
    </row>
    <row r="276" spans="1:65" s="2" customFormat="1" ht="24.25" customHeight="1">
      <c r="A276" s="34"/>
      <c r="B276" s="147"/>
      <c r="C276" s="148" t="s">
        <v>409</v>
      </c>
      <c r="D276" s="148" t="s">
        <v>242</v>
      </c>
      <c r="E276" s="149" t="s">
        <v>2051</v>
      </c>
      <c r="F276" s="150" t="s">
        <v>2052</v>
      </c>
      <c r="G276" s="151" t="s">
        <v>388</v>
      </c>
      <c r="H276" s="152">
        <v>3</v>
      </c>
      <c r="I276" s="153"/>
      <c r="J276" s="152">
        <f t="shared" si="10"/>
        <v>0</v>
      </c>
      <c r="K276" s="154"/>
      <c r="L276" s="35"/>
      <c r="M276" s="155" t="s">
        <v>1</v>
      </c>
      <c r="N276" s="156" t="s">
        <v>46</v>
      </c>
      <c r="O276" s="60"/>
      <c r="P276" s="157">
        <f t="shared" si="11"/>
        <v>0</v>
      </c>
      <c r="Q276" s="157">
        <v>1.7000000000000001E-4</v>
      </c>
      <c r="R276" s="157">
        <f t="shared" si="12"/>
        <v>5.1000000000000004E-4</v>
      </c>
      <c r="S276" s="157">
        <v>0.35625000000000001</v>
      </c>
      <c r="T276" s="158">
        <f t="shared" si="13"/>
        <v>1.0687500000000001</v>
      </c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R276" s="159" t="s">
        <v>307</v>
      </c>
      <c r="AT276" s="159" t="s">
        <v>242</v>
      </c>
      <c r="AU276" s="159" t="s">
        <v>140</v>
      </c>
      <c r="AY276" s="18" t="s">
        <v>239</v>
      </c>
      <c r="BE276" s="160">
        <f t="shared" si="14"/>
        <v>0</v>
      </c>
      <c r="BF276" s="160">
        <f t="shared" si="15"/>
        <v>0</v>
      </c>
      <c r="BG276" s="160">
        <f t="shared" si="16"/>
        <v>0</v>
      </c>
      <c r="BH276" s="160">
        <f t="shared" si="17"/>
        <v>0</v>
      </c>
      <c r="BI276" s="160">
        <f t="shared" si="18"/>
        <v>0</v>
      </c>
      <c r="BJ276" s="18" t="s">
        <v>140</v>
      </c>
      <c r="BK276" s="161">
        <f t="shared" si="19"/>
        <v>0</v>
      </c>
      <c r="BL276" s="18" t="s">
        <v>307</v>
      </c>
      <c r="BM276" s="159" t="s">
        <v>2053</v>
      </c>
    </row>
    <row r="277" spans="1:65" s="2" customFormat="1" ht="24.25" customHeight="1">
      <c r="A277" s="34"/>
      <c r="B277" s="147"/>
      <c r="C277" s="148" t="s">
        <v>451</v>
      </c>
      <c r="D277" s="148" t="s">
        <v>242</v>
      </c>
      <c r="E277" s="149" t="s">
        <v>2054</v>
      </c>
      <c r="F277" s="150" t="s">
        <v>2055</v>
      </c>
      <c r="G277" s="151" t="s">
        <v>138</v>
      </c>
      <c r="H277" s="152">
        <v>6</v>
      </c>
      <c r="I277" s="153"/>
      <c r="J277" s="152">
        <f t="shared" si="10"/>
        <v>0</v>
      </c>
      <c r="K277" s="154"/>
      <c r="L277" s="35"/>
      <c r="M277" s="155" t="s">
        <v>1</v>
      </c>
      <c r="N277" s="156" t="s">
        <v>46</v>
      </c>
      <c r="O277" s="60"/>
      <c r="P277" s="157">
        <f t="shared" si="11"/>
        <v>0</v>
      </c>
      <c r="Q277" s="157">
        <v>0</v>
      </c>
      <c r="R277" s="157">
        <f t="shared" si="12"/>
        <v>0</v>
      </c>
      <c r="S277" s="157">
        <v>0.20748</v>
      </c>
      <c r="T277" s="158">
        <f t="shared" si="13"/>
        <v>1.24488</v>
      </c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R277" s="159" t="s">
        <v>307</v>
      </c>
      <c r="AT277" s="159" t="s">
        <v>242</v>
      </c>
      <c r="AU277" s="159" t="s">
        <v>140</v>
      </c>
      <c r="AY277" s="18" t="s">
        <v>239</v>
      </c>
      <c r="BE277" s="160">
        <f t="shared" si="14"/>
        <v>0</v>
      </c>
      <c r="BF277" s="160">
        <f t="shared" si="15"/>
        <v>0</v>
      </c>
      <c r="BG277" s="160">
        <f t="shared" si="16"/>
        <v>0</v>
      </c>
      <c r="BH277" s="160">
        <f t="shared" si="17"/>
        <v>0</v>
      </c>
      <c r="BI277" s="160">
        <f t="shared" si="18"/>
        <v>0</v>
      </c>
      <c r="BJ277" s="18" t="s">
        <v>140</v>
      </c>
      <c r="BK277" s="161">
        <f t="shared" si="19"/>
        <v>0</v>
      </c>
      <c r="BL277" s="18" t="s">
        <v>307</v>
      </c>
      <c r="BM277" s="159" t="s">
        <v>2056</v>
      </c>
    </row>
    <row r="278" spans="1:65" s="2" customFormat="1" ht="24.25" customHeight="1">
      <c r="A278" s="34"/>
      <c r="B278" s="147"/>
      <c r="C278" s="148" t="s">
        <v>428</v>
      </c>
      <c r="D278" s="148" t="s">
        <v>242</v>
      </c>
      <c r="E278" s="149" t="s">
        <v>2057</v>
      </c>
      <c r="F278" s="150" t="s">
        <v>2058</v>
      </c>
      <c r="G278" s="151" t="s">
        <v>388</v>
      </c>
      <c r="H278" s="152">
        <v>1</v>
      </c>
      <c r="I278" s="153"/>
      <c r="J278" s="152">
        <f t="shared" si="10"/>
        <v>0</v>
      </c>
      <c r="K278" s="154"/>
      <c r="L278" s="35"/>
      <c r="M278" s="155" t="s">
        <v>1</v>
      </c>
      <c r="N278" s="156" t="s">
        <v>46</v>
      </c>
      <c r="O278" s="60"/>
      <c r="P278" s="157">
        <f t="shared" si="11"/>
        <v>0</v>
      </c>
      <c r="Q278" s="157">
        <v>0</v>
      </c>
      <c r="R278" s="157">
        <f t="shared" si="12"/>
        <v>0</v>
      </c>
      <c r="S278" s="157">
        <v>0.72760000000000002</v>
      </c>
      <c r="T278" s="158">
        <f t="shared" si="13"/>
        <v>0.72760000000000002</v>
      </c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R278" s="159" t="s">
        <v>307</v>
      </c>
      <c r="AT278" s="159" t="s">
        <v>242</v>
      </c>
      <c r="AU278" s="159" t="s">
        <v>140</v>
      </c>
      <c r="AY278" s="18" t="s">
        <v>239</v>
      </c>
      <c r="BE278" s="160">
        <f t="shared" si="14"/>
        <v>0</v>
      </c>
      <c r="BF278" s="160">
        <f t="shared" si="15"/>
        <v>0</v>
      </c>
      <c r="BG278" s="160">
        <f t="shared" si="16"/>
        <v>0</v>
      </c>
      <c r="BH278" s="160">
        <f t="shared" si="17"/>
        <v>0</v>
      </c>
      <c r="BI278" s="160">
        <f t="shared" si="18"/>
        <v>0</v>
      </c>
      <c r="BJ278" s="18" t="s">
        <v>140</v>
      </c>
      <c r="BK278" s="161">
        <f t="shared" si="19"/>
        <v>0</v>
      </c>
      <c r="BL278" s="18" t="s">
        <v>307</v>
      </c>
      <c r="BM278" s="159" t="s">
        <v>2059</v>
      </c>
    </row>
    <row r="279" spans="1:65" s="2" customFormat="1" ht="24.25" customHeight="1">
      <c r="A279" s="34"/>
      <c r="B279" s="147"/>
      <c r="C279" s="148" t="s">
        <v>447</v>
      </c>
      <c r="D279" s="148" t="s">
        <v>242</v>
      </c>
      <c r="E279" s="149" t="s">
        <v>2060</v>
      </c>
      <c r="F279" s="150" t="s">
        <v>2061</v>
      </c>
      <c r="G279" s="151" t="s">
        <v>388</v>
      </c>
      <c r="H279" s="152">
        <v>1</v>
      </c>
      <c r="I279" s="153"/>
      <c r="J279" s="152">
        <f t="shared" si="10"/>
        <v>0</v>
      </c>
      <c r="K279" s="154"/>
      <c r="L279" s="35"/>
      <c r="M279" s="155" t="s">
        <v>1</v>
      </c>
      <c r="N279" s="156" t="s">
        <v>46</v>
      </c>
      <c r="O279" s="60"/>
      <c r="P279" s="157">
        <f t="shared" si="11"/>
        <v>0</v>
      </c>
      <c r="Q279" s="157">
        <v>0</v>
      </c>
      <c r="R279" s="157">
        <f t="shared" si="12"/>
        <v>0</v>
      </c>
      <c r="S279" s="157">
        <v>0</v>
      </c>
      <c r="T279" s="158">
        <f t="shared" si="13"/>
        <v>0</v>
      </c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R279" s="159" t="s">
        <v>307</v>
      </c>
      <c r="AT279" s="159" t="s">
        <v>242</v>
      </c>
      <c r="AU279" s="159" t="s">
        <v>140</v>
      </c>
      <c r="AY279" s="18" t="s">
        <v>239</v>
      </c>
      <c r="BE279" s="160">
        <f t="shared" si="14"/>
        <v>0</v>
      </c>
      <c r="BF279" s="160">
        <f t="shared" si="15"/>
        <v>0</v>
      </c>
      <c r="BG279" s="160">
        <f t="shared" si="16"/>
        <v>0</v>
      </c>
      <c r="BH279" s="160">
        <f t="shared" si="17"/>
        <v>0</v>
      </c>
      <c r="BI279" s="160">
        <f t="shared" si="18"/>
        <v>0</v>
      </c>
      <c r="BJ279" s="18" t="s">
        <v>140</v>
      </c>
      <c r="BK279" s="161">
        <f t="shared" si="19"/>
        <v>0</v>
      </c>
      <c r="BL279" s="18" t="s">
        <v>307</v>
      </c>
      <c r="BM279" s="159" t="s">
        <v>2062</v>
      </c>
    </row>
    <row r="280" spans="1:65" s="2" customFormat="1" ht="24.25" customHeight="1">
      <c r="A280" s="34"/>
      <c r="B280" s="147"/>
      <c r="C280" s="148" t="s">
        <v>337</v>
      </c>
      <c r="D280" s="148" t="s">
        <v>242</v>
      </c>
      <c r="E280" s="149" t="s">
        <v>2063</v>
      </c>
      <c r="F280" s="150" t="s">
        <v>2064</v>
      </c>
      <c r="G280" s="151" t="s">
        <v>388</v>
      </c>
      <c r="H280" s="152">
        <v>1</v>
      </c>
      <c r="I280" s="153"/>
      <c r="J280" s="152">
        <f t="shared" si="10"/>
        <v>0</v>
      </c>
      <c r="K280" s="154"/>
      <c r="L280" s="35"/>
      <c r="M280" s="155" t="s">
        <v>1</v>
      </c>
      <c r="N280" s="156" t="s">
        <v>46</v>
      </c>
      <c r="O280" s="60"/>
      <c r="P280" s="157">
        <f t="shared" si="11"/>
        <v>0</v>
      </c>
      <c r="Q280" s="157">
        <v>0</v>
      </c>
      <c r="R280" s="157">
        <f t="shared" si="12"/>
        <v>0</v>
      </c>
      <c r="S280" s="157">
        <v>0</v>
      </c>
      <c r="T280" s="158">
        <f t="shared" si="13"/>
        <v>0</v>
      </c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R280" s="159" t="s">
        <v>307</v>
      </c>
      <c r="AT280" s="159" t="s">
        <v>242</v>
      </c>
      <c r="AU280" s="159" t="s">
        <v>140</v>
      </c>
      <c r="AY280" s="18" t="s">
        <v>239</v>
      </c>
      <c r="BE280" s="160">
        <f t="shared" si="14"/>
        <v>0</v>
      </c>
      <c r="BF280" s="160">
        <f t="shared" si="15"/>
        <v>0</v>
      </c>
      <c r="BG280" s="160">
        <f t="shared" si="16"/>
        <v>0</v>
      </c>
      <c r="BH280" s="160">
        <f t="shared" si="17"/>
        <v>0</v>
      </c>
      <c r="BI280" s="160">
        <f t="shared" si="18"/>
        <v>0</v>
      </c>
      <c r="BJ280" s="18" t="s">
        <v>140</v>
      </c>
      <c r="BK280" s="161">
        <f t="shared" si="19"/>
        <v>0</v>
      </c>
      <c r="BL280" s="18" t="s">
        <v>307</v>
      </c>
      <c r="BM280" s="159" t="s">
        <v>2065</v>
      </c>
    </row>
    <row r="281" spans="1:65" s="2" customFormat="1" ht="24.25" customHeight="1">
      <c r="A281" s="34"/>
      <c r="B281" s="147"/>
      <c r="C281" s="148" t="s">
        <v>342</v>
      </c>
      <c r="D281" s="148" t="s">
        <v>242</v>
      </c>
      <c r="E281" s="149" t="s">
        <v>2066</v>
      </c>
      <c r="F281" s="150" t="s">
        <v>2067</v>
      </c>
      <c r="G281" s="151" t="s">
        <v>261</v>
      </c>
      <c r="H281" s="152">
        <v>4.0599999999999996</v>
      </c>
      <c r="I281" s="153"/>
      <c r="J281" s="152">
        <f t="shared" si="10"/>
        <v>0</v>
      </c>
      <c r="K281" s="154"/>
      <c r="L281" s="35"/>
      <c r="M281" s="155" t="s">
        <v>1</v>
      </c>
      <c r="N281" s="156" t="s">
        <v>46</v>
      </c>
      <c r="O281" s="60"/>
      <c r="P281" s="157">
        <f t="shared" si="11"/>
        <v>0</v>
      </c>
      <c r="Q281" s="157">
        <v>0</v>
      </c>
      <c r="R281" s="157">
        <f t="shared" si="12"/>
        <v>0</v>
      </c>
      <c r="S281" s="157">
        <v>7.3200000000000001E-3</v>
      </c>
      <c r="T281" s="158">
        <f t="shared" si="13"/>
        <v>2.9719199999999998E-2</v>
      </c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R281" s="159" t="s">
        <v>307</v>
      </c>
      <c r="AT281" s="159" t="s">
        <v>242</v>
      </c>
      <c r="AU281" s="159" t="s">
        <v>140</v>
      </c>
      <c r="AY281" s="18" t="s">
        <v>239</v>
      </c>
      <c r="BE281" s="160">
        <f t="shared" si="14"/>
        <v>0</v>
      </c>
      <c r="BF281" s="160">
        <f t="shared" si="15"/>
        <v>0</v>
      </c>
      <c r="BG281" s="160">
        <f t="shared" si="16"/>
        <v>0</v>
      </c>
      <c r="BH281" s="160">
        <f t="shared" si="17"/>
        <v>0</v>
      </c>
      <c r="BI281" s="160">
        <f t="shared" si="18"/>
        <v>0</v>
      </c>
      <c r="BJ281" s="18" t="s">
        <v>140</v>
      </c>
      <c r="BK281" s="161">
        <f t="shared" si="19"/>
        <v>0</v>
      </c>
      <c r="BL281" s="18" t="s">
        <v>307</v>
      </c>
      <c r="BM281" s="159" t="s">
        <v>2068</v>
      </c>
    </row>
    <row r="282" spans="1:65" s="13" customFormat="1" ht="20.95">
      <c r="B282" s="162"/>
      <c r="D282" s="163" t="s">
        <v>247</v>
      </c>
      <c r="E282" s="164" t="s">
        <v>1</v>
      </c>
      <c r="F282" s="165" t="s">
        <v>2069</v>
      </c>
      <c r="H282" s="166">
        <v>4.0599999999999996</v>
      </c>
      <c r="I282" s="167"/>
      <c r="L282" s="162"/>
      <c r="M282" s="168"/>
      <c r="N282" s="169"/>
      <c r="O282" s="169"/>
      <c r="P282" s="169"/>
      <c r="Q282" s="169"/>
      <c r="R282" s="169"/>
      <c r="S282" s="169"/>
      <c r="T282" s="170"/>
      <c r="AT282" s="164" t="s">
        <v>247</v>
      </c>
      <c r="AU282" s="164" t="s">
        <v>140</v>
      </c>
      <c r="AV282" s="13" t="s">
        <v>140</v>
      </c>
      <c r="AW282" s="13" t="s">
        <v>3</v>
      </c>
      <c r="AX282" s="13" t="s">
        <v>88</v>
      </c>
      <c r="AY282" s="164" t="s">
        <v>239</v>
      </c>
    </row>
    <row r="283" spans="1:65" s="2" customFormat="1" ht="24.25" customHeight="1">
      <c r="A283" s="34"/>
      <c r="B283" s="147"/>
      <c r="C283" s="148" t="s">
        <v>347</v>
      </c>
      <c r="D283" s="148" t="s">
        <v>242</v>
      </c>
      <c r="E283" s="149" t="s">
        <v>363</v>
      </c>
      <c r="F283" s="150" t="s">
        <v>364</v>
      </c>
      <c r="G283" s="151" t="s">
        <v>138</v>
      </c>
      <c r="H283" s="152">
        <v>42.16</v>
      </c>
      <c r="I283" s="153"/>
      <c r="J283" s="152">
        <f>ROUND(I283*H283,3)</f>
        <v>0</v>
      </c>
      <c r="K283" s="154"/>
      <c r="L283" s="35"/>
      <c r="M283" s="155" t="s">
        <v>1</v>
      </c>
      <c r="N283" s="156" t="s">
        <v>46</v>
      </c>
      <c r="O283" s="60"/>
      <c r="P283" s="157">
        <f>O283*H283</f>
        <v>0</v>
      </c>
      <c r="Q283" s="157">
        <v>0</v>
      </c>
      <c r="R283" s="157">
        <f>Q283*H283</f>
        <v>0</v>
      </c>
      <c r="S283" s="157">
        <v>1.3500000000000001E-3</v>
      </c>
      <c r="T283" s="158">
        <f>S283*H283</f>
        <v>5.6916000000000001E-2</v>
      </c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R283" s="159" t="s">
        <v>307</v>
      </c>
      <c r="AT283" s="159" t="s">
        <v>242</v>
      </c>
      <c r="AU283" s="159" t="s">
        <v>140</v>
      </c>
      <c r="AY283" s="18" t="s">
        <v>239</v>
      </c>
      <c r="BE283" s="160">
        <f>IF(N283="základná",J283,0)</f>
        <v>0</v>
      </c>
      <c r="BF283" s="160">
        <f>IF(N283="znížená",J283,0)</f>
        <v>0</v>
      </c>
      <c r="BG283" s="160">
        <f>IF(N283="zákl. prenesená",J283,0)</f>
        <v>0</v>
      </c>
      <c r="BH283" s="160">
        <f>IF(N283="zníž. prenesená",J283,0)</f>
        <v>0</v>
      </c>
      <c r="BI283" s="160">
        <f>IF(N283="nulová",J283,0)</f>
        <v>0</v>
      </c>
      <c r="BJ283" s="18" t="s">
        <v>140</v>
      </c>
      <c r="BK283" s="161">
        <f>ROUND(I283*H283,3)</f>
        <v>0</v>
      </c>
      <c r="BL283" s="18" t="s">
        <v>307</v>
      </c>
      <c r="BM283" s="159" t="s">
        <v>909</v>
      </c>
    </row>
    <row r="284" spans="1:65" s="13" customFormat="1">
      <c r="B284" s="162"/>
      <c r="D284" s="163" t="s">
        <v>247</v>
      </c>
      <c r="E284" s="164" t="s">
        <v>1</v>
      </c>
      <c r="F284" s="165" t="s">
        <v>2070</v>
      </c>
      <c r="H284" s="166">
        <v>42.16</v>
      </c>
      <c r="I284" s="167"/>
      <c r="L284" s="162"/>
      <c r="M284" s="168"/>
      <c r="N284" s="169"/>
      <c r="O284" s="169"/>
      <c r="P284" s="169"/>
      <c r="Q284" s="169"/>
      <c r="R284" s="169"/>
      <c r="S284" s="169"/>
      <c r="T284" s="170"/>
      <c r="AT284" s="164" t="s">
        <v>247</v>
      </c>
      <c r="AU284" s="164" t="s">
        <v>140</v>
      </c>
      <c r="AV284" s="13" t="s">
        <v>140</v>
      </c>
      <c r="AW284" s="13" t="s">
        <v>3</v>
      </c>
      <c r="AX284" s="13" t="s">
        <v>88</v>
      </c>
      <c r="AY284" s="164" t="s">
        <v>239</v>
      </c>
    </row>
    <row r="285" spans="1:65" s="2" customFormat="1" ht="24.25" customHeight="1">
      <c r="A285" s="34"/>
      <c r="B285" s="147"/>
      <c r="C285" s="148" t="s">
        <v>351</v>
      </c>
      <c r="D285" s="148" t="s">
        <v>242</v>
      </c>
      <c r="E285" s="149" t="s">
        <v>376</v>
      </c>
      <c r="F285" s="150" t="s">
        <v>377</v>
      </c>
      <c r="G285" s="151" t="s">
        <v>138</v>
      </c>
      <c r="H285" s="152">
        <v>86.5</v>
      </c>
      <c r="I285" s="153"/>
      <c r="J285" s="152">
        <f>ROUND(I285*H285,3)</f>
        <v>0</v>
      </c>
      <c r="K285" s="154"/>
      <c r="L285" s="35"/>
      <c r="M285" s="155" t="s">
        <v>1</v>
      </c>
      <c r="N285" s="156" t="s">
        <v>46</v>
      </c>
      <c r="O285" s="60"/>
      <c r="P285" s="157">
        <f>O285*H285</f>
        <v>0</v>
      </c>
      <c r="Q285" s="157">
        <v>0</v>
      </c>
      <c r="R285" s="157">
        <f>Q285*H285</f>
        <v>0</v>
      </c>
      <c r="S285" s="157">
        <v>2.3E-3</v>
      </c>
      <c r="T285" s="158">
        <f>S285*H285</f>
        <v>0.19894999999999999</v>
      </c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R285" s="159" t="s">
        <v>307</v>
      </c>
      <c r="AT285" s="159" t="s">
        <v>242</v>
      </c>
      <c r="AU285" s="159" t="s">
        <v>140</v>
      </c>
      <c r="AY285" s="18" t="s">
        <v>239</v>
      </c>
      <c r="BE285" s="160">
        <f>IF(N285="základná",J285,0)</f>
        <v>0</v>
      </c>
      <c r="BF285" s="160">
        <f>IF(N285="znížená",J285,0)</f>
        <v>0</v>
      </c>
      <c r="BG285" s="160">
        <f>IF(N285="zákl. prenesená",J285,0)</f>
        <v>0</v>
      </c>
      <c r="BH285" s="160">
        <f>IF(N285="zníž. prenesená",J285,0)</f>
        <v>0</v>
      </c>
      <c r="BI285" s="160">
        <f>IF(N285="nulová",J285,0)</f>
        <v>0</v>
      </c>
      <c r="BJ285" s="18" t="s">
        <v>140</v>
      </c>
      <c r="BK285" s="161">
        <f>ROUND(I285*H285,3)</f>
        <v>0</v>
      </c>
      <c r="BL285" s="18" t="s">
        <v>307</v>
      </c>
      <c r="BM285" s="159" t="s">
        <v>916</v>
      </c>
    </row>
    <row r="286" spans="1:65" s="13" customFormat="1">
      <c r="B286" s="162"/>
      <c r="D286" s="163" t="s">
        <v>247</v>
      </c>
      <c r="E286" s="164" t="s">
        <v>1</v>
      </c>
      <c r="F286" s="165" t="s">
        <v>2071</v>
      </c>
      <c r="H286" s="166">
        <v>86.5</v>
      </c>
      <c r="I286" s="167"/>
      <c r="L286" s="162"/>
      <c r="M286" s="168"/>
      <c r="N286" s="169"/>
      <c r="O286" s="169"/>
      <c r="P286" s="169"/>
      <c r="Q286" s="169"/>
      <c r="R286" s="169"/>
      <c r="S286" s="169"/>
      <c r="T286" s="170"/>
      <c r="AT286" s="164" t="s">
        <v>247</v>
      </c>
      <c r="AU286" s="164" t="s">
        <v>140</v>
      </c>
      <c r="AV286" s="13" t="s">
        <v>140</v>
      </c>
      <c r="AW286" s="13" t="s">
        <v>3</v>
      </c>
      <c r="AX286" s="13" t="s">
        <v>88</v>
      </c>
      <c r="AY286" s="164" t="s">
        <v>239</v>
      </c>
    </row>
    <row r="287" spans="1:65" s="2" customFormat="1" ht="24.25" customHeight="1">
      <c r="A287" s="34"/>
      <c r="B287" s="147"/>
      <c r="C287" s="148" t="s">
        <v>358</v>
      </c>
      <c r="D287" s="148" t="s">
        <v>242</v>
      </c>
      <c r="E287" s="149" t="s">
        <v>2072</v>
      </c>
      <c r="F287" s="150" t="s">
        <v>2073</v>
      </c>
      <c r="G287" s="151" t="s">
        <v>261</v>
      </c>
      <c r="H287" s="152">
        <v>20</v>
      </c>
      <c r="I287" s="153"/>
      <c r="J287" s="152">
        <f>ROUND(I287*H287,3)</f>
        <v>0</v>
      </c>
      <c r="K287" s="154"/>
      <c r="L287" s="35"/>
      <c r="M287" s="155" t="s">
        <v>1</v>
      </c>
      <c r="N287" s="156" t="s">
        <v>46</v>
      </c>
      <c r="O287" s="60"/>
      <c r="P287" s="157">
        <f>O287*H287</f>
        <v>0</v>
      </c>
      <c r="Q287" s="157">
        <v>0</v>
      </c>
      <c r="R287" s="157">
        <f>Q287*H287</f>
        <v>0</v>
      </c>
      <c r="S287" s="157">
        <v>7.1999999999999998E-3</v>
      </c>
      <c r="T287" s="158">
        <f>S287*H287</f>
        <v>0.14399999999999999</v>
      </c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R287" s="159" t="s">
        <v>307</v>
      </c>
      <c r="AT287" s="159" t="s">
        <v>242</v>
      </c>
      <c r="AU287" s="159" t="s">
        <v>140</v>
      </c>
      <c r="AY287" s="18" t="s">
        <v>239</v>
      </c>
      <c r="BE287" s="160">
        <f>IF(N287="základná",J287,0)</f>
        <v>0</v>
      </c>
      <c r="BF287" s="160">
        <f>IF(N287="znížená",J287,0)</f>
        <v>0</v>
      </c>
      <c r="BG287" s="160">
        <f>IF(N287="zákl. prenesená",J287,0)</f>
        <v>0</v>
      </c>
      <c r="BH287" s="160">
        <f>IF(N287="zníž. prenesená",J287,0)</f>
        <v>0</v>
      </c>
      <c r="BI287" s="160">
        <f>IF(N287="nulová",J287,0)</f>
        <v>0</v>
      </c>
      <c r="BJ287" s="18" t="s">
        <v>140</v>
      </c>
      <c r="BK287" s="161">
        <f>ROUND(I287*H287,3)</f>
        <v>0</v>
      </c>
      <c r="BL287" s="18" t="s">
        <v>307</v>
      </c>
      <c r="BM287" s="159" t="s">
        <v>2074</v>
      </c>
    </row>
    <row r="288" spans="1:65" s="13" customFormat="1">
      <c r="B288" s="162"/>
      <c r="D288" s="163" t="s">
        <v>247</v>
      </c>
      <c r="E288" s="164" t="s">
        <v>1</v>
      </c>
      <c r="F288" s="165" t="s">
        <v>2075</v>
      </c>
      <c r="H288" s="166">
        <v>20</v>
      </c>
      <c r="I288" s="167"/>
      <c r="L288" s="162"/>
      <c r="M288" s="168"/>
      <c r="N288" s="169"/>
      <c r="O288" s="169"/>
      <c r="P288" s="169"/>
      <c r="Q288" s="169"/>
      <c r="R288" s="169"/>
      <c r="S288" s="169"/>
      <c r="T288" s="170"/>
      <c r="AT288" s="164" t="s">
        <v>247</v>
      </c>
      <c r="AU288" s="164" t="s">
        <v>140</v>
      </c>
      <c r="AV288" s="13" t="s">
        <v>140</v>
      </c>
      <c r="AW288" s="13" t="s">
        <v>3</v>
      </c>
      <c r="AX288" s="13" t="s">
        <v>88</v>
      </c>
      <c r="AY288" s="164" t="s">
        <v>239</v>
      </c>
    </row>
    <row r="289" spans="1:65" s="2" customFormat="1" ht="38" customHeight="1">
      <c r="A289" s="34"/>
      <c r="B289" s="147"/>
      <c r="C289" s="148" t="s">
        <v>462</v>
      </c>
      <c r="D289" s="148" t="s">
        <v>242</v>
      </c>
      <c r="E289" s="149" t="s">
        <v>2076</v>
      </c>
      <c r="F289" s="150" t="s">
        <v>2077</v>
      </c>
      <c r="G289" s="151" t="s">
        <v>388</v>
      </c>
      <c r="H289" s="152">
        <v>5</v>
      </c>
      <c r="I289" s="153"/>
      <c r="J289" s="152">
        <f>ROUND(I289*H289,3)</f>
        <v>0</v>
      </c>
      <c r="K289" s="154"/>
      <c r="L289" s="35"/>
      <c r="M289" s="155" t="s">
        <v>1</v>
      </c>
      <c r="N289" s="156" t="s">
        <v>46</v>
      </c>
      <c r="O289" s="60"/>
      <c r="P289" s="157">
        <f>O289*H289</f>
        <v>0</v>
      </c>
      <c r="Q289" s="157">
        <v>0</v>
      </c>
      <c r="R289" s="157">
        <f>Q289*H289</f>
        <v>0</v>
      </c>
      <c r="S289" s="157">
        <v>3.0300000000000001E-3</v>
      </c>
      <c r="T289" s="158">
        <f>S289*H289</f>
        <v>1.515E-2</v>
      </c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R289" s="159" t="s">
        <v>307</v>
      </c>
      <c r="AT289" s="159" t="s">
        <v>242</v>
      </c>
      <c r="AU289" s="159" t="s">
        <v>140</v>
      </c>
      <c r="AY289" s="18" t="s">
        <v>239</v>
      </c>
      <c r="BE289" s="160">
        <f>IF(N289="základná",J289,0)</f>
        <v>0</v>
      </c>
      <c r="BF289" s="160">
        <f>IF(N289="znížená",J289,0)</f>
        <v>0</v>
      </c>
      <c r="BG289" s="160">
        <f>IF(N289="zákl. prenesená",J289,0)</f>
        <v>0</v>
      </c>
      <c r="BH289" s="160">
        <f>IF(N289="zníž. prenesená",J289,0)</f>
        <v>0</v>
      </c>
      <c r="BI289" s="160">
        <f>IF(N289="nulová",J289,0)</f>
        <v>0</v>
      </c>
      <c r="BJ289" s="18" t="s">
        <v>140</v>
      </c>
      <c r="BK289" s="161">
        <f>ROUND(I289*H289,3)</f>
        <v>0</v>
      </c>
      <c r="BL289" s="18" t="s">
        <v>307</v>
      </c>
      <c r="BM289" s="159" t="s">
        <v>2078</v>
      </c>
    </row>
    <row r="290" spans="1:65" s="2" customFormat="1" ht="24.25" customHeight="1">
      <c r="A290" s="34"/>
      <c r="B290" s="147"/>
      <c r="C290" s="148" t="s">
        <v>465</v>
      </c>
      <c r="D290" s="148" t="s">
        <v>242</v>
      </c>
      <c r="E290" s="149" t="s">
        <v>2079</v>
      </c>
      <c r="F290" s="150" t="s">
        <v>2080</v>
      </c>
      <c r="G290" s="151" t="s">
        <v>388</v>
      </c>
      <c r="H290" s="152">
        <v>5</v>
      </c>
      <c r="I290" s="153"/>
      <c r="J290" s="152">
        <f>ROUND(I290*H290,3)</f>
        <v>0</v>
      </c>
      <c r="K290" s="154"/>
      <c r="L290" s="35"/>
      <c r="M290" s="155" t="s">
        <v>1</v>
      </c>
      <c r="N290" s="156" t="s">
        <v>46</v>
      </c>
      <c r="O290" s="60"/>
      <c r="P290" s="157">
        <f>O290*H290</f>
        <v>0</v>
      </c>
      <c r="Q290" s="157">
        <v>0</v>
      </c>
      <c r="R290" s="157">
        <f>Q290*H290</f>
        <v>0</v>
      </c>
      <c r="S290" s="157">
        <v>4.6299999999999996E-3</v>
      </c>
      <c r="T290" s="158">
        <f>S290*H290</f>
        <v>2.3149999999999997E-2</v>
      </c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R290" s="159" t="s">
        <v>307</v>
      </c>
      <c r="AT290" s="159" t="s">
        <v>242</v>
      </c>
      <c r="AU290" s="159" t="s">
        <v>140</v>
      </c>
      <c r="AY290" s="18" t="s">
        <v>239</v>
      </c>
      <c r="BE290" s="160">
        <f>IF(N290="základná",J290,0)</f>
        <v>0</v>
      </c>
      <c r="BF290" s="160">
        <f>IF(N290="znížená",J290,0)</f>
        <v>0</v>
      </c>
      <c r="BG290" s="160">
        <f>IF(N290="zákl. prenesená",J290,0)</f>
        <v>0</v>
      </c>
      <c r="BH290" s="160">
        <f>IF(N290="zníž. prenesená",J290,0)</f>
        <v>0</v>
      </c>
      <c r="BI290" s="160">
        <f>IF(N290="nulová",J290,0)</f>
        <v>0</v>
      </c>
      <c r="BJ290" s="18" t="s">
        <v>140</v>
      </c>
      <c r="BK290" s="161">
        <f>ROUND(I290*H290,3)</f>
        <v>0</v>
      </c>
      <c r="BL290" s="18" t="s">
        <v>307</v>
      </c>
      <c r="BM290" s="159" t="s">
        <v>2081</v>
      </c>
    </row>
    <row r="291" spans="1:65" s="2" customFormat="1" ht="24.25" customHeight="1">
      <c r="A291" s="34"/>
      <c r="B291" s="147"/>
      <c r="C291" s="148" t="s">
        <v>469</v>
      </c>
      <c r="D291" s="148" t="s">
        <v>242</v>
      </c>
      <c r="E291" s="149" t="s">
        <v>381</v>
      </c>
      <c r="F291" s="150" t="s">
        <v>382</v>
      </c>
      <c r="G291" s="151" t="s">
        <v>138</v>
      </c>
      <c r="H291" s="152">
        <v>10.199999999999999</v>
      </c>
      <c r="I291" s="153"/>
      <c r="J291" s="152">
        <f>ROUND(I291*H291,3)</f>
        <v>0</v>
      </c>
      <c r="K291" s="154"/>
      <c r="L291" s="35"/>
      <c r="M291" s="155" t="s">
        <v>1</v>
      </c>
      <c r="N291" s="156" t="s">
        <v>46</v>
      </c>
      <c r="O291" s="60"/>
      <c r="P291" s="157">
        <f>O291*H291</f>
        <v>0</v>
      </c>
      <c r="Q291" s="157">
        <v>0</v>
      </c>
      <c r="R291" s="157">
        <f>Q291*H291</f>
        <v>0</v>
      </c>
      <c r="S291" s="157">
        <v>8.0000000000000002E-3</v>
      </c>
      <c r="T291" s="158">
        <f>S291*H291</f>
        <v>8.1599999999999992E-2</v>
      </c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R291" s="159" t="s">
        <v>246</v>
      </c>
      <c r="AT291" s="159" t="s">
        <v>242</v>
      </c>
      <c r="AU291" s="159" t="s">
        <v>140</v>
      </c>
      <c r="AY291" s="18" t="s">
        <v>239</v>
      </c>
      <c r="BE291" s="160">
        <f>IF(N291="základná",J291,0)</f>
        <v>0</v>
      </c>
      <c r="BF291" s="160">
        <f>IF(N291="znížená",J291,0)</f>
        <v>0</v>
      </c>
      <c r="BG291" s="160">
        <f>IF(N291="zákl. prenesená",J291,0)</f>
        <v>0</v>
      </c>
      <c r="BH291" s="160">
        <f>IF(N291="zníž. prenesená",J291,0)</f>
        <v>0</v>
      </c>
      <c r="BI291" s="160">
        <f>IF(N291="nulová",J291,0)</f>
        <v>0</v>
      </c>
      <c r="BJ291" s="18" t="s">
        <v>140</v>
      </c>
      <c r="BK291" s="161">
        <f>ROUND(I291*H291,3)</f>
        <v>0</v>
      </c>
      <c r="BL291" s="18" t="s">
        <v>246</v>
      </c>
      <c r="BM291" s="159" t="s">
        <v>428</v>
      </c>
    </row>
    <row r="292" spans="1:65" s="13" customFormat="1">
      <c r="B292" s="162"/>
      <c r="D292" s="163" t="s">
        <v>247</v>
      </c>
      <c r="E292" s="164" t="s">
        <v>1</v>
      </c>
      <c r="F292" s="165" t="s">
        <v>2082</v>
      </c>
      <c r="H292" s="166">
        <v>10.199999999999999</v>
      </c>
      <c r="I292" s="167"/>
      <c r="L292" s="162"/>
      <c r="M292" s="168"/>
      <c r="N292" s="169"/>
      <c r="O292" s="169"/>
      <c r="P292" s="169"/>
      <c r="Q292" s="169"/>
      <c r="R292" s="169"/>
      <c r="S292" s="169"/>
      <c r="T292" s="170"/>
      <c r="AT292" s="164" t="s">
        <v>247</v>
      </c>
      <c r="AU292" s="164" t="s">
        <v>140</v>
      </c>
      <c r="AV292" s="13" t="s">
        <v>140</v>
      </c>
      <c r="AW292" s="13" t="s">
        <v>3</v>
      </c>
      <c r="AX292" s="13" t="s">
        <v>88</v>
      </c>
      <c r="AY292" s="164" t="s">
        <v>239</v>
      </c>
    </row>
    <row r="293" spans="1:65" s="2" customFormat="1" ht="24.25" customHeight="1">
      <c r="A293" s="34"/>
      <c r="B293" s="147"/>
      <c r="C293" s="148" t="s">
        <v>472</v>
      </c>
      <c r="D293" s="148" t="s">
        <v>242</v>
      </c>
      <c r="E293" s="149" t="s">
        <v>386</v>
      </c>
      <c r="F293" s="150" t="s">
        <v>387</v>
      </c>
      <c r="G293" s="151" t="s">
        <v>388</v>
      </c>
      <c r="H293" s="152">
        <v>36</v>
      </c>
      <c r="I293" s="153"/>
      <c r="J293" s="152">
        <f>ROUND(I293*H293,3)</f>
        <v>0</v>
      </c>
      <c r="K293" s="154"/>
      <c r="L293" s="35"/>
      <c r="M293" s="155" t="s">
        <v>1</v>
      </c>
      <c r="N293" s="156" t="s">
        <v>46</v>
      </c>
      <c r="O293" s="60"/>
      <c r="P293" s="157">
        <f>O293*H293</f>
        <v>0</v>
      </c>
      <c r="Q293" s="157">
        <v>0</v>
      </c>
      <c r="R293" s="157">
        <f>Q293*H293</f>
        <v>0</v>
      </c>
      <c r="S293" s="157">
        <v>2.4E-2</v>
      </c>
      <c r="T293" s="158">
        <f>S293*H293</f>
        <v>0.86399999999999999</v>
      </c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R293" s="159" t="s">
        <v>246</v>
      </c>
      <c r="AT293" s="159" t="s">
        <v>242</v>
      </c>
      <c r="AU293" s="159" t="s">
        <v>140</v>
      </c>
      <c r="AY293" s="18" t="s">
        <v>239</v>
      </c>
      <c r="BE293" s="160">
        <f>IF(N293="základná",J293,0)</f>
        <v>0</v>
      </c>
      <c r="BF293" s="160">
        <f>IF(N293="znížená",J293,0)</f>
        <v>0</v>
      </c>
      <c r="BG293" s="160">
        <f>IF(N293="zákl. prenesená",J293,0)</f>
        <v>0</v>
      </c>
      <c r="BH293" s="160">
        <f>IF(N293="zníž. prenesená",J293,0)</f>
        <v>0</v>
      </c>
      <c r="BI293" s="160">
        <f>IF(N293="nulová",J293,0)</f>
        <v>0</v>
      </c>
      <c r="BJ293" s="18" t="s">
        <v>140</v>
      </c>
      <c r="BK293" s="161">
        <f>ROUND(I293*H293,3)</f>
        <v>0</v>
      </c>
      <c r="BL293" s="18" t="s">
        <v>246</v>
      </c>
      <c r="BM293" s="159" t="s">
        <v>447</v>
      </c>
    </row>
    <row r="294" spans="1:65" s="13" customFormat="1">
      <c r="B294" s="162"/>
      <c r="D294" s="163" t="s">
        <v>247</v>
      </c>
      <c r="E294" s="164" t="s">
        <v>1</v>
      </c>
      <c r="F294" s="165" t="s">
        <v>2083</v>
      </c>
      <c r="H294" s="166">
        <v>21</v>
      </c>
      <c r="I294" s="167"/>
      <c r="L294" s="162"/>
      <c r="M294" s="168"/>
      <c r="N294" s="169"/>
      <c r="O294" s="169"/>
      <c r="P294" s="169"/>
      <c r="Q294" s="169"/>
      <c r="R294" s="169"/>
      <c r="S294" s="169"/>
      <c r="T294" s="170"/>
      <c r="AT294" s="164" t="s">
        <v>247</v>
      </c>
      <c r="AU294" s="164" t="s">
        <v>140</v>
      </c>
      <c r="AV294" s="13" t="s">
        <v>140</v>
      </c>
      <c r="AW294" s="13" t="s">
        <v>3</v>
      </c>
      <c r="AX294" s="13" t="s">
        <v>80</v>
      </c>
      <c r="AY294" s="164" t="s">
        <v>239</v>
      </c>
    </row>
    <row r="295" spans="1:65" s="13" customFormat="1">
      <c r="B295" s="162"/>
      <c r="D295" s="163" t="s">
        <v>247</v>
      </c>
      <c r="E295" s="164" t="s">
        <v>1</v>
      </c>
      <c r="F295" s="165" t="s">
        <v>2084</v>
      </c>
      <c r="H295" s="166">
        <v>15</v>
      </c>
      <c r="I295" s="167"/>
      <c r="L295" s="162"/>
      <c r="M295" s="168"/>
      <c r="N295" s="169"/>
      <c r="O295" s="169"/>
      <c r="P295" s="169"/>
      <c r="Q295" s="169"/>
      <c r="R295" s="169"/>
      <c r="S295" s="169"/>
      <c r="T295" s="170"/>
      <c r="AT295" s="164" t="s">
        <v>247</v>
      </c>
      <c r="AU295" s="164" t="s">
        <v>140</v>
      </c>
      <c r="AV295" s="13" t="s">
        <v>140</v>
      </c>
      <c r="AW295" s="13" t="s">
        <v>3</v>
      </c>
      <c r="AX295" s="13" t="s">
        <v>80</v>
      </c>
      <c r="AY295" s="164" t="s">
        <v>239</v>
      </c>
    </row>
    <row r="296" spans="1:65" s="14" customFormat="1">
      <c r="B296" s="171"/>
      <c r="D296" s="163" t="s">
        <v>247</v>
      </c>
      <c r="E296" s="172" t="s">
        <v>1</v>
      </c>
      <c r="F296" s="173" t="s">
        <v>249</v>
      </c>
      <c r="H296" s="174">
        <v>36</v>
      </c>
      <c r="I296" s="175"/>
      <c r="L296" s="171"/>
      <c r="M296" s="176"/>
      <c r="N296" s="177"/>
      <c r="O296" s="177"/>
      <c r="P296" s="177"/>
      <c r="Q296" s="177"/>
      <c r="R296" s="177"/>
      <c r="S296" s="177"/>
      <c r="T296" s="178"/>
      <c r="AT296" s="172" t="s">
        <v>247</v>
      </c>
      <c r="AU296" s="172" t="s">
        <v>140</v>
      </c>
      <c r="AV296" s="14" t="s">
        <v>246</v>
      </c>
      <c r="AW296" s="14" t="s">
        <v>3</v>
      </c>
      <c r="AX296" s="14" t="s">
        <v>88</v>
      </c>
      <c r="AY296" s="172" t="s">
        <v>239</v>
      </c>
    </row>
    <row r="297" spans="1:65" s="2" customFormat="1" ht="24.25" customHeight="1">
      <c r="A297" s="34"/>
      <c r="B297" s="147"/>
      <c r="C297" s="148" t="s">
        <v>476</v>
      </c>
      <c r="D297" s="148" t="s">
        <v>242</v>
      </c>
      <c r="E297" s="149" t="s">
        <v>2085</v>
      </c>
      <c r="F297" s="150" t="s">
        <v>2086</v>
      </c>
      <c r="G297" s="151" t="s">
        <v>261</v>
      </c>
      <c r="H297" s="152">
        <v>4.8</v>
      </c>
      <c r="I297" s="153"/>
      <c r="J297" s="152">
        <f>ROUND(I297*H297,3)</f>
        <v>0</v>
      </c>
      <c r="K297" s="154"/>
      <c r="L297" s="35"/>
      <c r="M297" s="155" t="s">
        <v>1</v>
      </c>
      <c r="N297" s="156" t="s">
        <v>46</v>
      </c>
      <c r="O297" s="60"/>
      <c r="P297" s="157">
        <f>O297*H297</f>
        <v>0</v>
      </c>
      <c r="Q297" s="157">
        <v>0</v>
      </c>
      <c r="R297" s="157">
        <f>Q297*H297</f>
        <v>0</v>
      </c>
      <c r="S297" s="157">
        <v>6.7000000000000004E-2</v>
      </c>
      <c r="T297" s="158">
        <f>S297*H297</f>
        <v>0.3216</v>
      </c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R297" s="159" t="s">
        <v>246</v>
      </c>
      <c r="AT297" s="159" t="s">
        <v>242</v>
      </c>
      <c r="AU297" s="159" t="s">
        <v>140</v>
      </c>
      <c r="AY297" s="18" t="s">
        <v>239</v>
      </c>
      <c r="BE297" s="160">
        <f>IF(N297="základná",J297,0)</f>
        <v>0</v>
      </c>
      <c r="BF297" s="160">
        <f>IF(N297="znížená",J297,0)</f>
        <v>0</v>
      </c>
      <c r="BG297" s="160">
        <f>IF(N297="zákl. prenesená",J297,0)</f>
        <v>0</v>
      </c>
      <c r="BH297" s="160">
        <f>IF(N297="zníž. prenesená",J297,0)</f>
        <v>0</v>
      </c>
      <c r="BI297" s="160">
        <f>IF(N297="nulová",J297,0)</f>
        <v>0</v>
      </c>
      <c r="BJ297" s="18" t="s">
        <v>140</v>
      </c>
      <c r="BK297" s="161">
        <f>ROUND(I297*H297,3)</f>
        <v>0</v>
      </c>
      <c r="BL297" s="18" t="s">
        <v>246</v>
      </c>
      <c r="BM297" s="159" t="s">
        <v>2087</v>
      </c>
    </row>
    <row r="298" spans="1:65" s="13" customFormat="1">
      <c r="B298" s="162"/>
      <c r="D298" s="163" t="s">
        <v>247</v>
      </c>
      <c r="E298" s="164" t="s">
        <v>1</v>
      </c>
      <c r="F298" s="165" t="s">
        <v>2088</v>
      </c>
      <c r="H298" s="166">
        <v>4.8</v>
      </c>
      <c r="I298" s="167"/>
      <c r="L298" s="162"/>
      <c r="M298" s="168"/>
      <c r="N298" s="169"/>
      <c r="O298" s="169"/>
      <c r="P298" s="169"/>
      <c r="Q298" s="169"/>
      <c r="R298" s="169"/>
      <c r="S298" s="169"/>
      <c r="T298" s="170"/>
      <c r="AT298" s="164" t="s">
        <v>247</v>
      </c>
      <c r="AU298" s="164" t="s">
        <v>140</v>
      </c>
      <c r="AV298" s="13" t="s">
        <v>140</v>
      </c>
      <c r="AW298" s="13" t="s">
        <v>3</v>
      </c>
      <c r="AX298" s="13" t="s">
        <v>88</v>
      </c>
      <c r="AY298" s="164" t="s">
        <v>239</v>
      </c>
    </row>
    <row r="299" spans="1:65" s="2" customFormat="1" ht="24.25" customHeight="1">
      <c r="A299" s="34"/>
      <c r="B299" s="147"/>
      <c r="C299" s="148" t="s">
        <v>546</v>
      </c>
      <c r="D299" s="148" t="s">
        <v>242</v>
      </c>
      <c r="E299" s="149" t="s">
        <v>401</v>
      </c>
      <c r="F299" s="150" t="s">
        <v>402</v>
      </c>
      <c r="G299" s="151" t="s">
        <v>388</v>
      </c>
      <c r="H299" s="152">
        <v>1</v>
      </c>
      <c r="I299" s="153"/>
      <c r="J299" s="152">
        <f>ROUND(I299*H299,3)</f>
        <v>0</v>
      </c>
      <c r="K299" s="154"/>
      <c r="L299" s="35"/>
      <c r="M299" s="155" t="s">
        <v>1</v>
      </c>
      <c r="N299" s="156" t="s">
        <v>46</v>
      </c>
      <c r="O299" s="60"/>
      <c r="P299" s="157">
        <f>O299*H299</f>
        <v>0</v>
      </c>
      <c r="Q299" s="157">
        <v>0</v>
      </c>
      <c r="R299" s="157">
        <f>Q299*H299</f>
        <v>0</v>
      </c>
      <c r="S299" s="157">
        <v>2E-3</v>
      </c>
      <c r="T299" s="158">
        <f>S299*H299</f>
        <v>2E-3</v>
      </c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R299" s="159" t="s">
        <v>307</v>
      </c>
      <c r="AT299" s="159" t="s">
        <v>242</v>
      </c>
      <c r="AU299" s="159" t="s">
        <v>140</v>
      </c>
      <c r="AY299" s="18" t="s">
        <v>239</v>
      </c>
      <c r="BE299" s="160">
        <f>IF(N299="základná",J299,0)</f>
        <v>0</v>
      </c>
      <c r="BF299" s="160">
        <f>IF(N299="znížená",J299,0)</f>
        <v>0</v>
      </c>
      <c r="BG299" s="160">
        <f>IF(N299="zákl. prenesená",J299,0)</f>
        <v>0</v>
      </c>
      <c r="BH299" s="160">
        <f>IF(N299="zníž. prenesená",J299,0)</f>
        <v>0</v>
      </c>
      <c r="BI299" s="160">
        <f>IF(N299="nulová",J299,0)</f>
        <v>0</v>
      </c>
      <c r="BJ299" s="18" t="s">
        <v>140</v>
      </c>
      <c r="BK299" s="161">
        <f>ROUND(I299*H299,3)</f>
        <v>0</v>
      </c>
      <c r="BL299" s="18" t="s">
        <v>307</v>
      </c>
      <c r="BM299" s="159" t="s">
        <v>1329</v>
      </c>
    </row>
    <row r="300" spans="1:65" s="2" customFormat="1" ht="24.25" customHeight="1">
      <c r="A300" s="34"/>
      <c r="B300" s="147"/>
      <c r="C300" s="148" t="s">
        <v>666</v>
      </c>
      <c r="D300" s="148" t="s">
        <v>242</v>
      </c>
      <c r="E300" s="149" t="s">
        <v>394</v>
      </c>
      <c r="F300" s="150" t="s">
        <v>395</v>
      </c>
      <c r="G300" s="151" t="s">
        <v>261</v>
      </c>
      <c r="H300" s="152">
        <v>11.6</v>
      </c>
      <c r="I300" s="153"/>
      <c r="J300" s="152">
        <f>ROUND(I300*H300,3)</f>
        <v>0</v>
      </c>
      <c r="K300" s="154"/>
      <c r="L300" s="35"/>
      <c r="M300" s="155" t="s">
        <v>1</v>
      </c>
      <c r="N300" s="156" t="s">
        <v>46</v>
      </c>
      <c r="O300" s="60"/>
      <c r="P300" s="157">
        <f>O300*H300</f>
        <v>0</v>
      </c>
      <c r="Q300" s="157">
        <v>0</v>
      </c>
      <c r="R300" s="157">
        <f>Q300*H300</f>
        <v>0</v>
      </c>
      <c r="S300" s="157">
        <v>0</v>
      </c>
      <c r="T300" s="158">
        <f>S300*H300</f>
        <v>0</v>
      </c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R300" s="159" t="s">
        <v>246</v>
      </c>
      <c r="AT300" s="159" t="s">
        <v>242</v>
      </c>
      <c r="AU300" s="159" t="s">
        <v>140</v>
      </c>
      <c r="AY300" s="18" t="s">
        <v>239</v>
      </c>
      <c r="BE300" s="160">
        <f>IF(N300="základná",J300,0)</f>
        <v>0</v>
      </c>
      <c r="BF300" s="160">
        <f>IF(N300="znížená",J300,0)</f>
        <v>0</v>
      </c>
      <c r="BG300" s="160">
        <f>IF(N300="zákl. prenesená",J300,0)</f>
        <v>0</v>
      </c>
      <c r="BH300" s="160">
        <f>IF(N300="zníž. prenesená",J300,0)</f>
        <v>0</v>
      </c>
      <c r="BI300" s="160">
        <f>IF(N300="nulová",J300,0)</f>
        <v>0</v>
      </c>
      <c r="BJ300" s="18" t="s">
        <v>140</v>
      </c>
      <c r="BK300" s="161">
        <f>ROUND(I300*H300,3)</f>
        <v>0</v>
      </c>
      <c r="BL300" s="18" t="s">
        <v>246</v>
      </c>
      <c r="BM300" s="159" t="s">
        <v>342</v>
      </c>
    </row>
    <row r="301" spans="1:65" s="13" customFormat="1">
      <c r="B301" s="162"/>
      <c r="D301" s="163" t="s">
        <v>247</v>
      </c>
      <c r="E301" s="164" t="s">
        <v>1</v>
      </c>
      <c r="F301" s="165" t="s">
        <v>2089</v>
      </c>
      <c r="H301" s="166">
        <v>11.6</v>
      </c>
      <c r="I301" s="167"/>
      <c r="L301" s="162"/>
      <c r="M301" s="168"/>
      <c r="N301" s="169"/>
      <c r="O301" s="169"/>
      <c r="P301" s="169"/>
      <c r="Q301" s="169"/>
      <c r="R301" s="169"/>
      <c r="S301" s="169"/>
      <c r="T301" s="170"/>
      <c r="AT301" s="164" t="s">
        <v>247</v>
      </c>
      <c r="AU301" s="164" t="s">
        <v>140</v>
      </c>
      <c r="AV301" s="13" t="s">
        <v>140</v>
      </c>
      <c r="AW301" s="13" t="s">
        <v>3</v>
      </c>
      <c r="AX301" s="13" t="s">
        <v>88</v>
      </c>
      <c r="AY301" s="164" t="s">
        <v>239</v>
      </c>
    </row>
    <row r="302" spans="1:65" s="2" customFormat="1" ht="24.25" customHeight="1">
      <c r="A302" s="34"/>
      <c r="B302" s="147"/>
      <c r="C302" s="148" t="s">
        <v>575</v>
      </c>
      <c r="D302" s="148" t="s">
        <v>242</v>
      </c>
      <c r="E302" s="149" t="s">
        <v>2090</v>
      </c>
      <c r="F302" s="150" t="s">
        <v>2091</v>
      </c>
      <c r="G302" s="151" t="s">
        <v>388</v>
      </c>
      <c r="H302" s="152">
        <v>3</v>
      </c>
      <c r="I302" s="153"/>
      <c r="J302" s="152">
        <f>ROUND(I302*H302,3)</f>
        <v>0</v>
      </c>
      <c r="K302" s="154"/>
      <c r="L302" s="35"/>
      <c r="M302" s="155" t="s">
        <v>1</v>
      </c>
      <c r="N302" s="156" t="s">
        <v>46</v>
      </c>
      <c r="O302" s="60"/>
      <c r="P302" s="157">
        <f>O302*H302</f>
        <v>0</v>
      </c>
      <c r="Q302" s="157">
        <v>0</v>
      </c>
      <c r="R302" s="157">
        <f>Q302*H302</f>
        <v>0</v>
      </c>
      <c r="S302" s="157">
        <v>0.03</v>
      </c>
      <c r="T302" s="158">
        <f>S302*H302</f>
        <v>0.09</v>
      </c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R302" s="159" t="s">
        <v>246</v>
      </c>
      <c r="AT302" s="159" t="s">
        <v>242</v>
      </c>
      <c r="AU302" s="159" t="s">
        <v>140</v>
      </c>
      <c r="AY302" s="18" t="s">
        <v>239</v>
      </c>
      <c r="BE302" s="160">
        <f>IF(N302="základná",J302,0)</f>
        <v>0</v>
      </c>
      <c r="BF302" s="160">
        <f>IF(N302="znížená",J302,0)</f>
        <v>0</v>
      </c>
      <c r="BG302" s="160">
        <f>IF(N302="zákl. prenesená",J302,0)</f>
        <v>0</v>
      </c>
      <c r="BH302" s="160">
        <f>IF(N302="zníž. prenesená",J302,0)</f>
        <v>0</v>
      </c>
      <c r="BI302" s="160">
        <f>IF(N302="nulová",J302,0)</f>
        <v>0</v>
      </c>
      <c r="BJ302" s="18" t="s">
        <v>140</v>
      </c>
      <c r="BK302" s="161">
        <f>ROUND(I302*H302,3)</f>
        <v>0</v>
      </c>
      <c r="BL302" s="18" t="s">
        <v>246</v>
      </c>
      <c r="BM302" s="159" t="s">
        <v>2092</v>
      </c>
    </row>
    <row r="303" spans="1:65" s="13" customFormat="1">
      <c r="B303" s="162"/>
      <c r="D303" s="163" t="s">
        <v>247</v>
      </c>
      <c r="E303" s="164" t="s">
        <v>1</v>
      </c>
      <c r="F303" s="165" t="s">
        <v>2093</v>
      </c>
      <c r="H303" s="166">
        <v>3</v>
      </c>
      <c r="I303" s="167"/>
      <c r="L303" s="162"/>
      <c r="M303" s="168"/>
      <c r="N303" s="169"/>
      <c r="O303" s="169"/>
      <c r="P303" s="169"/>
      <c r="Q303" s="169"/>
      <c r="R303" s="169"/>
      <c r="S303" s="169"/>
      <c r="T303" s="170"/>
      <c r="AT303" s="164" t="s">
        <v>247</v>
      </c>
      <c r="AU303" s="164" t="s">
        <v>140</v>
      </c>
      <c r="AV303" s="13" t="s">
        <v>140</v>
      </c>
      <c r="AW303" s="13" t="s">
        <v>3</v>
      </c>
      <c r="AX303" s="13" t="s">
        <v>88</v>
      </c>
      <c r="AY303" s="164" t="s">
        <v>239</v>
      </c>
    </row>
    <row r="304" spans="1:65" s="2" customFormat="1" ht="24.25" customHeight="1">
      <c r="A304" s="34"/>
      <c r="B304" s="147"/>
      <c r="C304" s="148" t="s">
        <v>586</v>
      </c>
      <c r="D304" s="148" t="s">
        <v>242</v>
      </c>
      <c r="E304" s="149" t="s">
        <v>407</v>
      </c>
      <c r="F304" s="150" t="s">
        <v>408</v>
      </c>
      <c r="G304" s="151" t="s">
        <v>261</v>
      </c>
      <c r="H304" s="152">
        <v>35.46</v>
      </c>
      <c r="I304" s="153"/>
      <c r="J304" s="152">
        <f>ROUND(I304*H304,3)</f>
        <v>0</v>
      </c>
      <c r="K304" s="154"/>
      <c r="L304" s="35"/>
      <c r="M304" s="155" t="s">
        <v>1</v>
      </c>
      <c r="N304" s="156" t="s">
        <v>46</v>
      </c>
      <c r="O304" s="60"/>
      <c r="P304" s="157">
        <f>O304*H304</f>
        <v>0</v>
      </c>
      <c r="Q304" s="157">
        <v>0</v>
      </c>
      <c r="R304" s="157">
        <f>Q304*H304</f>
        <v>0</v>
      </c>
      <c r="S304" s="157">
        <v>7.5999999999999998E-2</v>
      </c>
      <c r="T304" s="158">
        <f>S304*H304</f>
        <v>2.69496</v>
      </c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R304" s="159" t="s">
        <v>246</v>
      </c>
      <c r="AT304" s="159" t="s">
        <v>242</v>
      </c>
      <c r="AU304" s="159" t="s">
        <v>140</v>
      </c>
      <c r="AY304" s="18" t="s">
        <v>239</v>
      </c>
      <c r="BE304" s="160">
        <f>IF(N304="základná",J304,0)</f>
        <v>0</v>
      </c>
      <c r="BF304" s="160">
        <f>IF(N304="znížená",J304,0)</f>
        <v>0</v>
      </c>
      <c r="BG304" s="160">
        <f>IF(N304="zákl. prenesená",J304,0)</f>
        <v>0</v>
      </c>
      <c r="BH304" s="160">
        <f>IF(N304="zníž. prenesená",J304,0)</f>
        <v>0</v>
      </c>
      <c r="BI304" s="160">
        <f>IF(N304="nulová",J304,0)</f>
        <v>0</v>
      </c>
      <c r="BJ304" s="18" t="s">
        <v>140</v>
      </c>
      <c r="BK304" s="161">
        <f>ROUND(I304*H304,3)</f>
        <v>0</v>
      </c>
      <c r="BL304" s="18" t="s">
        <v>246</v>
      </c>
      <c r="BM304" s="159" t="s">
        <v>337</v>
      </c>
    </row>
    <row r="305" spans="1:65" s="2" customFormat="1" ht="19.649999999999999">
      <c r="A305" s="34"/>
      <c r="B305" s="35"/>
      <c r="C305" s="34"/>
      <c r="D305" s="163" t="s">
        <v>316</v>
      </c>
      <c r="E305" s="34"/>
      <c r="F305" s="186" t="s">
        <v>2094</v>
      </c>
      <c r="G305" s="34"/>
      <c r="H305" s="34"/>
      <c r="I305" s="187"/>
      <c r="J305" s="34"/>
      <c r="K305" s="34"/>
      <c r="L305" s="35"/>
      <c r="M305" s="188"/>
      <c r="N305" s="189"/>
      <c r="O305" s="60"/>
      <c r="P305" s="60"/>
      <c r="Q305" s="60"/>
      <c r="R305" s="60"/>
      <c r="S305" s="60"/>
      <c r="T305" s="61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T305" s="18" t="s">
        <v>316</v>
      </c>
      <c r="AU305" s="18" t="s">
        <v>140</v>
      </c>
    </row>
    <row r="306" spans="1:65" s="13" customFormat="1">
      <c r="B306" s="162"/>
      <c r="D306" s="163" t="s">
        <v>247</v>
      </c>
      <c r="E306" s="164" t="s">
        <v>1</v>
      </c>
      <c r="F306" s="165" t="s">
        <v>2095</v>
      </c>
      <c r="H306" s="166">
        <v>35.46</v>
      </c>
      <c r="I306" s="167"/>
      <c r="L306" s="162"/>
      <c r="M306" s="168"/>
      <c r="N306" s="169"/>
      <c r="O306" s="169"/>
      <c r="P306" s="169"/>
      <c r="Q306" s="169"/>
      <c r="R306" s="169"/>
      <c r="S306" s="169"/>
      <c r="T306" s="170"/>
      <c r="AT306" s="164" t="s">
        <v>247</v>
      </c>
      <c r="AU306" s="164" t="s">
        <v>140</v>
      </c>
      <c r="AV306" s="13" t="s">
        <v>140</v>
      </c>
      <c r="AW306" s="13" t="s">
        <v>3</v>
      </c>
      <c r="AX306" s="13" t="s">
        <v>88</v>
      </c>
      <c r="AY306" s="164" t="s">
        <v>239</v>
      </c>
    </row>
    <row r="307" spans="1:65" s="2" customFormat="1" ht="24.25" customHeight="1">
      <c r="A307" s="34"/>
      <c r="B307" s="147"/>
      <c r="C307" s="148" t="s">
        <v>596</v>
      </c>
      <c r="D307" s="148" t="s">
        <v>242</v>
      </c>
      <c r="E307" s="149" t="s">
        <v>2096</v>
      </c>
      <c r="F307" s="150" t="s">
        <v>2097</v>
      </c>
      <c r="G307" s="151" t="s">
        <v>261</v>
      </c>
      <c r="H307" s="152">
        <v>11.231999999999999</v>
      </c>
      <c r="I307" s="153"/>
      <c r="J307" s="152">
        <f>ROUND(I307*H307,3)</f>
        <v>0</v>
      </c>
      <c r="K307" s="154"/>
      <c r="L307" s="35"/>
      <c r="M307" s="155" t="s">
        <v>1</v>
      </c>
      <c r="N307" s="156" t="s">
        <v>46</v>
      </c>
      <c r="O307" s="60"/>
      <c r="P307" s="157">
        <f>O307*H307</f>
        <v>0</v>
      </c>
      <c r="Q307" s="157">
        <v>0</v>
      </c>
      <c r="R307" s="157">
        <f>Q307*H307</f>
        <v>0</v>
      </c>
      <c r="S307" s="157">
        <v>6.3E-2</v>
      </c>
      <c r="T307" s="158">
        <f>S307*H307</f>
        <v>0.70761599999999991</v>
      </c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R307" s="159" t="s">
        <v>246</v>
      </c>
      <c r="AT307" s="159" t="s">
        <v>242</v>
      </c>
      <c r="AU307" s="159" t="s">
        <v>140</v>
      </c>
      <c r="AY307" s="18" t="s">
        <v>239</v>
      </c>
      <c r="BE307" s="160">
        <f>IF(N307="základná",J307,0)</f>
        <v>0</v>
      </c>
      <c r="BF307" s="160">
        <f>IF(N307="znížená",J307,0)</f>
        <v>0</v>
      </c>
      <c r="BG307" s="160">
        <f>IF(N307="zákl. prenesená",J307,0)</f>
        <v>0</v>
      </c>
      <c r="BH307" s="160">
        <f>IF(N307="zníž. prenesená",J307,0)</f>
        <v>0</v>
      </c>
      <c r="BI307" s="160">
        <f>IF(N307="nulová",J307,0)</f>
        <v>0</v>
      </c>
      <c r="BJ307" s="18" t="s">
        <v>140</v>
      </c>
      <c r="BK307" s="161">
        <f>ROUND(I307*H307,3)</f>
        <v>0</v>
      </c>
      <c r="BL307" s="18" t="s">
        <v>246</v>
      </c>
      <c r="BM307" s="159" t="s">
        <v>2098</v>
      </c>
    </row>
    <row r="308" spans="1:65" s="13" customFormat="1">
      <c r="B308" s="162"/>
      <c r="D308" s="163" t="s">
        <v>247</v>
      </c>
      <c r="E308" s="164" t="s">
        <v>1</v>
      </c>
      <c r="F308" s="165" t="s">
        <v>2099</v>
      </c>
      <c r="H308" s="166">
        <v>5.319</v>
      </c>
      <c r="I308" s="167"/>
      <c r="L308" s="162"/>
      <c r="M308" s="168"/>
      <c r="N308" s="169"/>
      <c r="O308" s="169"/>
      <c r="P308" s="169"/>
      <c r="Q308" s="169"/>
      <c r="R308" s="169"/>
      <c r="S308" s="169"/>
      <c r="T308" s="170"/>
      <c r="AT308" s="164" t="s">
        <v>247</v>
      </c>
      <c r="AU308" s="164" t="s">
        <v>140</v>
      </c>
      <c r="AV308" s="13" t="s">
        <v>140</v>
      </c>
      <c r="AW308" s="13" t="s">
        <v>3</v>
      </c>
      <c r="AX308" s="13" t="s">
        <v>80</v>
      </c>
      <c r="AY308" s="164" t="s">
        <v>239</v>
      </c>
    </row>
    <row r="309" spans="1:65" s="13" customFormat="1">
      <c r="B309" s="162"/>
      <c r="D309" s="163" t="s">
        <v>247</v>
      </c>
      <c r="E309" s="164" t="s">
        <v>1</v>
      </c>
      <c r="F309" s="165" t="s">
        <v>2100</v>
      </c>
      <c r="H309" s="166">
        <v>5.9130000000000003</v>
      </c>
      <c r="I309" s="167"/>
      <c r="L309" s="162"/>
      <c r="M309" s="168"/>
      <c r="N309" s="169"/>
      <c r="O309" s="169"/>
      <c r="P309" s="169"/>
      <c r="Q309" s="169"/>
      <c r="R309" s="169"/>
      <c r="S309" s="169"/>
      <c r="T309" s="170"/>
      <c r="AT309" s="164" t="s">
        <v>247</v>
      </c>
      <c r="AU309" s="164" t="s">
        <v>140</v>
      </c>
      <c r="AV309" s="13" t="s">
        <v>140</v>
      </c>
      <c r="AW309" s="13" t="s">
        <v>3</v>
      </c>
      <c r="AX309" s="13" t="s">
        <v>80</v>
      </c>
      <c r="AY309" s="164" t="s">
        <v>239</v>
      </c>
    </row>
    <row r="310" spans="1:65" s="14" customFormat="1">
      <c r="B310" s="171"/>
      <c r="D310" s="163" t="s">
        <v>247</v>
      </c>
      <c r="E310" s="172" t="s">
        <v>1</v>
      </c>
      <c r="F310" s="173" t="s">
        <v>249</v>
      </c>
      <c r="H310" s="174">
        <v>11.231999999999999</v>
      </c>
      <c r="I310" s="175"/>
      <c r="L310" s="171"/>
      <c r="M310" s="176"/>
      <c r="N310" s="177"/>
      <c r="O310" s="177"/>
      <c r="P310" s="177"/>
      <c r="Q310" s="177"/>
      <c r="R310" s="177"/>
      <c r="S310" s="177"/>
      <c r="T310" s="178"/>
      <c r="AT310" s="172" t="s">
        <v>247</v>
      </c>
      <c r="AU310" s="172" t="s">
        <v>140</v>
      </c>
      <c r="AV310" s="14" t="s">
        <v>246</v>
      </c>
      <c r="AW310" s="14" t="s">
        <v>3</v>
      </c>
      <c r="AX310" s="14" t="s">
        <v>88</v>
      </c>
      <c r="AY310" s="172" t="s">
        <v>239</v>
      </c>
    </row>
    <row r="311" spans="1:65" s="2" customFormat="1" ht="24.25" customHeight="1">
      <c r="A311" s="34"/>
      <c r="B311" s="147"/>
      <c r="C311" s="148" t="s">
        <v>601</v>
      </c>
      <c r="D311" s="148" t="s">
        <v>242</v>
      </c>
      <c r="E311" s="149" t="s">
        <v>2101</v>
      </c>
      <c r="F311" s="150" t="s">
        <v>2102</v>
      </c>
      <c r="G311" s="151" t="s">
        <v>388</v>
      </c>
      <c r="H311" s="152">
        <v>8</v>
      </c>
      <c r="I311" s="153"/>
      <c r="J311" s="152">
        <f>ROUND(I311*H311,3)</f>
        <v>0</v>
      </c>
      <c r="K311" s="154"/>
      <c r="L311" s="35"/>
      <c r="M311" s="155" t="s">
        <v>1</v>
      </c>
      <c r="N311" s="156" t="s">
        <v>46</v>
      </c>
      <c r="O311" s="60"/>
      <c r="P311" s="157">
        <f>O311*H311</f>
        <v>0</v>
      </c>
      <c r="Q311" s="157">
        <v>0</v>
      </c>
      <c r="R311" s="157">
        <f>Q311*H311</f>
        <v>0</v>
      </c>
      <c r="S311" s="157">
        <v>1.4E-2</v>
      </c>
      <c r="T311" s="158">
        <f>S311*H311</f>
        <v>0.112</v>
      </c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R311" s="159" t="s">
        <v>246</v>
      </c>
      <c r="AT311" s="159" t="s">
        <v>242</v>
      </c>
      <c r="AU311" s="159" t="s">
        <v>140</v>
      </c>
      <c r="AY311" s="18" t="s">
        <v>239</v>
      </c>
      <c r="BE311" s="160">
        <f>IF(N311="základná",J311,0)</f>
        <v>0</v>
      </c>
      <c r="BF311" s="160">
        <f>IF(N311="znížená",J311,0)</f>
        <v>0</v>
      </c>
      <c r="BG311" s="160">
        <f>IF(N311="zákl. prenesená",J311,0)</f>
        <v>0</v>
      </c>
      <c r="BH311" s="160">
        <f>IF(N311="zníž. prenesená",J311,0)</f>
        <v>0</v>
      </c>
      <c r="BI311" s="160">
        <f>IF(N311="nulová",J311,0)</f>
        <v>0</v>
      </c>
      <c r="BJ311" s="18" t="s">
        <v>140</v>
      </c>
      <c r="BK311" s="161">
        <f>ROUND(I311*H311,3)</f>
        <v>0</v>
      </c>
      <c r="BL311" s="18" t="s">
        <v>246</v>
      </c>
      <c r="BM311" s="159" t="s">
        <v>2103</v>
      </c>
    </row>
    <row r="312" spans="1:65" s="2" customFormat="1" ht="24.25" customHeight="1">
      <c r="A312" s="34"/>
      <c r="B312" s="147"/>
      <c r="C312" s="148" t="s">
        <v>604</v>
      </c>
      <c r="D312" s="148" t="s">
        <v>242</v>
      </c>
      <c r="E312" s="149" t="s">
        <v>2104</v>
      </c>
      <c r="F312" s="150" t="s">
        <v>2105</v>
      </c>
      <c r="G312" s="151" t="s">
        <v>388</v>
      </c>
      <c r="H312" s="152">
        <v>16</v>
      </c>
      <c r="I312" s="153"/>
      <c r="J312" s="152">
        <f>ROUND(I312*H312,3)</f>
        <v>0</v>
      </c>
      <c r="K312" s="154"/>
      <c r="L312" s="35"/>
      <c r="M312" s="155" t="s">
        <v>1</v>
      </c>
      <c r="N312" s="156" t="s">
        <v>46</v>
      </c>
      <c r="O312" s="60"/>
      <c r="P312" s="157">
        <f>O312*H312</f>
        <v>0</v>
      </c>
      <c r="Q312" s="157">
        <v>0</v>
      </c>
      <c r="R312" s="157">
        <f>Q312*H312</f>
        <v>0</v>
      </c>
      <c r="S312" s="157">
        <v>0.02</v>
      </c>
      <c r="T312" s="158">
        <f>S312*H312</f>
        <v>0.32</v>
      </c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R312" s="159" t="s">
        <v>246</v>
      </c>
      <c r="AT312" s="159" t="s">
        <v>242</v>
      </c>
      <c r="AU312" s="159" t="s">
        <v>140</v>
      </c>
      <c r="AY312" s="18" t="s">
        <v>239</v>
      </c>
      <c r="BE312" s="160">
        <f>IF(N312="základná",J312,0)</f>
        <v>0</v>
      </c>
      <c r="BF312" s="160">
        <f>IF(N312="znížená",J312,0)</f>
        <v>0</v>
      </c>
      <c r="BG312" s="160">
        <f>IF(N312="zákl. prenesená",J312,0)</f>
        <v>0</v>
      </c>
      <c r="BH312" s="160">
        <f>IF(N312="zníž. prenesená",J312,0)</f>
        <v>0</v>
      </c>
      <c r="BI312" s="160">
        <f>IF(N312="nulová",J312,0)</f>
        <v>0</v>
      </c>
      <c r="BJ312" s="18" t="s">
        <v>140</v>
      </c>
      <c r="BK312" s="161">
        <f>ROUND(I312*H312,3)</f>
        <v>0</v>
      </c>
      <c r="BL312" s="18" t="s">
        <v>246</v>
      </c>
      <c r="BM312" s="159" t="s">
        <v>2106</v>
      </c>
    </row>
    <row r="313" spans="1:65" s="2" customFormat="1" ht="24.25" customHeight="1">
      <c r="A313" s="34"/>
      <c r="B313" s="147"/>
      <c r="C313" s="148" t="s">
        <v>607</v>
      </c>
      <c r="D313" s="148" t="s">
        <v>242</v>
      </c>
      <c r="E313" s="149" t="s">
        <v>2107</v>
      </c>
      <c r="F313" s="150" t="s">
        <v>2108</v>
      </c>
      <c r="G313" s="151" t="s">
        <v>388</v>
      </c>
      <c r="H313" s="152">
        <v>3</v>
      </c>
      <c r="I313" s="153"/>
      <c r="J313" s="152">
        <f>ROUND(I313*H313,3)</f>
        <v>0</v>
      </c>
      <c r="K313" s="154"/>
      <c r="L313" s="35"/>
      <c r="M313" s="155" t="s">
        <v>1</v>
      </c>
      <c r="N313" s="156" t="s">
        <v>46</v>
      </c>
      <c r="O313" s="60"/>
      <c r="P313" s="157">
        <f>O313*H313</f>
        <v>0</v>
      </c>
      <c r="Q313" s="157">
        <v>0</v>
      </c>
      <c r="R313" s="157">
        <f>Q313*H313</f>
        <v>0</v>
      </c>
      <c r="S313" s="157">
        <v>2.5999999999999999E-2</v>
      </c>
      <c r="T313" s="158">
        <f>S313*H313</f>
        <v>7.8E-2</v>
      </c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R313" s="159" t="s">
        <v>246</v>
      </c>
      <c r="AT313" s="159" t="s">
        <v>242</v>
      </c>
      <c r="AU313" s="159" t="s">
        <v>140</v>
      </c>
      <c r="AY313" s="18" t="s">
        <v>239</v>
      </c>
      <c r="BE313" s="160">
        <f>IF(N313="základná",J313,0)</f>
        <v>0</v>
      </c>
      <c r="BF313" s="160">
        <f>IF(N313="znížená",J313,0)</f>
        <v>0</v>
      </c>
      <c r="BG313" s="160">
        <f>IF(N313="zákl. prenesená",J313,0)</f>
        <v>0</v>
      </c>
      <c r="BH313" s="160">
        <f>IF(N313="zníž. prenesená",J313,0)</f>
        <v>0</v>
      </c>
      <c r="BI313" s="160">
        <f>IF(N313="nulová",J313,0)</f>
        <v>0</v>
      </c>
      <c r="BJ313" s="18" t="s">
        <v>140</v>
      </c>
      <c r="BK313" s="161">
        <f>ROUND(I313*H313,3)</f>
        <v>0</v>
      </c>
      <c r="BL313" s="18" t="s">
        <v>246</v>
      </c>
      <c r="BM313" s="159" t="s">
        <v>2109</v>
      </c>
    </row>
    <row r="314" spans="1:65" s="13" customFormat="1">
      <c r="B314" s="162"/>
      <c r="D314" s="163" t="s">
        <v>247</v>
      </c>
      <c r="E314" s="164" t="s">
        <v>1</v>
      </c>
      <c r="F314" s="165" t="s">
        <v>2110</v>
      </c>
      <c r="H314" s="166">
        <v>3</v>
      </c>
      <c r="I314" s="167"/>
      <c r="L314" s="162"/>
      <c r="M314" s="168"/>
      <c r="N314" s="169"/>
      <c r="O314" s="169"/>
      <c r="P314" s="169"/>
      <c r="Q314" s="169"/>
      <c r="R314" s="169"/>
      <c r="S314" s="169"/>
      <c r="T314" s="170"/>
      <c r="AT314" s="164" t="s">
        <v>247</v>
      </c>
      <c r="AU314" s="164" t="s">
        <v>140</v>
      </c>
      <c r="AV314" s="13" t="s">
        <v>140</v>
      </c>
      <c r="AW314" s="13" t="s">
        <v>3</v>
      </c>
      <c r="AX314" s="13" t="s">
        <v>88</v>
      </c>
      <c r="AY314" s="164" t="s">
        <v>239</v>
      </c>
    </row>
    <row r="315" spans="1:65" s="2" customFormat="1" ht="24.25" customHeight="1">
      <c r="A315" s="34"/>
      <c r="B315" s="147"/>
      <c r="C315" s="148" t="s">
        <v>623</v>
      </c>
      <c r="D315" s="148" t="s">
        <v>242</v>
      </c>
      <c r="E315" s="149" t="s">
        <v>2111</v>
      </c>
      <c r="F315" s="150" t="s">
        <v>2112</v>
      </c>
      <c r="G315" s="151" t="s">
        <v>261</v>
      </c>
      <c r="H315" s="152">
        <v>8.7479999999999993</v>
      </c>
      <c r="I315" s="153"/>
      <c r="J315" s="152">
        <f>ROUND(I315*H315,3)</f>
        <v>0</v>
      </c>
      <c r="K315" s="154"/>
      <c r="L315" s="35"/>
      <c r="M315" s="155" t="s">
        <v>1</v>
      </c>
      <c r="N315" s="156" t="s">
        <v>46</v>
      </c>
      <c r="O315" s="60"/>
      <c r="P315" s="157">
        <f>O315*H315</f>
        <v>0</v>
      </c>
      <c r="Q315" s="157">
        <v>0</v>
      </c>
      <c r="R315" s="157">
        <f>Q315*H315</f>
        <v>0</v>
      </c>
      <c r="S315" s="157">
        <v>7.3999999999999996E-2</v>
      </c>
      <c r="T315" s="158">
        <f>S315*H315</f>
        <v>0.64735199999999993</v>
      </c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R315" s="159" t="s">
        <v>246</v>
      </c>
      <c r="AT315" s="159" t="s">
        <v>242</v>
      </c>
      <c r="AU315" s="159" t="s">
        <v>140</v>
      </c>
      <c r="AY315" s="18" t="s">
        <v>239</v>
      </c>
      <c r="BE315" s="160">
        <f>IF(N315="základná",J315,0)</f>
        <v>0</v>
      </c>
      <c r="BF315" s="160">
        <f>IF(N315="znížená",J315,0)</f>
        <v>0</v>
      </c>
      <c r="BG315" s="160">
        <f>IF(N315="zákl. prenesená",J315,0)</f>
        <v>0</v>
      </c>
      <c r="BH315" s="160">
        <f>IF(N315="zníž. prenesená",J315,0)</f>
        <v>0</v>
      </c>
      <c r="BI315" s="160">
        <f>IF(N315="nulová",J315,0)</f>
        <v>0</v>
      </c>
      <c r="BJ315" s="18" t="s">
        <v>140</v>
      </c>
      <c r="BK315" s="161">
        <f>ROUND(I315*H315,3)</f>
        <v>0</v>
      </c>
      <c r="BL315" s="18" t="s">
        <v>246</v>
      </c>
      <c r="BM315" s="159" t="s">
        <v>2113</v>
      </c>
    </row>
    <row r="316" spans="1:65" s="13" customFormat="1">
      <c r="B316" s="162"/>
      <c r="D316" s="163" t="s">
        <v>247</v>
      </c>
      <c r="E316" s="164" t="s">
        <v>1</v>
      </c>
      <c r="F316" s="165" t="s">
        <v>2114</v>
      </c>
      <c r="H316" s="166">
        <v>1.1879999999999999</v>
      </c>
      <c r="I316" s="167"/>
      <c r="L316" s="162"/>
      <c r="M316" s="168"/>
      <c r="N316" s="169"/>
      <c r="O316" s="169"/>
      <c r="P316" s="169"/>
      <c r="Q316" s="169"/>
      <c r="R316" s="169"/>
      <c r="S316" s="169"/>
      <c r="T316" s="170"/>
      <c r="AT316" s="164" t="s">
        <v>247</v>
      </c>
      <c r="AU316" s="164" t="s">
        <v>140</v>
      </c>
      <c r="AV316" s="13" t="s">
        <v>140</v>
      </c>
      <c r="AW316" s="13" t="s">
        <v>3</v>
      </c>
      <c r="AX316" s="13" t="s">
        <v>80</v>
      </c>
      <c r="AY316" s="164" t="s">
        <v>239</v>
      </c>
    </row>
    <row r="317" spans="1:65" s="13" customFormat="1">
      <c r="B317" s="162"/>
      <c r="D317" s="163" t="s">
        <v>247</v>
      </c>
      <c r="E317" s="164" t="s">
        <v>1</v>
      </c>
      <c r="F317" s="165" t="s">
        <v>2115</v>
      </c>
      <c r="H317" s="166">
        <v>7.56</v>
      </c>
      <c r="I317" s="167"/>
      <c r="L317" s="162"/>
      <c r="M317" s="168"/>
      <c r="N317" s="169"/>
      <c r="O317" s="169"/>
      <c r="P317" s="169"/>
      <c r="Q317" s="169"/>
      <c r="R317" s="169"/>
      <c r="S317" s="169"/>
      <c r="T317" s="170"/>
      <c r="AT317" s="164" t="s">
        <v>247</v>
      </c>
      <c r="AU317" s="164" t="s">
        <v>140</v>
      </c>
      <c r="AV317" s="13" t="s">
        <v>140</v>
      </c>
      <c r="AW317" s="13" t="s">
        <v>3</v>
      </c>
      <c r="AX317" s="13" t="s">
        <v>80</v>
      </c>
      <c r="AY317" s="164" t="s">
        <v>239</v>
      </c>
    </row>
    <row r="318" spans="1:65" s="14" customFormat="1">
      <c r="B318" s="171"/>
      <c r="D318" s="163" t="s">
        <v>247</v>
      </c>
      <c r="E318" s="172" t="s">
        <v>1</v>
      </c>
      <c r="F318" s="173" t="s">
        <v>249</v>
      </c>
      <c r="H318" s="174">
        <v>8.7479999999999993</v>
      </c>
      <c r="I318" s="175"/>
      <c r="L318" s="171"/>
      <c r="M318" s="176"/>
      <c r="N318" s="177"/>
      <c r="O318" s="177"/>
      <c r="P318" s="177"/>
      <c r="Q318" s="177"/>
      <c r="R318" s="177"/>
      <c r="S318" s="177"/>
      <c r="T318" s="178"/>
      <c r="AT318" s="172" t="s">
        <v>247</v>
      </c>
      <c r="AU318" s="172" t="s">
        <v>140</v>
      </c>
      <c r="AV318" s="14" t="s">
        <v>246</v>
      </c>
      <c r="AW318" s="14" t="s">
        <v>3</v>
      </c>
      <c r="AX318" s="14" t="s">
        <v>88</v>
      </c>
      <c r="AY318" s="172" t="s">
        <v>239</v>
      </c>
    </row>
    <row r="319" spans="1:65" s="2" customFormat="1" ht="24.25" customHeight="1">
      <c r="A319" s="34"/>
      <c r="B319" s="147"/>
      <c r="C319" s="148" t="s">
        <v>630</v>
      </c>
      <c r="D319" s="148" t="s">
        <v>242</v>
      </c>
      <c r="E319" s="149" t="s">
        <v>2116</v>
      </c>
      <c r="F319" s="150" t="s">
        <v>2117</v>
      </c>
      <c r="G319" s="151" t="s">
        <v>261</v>
      </c>
      <c r="H319" s="152">
        <v>36.92</v>
      </c>
      <c r="I319" s="153"/>
      <c r="J319" s="152">
        <f>ROUND(I319*H319,3)</f>
        <v>0</v>
      </c>
      <c r="K319" s="154"/>
      <c r="L319" s="35"/>
      <c r="M319" s="155" t="s">
        <v>1</v>
      </c>
      <c r="N319" s="156" t="s">
        <v>46</v>
      </c>
      <c r="O319" s="60"/>
      <c r="P319" s="157">
        <f>O319*H319</f>
        <v>0</v>
      </c>
      <c r="Q319" s="157">
        <v>0</v>
      </c>
      <c r="R319" s="157">
        <f>Q319*H319</f>
        <v>0</v>
      </c>
      <c r="S319" s="157">
        <v>5.1999999999999998E-2</v>
      </c>
      <c r="T319" s="158">
        <f>S319*H319</f>
        <v>1.91984</v>
      </c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R319" s="159" t="s">
        <v>246</v>
      </c>
      <c r="AT319" s="159" t="s">
        <v>242</v>
      </c>
      <c r="AU319" s="159" t="s">
        <v>140</v>
      </c>
      <c r="AY319" s="18" t="s">
        <v>239</v>
      </c>
      <c r="BE319" s="160">
        <f>IF(N319="základná",J319,0)</f>
        <v>0</v>
      </c>
      <c r="BF319" s="160">
        <f>IF(N319="znížená",J319,0)</f>
        <v>0</v>
      </c>
      <c r="BG319" s="160">
        <f>IF(N319="zákl. prenesená",J319,0)</f>
        <v>0</v>
      </c>
      <c r="BH319" s="160">
        <f>IF(N319="zníž. prenesená",J319,0)</f>
        <v>0</v>
      </c>
      <c r="BI319" s="160">
        <f>IF(N319="nulová",J319,0)</f>
        <v>0</v>
      </c>
      <c r="BJ319" s="18" t="s">
        <v>140</v>
      </c>
      <c r="BK319" s="161">
        <f>ROUND(I319*H319,3)</f>
        <v>0</v>
      </c>
      <c r="BL319" s="18" t="s">
        <v>246</v>
      </c>
      <c r="BM319" s="159" t="s">
        <v>2118</v>
      </c>
    </row>
    <row r="320" spans="1:65" s="13" customFormat="1">
      <c r="B320" s="162"/>
      <c r="D320" s="163" t="s">
        <v>247</v>
      </c>
      <c r="E320" s="164" t="s">
        <v>1</v>
      </c>
      <c r="F320" s="165" t="s">
        <v>2119</v>
      </c>
      <c r="H320" s="166">
        <v>5.24</v>
      </c>
      <c r="I320" s="167"/>
      <c r="L320" s="162"/>
      <c r="M320" s="168"/>
      <c r="N320" s="169"/>
      <c r="O320" s="169"/>
      <c r="P320" s="169"/>
      <c r="Q320" s="169"/>
      <c r="R320" s="169"/>
      <c r="S320" s="169"/>
      <c r="T320" s="170"/>
      <c r="AT320" s="164" t="s">
        <v>247</v>
      </c>
      <c r="AU320" s="164" t="s">
        <v>140</v>
      </c>
      <c r="AV320" s="13" t="s">
        <v>140</v>
      </c>
      <c r="AW320" s="13" t="s">
        <v>3</v>
      </c>
      <c r="AX320" s="13" t="s">
        <v>80</v>
      </c>
      <c r="AY320" s="164" t="s">
        <v>239</v>
      </c>
    </row>
    <row r="321" spans="1:65" s="13" customFormat="1">
      <c r="B321" s="162"/>
      <c r="D321" s="163" t="s">
        <v>247</v>
      </c>
      <c r="E321" s="164" t="s">
        <v>1</v>
      </c>
      <c r="F321" s="165" t="s">
        <v>2120</v>
      </c>
      <c r="H321" s="166">
        <v>31.68</v>
      </c>
      <c r="I321" s="167"/>
      <c r="L321" s="162"/>
      <c r="M321" s="168"/>
      <c r="N321" s="169"/>
      <c r="O321" s="169"/>
      <c r="P321" s="169"/>
      <c r="Q321" s="169"/>
      <c r="R321" s="169"/>
      <c r="S321" s="169"/>
      <c r="T321" s="170"/>
      <c r="AT321" s="164" t="s">
        <v>247</v>
      </c>
      <c r="AU321" s="164" t="s">
        <v>140</v>
      </c>
      <c r="AV321" s="13" t="s">
        <v>140</v>
      </c>
      <c r="AW321" s="13" t="s">
        <v>3</v>
      </c>
      <c r="AX321" s="13" t="s">
        <v>80</v>
      </c>
      <c r="AY321" s="164" t="s">
        <v>239</v>
      </c>
    </row>
    <row r="322" spans="1:65" s="14" customFormat="1">
      <c r="B322" s="171"/>
      <c r="D322" s="163" t="s">
        <v>247</v>
      </c>
      <c r="E322" s="172" t="s">
        <v>1</v>
      </c>
      <c r="F322" s="173" t="s">
        <v>249</v>
      </c>
      <c r="H322" s="174">
        <v>36.92</v>
      </c>
      <c r="I322" s="175"/>
      <c r="L322" s="171"/>
      <c r="M322" s="176"/>
      <c r="N322" s="177"/>
      <c r="O322" s="177"/>
      <c r="P322" s="177"/>
      <c r="Q322" s="177"/>
      <c r="R322" s="177"/>
      <c r="S322" s="177"/>
      <c r="T322" s="178"/>
      <c r="AT322" s="172" t="s">
        <v>247</v>
      </c>
      <c r="AU322" s="172" t="s">
        <v>140</v>
      </c>
      <c r="AV322" s="14" t="s">
        <v>246</v>
      </c>
      <c r="AW322" s="14" t="s">
        <v>3</v>
      </c>
      <c r="AX322" s="14" t="s">
        <v>88</v>
      </c>
      <c r="AY322" s="172" t="s">
        <v>239</v>
      </c>
    </row>
    <row r="323" spans="1:65" s="2" customFormat="1" ht="24.25" customHeight="1">
      <c r="A323" s="34"/>
      <c r="B323" s="147"/>
      <c r="C323" s="148" t="s">
        <v>663</v>
      </c>
      <c r="D323" s="148" t="s">
        <v>242</v>
      </c>
      <c r="E323" s="149" t="s">
        <v>2121</v>
      </c>
      <c r="F323" s="150" t="s">
        <v>2122</v>
      </c>
      <c r="G323" s="151" t="s">
        <v>261</v>
      </c>
      <c r="H323" s="152">
        <v>9.2129999999999992</v>
      </c>
      <c r="I323" s="153"/>
      <c r="J323" s="152">
        <f>ROUND(I323*H323,3)</f>
        <v>0</v>
      </c>
      <c r="K323" s="154"/>
      <c r="L323" s="35"/>
      <c r="M323" s="155" t="s">
        <v>1</v>
      </c>
      <c r="N323" s="156" t="s">
        <v>46</v>
      </c>
      <c r="O323" s="60"/>
      <c r="P323" s="157">
        <f>O323*H323</f>
        <v>0</v>
      </c>
      <c r="Q323" s="157">
        <v>0</v>
      </c>
      <c r="R323" s="157">
        <f>Q323*H323</f>
        <v>0</v>
      </c>
      <c r="S323" s="157">
        <v>6.2E-2</v>
      </c>
      <c r="T323" s="158">
        <f>S323*H323</f>
        <v>0.57120599999999999</v>
      </c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R323" s="159" t="s">
        <v>246</v>
      </c>
      <c r="AT323" s="159" t="s">
        <v>242</v>
      </c>
      <c r="AU323" s="159" t="s">
        <v>140</v>
      </c>
      <c r="AY323" s="18" t="s">
        <v>239</v>
      </c>
      <c r="BE323" s="160">
        <f>IF(N323="základná",J323,0)</f>
        <v>0</v>
      </c>
      <c r="BF323" s="160">
        <f>IF(N323="znížená",J323,0)</f>
        <v>0</v>
      </c>
      <c r="BG323" s="160">
        <f>IF(N323="zákl. prenesená",J323,0)</f>
        <v>0</v>
      </c>
      <c r="BH323" s="160">
        <f>IF(N323="zníž. prenesená",J323,0)</f>
        <v>0</v>
      </c>
      <c r="BI323" s="160">
        <f>IF(N323="nulová",J323,0)</f>
        <v>0</v>
      </c>
      <c r="BJ323" s="18" t="s">
        <v>140</v>
      </c>
      <c r="BK323" s="161">
        <f>ROUND(I323*H323,3)</f>
        <v>0</v>
      </c>
      <c r="BL323" s="18" t="s">
        <v>246</v>
      </c>
      <c r="BM323" s="159" t="s">
        <v>2123</v>
      </c>
    </row>
    <row r="324" spans="1:65" s="13" customFormat="1">
      <c r="B324" s="162"/>
      <c r="D324" s="163" t="s">
        <v>247</v>
      </c>
      <c r="E324" s="164" t="s">
        <v>1</v>
      </c>
      <c r="F324" s="165" t="s">
        <v>2124</v>
      </c>
      <c r="H324" s="166">
        <v>9.2129999999999992</v>
      </c>
      <c r="I324" s="167"/>
      <c r="L324" s="162"/>
      <c r="M324" s="168"/>
      <c r="N324" s="169"/>
      <c r="O324" s="169"/>
      <c r="P324" s="169"/>
      <c r="Q324" s="169"/>
      <c r="R324" s="169"/>
      <c r="S324" s="169"/>
      <c r="T324" s="170"/>
      <c r="AT324" s="164" t="s">
        <v>247</v>
      </c>
      <c r="AU324" s="164" t="s">
        <v>140</v>
      </c>
      <c r="AV324" s="13" t="s">
        <v>140</v>
      </c>
      <c r="AW324" s="13" t="s">
        <v>3</v>
      </c>
      <c r="AX324" s="13" t="s">
        <v>88</v>
      </c>
      <c r="AY324" s="164" t="s">
        <v>239</v>
      </c>
    </row>
    <row r="325" spans="1:65" s="2" customFormat="1" ht="24.25" customHeight="1">
      <c r="A325" s="34"/>
      <c r="B325" s="147"/>
      <c r="C325" s="148" t="s">
        <v>668</v>
      </c>
      <c r="D325" s="148" t="s">
        <v>242</v>
      </c>
      <c r="E325" s="149" t="s">
        <v>418</v>
      </c>
      <c r="F325" s="150" t="s">
        <v>419</v>
      </c>
      <c r="G325" s="151" t="s">
        <v>261</v>
      </c>
      <c r="H325" s="152">
        <v>7.11</v>
      </c>
      <c r="I325" s="153"/>
      <c r="J325" s="152">
        <f>ROUND(I325*H325,3)</f>
        <v>0</v>
      </c>
      <c r="K325" s="154"/>
      <c r="L325" s="35"/>
      <c r="M325" s="155" t="s">
        <v>1</v>
      </c>
      <c r="N325" s="156" t="s">
        <v>46</v>
      </c>
      <c r="O325" s="60"/>
      <c r="P325" s="157">
        <f>O325*H325</f>
        <v>0</v>
      </c>
      <c r="Q325" s="157">
        <v>0</v>
      </c>
      <c r="R325" s="157">
        <f>Q325*H325</f>
        <v>0</v>
      </c>
      <c r="S325" s="157">
        <v>0.01</v>
      </c>
      <c r="T325" s="158">
        <f>S325*H325</f>
        <v>7.110000000000001E-2</v>
      </c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R325" s="159" t="s">
        <v>307</v>
      </c>
      <c r="AT325" s="159" t="s">
        <v>242</v>
      </c>
      <c r="AU325" s="159" t="s">
        <v>140</v>
      </c>
      <c r="AY325" s="18" t="s">
        <v>239</v>
      </c>
      <c r="BE325" s="160">
        <f>IF(N325="základná",J325,0)</f>
        <v>0</v>
      </c>
      <c r="BF325" s="160">
        <f>IF(N325="znížená",J325,0)</f>
        <v>0</v>
      </c>
      <c r="BG325" s="160">
        <f>IF(N325="zákl. prenesená",J325,0)</f>
        <v>0</v>
      </c>
      <c r="BH325" s="160">
        <f>IF(N325="zníž. prenesená",J325,0)</f>
        <v>0</v>
      </c>
      <c r="BI325" s="160">
        <f>IF(N325="nulová",J325,0)</f>
        <v>0</v>
      </c>
      <c r="BJ325" s="18" t="s">
        <v>140</v>
      </c>
      <c r="BK325" s="161">
        <f>ROUND(I325*H325,3)</f>
        <v>0</v>
      </c>
      <c r="BL325" s="18" t="s">
        <v>307</v>
      </c>
      <c r="BM325" s="159" t="s">
        <v>1331</v>
      </c>
    </row>
    <row r="326" spans="1:65" s="13" customFormat="1">
      <c r="B326" s="162"/>
      <c r="D326" s="163" t="s">
        <v>247</v>
      </c>
      <c r="E326" s="164" t="s">
        <v>1</v>
      </c>
      <c r="F326" s="165" t="s">
        <v>2125</v>
      </c>
      <c r="H326" s="166">
        <v>3.51</v>
      </c>
      <c r="I326" s="167"/>
      <c r="L326" s="162"/>
      <c r="M326" s="168"/>
      <c r="N326" s="169"/>
      <c r="O326" s="169"/>
      <c r="P326" s="169"/>
      <c r="Q326" s="169"/>
      <c r="R326" s="169"/>
      <c r="S326" s="169"/>
      <c r="T326" s="170"/>
      <c r="AT326" s="164" t="s">
        <v>247</v>
      </c>
      <c r="AU326" s="164" t="s">
        <v>140</v>
      </c>
      <c r="AV326" s="13" t="s">
        <v>140</v>
      </c>
      <c r="AW326" s="13" t="s">
        <v>3</v>
      </c>
      <c r="AX326" s="13" t="s">
        <v>80</v>
      </c>
      <c r="AY326" s="164" t="s">
        <v>239</v>
      </c>
    </row>
    <row r="327" spans="1:65" s="13" customFormat="1">
      <c r="B327" s="162"/>
      <c r="D327" s="163" t="s">
        <v>247</v>
      </c>
      <c r="E327" s="164" t="s">
        <v>1</v>
      </c>
      <c r="F327" s="165" t="s">
        <v>2126</v>
      </c>
      <c r="H327" s="166">
        <v>3.6</v>
      </c>
      <c r="I327" s="167"/>
      <c r="L327" s="162"/>
      <c r="M327" s="168"/>
      <c r="N327" s="169"/>
      <c r="O327" s="169"/>
      <c r="P327" s="169"/>
      <c r="Q327" s="169"/>
      <c r="R327" s="169"/>
      <c r="S327" s="169"/>
      <c r="T327" s="170"/>
      <c r="AT327" s="164" t="s">
        <v>247</v>
      </c>
      <c r="AU327" s="164" t="s">
        <v>140</v>
      </c>
      <c r="AV327" s="13" t="s">
        <v>140</v>
      </c>
      <c r="AW327" s="13" t="s">
        <v>3</v>
      </c>
      <c r="AX327" s="13" t="s">
        <v>80</v>
      </c>
      <c r="AY327" s="164" t="s">
        <v>239</v>
      </c>
    </row>
    <row r="328" spans="1:65" s="14" customFormat="1">
      <c r="B328" s="171"/>
      <c r="D328" s="163" t="s">
        <v>247</v>
      </c>
      <c r="E328" s="172" t="s">
        <v>1</v>
      </c>
      <c r="F328" s="173" t="s">
        <v>249</v>
      </c>
      <c r="H328" s="174">
        <v>7.11</v>
      </c>
      <c r="I328" s="175"/>
      <c r="L328" s="171"/>
      <c r="M328" s="176"/>
      <c r="N328" s="177"/>
      <c r="O328" s="177"/>
      <c r="P328" s="177"/>
      <c r="Q328" s="177"/>
      <c r="R328" s="177"/>
      <c r="S328" s="177"/>
      <c r="T328" s="178"/>
      <c r="AT328" s="172" t="s">
        <v>247</v>
      </c>
      <c r="AU328" s="172" t="s">
        <v>140</v>
      </c>
      <c r="AV328" s="14" t="s">
        <v>246</v>
      </c>
      <c r="AW328" s="14" t="s">
        <v>3</v>
      </c>
      <c r="AX328" s="14" t="s">
        <v>88</v>
      </c>
      <c r="AY328" s="172" t="s">
        <v>239</v>
      </c>
    </row>
    <row r="329" spans="1:65" s="2" customFormat="1" ht="24.25" customHeight="1">
      <c r="A329" s="34"/>
      <c r="B329" s="147"/>
      <c r="C329" s="148" t="s">
        <v>656</v>
      </c>
      <c r="D329" s="148" t="s">
        <v>242</v>
      </c>
      <c r="E329" s="149" t="s">
        <v>423</v>
      </c>
      <c r="F329" s="150" t="s">
        <v>424</v>
      </c>
      <c r="G329" s="151" t="s">
        <v>261</v>
      </c>
      <c r="H329" s="152">
        <v>3.6</v>
      </c>
      <c r="I329" s="153"/>
      <c r="J329" s="152">
        <f>ROUND(I329*H329,3)</f>
        <v>0</v>
      </c>
      <c r="K329" s="154"/>
      <c r="L329" s="35"/>
      <c r="M329" s="155" t="s">
        <v>1</v>
      </c>
      <c r="N329" s="156" t="s">
        <v>46</v>
      </c>
      <c r="O329" s="60"/>
      <c r="P329" s="157">
        <f>O329*H329</f>
        <v>0</v>
      </c>
      <c r="Q329" s="157">
        <v>0</v>
      </c>
      <c r="R329" s="157">
        <f>Q329*H329</f>
        <v>0</v>
      </c>
      <c r="S329" s="157">
        <v>0</v>
      </c>
      <c r="T329" s="158">
        <f>S329*H329</f>
        <v>0</v>
      </c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R329" s="159" t="s">
        <v>307</v>
      </c>
      <c r="AT329" s="159" t="s">
        <v>242</v>
      </c>
      <c r="AU329" s="159" t="s">
        <v>140</v>
      </c>
      <c r="AY329" s="18" t="s">
        <v>239</v>
      </c>
      <c r="BE329" s="160">
        <f>IF(N329="základná",J329,0)</f>
        <v>0</v>
      </c>
      <c r="BF329" s="160">
        <f>IF(N329="znížená",J329,0)</f>
        <v>0</v>
      </c>
      <c r="BG329" s="160">
        <f>IF(N329="zákl. prenesená",J329,0)</f>
        <v>0</v>
      </c>
      <c r="BH329" s="160">
        <f>IF(N329="zníž. prenesená",J329,0)</f>
        <v>0</v>
      </c>
      <c r="BI329" s="160">
        <f>IF(N329="nulová",J329,0)</f>
        <v>0</v>
      </c>
      <c r="BJ329" s="18" t="s">
        <v>140</v>
      </c>
      <c r="BK329" s="161">
        <f>ROUND(I329*H329,3)</f>
        <v>0</v>
      </c>
      <c r="BL329" s="18" t="s">
        <v>307</v>
      </c>
      <c r="BM329" s="159" t="s">
        <v>825</v>
      </c>
    </row>
    <row r="330" spans="1:65" s="13" customFormat="1">
      <c r="B330" s="162"/>
      <c r="D330" s="163" t="s">
        <v>247</v>
      </c>
      <c r="E330" s="164" t="s">
        <v>1</v>
      </c>
      <c r="F330" s="165" t="s">
        <v>2126</v>
      </c>
      <c r="H330" s="166">
        <v>3.6</v>
      </c>
      <c r="I330" s="167"/>
      <c r="L330" s="162"/>
      <c r="M330" s="168"/>
      <c r="N330" s="169"/>
      <c r="O330" s="169"/>
      <c r="P330" s="169"/>
      <c r="Q330" s="169"/>
      <c r="R330" s="169"/>
      <c r="S330" s="169"/>
      <c r="T330" s="170"/>
      <c r="AT330" s="164" t="s">
        <v>247</v>
      </c>
      <c r="AU330" s="164" t="s">
        <v>140</v>
      </c>
      <c r="AV330" s="13" t="s">
        <v>140</v>
      </c>
      <c r="AW330" s="13" t="s">
        <v>3</v>
      </c>
      <c r="AX330" s="13" t="s">
        <v>88</v>
      </c>
      <c r="AY330" s="164" t="s">
        <v>239</v>
      </c>
    </row>
    <row r="331" spans="1:65" s="2" customFormat="1" ht="38" customHeight="1">
      <c r="A331" s="34"/>
      <c r="B331" s="147"/>
      <c r="C331" s="148" t="s">
        <v>678</v>
      </c>
      <c r="D331" s="148" t="s">
        <v>242</v>
      </c>
      <c r="E331" s="149" t="s">
        <v>431</v>
      </c>
      <c r="F331" s="150" t="s">
        <v>432</v>
      </c>
      <c r="G331" s="151" t="s">
        <v>433</v>
      </c>
      <c r="H331" s="152">
        <v>14</v>
      </c>
      <c r="I331" s="153"/>
      <c r="J331" s="152">
        <f>ROUND(I331*H331,3)</f>
        <v>0</v>
      </c>
      <c r="K331" s="154"/>
      <c r="L331" s="35"/>
      <c r="M331" s="155" t="s">
        <v>1</v>
      </c>
      <c r="N331" s="156" t="s">
        <v>46</v>
      </c>
      <c r="O331" s="60"/>
      <c r="P331" s="157">
        <f>O331*H331</f>
        <v>0</v>
      </c>
      <c r="Q331" s="157">
        <v>0</v>
      </c>
      <c r="R331" s="157">
        <f>Q331*H331</f>
        <v>0</v>
      </c>
      <c r="S331" s="157">
        <v>0</v>
      </c>
      <c r="T331" s="158">
        <f>S331*H331</f>
        <v>0</v>
      </c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R331" s="159" t="s">
        <v>307</v>
      </c>
      <c r="AT331" s="159" t="s">
        <v>242</v>
      </c>
      <c r="AU331" s="159" t="s">
        <v>140</v>
      </c>
      <c r="AY331" s="18" t="s">
        <v>239</v>
      </c>
      <c r="BE331" s="160">
        <f>IF(N331="základná",J331,0)</f>
        <v>0</v>
      </c>
      <c r="BF331" s="160">
        <f>IF(N331="znížená",J331,0)</f>
        <v>0</v>
      </c>
      <c r="BG331" s="160">
        <f>IF(N331="zákl. prenesená",J331,0)</f>
        <v>0</v>
      </c>
      <c r="BH331" s="160">
        <f>IF(N331="zníž. prenesená",J331,0)</f>
        <v>0</v>
      </c>
      <c r="BI331" s="160">
        <f>IF(N331="nulová",J331,0)</f>
        <v>0</v>
      </c>
      <c r="BJ331" s="18" t="s">
        <v>140</v>
      </c>
      <c r="BK331" s="161">
        <f>ROUND(I331*H331,3)</f>
        <v>0</v>
      </c>
      <c r="BL331" s="18" t="s">
        <v>307</v>
      </c>
      <c r="BM331" s="159" t="s">
        <v>439</v>
      </c>
    </row>
    <row r="332" spans="1:65" s="13" customFormat="1">
      <c r="B332" s="162"/>
      <c r="D332" s="163" t="s">
        <v>247</v>
      </c>
      <c r="E332" s="164" t="s">
        <v>1</v>
      </c>
      <c r="F332" s="165" t="s">
        <v>2127</v>
      </c>
      <c r="H332" s="166">
        <v>13</v>
      </c>
      <c r="I332" s="167"/>
      <c r="L332" s="162"/>
      <c r="M332" s="168"/>
      <c r="N332" s="169"/>
      <c r="O332" s="169"/>
      <c r="P332" s="169"/>
      <c r="Q332" s="169"/>
      <c r="R332" s="169"/>
      <c r="S332" s="169"/>
      <c r="T332" s="170"/>
      <c r="AT332" s="164" t="s">
        <v>247</v>
      </c>
      <c r="AU332" s="164" t="s">
        <v>140</v>
      </c>
      <c r="AV332" s="13" t="s">
        <v>140</v>
      </c>
      <c r="AW332" s="13" t="s">
        <v>3</v>
      </c>
      <c r="AX332" s="13" t="s">
        <v>80</v>
      </c>
      <c r="AY332" s="164" t="s">
        <v>239</v>
      </c>
    </row>
    <row r="333" spans="1:65" s="13" customFormat="1">
      <c r="B333" s="162"/>
      <c r="D333" s="163" t="s">
        <v>247</v>
      </c>
      <c r="E333" s="164" t="s">
        <v>1</v>
      </c>
      <c r="F333" s="165" t="s">
        <v>2128</v>
      </c>
      <c r="H333" s="166">
        <v>1</v>
      </c>
      <c r="I333" s="167"/>
      <c r="L333" s="162"/>
      <c r="M333" s="168"/>
      <c r="N333" s="169"/>
      <c r="O333" s="169"/>
      <c r="P333" s="169"/>
      <c r="Q333" s="169"/>
      <c r="R333" s="169"/>
      <c r="S333" s="169"/>
      <c r="T333" s="170"/>
      <c r="AT333" s="164" t="s">
        <v>247</v>
      </c>
      <c r="AU333" s="164" t="s">
        <v>140</v>
      </c>
      <c r="AV333" s="13" t="s">
        <v>140</v>
      </c>
      <c r="AW333" s="13" t="s">
        <v>3</v>
      </c>
      <c r="AX333" s="13" t="s">
        <v>80</v>
      </c>
      <c r="AY333" s="164" t="s">
        <v>239</v>
      </c>
    </row>
    <row r="334" spans="1:65" s="14" customFormat="1">
      <c r="B334" s="171"/>
      <c r="D334" s="163" t="s">
        <v>247</v>
      </c>
      <c r="E334" s="172" t="s">
        <v>1</v>
      </c>
      <c r="F334" s="173" t="s">
        <v>249</v>
      </c>
      <c r="H334" s="174">
        <v>14</v>
      </c>
      <c r="I334" s="175"/>
      <c r="L334" s="171"/>
      <c r="M334" s="176"/>
      <c r="N334" s="177"/>
      <c r="O334" s="177"/>
      <c r="P334" s="177"/>
      <c r="Q334" s="177"/>
      <c r="R334" s="177"/>
      <c r="S334" s="177"/>
      <c r="T334" s="178"/>
      <c r="AT334" s="172" t="s">
        <v>247</v>
      </c>
      <c r="AU334" s="172" t="s">
        <v>140</v>
      </c>
      <c r="AV334" s="14" t="s">
        <v>246</v>
      </c>
      <c r="AW334" s="14" t="s">
        <v>3</v>
      </c>
      <c r="AX334" s="14" t="s">
        <v>88</v>
      </c>
      <c r="AY334" s="172" t="s">
        <v>239</v>
      </c>
    </row>
    <row r="335" spans="1:65" s="2" customFormat="1" ht="24.25" customHeight="1">
      <c r="A335" s="34"/>
      <c r="B335" s="147"/>
      <c r="C335" s="148" t="s">
        <v>681</v>
      </c>
      <c r="D335" s="148" t="s">
        <v>242</v>
      </c>
      <c r="E335" s="149" t="s">
        <v>452</v>
      </c>
      <c r="F335" s="150" t="s">
        <v>453</v>
      </c>
      <c r="G335" s="151" t="s">
        <v>454</v>
      </c>
      <c r="H335" s="152">
        <v>38</v>
      </c>
      <c r="I335" s="153"/>
      <c r="J335" s="152">
        <f>ROUND(I335*H335,3)</f>
        <v>0</v>
      </c>
      <c r="K335" s="154"/>
      <c r="L335" s="35"/>
      <c r="M335" s="155" t="s">
        <v>1</v>
      </c>
      <c r="N335" s="156" t="s">
        <v>46</v>
      </c>
      <c r="O335" s="60"/>
      <c r="P335" s="157">
        <f>O335*H335</f>
        <v>0</v>
      </c>
      <c r="Q335" s="157">
        <v>5.7800000000000002E-5</v>
      </c>
      <c r="R335" s="157">
        <f>Q335*H335</f>
        <v>2.1964000000000003E-3</v>
      </c>
      <c r="S335" s="157">
        <v>1E-3</v>
      </c>
      <c r="T335" s="158">
        <f>S335*H335</f>
        <v>3.7999999999999999E-2</v>
      </c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R335" s="159" t="s">
        <v>307</v>
      </c>
      <c r="AT335" s="159" t="s">
        <v>242</v>
      </c>
      <c r="AU335" s="159" t="s">
        <v>140</v>
      </c>
      <c r="AY335" s="18" t="s">
        <v>239</v>
      </c>
      <c r="BE335" s="160">
        <f>IF(N335="základná",J335,0)</f>
        <v>0</v>
      </c>
      <c r="BF335" s="160">
        <f>IF(N335="znížená",J335,0)</f>
        <v>0</v>
      </c>
      <c r="BG335" s="160">
        <f>IF(N335="zákl. prenesená",J335,0)</f>
        <v>0</v>
      </c>
      <c r="BH335" s="160">
        <f>IF(N335="zníž. prenesená",J335,0)</f>
        <v>0</v>
      </c>
      <c r="BI335" s="160">
        <f>IF(N335="nulová",J335,0)</f>
        <v>0</v>
      </c>
      <c r="BJ335" s="18" t="s">
        <v>140</v>
      </c>
      <c r="BK335" s="161">
        <f>ROUND(I335*H335,3)</f>
        <v>0</v>
      </c>
      <c r="BL335" s="18" t="s">
        <v>307</v>
      </c>
      <c r="BM335" s="159" t="s">
        <v>330</v>
      </c>
    </row>
    <row r="336" spans="1:65" s="2" customFormat="1" ht="29.45">
      <c r="A336" s="34"/>
      <c r="B336" s="35"/>
      <c r="C336" s="34"/>
      <c r="D336" s="163" t="s">
        <v>316</v>
      </c>
      <c r="E336" s="34"/>
      <c r="F336" s="186" t="s">
        <v>456</v>
      </c>
      <c r="G336" s="34"/>
      <c r="H336" s="34"/>
      <c r="I336" s="187"/>
      <c r="J336" s="34"/>
      <c r="K336" s="34"/>
      <c r="L336" s="35"/>
      <c r="M336" s="188"/>
      <c r="N336" s="189"/>
      <c r="O336" s="60"/>
      <c r="P336" s="60"/>
      <c r="Q336" s="60"/>
      <c r="R336" s="60"/>
      <c r="S336" s="60"/>
      <c r="T336" s="61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T336" s="18" t="s">
        <v>316</v>
      </c>
      <c r="AU336" s="18" t="s">
        <v>140</v>
      </c>
    </row>
    <row r="337" spans="1:65" s="13" customFormat="1" ht="20.95">
      <c r="B337" s="162"/>
      <c r="D337" s="163" t="s">
        <v>247</v>
      </c>
      <c r="E337" s="164" t="s">
        <v>1</v>
      </c>
      <c r="F337" s="165" t="s">
        <v>2129</v>
      </c>
      <c r="H337" s="166">
        <v>38</v>
      </c>
      <c r="I337" s="167"/>
      <c r="L337" s="162"/>
      <c r="M337" s="168"/>
      <c r="N337" s="169"/>
      <c r="O337" s="169"/>
      <c r="P337" s="169"/>
      <c r="Q337" s="169"/>
      <c r="R337" s="169"/>
      <c r="S337" s="169"/>
      <c r="T337" s="170"/>
      <c r="AT337" s="164" t="s">
        <v>247</v>
      </c>
      <c r="AU337" s="164" t="s">
        <v>140</v>
      </c>
      <c r="AV337" s="13" t="s">
        <v>140</v>
      </c>
      <c r="AW337" s="13" t="s">
        <v>3</v>
      </c>
      <c r="AX337" s="13" t="s">
        <v>88</v>
      </c>
      <c r="AY337" s="164" t="s">
        <v>239</v>
      </c>
    </row>
    <row r="338" spans="1:65" s="12" customFormat="1" ht="22.75" customHeight="1">
      <c r="B338" s="134"/>
      <c r="D338" s="135" t="s">
        <v>79</v>
      </c>
      <c r="E338" s="145" t="s">
        <v>457</v>
      </c>
      <c r="F338" s="145" t="s">
        <v>458</v>
      </c>
      <c r="I338" s="137"/>
      <c r="J338" s="146">
        <f>BK338</f>
        <v>0</v>
      </c>
      <c r="L338" s="134"/>
      <c r="M338" s="139"/>
      <c r="N338" s="140"/>
      <c r="O338" s="140"/>
      <c r="P338" s="141">
        <f>SUM(P339:P354)</f>
        <v>0</v>
      </c>
      <c r="Q338" s="140"/>
      <c r="R338" s="141">
        <f>SUM(R339:R354)</f>
        <v>0</v>
      </c>
      <c r="S338" s="140"/>
      <c r="T338" s="142">
        <f>SUM(T339:T354)</f>
        <v>0</v>
      </c>
      <c r="AR338" s="135" t="s">
        <v>88</v>
      </c>
      <c r="AT338" s="143" t="s">
        <v>79</v>
      </c>
      <c r="AU338" s="143" t="s">
        <v>88</v>
      </c>
      <c r="AY338" s="135" t="s">
        <v>239</v>
      </c>
      <c r="BK338" s="144">
        <f>SUM(BK339:BK354)</f>
        <v>0</v>
      </c>
    </row>
    <row r="339" spans="1:65" s="2" customFormat="1" ht="24.25" customHeight="1">
      <c r="A339" s="34"/>
      <c r="B339" s="147"/>
      <c r="C339" s="148" t="s">
        <v>684</v>
      </c>
      <c r="D339" s="148" t="s">
        <v>242</v>
      </c>
      <c r="E339" s="149" t="s">
        <v>459</v>
      </c>
      <c r="F339" s="150" t="s">
        <v>460</v>
      </c>
      <c r="G339" s="151" t="s">
        <v>461</v>
      </c>
      <c r="H339" s="152">
        <v>145.26900000000001</v>
      </c>
      <c r="I339" s="153"/>
      <c r="J339" s="152">
        <f>ROUND(I339*H339,3)</f>
        <v>0</v>
      </c>
      <c r="K339" s="154"/>
      <c r="L339" s="35"/>
      <c r="M339" s="155" t="s">
        <v>1</v>
      </c>
      <c r="N339" s="156" t="s">
        <v>46</v>
      </c>
      <c r="O339" s="60"/>
      <c r="P339" s="157">
        <f>O339*H339</f>
        <v>0</v>
      </c>
      <c r="Q339" s="157">
        <v>0</v>
      </c>
      <c r="R339" s="157">
        <f>Q339*H339</f>
        <v>0</v>
      </c>
      <c r="S339" s="157">
        <v>0</v>
      </c>
      <c r="T339" s="158">
        <f>S339*H339</f>
        <v>0</v>
      </c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R339" s="159" t="s">
        <v>246</v>
      </c>
      <c r="AT339" s="159" t="s">
        <v>242</v>
      </c>
      <c r="AU339" s="159" t="s">
        <v>140</v>
      </c>
      <c r="AY339" s="18" t="s">
        <v>239</v>
      </c>
      <c r="BE339" s="160">
        <f>IF(N339="základná",J339,0)</f>
        <v>0</v>
      </c>
      <c r="BF339" s="160">
        <f>IF(N339="znížená",J339,0)</f>
        <v>0</v>
      </c>
      <c r="BG339" s="160">
        <f>IF(N339="zákl. prenesená",J339,0)</f>
        <v>0</v>
      </c>
      <c r="BH339" s="160">
        <f>IF(N339="zníž. prenesená",J339,0)</f>
        <v>0</v>
      </c>
      <c r="BI339" s="160">
        <f>IF(N339="nulová",J339,0)</f>
        <v>0</v>
      </c>
      <c r="BJ339" s="18" t="s">
        <v>140</v>
      </c>
      <c r="BK339" s="161">
        <f>ROUND(I339*H339,3)</f>
        <v>0</v>
      </c>
      <c r="BL339" s="18" t="s">
        <v>246</v>
      </c>
      <c r="BM339" s="159" t="s">
        <v>546</v>
      </c>
    </row>
    <row r="340" spans="1:65" s="2" customFormat="1" ht="19.649999999999999">
      <c r="A340" s="34"/>
      <c r="B340" s="35"/>
      <c r="C340" s="34"/>
      <c r="D340" s="163" t="s">
        <v>316</v>
      </c>
      <c r="E340" s="34"/>
      <c r="F340" s="186" t="s">
        <v>2130</v>
      </c>
      <c r="G340" s="34"/>
      <c r="H340" s="34"/>
      <c r="I340" s="187"/>
      <c r="J340" s="34"/>
      <c r="K340" s="34"/>
      <c r="L340" s="35"/>
      <c r="M340" s="188"/>
      <c r="N340" s="189"/>
      <c r="O340" s="60"/>
      <c r="P340" s="60"/>
      <c r="Q340" s="60"/>
      <c r="R340" s="60"/>
      <c r="S340" s="60"/>
      <c r="T340" s="61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T340" s="18" t="s">
        <v>316</v>
      </c>
      <c r="AU340" s="18" t="s">
        <v>140</v>
      </c>
    </row>
    <row r="341" spans="1:65" s="2" customFormat="1" ht="24.25" customHeight="1">
      <c r="A341" s="34"/>
      <c r="B341" s="147"/>
      <c r="C341" s="148" t="s">
        <v>687</v>
      </c>
      <c r="D341" s="148" t="s">
        <v>242</v>
      </c>
      <c r="E341" s="149" t="s">
        <v>463</v>
      </c>
      <c r="F341" s="150" t="s">
        <v>464</v>
      </c>
      <c r="G341" s="151" t="s">
        <v>461</v>
      </c>
      <c r="H341" s="152">
        <v>726.34500000000003</v>
      </c>
      <c r="I341" s="153"/>
      <c r="J341" s="152">
        <f>ROUND(I341*H341,3)</f>
        <v>0</v>
      </c>
      <c r="K341" s="154"/>
      <c r="L341" s="35"/>
      <c r="M341" s="155" t="s">
        <v>1</v>
      </c>
      <c r="N341" s="156" t="s">
        <v>46</v>
      </c>
      <c r="O341" s="60"/>
      <c r="P341" s="157">
        <f>O341*H341</f>
        <v>0</v>
      </c>
      <c r="Q341" s="157">
        <v>0</v>
      </c>
      <c r="R341" s="157">
        <f>Q341*H341</f>
        <v>0</v>
      </c>
      <c r="S341" s="157">
        <v>0</v>
      </c>
      <c r="T341" s="158">
        <f>S341*H341</f>
        <v>0</v>
      </c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R341" s="159" t="s">
        <v>246</v>
      </c>
      <c r="AT341" s="159" t="s">
        <v>242</v>
      </c>
      <c r="AU341" s="159" t="s">
        <v>140</v>
      </c>
      <c r="AY341" s="18" t="s">
        <v>239</v>
      </c>
      <c r="BE341" s="160">
        <f>IF(N341="základná",J341,0)</f>
        <v>0</v>
      </c>
      <c r="BF341" s="160">
        <f>IF(N341="znížená",J341,0)</f>
        <v>0</v>
      </c>
      <c r="BG341" s="160">
        <f>IF(N341="zákl. prenesená",J341,0)</f>
        <v>0</v>
      </c>
      <c r="BH341" s="160">
        <f>IF(N341="zníž. prenesená",J341,0)</f>
        <v>0</v>
      </c>
      <c r="BI341" s="160">
        <f>IF(N341="nulová",J341,0)</f>
        <v>0</v>
      </c>
      <c r="BJ341" s="18" t="s">
        <v>140</v>
      </c>
      <c r="BK341" s="161">
        <f>ROUND(I341*H341,3)</f>
        <v>0</v>
      </c>
      <c r="BL341" s="18" t="s">
        <v>246</v>
      </c>
      <c r="BM341" s="159" t="s">
        <v>666</v>
      </c>
    </row>
    <row r="342" spans="1:65" s="2" customFormat="1" ht="19.649999999999999">
      <c r="A342" s="34"/>
      <c r="B342" s="35"/>
      <c r="C342" s="34"/>
      <c r="D342" s="163" t="s">
        <v>316</v>
      </c>
      <c r="E342" s="34"/>
      <c r="F342" s="186" t="s">
        <v>2131</v>
      </c>
      <c r="G342" s="34"/>
      <c r="H342" s="34"/>
      <c r="I342" s="187"/>
      <c r="J342" s="34"/>
      <c r="K342" s="34"/>
      <c r="L342" s="35"/>
      <c r="M342" s="188"/>
      <c r="N342" s="189"/>
      <c r="O342" s="60"/>
      <c r="P342" s="60"/>
      <c r="Q342" s="60"/>
      <c r="R342" s="60"/>
      <c r="S342" s="60"/>
      <c r="T342" s="61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T342" s="18" t="s">
        <v>316</v>
      </c>
      <c r="AU342" s="18" t="s">
        <v>140</v>
      </c>
    </row>
    <row r="343" spans="1:65" s="13" customFormat="1">
      <c r="B343" s="162"/>
      <c r="D343" s="163" t="s">
        <v>247</v>
      </c>
      <c r="F343" s="165" t="s">
        <v>2132</v>
      </c>
      <c r="H343" s="166">
        <v>726.34500000000003</v>
      </c>
      <c r="I343" s="167"/>
      <c r="L343" s="162"/>
      <c r="M343" s="168"/>
      <c r="N343" s="169"/>
      <c r="O343" s="169"/>
      <c r="P343" s="169"/>
      <c r="Q343" s="169"/>
      <c r="R343" s="169"/>
      <c r="S343" s="169"/>
      <c r="T343" s="170"/>
      <c r="AT343" s="164" t="s">
        <v>247</v>
      </c>
      <c r="AU343" s="164" t="s">
        <v>140</v>
      </c>
      <c r="AV343" s="13" t="s">
        <v>140</v>
      </c>
      <c r="AW343" s="13" t="s">
        <v>4</v>
      </c>
      <c r="AX343" s="13" t="s">
        <v>88</v>
      </c>
      <c r="AY343" s="164" t="s">
        <v>239</v>
      </c>
    </row>
    <row r="344" spans="1:65" s="2" customFormat="1" ht="24.25" customHeight="1">
      <c r="A344" s="34"/>
      <c r="B344" s="147"/>
      <c r="C344" s="148" t="s">
        <v>750</v>
      </c>
      <c r="D344" s="148" t="s">
        <v>242</v>
      </c>
      <c r="E344" s="149" t="s">
        <v>2133</v>
      </c>
      <c r="F344" s="150" t="s">
        <v>2134</v>
      </c>
      <c r="G344" s="151" t="s">
        <v>461</v>
      </c>
      <c r="H344" s="152">
        <v>1.069</v>
      </c>
      <c r="I344" s="153"/>
      <c r="J344" s="152">
        <f>ROUND(I344*H344,3)</f>
        <v>0</v>
      </c>
      <c r="K344" s="154"/>
      <c r="L344" s="35"/>
      <c r="M344" s="155" t="s">
        <v>1</v>
      </c>
      <c r="N344" s="156" t="s">
        <v>46</v>
      </c>
      <c r="O344" s="60"/>
      <c r="P344" s="157">
        <f>O344*H344</f>
        <v>0</v>
      </c>
      <c r="Q344" s="157">
        <v>0</v>
      </c>
      <c r="R344" s="157">
        <f>Q344*H344</f>
        <v>0</v>
      </c>
      <c r="S344" s="157">
        <v>0</v>
      </c>
      <c r="T344" s="158">
        <f>S344*H344</f>
        <v>0</v>
      </c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R344" s="159" t="s">
        <v>307</v>
      </c>
      <c r="AT344" s="159" t="s">
        <v>242</v>
      </c>
      <c r="AU344" s="159" t="s">
        <v>140</v>
      </c>
      <c r="AY344" s="18" t="s">
        <v>239</v>
      </c>
      <c r="BE344" s="160">
        <f>IF(N344="základná",J344,0)</f>
        <v>0</v>
      </c>
      <c r="BF344" s="160">
        <f>IF(N344="znížená",J344,0)</f>
        <v>0</v>
      </c>
      <c r="BG344" s="160">
        <f>IF(N344="zákl. prenesená",J344,0)</f>
        <v>0</v>
      </c>
      <c r="BH344" s="160">
        <f>IF(N344="zníž. prenesená",J344,0)</f>
        <v>0</v>
      </c>
      <c r="BI344" s="160">
        <f>IF(N344="nulová",J344,0)</f>
        <v>0</v>
      </c>
      <c r="BJ344" s="18" t="s">
        <v>140</v>
      </c>
      <c r="BK344" s="161">
        <f>ROUND(I344*H344,3)</f>
        <v>0</v>
      </c>
      <c r="BL344" s="18" t="s">
        <v>307</v>
      </c>
      <c r="BM344" s="159" t="s">
        <v>2135</v>
      </c>
    </row>
    <row r="345" spans="1:65" s="2" customFormat="1" ht="24.25" customHeight="1">
      <c r="A345" s="34"/>
      <c r="B345" s="147"/>
      <c r="C345" s="148" t="s">
        <v>754</v>
      </c>
      <c r="D345" s="148" t="s">
        <v>242</v>
      </c>
      <c r="E345" s="149" t="s">
        <v>2136</v>
      </c>
      <c r="F345" s="150" t="s">
        <v>2137</v>
      </c>
      <c r="G345" s="151" t="s">
        <v>461</v>
      </c>
      <c r="H345" s="152">
        <v>0.85799999999999998</v>
      </c>
      <c r="I345" s="153"/>
      <c r="J345" s="152">
        <f>ROUND(I345*H345,3)</f>
        <v>0</v>
      </c>
      <c r="K345" s="154"/>
      <c r="L345" s="35"/>
      <c r="M345" s="155" t="s">
        <v>1</v>
      </c>
      <c r="N345" s="156" t="s">
        <v>46</v>
      </c>
      <c r="O345" s="60"/>
      <c r="P345" s="157">
        <f>O345*H345</f>
        <v>0</v>
      </c>
      <c r="Q345" s="157">
        <v>0</v>
      </c>
      <c r="R345" s="157">
        <f>Q345*H345</f>
        <v>0</v>
      </c>
      <c r="S345" s="157">
        <v>0</v>
      </c>
      <c r="T345" s="158">
        <f>S345*H345</f>
        <v>0</v>
      </c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R345" s="159" t="s">
        <v>307</v>
      </c>
      <c r="AT345" s="159" t="s">
        <v>242</v>
      </c>
      <c r="AU345" s="159" t="s">
        <v>140</v>
      </c>
      <c r="AY345" s="18" t="s">
        <v>239</v>
      </c>
      <c r="BE345" s="160">
        <f>IF(N345="základná",J345,0)</f>
        <v>0</v>
      </c>
      <c r="BF345" s="160">
        <f>IF(N345="znížená",J345,0)</f>
        <v>0</v>
      </c>
      <c r="BG345" s="160">
        <f>IF(N345="zákl. prenesená",J345,0)</f>
        <v>0</v>
      </c>
      <c r="BH345" s="160">
        <f>IF(N345="zníž. prenesená",J345,0)</f>
        <v>0</v>
      </c>
      <c r="BI345" s="160">
        <f>IF(N345="nulová",J345,0)</f>
        <v>0</v>
      </c>
      <c r="BJ345" s="18" t="s">
        <v>140</v>
      </c>
      <c r="BK345" s="161">
        <f>ROUND(I345*H345,3)</f>
        <v>0</v>
      </c>
      <c r="BL345" s="18" t="s">
        <v>307</v>
      </c>
      <c r="BM345" s="159" t="s">
        <v>2138</v>
      </c>
    </row>
    <row r="346" spans="1:65" s="2" customFormat="1" ht="24.25" customHeight="1">
      <c r="A346" s="34"/>
      <c r="B346" s="147"/>
      <c r="C346" s="148" t="s">
        <v>758</v>
      </c>
      <c r="D346" s="148" t="s">
        <v>242</v>
      </c>
      <c r="E346" s="149" t="s">
        <v>2139</v>
      </c>
      <c r="F346" s="150" t="s">
        <v>2140</v>
      </c>
      <c r="G346" s="151" t="s">
        <v>461</v>
      </c>
      <c r="H346" s="152">
        <v>1.972</v>
      </c>
      <c r="I346" s="153"/>
      <c r="J346" s="152">
        <f>ROUND(I346*H346,3)</f>
        <v>0</v>
      </c>
      <c r="K346" s="154"/>
      <c r="L346" s="35"/>
      <c r="M346" s="155" t="s">
        <v>1</v>
      </c>
      <c r="N346" s="156" t="s">
        <v>46</v>
      </c>
      <c r="O346" s="60"/>
      <c r="P346" s="157">
        <f>O346*H346</f>
        <v>0</v>
      </c>
      <c r="Q346" s="157">
        <v>0</v>
      </c>
      <c r="R346" s="157">
        <f>Q346*H346</f>
        <v>0</v>
      </c>
      <c r="S346" s="157">
        <v>0</v>
      </c>
      <c r="T346" s="158">
        <f>S346*H346</f>
        <v>0</v>
      </c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R346" s="159" t="s">
        <v>307</v>
      </c>
      <c r="AT346" s="159" t="s">
        <v>242</v>
      </c>
      <c r="AU346" s="159" t="s">
        <v>140</v>
      </c>
      <c r="AY346" s="18" t="s">
        <v>239</v>
      </c>
      <c r="BE346" s="160">
        <f>IF(N346="základná",J346,0)</f>
        <v>0</v>
      </c>
      <c r="BF346" s="160">
        <f>IF(N346="znížená",J346,0)</f>
        <v>0</v>
      </c>
      <c r="BG346" s="160">
        <f>IF(N346="zákl. prenesená",J346,0)</f>
        <v>0</v>
      </c>
      <c r="BH346" s="160">
        <f>IF(N346="zníž. prenesená",J346,0)</f>
        <v>0</v>
      </c>
      <c r="BI346" s="160">
        <f>IF(N346="nulová",J346,0)</f>
        <v>0</v>
      </c>
      <c r="BJ346" s="18" t="s">
        <v>140</v>
      </c>
      <c r="BK346" s="161">
        <f>ROUND(I346*H346,3)</f>
        <v>0</v>
      </c>
      <c r="BL346" s="18" t="s">
        <v>307</v>
      </c>
      <c r="BM346" s="159" t="s">
        <v>2141</v>
      </c>
    </row>
    <row r="347" spans="1:65" s="2" customFormat="1" ht="24.25" customHeight="1">
      <c r="A347" s="34"/>
      <c r="B347" s="147"/>
      <c r="C347" s="148" t="s">
        <v>767</v>
      </c>
      <c r="D347" s="148" t="s">
        <v>242</v>
      </c>
      <c r="E347" s="149" t="s">
        <v>467</v>
      </c>
      <c r="F347" s="150" t="s">
        <v>468</v>
      </c>
      <c r="G347" s="151" t="s">
        <v>461</v>
      </c>
      <c r="H347" s="152">
        <v>145.26900000000001</v>
      </c>
      <c r="I347" s="153"/>
      <c r="J347" s="152">
        <f>ROUND(I347*H347,3)</f>
        <v>0</v>
      </c>
      <c r="K347" s="154"/>
      <c r="L347" s="35"/>
      <c r="M347" s="155" t="s">
        <v>1</v>
      </c>
      <c r="N347" s="156" t="s">
        <v>46</v>
      </c>
      <c r="O347" s="60"/>
      <c r="P347" s="157">
        <f>O347*H347</f>
        <v>0</v>
      </c>
      <c r="Q347" s="157">
        <v>0</v>
      </c>
      <c r="R347" s="157">
        <f>Q347*H347</f>
        <v>0</v>
      </c>
      <c r="S347" s="157">
        <v>0</v>
      </c>
      <c r="T347" s="158">
        <f>S347*H347</f>
        <v>0</v>
      </c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R347" s="159" t="s">
        <v>246</v>
      </c>
      <c r="AT347" s="159" t="s">
        <v>242</v>
      </c>
      <c r="AU347" s="159" t="s">
        <v>140</v>
      </c>
      <c r="AY347" s="18" t="s">
        <v>239</v>
      </c>
      <c r="BE347" s="160">
        <f>IF(N347="základná",J347,0)</f>
        <v>0</v>
      </c>
      <c r="BF347" s="160">
        <f>IF(N347="znížená",J347,0)</f>
        <v>0</v>
      </c>
      <c r="BG347" s="160">
        <f>IF(N347="zákl. prenesená",J347,0)</f>
        <v>0</v>
      </c>
      <c r="BH347" s="160">
        <f>IF(N347="zníž. prenesená",J347,0)</f>
        <v>0</v>
      </c>
      <c r="BI347" s="160">
        <f>IF(N347="nulová",J347,0)</f>
        <v>0</v>
      </c>
      <c r="BJ347" s="18" t="s">
        <v>140</v>
      </c>
      <c r="BK347" s="161">
        <f>ROUND(I347*H347,3)</f>
        <v>0</v>
      </c>
      <c r="BL347" s="18" t="s">
        <v>246</v>
      </c>
      <c r="BM347" s="159" t="s">
        <v>575</v>
      </c>
    </row>
    <row r="348" spans="1:65" s="2" customFormat="1" ht="24.25" customHeight="1">
      <c r="A348" s="34"/>
      <c r="B348" s="147"/>
      <c r="C348" s="148" t="s">
        <v>772</v>
      </c>
      <c r="D348" s="148" t="s">
        <v>242</v>
      </c>
      <c r="E348" s="149" t="s">
        <v>470</v>
      </c>
      <c r="F348" s="150" t="s">
        <v>471</v>
      </c>
      <c r="G348" s="151" t="s">
        <v>461</v>
      </c>
      <c r="H348" s="152">
        <v>726.34500000000003</v>
      </c>
      <c r="I348" s="153"/>
      <c r="J348" s="152">
        <f>ROUND(I348*H348,3)</f>
        <v>0</v>
      </c>
      <c r="K348" s="154"/>
      <c r="L348" s="35"/>
      <c r="M348" s="155" t="s">
        <v>1</v>
      </c>
      <c r="N348" s="156" t="s">
        <v>46</v>
      </c>
      <c r="O348" s="60"/>
      <c r="P348" s="157">
        <f>O348*H348</f>
        <v>0</v>
      </c>
      <c r="Q348" s="157">
        <v>0</v>
      </c>
      <c r="R348" s="157">
        <f>Q348*H348</f>
        <v>0</v>
      </c>
      <c r="S348" s="157">
        <v>0</v>
      </c>
      <c r="T348" s="158">
        <f>S348*H348</f>
        <v>0</v>
      </c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R348" s="159" t="s">
        <v>246</v>
      </c>
      <c r="AT348" s="159" t="s">
        <v>242</v>
      </c>
      <c r="AU348" s="159" t="s">
        <v>140</v>
      </c>
      <c r="AY348" s="18" t="s">
        <v>239</v>
      </c>
      <c r="BE348" s="160">
        <f>IF(N348="základná",J348,0)</f>
        <v>0</v>
      </c>
      <c r="BF348" s="160">
        <f>IF(N348="znížená",J348,0)</f>
        <v>0</v>
      </c>
      <c r="BG348" s="160">
        <f>IF(N348="zákl. prenesená",J348,0)</f>
        <v>0</v>
      </c>
      <c r="BH348" s="160">
        <f>IF(N348="zníž. prenesená",J348,0)</f>
        <v>0</v>
      </c>
      <c r="BI348" s="160">
        <f>IF(N348="nulová",J348,0)</f>
        <v>0</v>
      </c>
      <c r="BJ348" s="18" t="s">
        <v>140</v>
      </c>
      <c r="BK348" s="161">
        <f>ROUND(I348*H348,3)</f>
        <v>0</v>
      </c>
      <c r="BL348" s="18" t="s">
        <v>246</v>
      </c>
      <c r="BM348" s="159" t="s">
        <v>586</v>
      </c>
    </row>
    <row r="349" spans="1:65" s="2" customFormat="1" ht="19.649999999999999">
      <c r="A349" s="34"/>
      <c r="B349" s="35"/>
      <c r="C349" s="34"/>
      <c r="D349" s="163" t="s">
        <v>316</v>
      </c>
      <c r="E349" s="34"/>
      <c r="F349" s="186" t="s">
        <v>2131</v>
      </c>
      <c r="G349" s="34"/>
      <c r="H349" s="34"/>
      <c r="I349" s="187"/>
      <c r="J349" s="34"/>
      <c r="K349" s="34"/>
      <c r="L349" s="35"/>
      <c r="M349" s="188"/>
      <c r="N349" s="189"/>
      <c r="O349" s="60"/>
      <c r="P349" s="60"/>
      <c r="Q349" s="60"/>
      <c r="R349" s="60"/>
      <c r="S349" s="60"/>
      <c r="T349" s="61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T349" s="18" t="s">
        <v>316</v>
      </c>
      <c r="AU349" s="18" t="s">
        <v>140</v>
      </c>
    </row>
    <row r="350" spans="1:65" s="13" customFormat="1">
      <c r="B350" s="162"/>
      <c r="D350" s="163" t="s">
        <v>247</v>
      </c>
      <c r="F350" s="165" t="s">
        <v>2132</v>
      </c>
      <c r="H350" s="166">
        <v>726.34500000000003</v>
      </c>
      <c r="I350" s="167"/>
      <c r="L350" s="162"/>
      <c r="M350" s="168"/>
      <c r="N350" s="169"/>
      <c r="O350" s="169"/>
      <c r="P350" s="169"/>
      <c r="Q350" s="169"/>
      <c r="R350" s="169"/>
      <c r="S350" s="169"/>
      <c r="T350" s="170"/>
      <c r="AT350" s="164" t="s">
        <v>247</v>
      </c>
      <c r="AU350" s="164" t="s">
        <v>140</v>
      </c>
      <c r="AV350" s="13" t="s">
        <v>140</v>
      </c>
      <c r="AW350" s="13" t="s">
        <v>4</v>
      </c>
      <c r="AX350" s="13" t="s">
        <v>88</v>
      </c>
      <c r="AY350" s="164" t="s">
        <v>239</v>
      </c>
    </row>
    <row r="351" spans="1:65" s="2" customFormat="1" ht="24.25" customHeight="1">
      <c r="A351" s="34"/>
      <c r="B351" s="147"/>
      <c r="C351" s="148" t="s">
        <v>1230</v>
      </c>
      <c r="D351" s="148" t="s">
        <v>242</v>
      </c>
      <c r="E351" s="149" t="s">
        <v>474</v>
      </c>
      <c r="F351" s="150" t="s">
        <v>475</v>
      </c>
      <c r="G351" s="151" t="s">
        <v>461</v>
      </c>
      <c r="H351" s="152">
        <v>130.785</v>
      </c>
      <c r="I351" s="153"/>
      <c r="J351" s="152">
        <f>ROUND(I351*H351,3)</f>
        <v>0</v>
      </c>
      <c r="K351" s="154"/>
      <c r="L351" s="35"/>
      <c r="M351" s="155" t="s">
        <v>1</v>
      </c>
      <c r="N351" s="156" t="s">
        <v>46</v>
      </c>
      <c r="O351" s="60"/>
      <c r="P351" s="157">
        <f>O351*H351</f>
        <v>0</v>
      </c>
      <c r="Q351" s="157">
        <v>0</v>
      </c>
      <c r="R351" s="157">
        <f>Q351*H351</f>
        <v>0</v>
      </c>
      <c r="S351" s="157">
        <v>0</v>
      </c>
      <c r="T351" s="158">
        <f>S351*H351</f>
        <v>0</v>
      </c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R351" s="159" t="s">
        <v>246</v>
      </c>
      <c r="AT351" s="159" t="s">
        <v>242</v>
      </c>
      <c r="AU351" s="159" t="s">
        <v>140</v>
      </c>
      <c r="AY351" s="18" t="s">
        <v>239</v>
      </c>
      <c r="BE351" s="160">
        <f>IF(N351="základná",J351,0)</f>
        <v>0</v>
      </c>
      <c r="BF351" s="160">
        <f>IF(N351="znížená",J351,0)</f>
        <v>0</v>
      </c>
      <c r="BG351" s="160">
        <f>IF(N351="zákl. prenesená",J351,0)</f>
        <v>0</v>
      </c>
      <c r="BH351" s="160">
        <f>IF(N351="zníž. prenesená",J351,0)</f>
        <v>0</v>
      </c>
      <c r="BI351" s="160">
        <f>IF(N351="nulová",J351,0)</f>
        <v>0</v>
      </c>
      <c r="BJ351" s="18" t="s">
        <v>140</v>
      </c>
      <c r="BK351" s="161">
        <f>ROUND(I351*H351,3)</f>
        <v>0</v>
      </c>
      <c r="BL351" s="18" t="s">
        <v>246</v>
      </c>
      <c r="BM351" s="159" t="s">
        <v>2142</v>
      </c>
    </row>
    <row r="352" spans="1:65" s="2" customFormat="1" ht="24.25" customHeight="1">
      <c r="A352" s="34"/>
      <c r="B352" s="147"/>
      <c r="C352" s="148" t="s">
        <v>1235</v>
      </c>
      <c r="D352" s="148" t="s">
        <v>242</v>
      </c>
      <c r="E352" s="149" t="s">
        <v>478</v>
      </c>
      <c r="F352" s="150" t="s">
        <v>479</v>
      </c>
      <c r="G352" s="151" t="s">
        <v>461</v>
      </c>
      <c r="H352" s="152">
        <v>5.0860000000000003</v>
      </c>
      <c r="I352" s="153"/>
      <c r="J352" s="152">
        <f>ROUND(I352*H352,3)</f>
        <v>0</v>
      </c>
      <c r="K352" s="154"/>
      <c r="L352" s="35"/>
      <c r="M352" s="155" t="s">
        <v>1</v>
      </c>
      <c r="N352" s="156" t="s">
        <v>46</v>
      </c>
      <c r="O352" s="60"/>
      <c r="P352" s="157">
        <f>O352*H352</f>
        <v>0</v>
      </c>
      <c r="Q352" s="157">
        <v>0</v>
      </c>
      <c r="R352" s="157">
        <f>Q352*H352</f>
        <v>0</v>
      </c>
      <c r="S352" s="157">
        <v>0</v>
      </c>
      <c r="T352" s="158">
        <f>S352*H352</f>
        <v>0</v>
      </c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R352" s="159" t="s">
        <v>246</v>
      </c>
      <c r="AT352" s="159" t="s">
        <v>242</v>
      </c>
      <c r="AU352" s="159" t="s">
        <v>140</v>
      </c>
      <c r="AY352" s="18" t="s">
        <v>239</v>
      </c>
      <c r="BE352" s="160">
        <f>IF(N352="základná",J352,0)</f>
        <v>0</v>
      </c>
      <c r="BF352" s="160">
        <f>IF(N352="znížená",J352,0)</f>
        <v>0</v>
      </c>
      <c r="BG352" s="160">
        <f>IF(N352="zákl. prenesená",J352,0)</f>
        <v>0</v>
      </c>
      <c r="BH352" s="160">
        <f>IF(N352="zníž. prenesená",J352,0)</f>
        <v>0</v>
      </c>
      <c r="BI352" s="160">
        <f>IF(N352="nulová",J352,0)</f>
        <v>0</v>
      </c>
      <c r="BJ352" s="18" t="s">
        <v>140</v>
      </c>
      <c r="BK352" s="161">
        <f>ROUND(I352*H352,3)</f>
        <v>0</v>
      </c>
      <c r="BL352" s="18" t="s">
        <v>246</v>
      </c>
      <c r="BM352" s="159" t="s">
        <v>2143</v>
      </c>
    </row>
    <row r="353" spans="1:65" s="2" customFormat="1" ht="24.25" customHeight="1">
      <c r="A353" s="34"/>
      <c r="B353" s="147"/>
      <c r="C353" s="148" t="s">
        <v>1133</v>
      </c>
      <c r="D353" s="148" t="s">
        <v>242</v>
      </c>
      <c r="E353" s="149" t="s">
        <v>482</v>
      </c>
      <c r="F353" s="150" t="s">
        <v>483</v>
      </c>
      <c r="G353" s="151" t="s">
        <v>461</v>
      </c>
      <c r="H353" s="152">
        <v>7.0010000000000003</v>
      </c>
      <c r="I353" s="153"/>
      <c r="J353" s="152">
        <f>ROUND(I353*H353,3)</f>
        <v>0</v>
      </c>
      <c r="K353" s="154"/>
      <c r="L353" s="35"/>
      <c r="M353" s="155" t="s">
        <v>1</v>
      </c>
      <c r="N353" s="156" t="s">
        <v>46</v>
      </c>
      <c r="O353" s="60"/>
      <c r="P353" s="157">
        <f>O353*H353</f>
        <v>0</v>
      </c>
      <c r="Q353" s="157">
        <v>0</v>
      </c>
      <c r="R353" s="157">
        <f>Q353*H353</f>
        <v>0</v>
      </c>
      <c r="S353" s="157">
        <v>0</v>
      </c>
      <c r="T353" s="158">
        <f>S353*H353</f>
        <v>0</v>
      </c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R353" s="159" t="s">
        <v>246</v>
      </c>
      <c r="AT353" s="159" t="s">
        <v>242</v>
      </c>
      <c r="AU353" s="159" t="s">
        <v>140</v>
      </c>
      <c r="AY353" s="18" t="s">
        <v>239</v>
      </c>
      <c r="BE353" s="160">
        <f>IF(N353="základná",J353,0)</f>
        <v>0</v>
      </c>
      <c r="BF353" s="160">
        <f>IF(N353="znížená",J353,0)</f>
        <v>0</v>
      </c>
      <c r="BG353" s="160">
        <f>IF(N353="zákl. prenesená",J353,0)</f>
        <v>0</v>
      </c>
      <c r="BH353" s="160">
        <f>IF(N353="zníž. prenesená",J353,0)</f>
        <v>0</v>
      </c>
      <c r="BI353" s="160">
        <f>IF(N353="nulová",J353,0)</f>
        <v>0</v>
      </c>
      <c r="BJ353" s="18" t="s">
        <v>140</v>
      </c>
      <c r="BK353" s="161">
        <f>ROUND(I353*H353,3)</f>
        <v>0</v>
      </c>
      <c r="BL353" s="18" t="s">
        <v>246</v>
      </c>
      <c r="BM353" s="159" t="s">
        <v>2144</v>
      </c>
    </row>
    <row r="354" spans="1:65" s="2" customFormat="1" ht="24.25" customHeight="1">
      <c r="A354" s="34"/>
      <c r="B354" s="147"/>
      <c r="C354" s="148" t="s">
        <v>1172</v>
      </c>
      <c r="D354" s="148" t="s">
        <v>242</v>
      </c>
      <c r="E354" s="149" t="s">
        <v>486</v>
      </c>
      <c r="F354" s="150" t="s">
        <v>487</v>
      </c>
      <c r="G354" s="151" t="s">
        <v>461</v>
      </c>
      <c r="H354" s="152">
        <v>0.70199999999999996</v>
      </c>
      <c r="I354" s="153"/>
      <c r="J354" s="152">
        <f>ROUND(I354*H354,3)</f>
        <v>0</v>
      </c>
      <c r="K354" s="154"/>
      <c r="L354" s="35"/>
      <c r="M354" s="155" t="s">
        <v>1</v>
      </c>
      <c r="N354" s="156" t="s">
        <v>46</v>
      </c>
      <c r="O354" s="60"/>
      <c r="P354" s="157">
        <f>O354*H354</f>
        <v>0</v>
      </c>
      <c r="Q354" s="157">
        <v>0</v>
      </c>
      <c r="R354" s="157">
        <f>Q354*H354</f>
        <v>0</v>
      </c>
      <c r="S354" s="157">
        <v>0</v>
      </c>
      <c r="T354" s="158">
        <f>S354*H354</f>
        <v>0</v>
      </c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R354" s="159" t="s">
        <v>246</v>
      </c>
      <c r="AT354" s="159" t="s">
        <v>242</v>
      </c>
      <c r="AU354" s="159" t="s">
        <v>140</v>
      </c>
      <c r="AY354" s="18" t="s">
        <v>239</v>
      </c>
      <c r="BE354" s="160">
        <f>IF(N354="základná",J354,0)</f>
        <v>0</v>
      </c>
      <c r="BF354" s="160">
        <f>IF(N354="znížená",J354,0)</f>
        <v>0</v>
      </c>
      <c r="BG354" s="160">
        <f>IF(N354="zákl. prenesená",J354,0)</f>
        <v>0</v>
      </c>
      <c r="BH354" s="160">
        <f>IF(N354="zníž. prenesená",J354,0)</f>
        <v>0</v>
      </c>
      <c r="BI354" s="160">
        <f>IF(N354="nulová",J354,0)</f>
        <v>0</v>
      </c>
      <c r="BJ354" s="18" t="s">
        <v>140</v>
      </c>
      <c r="BK354" s="161">
        <f>ROUND(I354*H354,3)</f>
        <v>0</v>
      </c>
      <c r="BL354" s="18" t="s">
        <v>246</v>
      </c>
      <c r="BM354" s="159" t="s">
        <v>2145</v>
      </c>
    </row>
    <row r="355" spans="1:65" s="12" customFormat="1" ht="22.75" customHeight="1">
      <c r="B355" s="134"/>
      <c r="D355" s="135" t="s">
        <v>79</v>
      </c>
      <c r="E355" s="145" t="s">
        <v>2146</v>
      </c>
      <c r="F355" s="145" t="s">
        <v>2147</v>
      </c>
      <c r="I355" s="137"/>
      <c r="J355" s="146">
        <f>BK355</f>
        <v>0</v>
      </c>
      <c r="L355" s="134"/>
      <c r="M355" s="139"/>
      <c r="N355" s="140"/>
      <c r="O355" s="140"/>
      <c r="P355" s="141">
        <f>SUM(P356:P363)</f>
        <v>0</v>
      </c>
      <c r="Q355" s="140"/>
      <c r="R355" s="141">
        <f>SUM(R356:R363)</f>
        <v>3.7709049999999994E-2</v>
      </c>
      <c r="S355" s="140"/>
      <c r="T355" s="142">
        <f>SUM(T356:T363)</f>
        <v>0.98750000000000004</v>
      </c>
      <c r="AR355" s="135" t="s">
        <v>88</v>
      </c>
      <c r="AT355" s="143" t="s">
        <v>79</v>
      </c>
      <c r="AU355" s="143" t="s">
        <v>88</v>
      </c>
      <c r="AY355" s="135" t="s">
        <v>239</v>
      </c>
      <c r="BK355" s="144">
        <f>SUM(BK356:BK363)</f>
        <v>0</v>
      </c>
    </row>
    <row r="356" spans="1:65" s="2" customFormat="1" ht="24.25" customHeight="1">
      <c r="A356" s="34"/>
      <c r="B356" s="147"/>
      <c r="C356" s="148" t="s">
        <v>784</v>
      </c>
      <c r="D356" s="148" t="s">
        <v>242</v>
      </c>
      <c r="E356" s="149" t="s">
        <v>2148</v>
      </c>
      <c r="F356" s="150" t="s">
        <v>2149</v>
      </c>
      <c r="G356" s="151" t="s">
        <v>2150</v>
      </c>
      <c r="H356" s="152">
        <v>500</v>
      </c>
      <c r="I356" s="153"/>
      <c r="J356" s="152">
        <f>ROUND(I356*H356,3)</f>
        <v>0</v>
      </c>
      <c r="K356" s="154"/>
      <c r="L356" s="35"/>
      <c r="M356" s="155" t="s">
        <v>1</v>
      </c>
      <c r="N356" s="156" t="s">
        <v>46</v>
      </c>
      <c r="O356" s="60"/>
      <c r="P356" s="157">
        <f>O356*H356</f>
        <v>0</v>
      </c>
      <c r="Q356" s="157">
        <v>9.0677999999999998E-6</v>
      </c>
      <c r="R356" s="157">
        <f>Q356*H356</f>
        <v>4.5338999999999996E-3</v>
      </c>
      <c r="S356" s="157">
        <v>1.8000000000000001E-4</v>
      </c>
      <c r="T356" s="158">
        <f>S356*H356</f>
        <v>9.0000000000000011E-2</v>
      </c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R356" s="159" t="s">
        <v>246</v>
      </c>
      <c r="AT356" s="159" t="s">
        <v>242</v>
      </c>
      <c r="AU356" s="159" t="s">
        <v>140</v>
      </c>
      <c r="AY356" s="18" t="s">
        <v>239</v>
      </c>
      <c r="BE356" s="160">
        <f>IF(N356="základná",J356,0)</f>
        <v>0</v>
      </c>
      <c r="BF356" s="160">
        <f>IF(N356="znížená",J356,0)</f>
        <v>0</v>
      </c>
      <c r="BG356" s="160">
        <f>IF(N356="zákl. prenesená",J356,0)</f>
        <v>0</v>
      </c>
      <c r="BH356" s="160">
        <f>IF(N356="zníž. prenesená",J356,0)</f>
        <v>0</v>
      </c>
      <c r="BI356" s="160">
        <f>IF(N356="nulová",J356,0)</f>
        <v>0</v>
      </c>
      <c r="BJ356" s="18" t="s">
        <v>140</v>
      </c>
      <c r="BK356" s="161">
        <f>ROUND(I356*H356,3)</f>
        <v>0</v>
      </c>
      <c r="BL356" s="18" t="s">
        <v>246</v>
      </c>
      <c r="BM356" s="159" t="s">
        <v>2151</v>
      </c>
    </row>
    <row r="357" spans="1:65" s="13" customFormat="1">
      <c r="B357" s="162"/>
      <c r="D357" s="163" t="s">
        <v>247</v>
      </c>
      <c r="E357" s="164" t="s">
        <v>1</v>
      </c>
      <c r="F357" s="165" t="s">
        <v>2152</v>
      </c>
      <c r="H357" s="166">
        <v>500</v>
      </c>
      <c r="I357" s="167"/>
      <c r="L357" s="162"/>
      <c r="M357" s="168"/>
      <c r="N357" s="169"/>
      <c r="O357" s="169"/>
      <c r="P357" s="169"/>
      <c r="Q357" s="169"/>
      <c r="R357" s="169"/>
      <c r="S357" s="169"/>
      <c r="T357" s="170"/>
      <c r="AT357" s="164" t="s">
        <v>247</v>
      </c>
      <c r="AU357" s="164" t="s">
        <v>140</v>
      </c>
      <c r="AV357" s="13" t="s">
        <v>140</v>
      </c>
      <c r="AW357" s="13" t="s">
        <v>3</v>
      </c>
      <c r="AX357" s="13" t="s">
        <v>88</v>
      </c>
      <c r="AY357" s="164" t="s">
        <v>239</v>
      </c>
    </row>
    <row r="358" spans="1:65" s="2" customFormat="1" ht="24.25" customHeight="1">
      <c r="A358" s="34"/>
      <c r="B358" s="147"/>
      <c r="C358" s="148" t="s">
        <v>788</v>
      </c>
      <c r="D358" s="148" t="s">
        <v>242</v>
      </c>
      <c r="E358" s="149" t="s">
        <v>2153</v>
      </c>
      <c r="F358" s="150" t="s">
        <v>2154</v>
      </c>
      <c r="G358" s="151" t="s">
        <v>2150</v>
      </c>
      <c r="H358" s="152">
        <v>1250</v>
      </c>
      <c r="I358" s="153"/>
      <c r="J358" s="152">
        <f>ROUND(I358*H358,3)</f>
        <v>0</v>
      </c>
      <c r="K358" s="154"/>
      <c r="L358" s="35"/>
      <c r="M358" s="155" t="s">
        <v>1</v>
      </c>
      <c r="N358" s="156" t="s">
        <v>46</v>
      </c>
      <c r="O358" s="60"/>
      <c r="P358" s="157">
        <f>O358*H358</f>
        <v>0</v>
      </c>
      <c r="Q358" s="157">
        <v>8.9404E-6</v>
      </c>
      <c r="R358" s="157">
        <f>Q358*H358</f>
        <v>1.11755E-2</v>
      </c>
      <c r="S358" s="157">
        <v>2.4000000000000001E-4</v>
      </c>
      <c r="T358" s="158">
        <f>S358*H358</f>
        <v>0.3</v>
      </c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R358" s="159" t="s">
        <v>246</v>
      </c>
      <c r="AT358" s="159" t="s">
        <v>242</v>
      </c>
      <c r="AU358" s="159" t="s">
        <v>140</v>
      </c>
      <c r="AY358" s="18" t="s">
        <v>239</v>
      </c>
      <c r="BE358" s="160">
        <f>IF(N358="základná",J358,0)</f>
        <v>0</v>
      </c>
      <c r="BF358" s="160">
        <f>IF(N358="znížená",J358,0)</f>
        <v>0</v>
      </c>
      <c r="BG358" s="160">
        <f>IF(N358="zákl. prenesená",J358,0)</f>
        <v>0</v>
      </c>
      <c r="BH358" s="160">
        <f>IF(N358="zníž. prenesená",J358,0)</f>
        <v>0</v>
      </c>
      <c r="BI358" s="160">
        <f>IF(N358="nulová",J358,0)</f>
        <v>0</v>
      </c>
      <c r="BJ358" s="18" t="s">
        <v>140</v>
      </c>
      <c r="BK358" s="161">
        <f>ROUND(I358*H358,3)</f>
        <v>0</v>
      </c>
      <c r="BL358" s="18" t="s">
        <v>246</v>
      </c>
      <c r="BM358" s="159" t="s">
        <v>2155</v>
      </c>
    </row>
    <row r="359" spans="1:65" s="13" customFormat="1">
      <c r="B359" s="162"/>
      <c r="D359" s="163" t="s">
        <v>247</v>
      </c>
      <c r="E359" s="164" t="s">
        <v>1</v>
      </c>
      <c r="F359" s="165" t="s">
        <v>2156</v>
      </c>
      <c r="H359" s="166">
        <v>1250</v>
      </c>
      <c r="I359" s="167"/>
      <c r="L359" s="162"/>
      <c r="M359" s="168"/>
      <c r="N359" s="169"/>
      <c r="O359" s="169"/>
      <c r="P359" s="169"/>
      <c r="Q359" s="169"/>
      <c r="R359" s="169"/>
      <c r="S359" s="169"/>
      <c r="T359" s="170"/>
      <c r="AT359" s="164" t="s">
        <v>247</v>
      </c>
      <c r="AU359" s="164" t="s">
        <v>140</v>
      </c>
      <c r="AV359" s="13" t="s">
        <v>140</v>
      </c>
      <c r="AW359" s="13" t="s">
        <v>3</v>
      </c>
      <c r="AX359" s="13" t="s">
        <v>88</v>
      </c>
      <c r="AY359" s="164" t="s">
        <v>239</v>
      </c>
    </row>
    <row r="360" spans="1:65" s="2" customFormat="1" ht="24.25" customHeight="1">
      <c r="A360" s="34"/>
      <c r="B360" s="147"/>
      <c r="C360" s="148" t="s">
        <v>365</v>
      </c>
      <c r="D360" s="148" t="s">
        <v>242</v>
      </c>
      <c r="E360" s="149" t="s">
        <v>2157</v>
      </c>
      <c r="F360" s="150" t="s">
        <v>2158</v>
      </c>
      <c r="G360" s="151" t="s">
        <v>2150</v>
      </c>
      <c r="H360" s="152">
        <v>500</v>
      </c>
      <c r="I360" s="153"/>
      <c r="J360" s="152">
        <f>ROUND(I360*H360,3)</f>
        <v>0</v>
      </c>
      <c r="K360" s="154"/>
      <c r="L360" s="35"/>
      <c r="M360" s="155" t="s">
        <v>1</v>
      </c>
      <c r="N360" s="156" t="s">
        <v>46</v>
      </c>
      <c r="O360" s="60"/>
      <c r="P360" s="157">
        <f>O360*H360</f>
        <v>0</v>
      </c>
      <c r="Q360" s="157">
        <v>1.26873E-5</v>
      </c>
      <c r="R360" s="157">
        <f>Q360*H360</f>
        <v>6.3436500000000002E-3</v>
      </c>
      <c r="S360" s="157">
        <v>2.7E-4</v>
      </c>
      <c r="T360" s="158">
        <f>S360*H360</f>
        <v>0.13500000000000001</v>
      </c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R360" s="159" t="s">
        <v>246</v>
      </c>
      <c r="AT360" s="159" t="s">
        <v>242</v>
      </c>
      <c r="AU360" s="159" t="s">
        <v>140</v>
      </c>
      <c r="AY360" s="18" t="s">
        <v>239</v>
      </c>
      <c r="BE360" s="160">
        <f>IF(N360="základná",J360,0)</f>
        <v>0</v>
      </c>
      <c r="BF360" s="160">
        <f>IF(N360="znížená",J360,0)</f>
        <v>0</v>
      </c>
      <c r="BG360" s="160">
        <f>IF(N360="zákl. prenesená",J360,0)</f>
        <v>0</v>
      </c>
      <c r="BH360" s="160">
        <f>IF(N360="zníž. prenesená",J360,0)</f>
        <v>0</v>
      </c>
      <c r="BI360" s="160">
        <f>IF(N360="nulová",J360,0)</f>
        <v>0</v>
      </c>
      <c r="BJ360" s="18" t="s">
        <v>140</v>
      </c>
      <c r="BK360" s="161">
        <f>ROUND(I360*H360,3)</f>
        <v>0</v>
      </c>
      <c r="BL360" s="18" t="s">
        <v>246</v>
      </c>
      <c r="BM360" s="159" t="s">
        <v>2159</v>
      </c>
    </row>
    <row r="361" spans="1:65" s="13" customFormat="1">
      <c r="B361" s="162"/>
      <c r="D361" s="163" t="s">
        <v>247</v>
      </c>
      <c r="E361" s="164" t="s">
        <v>1</v>
      </c>
      <c r="F361" s="165" t="s">
        <v>2160</v>
      </c>
      <c r="H361" s="166">
        <v>500</v>
      </c>
      <c r="I361" s="167"/>
      <c r="L361" s="162"/>
      <c r="M361" s="168"/>
      <c r="N361" s="169"/>
      <c r="O361" s="169"/>
      <c r="P361" s="169"/>
      <c r="Q361" s="169"/>
      <c r="R361" s="169"/>
      <c r="S361" s="169"/>
      <c r="T361" s="170"/>
      <c r="AT361" s="164" t="s">
        <v>247</v>
      </c>
      <c r="AU361" s="164" t="s">
        <v>140</v>
      </c>
      <c r="AV361" s="13" t="s">
        <v>140</v>
      </c>
      <c r="AW361" s="13" t="s">
        <v>3</v>
      </c>
      <c r="AX361" s="13" t="s">
        <v>88</v>
      </c>
      <c r="AY361" s="164" t="s">
        <v>239</v>
      </c>
    </row>
    <row r="362" spans="1:65" s="2" customFormat="1" ht="24.25" customHeight="1">
      <c r="A362" s="34"/>
      <c r="B362" s="147"/>
      <c r="C362" s="148" t="s">
        <v>371</v>
      </c>
      <c r="D362" s="148" t="s">
        <v>242</v>
      </c>
      <c r="E362" s="149" t="s">
        <v>2161</v>
      </c>
      <c r="F362" s="150" t="s">
        <v>2162</v>
      </c>
      <c r="G362" s="151" t="s">
        <v>2150</v>
      </c>
      <c r="H362" s="152">
        <v>1250</v>
      </c>
      <c r="I362" s="153"/>
      <c r="J362" s="152">
        <f>ROUND(I362*H362,3)</f>
        <v>0</v>
      </c>
      <c r="K362" s="154"/>
      <c r="L362" s="35"/>
      <c r="M362" s="155" t="s">
        <v>1</v>
      </c>
      <c r="N362" s="156" t="s">
        <v>46</v>
      </c>
      <c r="O362" s="60"/>
      <c r="P362" s="157">
        <f>O362*H362</f>
        <v>0</v>
      </c>
      <c r="Q362" s="157">
        <v>1.2524800000000001E-5</v>
      </c>
      <c r="R362" s="157">
        <f>Q362*H362</f>
        <v>1.5656E-2</v>
      </c>
      <c r="S362" s="157">
        <v>3.6999999999999999E-4</v>
      </c>
      <c r="T362" s="158">
        <f>S362*H362</f>
        <v>0.46249999999999997</v>
      </c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R362" s="159" t="s">
        <v>246</v>
      </c>
      <c r="AT362" s="159" t="s">
        <v>242</v>
      </c>
      <c r="AU362" s="159" t="s">
        <v>140</v>
      </c>
      <c r="AY362" s="18" t="s">
        <v>239</v>
      </c>
      <c r="BE362" s="160">
        <f>IF(N362="základná",J362,0)</f>
        <v>0</v>
      </c>
      <c r="BF362" s="160">
        <f>IF(N362="znížená",J362,0)</f>
        <v>0</v>
      </c>
      <c r="BG362" s="160">
        <f>IF(N362="zákl. prenesená",J362,0)</f>
        <v>0</v>
      </c>
      <c r="BH362" s="160">
        <f>IF(N362="zníž. prenesená",J362,0)</f>
        <v>0</v>
      </c>
      <c r="BI362" s="160">
        <f>IF(N362="nulová",J362,0)</f>
        <v>0</v>
      </c>
      <c r="BJ362" s="18" t="s">
        <v>140</v>
      </c>
      <c r="BK362" s="161">
        <f>ROUND(I362*H362,3)</f>
        <v>0</v>
      </c>
      <c r="BL362" s="18" t="s">
        <v>246</v>
      </c>
      <c r="BM362" s="159" t="s">
        <v>2163</v>
      </c>
    </row>
    <row r="363" spans="1:65" s="13" customFormat="1">
      <c r="B363" s="162"/>
      <c r="D363" s="163" t="s">
        <v>247</v>
      </c>
      <c r="E363" s="164" t="s">
        <v>1</v>
      </c>
      <c r="F363" s="165" t="s">
        <v>2164</v>
      </c>
      <c r="H363" s="166">
        <v>1250</v>
      </c>
      <c r="I363" s="167"/>
      <c r="L363" s="162"/>
      <c r="M363" s="168"/>
      <c r="N363" s="169"/>
      <c r="O363" s="169"/>
      <c r="P363" s="169"/>
      <c r="Q363" s="169"/>
      <c r="R363" s="169"/>
      <c r="S363" s="169"/>
      <c r="T363" s="170"/>
      <c r="AT363" s="164" t="s">
        <v>247</v>
      </c>
      <c r="AU363" s="164" t="s">
        <v>140</v>
      </c>
      <c r="AV363" s="13" t="s">
        <v>140</v>
      </c>
      <c r="AW363" s="13" t="s">
        <v>3</v>
      </c>
      <c r="AX363" s="13" t="s">
        <v>88</v>
      </c>
      <c r="AY363" s="164" t="s">
        <v>239</v>
      </c>
    </row>
    <row r="364" spans="1:65" s="12" customFormat="1" ht="25.85" customHeight="1">
      <c r="B364" s="134"/>
      <c r="D364" s="135" t="s">
        <v>79</v>
      </c>
      <c r="E364" s="136" t="s">
        <v>320</v>
      </c>
      <c r="F364" s="136" t="s">
        <v>489</v>
      </c>
      <c r="I364" s="137"/>
      <c r="J364" s="138">
        <f>BK364</f>
        <v>0</v>
      </c>
      <c r="L364" s="134"/>
      <c r="M364" s="139"/>
      <c r="N364" s="140"/>
      <c r="O364" s="140"/>
      <c r="P364" s="141">
        <f>P365+P376+P379</f>
        <v>0</v>
      </c>
      <c r="Q364" s="140"/>
      <c r="R364" s="141">
        <f>R365+R376+R379</f>
        <v>33.031811475703996</v>
      </c>
      <c r="S364" s="140"/>
      <c r="T364" s="142">
        <f>T365+T376+T379</f>
        <v>0</v>
      </c>
      <c r="AR364" s="135" t="s">
        <v>88</v>
      </c>
      <c r="AT364" s="143" t="s">
        <v>79</v>
      </c>
      <c r="AU364" s="143" t="s">
        <v>80</v>
      </c>
      <c r="AY364" s="135" t="s">
        <v>239</v>
      </c>
      <c r="BK364" s="144">
        <f>BK365+BK376+BK379</f>
        <v>0</v>
      </c>
    </row>
    <row r="365" spans="1:65" s="12" customFormat="1" ht="22.75" customHeight="1">
      <c r="B365" s="134"/>
      <c r="D365" s="135" t="s">
        <v>79</v>
      </c>
      <c r="E365" s="145" t="s">
        <v>490</v>
      </c>
      <c r="F365" s="145" t="s">
        <v>491</v>
      </c>
      <c r="I365" s="137"/>
      <c r="J365" s="146">
        <f>BK365</f>
        <v>0</v>
      </c>
      <c r="L365" s="134"/>
      <c r="M365" s="139"/>
      <c r="N365" s="140"/>
      <c r="O365" s="140"/>
      <c r="P365" s="141">
        <f>SUM(P366:P375)</f>
        <v>0</v>
      </c>
      <c r="Q365" s="140"/>
      <c r="R365" s="141">
        <f>SUM(R366:R375)</f>
        <v>32.944533955703996</v>
      </c>
      <c r="S365" s="140"/>
      <c r="T365" s="142">
        <f>SUM(T366:T375)</f>
        <v>0</v>
      </c>
      <c r="AR365" s="135" t="s">
        <v>88</v>
      </c>
      <c r="AT365" s="143" t="s">
        <v>79</v>
      </c>
      <c r="AU365" s="143" t="s">
        <v>88</v>
      </c>
      <c r="AY365" s="135" t="s">
        <v>239</v>
      </c>
      <c r="BK365" s="144">
        <f>SUM(BK366:BK375)</f>
        <v>0</v>
      </c>
    </row>
    <row r="366" spans="1:65" s="2" customFormat="1" ht="24.25" customHeight="1">
      <c r="A366" s="34"/>
      <c r="B366" s="147"/>
      <c r="C366" s="148" t="s">
        <v>378</v>
      </c>
      <c r="D366" s="148" t="s">
        <v>242</v>
      </c>
      <c r="E366" s="149" t="s">
        <v>492</v>
      </c>
      <c r="F366" s="150" t="s">
        <v>493</v>
      </c>
      <c r="G366" s="151" t="s">
        <v>245</v>
      </c>
      <c r="H366" s="152">
        <v>14.875999999999999</v>
      </c>
      <c r="I366" s="153"/>
      <c r="J366" s="152">
        <f>ROUND(I366*H366,3)</f>
        <v>0</v>
      </c>
      <c r="K366" s="154"/>
      <c r="L366" s="35"/>
      <c r="M366" s="155" t="s">
        <v>1</v>
      </c>
      <c r="N366" s="156" t="s">
        <v>46</v>
      </c>
      <c r="O366" s="60"/>
      <c r="P366" s="157">
        <f>O366*H366</f>
        <v>0</v>
      </c>
      <c r="Q366" s="157">
        <v>2.1940757039999998</v>
      </c>
      <c r="R366" s="157">
        <f>Q366*H366</f>
        <v>32.639070172703995</v>
      </c>
      <c r="S366" s="157">
        <v>0</v>
      </c>
      <c r="T366" s="158">
        <f>S366*H366</f>
        <v>0</v>
      </c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R366" s="159" t="s">
        <v>246</v>
      </c>
      <c r="AT366" s="159" t="s">
        <v>242</v>
      </c>
      <c r="AU366" s="159" t="s">
        <v>140</v>
      </c>
      <c r="AY366" s="18" t="s">
        <v>239</v>
      </c>
      <c r="BE366" s="160">
        <f>IF(N366="základná",J366,0)</f>
        <v>0</v>
      </c>
      <c r="BF366" s="160">
        <f>IF(N366="znížená",J366,0)</f>
        <v>0</v>
      </c>
      <c r="BG366" s="160">
        <f>IF(N366="zákl. prenesená",J366,0)</f>
        <v>0</v>
      </c>
      <c r="BH366" s="160">
        <f>IF(N366="zníž. prenesená",J366,0)</f>
        <v>0</v>
      </c>
      <c r="BI366" s="160">
        <f>IF(N366="nulová",J366,0)</f>
        <v>0</v>
      </c>
      <c r="BJ366" s="18" t="s">
        <v>140</v>
      </c>
      <c r="BK366" s="161">
        <f>ROUND(I366*H366,3)</f>
        <v>0</v>
      </c>
      <c r="BL366" s="18" t="s">
        <v>246</v>
      </c>
      <c r="BM366" s="159" t="s">
        <v>252</v>
      </c>
    </row>
    <row r="367" spans="1:65" s="13" customFormat="1" ht="20.95">
      <c r="B367" s="162"/>
      <c r="D367" s="163" t="s">
        <v>247</v>
      </c>
      <c r="E367" s="164" t="s">
        <v>1</v>
      </c>
      <c r="F367" s="165" t="s">
        <v>2165</v>
      </c>
      <c r="H367" s="166">
        <v>10</v>
      </c>
      <c r="I367" s="167"/>
      <c r="L367" s="162"/>
      <c r="M367" s="168"/>
      <c r="N367" s="169"/>
      <c r="O367" s="169"/>
      <c r="P367" s="169"/>
      <c r="Q367" s="169"/>
      <c r="R367" s="169"/>
      <c r="S367" s="169"/>
      <c r="T367" s="170"/>
      <c r="AT367" s="164" t="s">
        <v>247</v>
      </c>
      <c r="AU367" s="164" t="s">
        <v>140</v>
      </c>
      <c r="AV367" s="13" t="s">
        <v>140</v>
      </c>
      <c r="AW367" s="13" t="s">
        <v>3</v>
      </c>
      <c r="AX367" s="13" t="s">
        <v>80</v>
      </c>
      <c r="AY367" s="164" t="s">
        <v>239</v>
      </c>
    </row>
    <row r="368" spans="1:65" s="13" customFormat="1">
      <c r="B368" s="162"/>
      <c r="D368" s="163" t="s">
        <v>247</v>
      </c>
      <c r="E368" s="164" t="s">
        <v>1</v>
      </c>
      <c r="F368" s="165" t="s">
        <v>2166</v>
      </c>
      <c r="H368" s="166">
        <v>4.8760000000000003</v>
      </c>
      <c r="I368" s="167"/>
      <c r="L368" s="162"/>
      <c r="M368" s="168"/>
      <c r="N368" s="169"/>
      <c r="O368" s="169"/>
      <c r="P368" s="169"/>
      <c r="Q368" s="169"/>
      <c r="R368" s="169"/>
      <c r="S368" s="169"/>
      <c r="T368" s="170"/>
      <c r="AT368" s="164" t="s">
        <v>247</v>
      </c>
      <c r="AU368" s="164" t="s">
        <v>140</v>
      </c>
      <c r="AV368" s="13" t="s">
        <v>140</v>
      </c>
      <c r="AW368" s="13" t="s">
        <v>3</v>
      </c>
      <c r="AX368" s="13" t="s">
        <v>80</v>
      </c>
      <c r="AY368" s="164" t="s">
        <v>239</v>
      </c>
    </row>
    <row r="369" spans="1:65" s="14" customFormat="1">
      <c r="B369" s="171"/>
      <c r="D369" s="163" t="s">
        <v>247</v>
      </c>
      <c r="E369" s="172" t="s">
        <v>1</v>
      </c>
      <c r="F369" s="173" t="s">
        <v>249</v>
      </c>
      <c r="H369" s="174">
        <v>14.875999999999999</v>
      </c>
      <c r="I369" s="175"/>
      <c r="L369" s="171"/>
      <c r="M369" s="176"/>
      <c r="N369" s="177"/>
      <c r="O369" s="177"/>
      <c r="P369" s="177"/>
      <c r="Q369" s="177"/>
      <c r="R369" s="177"/>
      <c r="S369" s="177"/>
      <c r="T369" s="178"/>
      <c r="AT369" s="172" t="s">
        <v>247</v>
      </c>
      <c r="AU369" s="172" t="s">
        <v>140</v>
      </c>
      <c r="AV369" s="14" t="s">
        <v>246</v>
      </c>
      <c r="AW369" s="14" t="s">
        <v>3</v>
      </c>
      <c r="AX369" s="14" t="s">
        <v>88</v>
      </c>
      <c r="AY369" s="172" t="s">
        <v>239</v>
      </c>
    </row>
    <row r="370" spans="1:65" s="2" customFormat="1" ht="24.25" customHeight="1">
      <c r="A370" s="34"/>
      <c r="B370" s="147"/>
      <c r="C370" s="148" t="s">
        <v>434</v>
      </c>
      <c r="D370" s="148" t="s">
        <v>242</v>
      </c>
      <c r="E370" s="149" t="s">
        <v>496</v>
      </c>
      <c r="F370" s="150" t="s">
        <v>497</v>
      </c>
      <c r="G370" s="151" t="s">
        <v>261</v>
      </c>
      <c r="H370" s="152">
        <v>6.78</v>
      </c>
      <c r="I370" s="153"/>
      <c r="J370" s="152">
        <f>ROUND(I370*H370,3)</f>
        <v>0</v>
      </c>
      <c r="K370" s="154"/>
      <c r="L370" s="35"/>
      <c r="M370" s="155" t="s">
        <v>1</v>
      </c>
      <c r="N370" s="156" t="s">
        <v>46</v>
      </c>
      <c r="O370" s="60"/>
      <c r="P370" s="157">
        <f>O370*H370</f>
        <v>0</v>
      </c>
      <c r="Q370" s="157">
        <v>4.0678499999999996E-3</v>
      </c>
      <c r="R370" s="157">
        <f>Q370*H370</f>
        <v>2.7580022999999999E-2</v>
      </c>
      <c r="S370" s="157">
        <v>0</v>
      </c>
      <c r="T370" s="158">
        <f>S370*H370</f>
        <v>0</v>
      </c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R370" s="159" t="s">
        <v>246</v>
      </c>
      <c r="AT370" s="159" t="s">
        <v>242</v>
      </c>
      <c r="AU370" s="159" t="s">
        <v>140</v>
      </c>
      <c r="AY370" s="18" t="s">
        <v>239</v>
      </c>
      <c r="BE370" s="160">
        <f>IF(N370="základná",J370,0)</f>
        <v>0</v>
      </c>
      <c r="BF370" s="160">
        <f>IF(N370="znížená",J370,0)</f>
        <v>0</v>
      </c>
      <c r="BG370" s="160">
        <f>IF(N370="zákl. prenesená",J370,0)</f>
        <v>0</v>
      </c>
      <c r="BH370" s="160">
        <f>IF(N370="zníž. prenesená",J370,0)</f>
        <v>0</v>
      </c>
      <c r="BI370" s="160">
        <f>IF(N370="nulová",J370,0)</f>
        <v>0</v>
      </c>
      <c r="BJ370" s="18" t="s">
        <v>140</v>
      </c>
      <c r="BK370" s="161">
        <f>ROUND(I370*H370,3)</f>
        <v>0</v>
      </c>
      <c r="BL370" s="18" t="s">
        <v>246</v>
      </c>
      <c r="BM370" s="159" t="s">
        <v>246</v>
      </c>
    </row>
    <row r="371" spans="1:65" s="13" customFormat="1">
      <c r="B371" s="162"/>
      <c r="D371" s="163" t="s">
        <v>247</v>
      </c>
      <c r="E371" s="164" t="s">
        <v>1</v>
      </c>
      <c r="F371" s="165" t="s">
        <v>2167</v>
      </c>
      <c r="H371" s="166">
        <v>6.78</v>
      </c>
      <c r="I371" s="167"/>
      <c r="L371" s="162"/>
      <c r="M371" s="168"/>
      <c r="N371" s="169"/>
      <c r="O371" s="169"/>
      <c r="P371" s="169"/>
      <c r="Q371" s="169"/>
      <c r="R371" s="169"/>
      <c r="S371" s="169"/>
      <c r="T371" s="170"/>
      <c r="AT371" s="164" t="s">
        <v>247</v>
      </c>
      <c r="AU371" s="164" t="s">
        <v>140</v>
      </c>
      <c r="AV371" s="13" t="s">
        <v>140</v>
      </c>
      <c r="AW371" s="13" t="s">
        <v>3</v>
      </c>
      <c r="AX371" s="13" t="s">
        <v>80</v>
      </c>
      <c r="AY371" s="164" t="s">
        <v>239</v>
      </c>
    </row>
    <row r="372" spans="1:65" s="14" customFormat="1">
      <c r="B372" s="171"/>
      <c r="D372" s="163" t="s">
        <v>247</v>
      </c>
      <c r="E372" s="172" t="s">
        <v>1</v>
      </c>
      <c r="F372" s="173" t="s">
        <v>249</v>
      </c>
      <c r="H372" s="174">
        <v>6.78</v>
      </c>
      <c r="I372" s="175"/>
      <c r="L372" s="171"/>
      <c r="M372" s="176"/>
      <c r="N372" s="177"/>
      <c r="O372" s="177"/>
      <c r="P372" s="177"/>
      <c r="Q372" s="177"/>
      <c r="R372" s="177"/>
      <c r="S372" s="177"/>
      <c r="T372" s="178"/>
      <c r="AT372" s="172" t="s">
        <v>247</v>
      </c>
      <c r="AU372" s="172" t="s">
        <v>140</v>
      </c>
      <c r="AV372" s="14" t="s">
        <v>246</v>
      </c>
      <c r="AW372" s="14" t="s">
        <v>3</v>
      </c>
      <c r="AX372" s="14" t="s">
        <v>88</v>
      </c>
      <c r="AY372" s="172" t="s">
        <v>239</v>
      </c>
    </row>
    <row r="373" spans="1:65" s="2" customFormat="1" ht="24.25" customHeight="1">
      <c r="A373" s="34"/>
      <c r="B373" s="147"/>
      <c r="C373" s="148" t="s">
        <v>802</v>
      </c>
      <c r="D373" s="148" t="s">
        <v>242</v>
      </c>
      <c r="E373" s="149" t="s">
        <v>499</v>
      </c>
      <c r="F373" s="150" t="s">
        <v>500</v>
      </c>
      <c r="G373" s="151" t="s">
        <v>261</v>
      </c>
      <c r="H373" s="152">
        <v>6.78</v>
      </c>
      <c r="I373" s="153"/>
      <c r="J373" s="152">
        <f>ROUND(I373*H373,3)</f>
        <v>0</v>
      </c>
      <c r="K373" s="154"/>
      <c r="L373" s="35"/>
      <c r="M373" s="155" t="s">
        <v>1</v>
      </c>
      <c r="N373" s="156" t="s">
        <v>46</v>
      </c>
      <c r="O373" s="60"/>
      <c r="P373" s="157">
        <f>O373*H373</f>
        <v>0</v>
      </c>
      <c r="Q373" s="157">
        <v>0</v>
      </c>
      <c r="R373" s="157">
        <f>Q373*H373</f>
        <v>0</v>
      </c>
      <c r="S373" s="157">
        <v>0</v>
      </c>
      <c r="T373" s="158">
        <f>S373*H373</f>
        <v>0</v>
      </c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R373" s="159" t="s">
        <v>246</v>
      </c>
      <c r="AT373" s="159" t="s">
        <v>242</v>
      </c>
      <c r="AU373" s="159" t="s">
        <v>140</v>
      </c>
      <c r="AY373" s="18" t="s">
        <v>239</v>
      </c>
      <c r="BE373" s="160">
        <f>IF(N373="základná",J373,0)</f>
        <v>0</v>
      </c>
      <c r="BF373" s="160">
        <f>IF(N373="znížená",J373,0)</f>
        <v>0</v>
      </c>
      <c r="BG373" s="160">
        <f>IF(N373="zákl. prenesená",J373,0)</f>
        <v>0</v>
      </c>
      <c r="BH373" s="160">
        <f>IF(N373="zníž. prenesená",J373,0)</f>
        <v>0</v>
      </c>
      <c r="BI373" s="160">
        <f>IF(N373="nulová",J373,0)</f>
        <v>0</v>
      </c>
      <c r="BJ373" s="18" t="s">
        <v>140</v>
      </c>
      <c r="BK373" s="161">
        <f>ROUND(I373*H373,3)</f>
        <v>0</v>
      </c>
      <c r="BL373" s="18" t="s">
        <v>246</v>
      </c>
      <c r="BM373" s="159" t="s">
        <v>265</v>
      </c>
    </row>
    <row r="374" spans="1:65" s="2" customFormat="1" ht="24.25" customHeight="1">
      <c r="A374" s="34"/>
      <c r="B374" s="147"/>
      <c r="C374" s="148" t="s">
        <v>905</v>
      </c>
      <c r="D374" s="148" t="s">
        <v>242</v>
      </c>
      <c r="E374" s="149" t="s">
        <v>2168</v>
      </c>
      <c r="F374" s="150" t="s">
        <v>2169</v>
      </c>
      <c r="G374" s="151" t="s">
        <v>461</v>
      </c>
      <c r="H374" s="152">
        <v>0.23100000000000001</v>
      </c>
      <c r="I374" s="153"/>
      <c r="J374" s="152">
        <f>ROUND(I374*H374,3)</f>
        <v>0</v>
      </c>
      <c r="K374" s="154"/>
      <c r="L374" s="35"/>
      <c r="M374" s="155" t="s">
        <v>1</v>
      </c>
      <c r="N374" s="156" t="s">
        <v>46</v>
      </c>
      <c r="O374" s="60"/>
      <c r="P374" s="157">
        <f>O374*H374</f>
        <v>0</v>
      </c>
      <c r="Q374" s="157">
        <v>1.20296</v>
      </c>
      <c r="R374" s="157">
        <f>Q374*H374</f>
        <v>0.27788376000000004</v>
      </c>
      <c r="S374" s="157">
        <v>0</v>
      </c>
      <c r="T374" s="158">
        <f>S374*H374</f>
        <v>0</v>
      </c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R374" s="159" t="s">
        <v>246</v>
      </c>
      <c r="AT374" s="159" t="s">
        <v>242</v>
      </c>
      <c r="AU374" s="159" t="s">
        <v>140</v>
      </c>
      <c r="AY374" s="18" t="s">
        <v>239</v>
      </c>
      <c r="BE374" s="160">
        <f>IF(N374="základná",J374,0)</f>
        <v>0</v>
      </c>
      <c r="BF374" s="160">
        <f>IF(N374="znížená",J374,0)</f>
        <v>0</v>
      </c>
      <c r="BG374" s="160">
        <f>IF(N374="zákl. prenesená",J374,0)</f>
        <v>0</v>
      </c>
      <c r="BH374" s="160">
        <f>IF(N374="zníž. prenesená",J374,0)</f>
        <v>0</v>
      </c>
      <c r="BI374" s="160">
        <f>IF(N374="nulová",J374,0)</f>
        <v>0</v>
      </c>
      <c r="BJ374" s="18" t="s">
        <v>140</v>
      </c>
      <c r="BK374" s="161">
        <f>ROUND(I374*H374,3)</f>
        <v>0</v>
      </c>
      <c r="BL374" s="18" t="s">
        <v>246</v>
      </c>
      <c r="BM374" s="159" t="s">
        <v>2170</v>
      </c>
    </row>
    <row r="375" spans="1:65" s="13" customFormat="1" ht="20.95">
      <c r="B375" s="162"/>
      <c r="D375" s="163" t="s">
        <v>247</v>
      </c>
      <c r="E375" s="164" t="s">
        <v>1</v>
      </c>
      <c r="F375" s="165" t="s">
        <v>2171</v>
      </c>
      <c r="H375" s="166">
        <v>0.23100000000000001</v>
      </c>
      <c r="I375" s="167"/>
      <c r="L375" s="162"/>
      <c r="M375" s="168"/>
      <c r="N375" s="169"/>
      <c r="O375" s="169"/>
      <c r="P375" s="169"/>
      <c r="Q375" s="169"/>
      <c r="R375" s="169"/>
      <c r="S375" s="169"/>
      <c r="T375" s="170"/>
      <c r="AT375" s="164" t="s">
        <v>247</v>
      </c>
      <c r="AU375" s="164" t="s">
        <v>140</v>
      </c>
      <c r="AV375" s="13" t="s">
        <v>140</v>
      </c>
      <c r="AW375" s="13" t="s">
        <v>3</v>
      </c>
      <c r="AX375" s="13" t="s">
        <v>88</v>
      </c>
      <c r="AY375" s="164" t="s">
        <v>239</v>
      </c>
    </row>
    <row r="376" spans="1:65" s="12" customFormat="1" ht="22.75" customHeight="1">
      <c r="B376" s="134"/>
      <c r="D376" s="135" t="s">
        <v>79</v>
      </c>
      <c r="E376" s="145" t="s">
        <v>501</v>
      </c>
      <c r="F376" s="145" t="s">
        <v>502</v>
      </c>
      <c r="I376" s="137"/>
      <c r="J376" s="146">
        <f>BK376</f>
        <v>0</v>
      </c>
      <c r="L376" s="134"/>
      <c r="M376" s="139"/>
      <c r="N376" s="140"/>
      <c r="O376" s="140"/>
      <c r="P376" s="141">
        <f>SUM(P377:P378)</f>
        <v>0</v>
      </c>
      <c r="Q376" s="140"/>
      <c r="R376" s="141">
        <f>SUM(R377:R378)</f>
        <v>8.7277519999999997E-2</v>
      </c>
      <c r="S376" s="140"/>
      <c r="T376" s="142">
        <f>SUM(T377:T378)</f>
        <v>0</v>
      </c>
      <c r="AR376" s="135" t="s">
        <v>88</v>
      </c>
      <c r="AT376" s="143" t="s">
        <v>79</v>
      </c>
      <c r="AU376" s="143" t="s">
        <v>88</v>
      </c>
      <c r="AY376" s="135" t="s">
        <v>239</v>
      </c>
      <c r="BK376" s="144">
        <f>SUM(BK377:BK378)</f>
        <v>0</v>
      </c>
    </row>
    <row r="377" spans="1:65" s="2" customFormat="1" ht="24.25" customHeight="1">
      <c r="A377" s="34"/>
      <c r="B377" s="147"/>
      <c r="C377" s="148" t="s">
        <v>909</v>
      </c>
      <c r="D377" s="148" t="s">
        <v>242</v>
      </c>
      <c r="E377" s="149" t="s">
        <v>503</v>
      </c>
      <c r="F377" s="150" t="s">
        <v>504</v>
      </c>
      <c r="G377" s="151" t="s">
        <v>261</v>
      </c>
      <c r="H377" s="152">
        <v>5.1920000000000002</v>
      </c>
      <c r="I377" s="153"/>
      <c r="J377" s="152">
        <f>ROUND(I377*H377,3)</f>
        <v>0</v>
      </c>
      <c r="K377" s="154"/>
      <c r="L377" s="35"/>
      <c r="M377" s="155" t="s">
        <v>1</v>
      </c>
      <c r="N377" s="156" t="s">
        <v>46</v>
      </c>
      <c r="O377" s="60"/>
      <c r="P377" s="157">
        <f>O377*H377</f>
        <v>0</v>
      </c>
      <c r="Q377" s="157">
        <v>1.6809999999999999E-2</v>
      </c>
      <c r="R377" s="157">
        <f>Q377*H377</f>
        <v>8.7277519999999997E-2</v>
      </c>
      <c r="S377" s="157">
        <v>0</v>
      </c>
      <c r="T377" s="158">
        <f>S377*H377</f>
        <v>0</v>
      </c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R377" s="159" t="s">
        <v>246</v>
      </c>
      <c r="AT377" s="159" t="s">
        <v>242</v>
      </c>
      <c r="AU377" s="159" t="s">
        <v>140</v>
      </c>
      <c r="AY377" s="18" t="s">
        <v>239</v>
      </c>
      <c r="BE377" s="160">
        <f>IF(N377="základná",J377,0)</f>
        <v>0</v>
      </c>
      <c r="BF377" s="160">
        <f>IF(N377="znížená",J377,0)</f>
        <v>0</v>
      </c>
      <c r="BG377" s="160">
        <f>IF(N377="zákl. prenesená",J377,0)</f>
        <v>0</v>
      </c>
      <c r="BH377" s="160">
        <f>IF(N377="zníž. prenesená",J377,0)</f>
        <v>0</v>
      </c>
      <c r="BI377" s="160">
        <f>IF(N377="nulová",J377,0)</f>
        <v>0</v>
      </c>
      <c r="BJ377" s="18" t="s">
        <v>140</v>
      </c>
      <c r="BK377" s="161">
        <f>ROUND(I377*H377,3)</f>
        <v>0</v>
      </c>
      <c r="BL377" s="18" t="s">
        <v>246</v>
      </c>
      <c r="BM377" s="159" t="s">
        <v>304</v>
      </c>
    </row>
    <row r="378" spans="1:65" s="13" customFormat="1">
      <c r="B378" s="162"/>
      <c r="D378" s="163" t="s">
        <v>247</v>
      </c>
      <c r="E378" s="164" t="s">
        <v>1</v>
      </c>
      <c r="F378" s="165" t="s">
        <v>2172</v>
      </c>
      <c r="H378" s="166">
        <v>5.1920000000000002</v>
      </c>
      <c r="I378" s="167"/>
      <c r="L378" s="162"/>
      <c r="M378" s="168"/>
      <c r="N378" s="169"/>
      <c r="O378" s="169"/>
      <c r="P378" s="169"/>
      <c r="Q378" s="169"/>
      <c r="R378" s="169"/>
      <c r="S378" s="169"/>
      <c r="T378" s="170"/>
      <c r="AT378" s="164" t="s">
        <v>247</v>
      </c>
      <c r="AU378" s="164" t="s">
        <v>140</v>
      </c>
      <c r="AV378" s="13" t="s">
        <v>140</v>
      </c>
      <c r="AW378" s="13" t="s">
        <v>3</v>
      </c>
      <c r="AX378" s="13" t="s">
        <v>88</v>
      </c>
      <c r="AY378" s="164" t="s">
        <v>239</v>
      </c>
    </row>
    <row r="379" spans="1:65" s="12" customFormat="1" ht="22.75" customHeight="1">
      <c r="B379" s="134"/>
      <c r="D379" s="135" t="s">
        <v>79</v>
      </c>
      <c r="E379" s="145" t="s">
        <v>508</v>
      </c>
      <c r="F379" s="145" t="s">
        <v>509</v>
      </c>
      <c r="I379" s="137"/>
      <c r="J379" s="146">
        <f>BK379</f>
        <v>0</v>
      </c>
      <c r="L379" s="134"/>
      <c r="M379" s="139"/>
      <c r="N379" s="140"/>
      <c r="O379" s="140"/>
      <c r="P379" s="141">
        <f>P380</f>
        <v>0</v>
      </c>
      <c r="Q379" s="140"/>
      <c r="R379" s="141">
        <f>R380</f>
        <v>0</v>
      </c>
      <c r="S379" s="140"/>
      <c r="T379" s="142">
        <f>T380</f>
        <v>0</v>
      </c>
      <c r="AR379" s="135" t="s">
        <v>88</v>
      </c>
      <c r="AT379" s="143" t="s">
        <v>79</v>
      </c>
      <c r="AU379" s="143" t="s">
        <v>88</v>
      </c>
      <c r="AY379" s="135" t="s">
        <v>239</v>
      </c>
      <c r="BK379" s="144">
        <f>BK380</f>
        <v>0</v>
      </c>
    </row>
    <row r="380" spans="1:65" s="2" customFormat="1" ht="24.25" customHeight="1">
      <c r="A380" s="34"/>
      <c r="B380" s="147"/>
      <c r="C380" s="148" t="s">
        <v>1842</v>
      </c>
      <c r="D380" s="148" t="s">
        <v>242</v>
      </c>
      <c r="E380" s="149" t="s">
        <v>1378</v>
      </c>
      <c r="F380" s="150" t="s">
        <v>1379</v>
      </c>
      <c r="G380" s="151" t="s">
        <v>461</v>
      </c>
      <c r="H380" s="152">
        <v>33.031999999999996</v>
      </c>
      <c r="I380" s="153"/>
      <c r="J380" s="152">
        <f>ROUND(I380*H380,3)</f>
        <v>0</v>
      </c>
      <c r="K380" s="154"/>
      <c r="L380" s="35"/>
      <c r="M380" s="155" t="s">
        <v>1</v>
      </c>
      <c r="N380" s="156" t="s">
        <v>46</v>
      </c>
      <c r="O380" s="60"/>
      <c r="P380" s="157">
        <f>O380*H380</f>
        <v>0</v>
      </c>
      <c r="Q380" s="157">
        <v>0</v>
      </c>
      <c r="R380" s="157">
        <f>Q380*H380</f>
        <v>0</v>
      </c>
      <c r="S380" s="157">
        <v>0</v>
      </c>
      <c r="T380" s="158">
        <f>S380*H380</f>
        <v>0</v>
      </c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R380" s="159" t="s">
        <v>246</v>
      </c>
      <c r="AT380" s="159" t="s">
        <v>242</v>
      </c>
      <c r="AU380" s="159" t="s">
        <v>140</v>
      </c>
      <c r="AY380" s="18" t="s">
        <v>239</v>
      </c>
      <c r="BE380" s="160">
        <f>IF(N380="základná",J380,0)</f>
        <v>0</v>
      </c>
      <c r="BF380" s="160">
        <f>IF(N380="znížená",J380,0)</f>
        <v>0</v>
      </c>
      <c r="BG380" s="160">
        <f>IF(N380="zákl. prenesená",J380,0)</f>
        <v>0</v>
      </c>
      <c r="BH380" s="160">
        <f>IF(N380="zníž. prenesená",J380,0)</f>
        <v>0</v>
      </c>
      <c r="BI380" s="160">
        <f>IF(N380="nulová",J380,0)</f>
        <v>0</v>
      </c>
      <c r="BJ380" s="18" t="s">
        <v>140</v>
      </c>
      <c r="BK380" s="161">
        <f>ROUND(I380*H380,3)</f>
        <v>0</v>
      </c>
      <c r="BL380" s="18" t="s">
        <v>246</v>
      </c>
      <c r="BM380" s="159" t="s">
        <v>2173</v>
      </c>
    </row>
    <row r="381" spans="1:65" s="12" customFormat="1" ht="25.85" customHeight="1">
      <c r="B381" s="134"/>
      <c r="D381" s="135" t="s">
        <v>79</v>
      </c>
      <c r="E381" s="136" t="s">
        <v>327</v>
      </c>
      <c r="F381" s="136" t="s">
        <v>514</v>
      </c>
      <c r="I381" s="137"/>
      <c r="J381" s="138">
        <f>BK381</f>
        <v>0</v>
      </c>
      <c r="L381" s="134"/>
      <c r="M381" s="139"/>
      <c r="N381" s="140"/>
      <c r="O381" s="140"/>
      <c r="P381" s="141">
        <f>P382+P393+P402+P415+P417</f>
        <v>0</v>
      </c>
      <c r="Q381" s="140"/>
      <c r="R381" s="141">
        <f>R382+R393+R402+R415+R417</f>
        <v>20.859179295500002</v>
      </c>
      <c r="S381" s="140"/>
      <c r="T381" s="142">
        <f>T382+T393+T402+T415+T417</f>
        <v>0</v>
      </c>
      <c r="AR381" s="135" t="s">
        <v>88</v>
      </c>
      <c r="AT381" s="143" t="s">
        <v>79</v>
      </c>
      <c r="AU381" s="143" t="s">
        <v>80</v>
      </c>
      <c r="AY381" s="135" t="s">
        <v>239</v>
      </c>
      <c r="BK381" s="144">
        <f>BK382+BK393+BK402+BK415+BK417</f>
        <v>0</v>
      </c>
    </row>
    <row r="382" spans="1:65" s="12" customFormat="1" ht="22.75" customHeight="1">
      <c r="B382" s="134"/>
      <c r="D382" s="135" t="s">
        <v>79</v>
      </c>
      <c r="E382" s="145" t="s">
        <v>515</v>
      </c>
      <c r="F382" s="145" t="s">
        <v>516</v>
      </c>
      <c r="I382" s="137"/>
      <c r="J382" s="146">
        <f>BK382</f>
        <v>0</v>
      </c>
      <c r="L382" s="134"/>
      <c r="M382" s="139"/>
      <c r="N382" s="140"/>
      <c r="O382" s="140"/>
      <c r="P382" s="141">
        <f>SUM(P383:P392)</f>
        <v>0</v>
      </c>
      <c r="Q382" s="140"/>
      <c r="R382" s="141">
        <f>SUM(R383:R392)</f>
        <v>6.5771654779999986</v>
      </c>
      <c r="S382" s="140"/>
      <c r="T382" s="142">
        <f>SUM(T383:T392)</f>
        <v>0</v>
      </c>
      <c r="AR382" s="135" t="s">
        <v>88</v>
      </c>
      <c r="AT382" s="143" t="s">
        <v>79</v>
      </c>
      <c r="AU382" s="143" t="s">
        <v>88</v>
      </c>
      <c r="AY382" s="135" t="s">
        <v>239</v>
      </c>
      <c r="BK382" s="144">
        <f>SUM(BK383:BK392)</f>
        <v>0</v>
      </c>
    </row>
    <row r="383" spans="1:65" s="2" customFormat="1" ht="24.25" customHeight="1">
      <c r="A383" s="34"/>
      <c r="B383" s="147"/>
      <c r="C383" s="148" t="s">
        <v>913</v>
      </c>
      <c r="D383" s="148" t="s">
        <v>242</v>
      </c>
      <c r="E383" s="149" t="s">
        <v>517</v>
      </c>
      <c r="F383" s="150" t="s">
        <v>518</v>
      </c>
      <c r="G383" s="151" t="s">
        <v>245</v>
      </c>
      <c r="H383" s="152">
        <v>9.8569999999999993</v>
      </c>
      <c r="I383" s="153"/>
      <c r="J383" s="152">
        <f>ROUND(I383*H383,3)</f>
        <v>0</v>
      </c>
      <c r="K383" s="154"/>
      <c r="L383" s="35"/>
      <c r="M383" s="155" t="s">
        <v>1</v>
      </c>
      <c r="N383" s="156" t="s">
        <v>46</v>
      </c>
      <c r="O383" s="60"/>
      <c r="P383" s="157">
        <f>O383*H383</f>
        <v>0</v>
      </c>
      <c r="Q383" s="157">
        <v>0.64765399999999995</v>
      </c>
      <c r="R383" s="157">
        <f>Q383*H383</f>
        <v>6.3839254779999992</v>
      </c>
      <c r="S383" s="157">
        <v>0</v>
      </c>
      <c r="T383" s="158">
        <f>S383*H383</f>
        <v>0</v>
      </c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R383" s="159" t="s">
        <v>246</v>
      </c>
      <c r="AT383" s="159" t="s">
        <v>242</v>
      </c>
      <c r="AU383" s="159" t="s">
        <v>140</v>
      </c>
      <c r="AY383" s="18" t="s">
        <v>239</v>
      </c>
      <c r="BE383" s="160">
        <f>IF(N383="základná",J383,0)</f>
        <v>0</v>
      </c>
      <c r="BF383" s="160">
        <f>IF(N383="znížená",J383,0)</f>
        <v>0</v>
      </c>
      <c r="BG383" s="160">
        <f>IF(N383="zákl. prenesená",J383,0)</f>
        <v>0</v>
      </c>
      <c r="BH383" s="160">
        <f>IF(N383="zníž. prenesená",J383,0)</f>
        <v>0</v>
      </c>
      <c r="BI383" s="160">
        <f>IF(N383="nulová",J383,0)</f>
        <v>0</v>
      </c>
      <c r="BJ383" s="18" t="s">
        <v>140</v>
      </c>
      <c r="BK383" s="161">
        <f>ROUND(I383*H383,3)</f>
        <v>0</v>
      </c>
      <c r="BL383" s="18" t="s">
        <v>246</v>
      </c>
      <c r="BM383" s="159" t="s">
        <v>270</v>
      </c>
    </row>
    <row r="384" spans="1:65" s="13" customFormat="1" ht="20.95">
      <c r="B384" s="162"/>
      <c r="D384" s="163" t="s">
        <v>247</v>
      </c>
      <c r="E384" s="164" t="s">
        <v>1</v>
      </c>
      <c r="F384" s="165" t="s">
        <v>2174</v>
      </c>
      <c r="H384" s="166">
        <v>6.28</v>
      </c>
      <c r="I384" s="167"/>
      <c r="L384" s="162"/>
      <c r="M384" s="168"/>
      <c r="N384" s="169"/>
      <c r="O384" s="169"/>
      <c r="P384" s="169"/>
      <c r="Q384" s="169"/>
      <c r="R384" s="169"/>
      <c r="S384" s="169"/>
      <c r="T384" s="170"/>
      <c r="AT384" s="164" t="s">
        <v>247</v>
      </c>
      <c r="AU384" s="164" t="s">
        <v>140</v>
      </c>
      <c r="AV384" s="13" t="s">
        <v>140</v>
      </c>
      <c r="AW384" s="13" t="s">
        <v>3</v>
      </c>
      <c r="AX384" s="13" t="s">
        <v>80</v>
      </c>
      <c r="AY384" s="164" t="s">
        <v>239</v>
      </c>
    </row>
    <row r="385" spans="1:65" s="13" customFormat="1">
      <c r="B385" s="162"/>
      <c r="D385" s="163" t="s">
        <v>247</v>
      </c>
      <c r="E385" s="164" t="s">
        <v>1</v>
      </c>
      <c r="F385" s="165" t="s">
        <v>2175</v>
      </c>
      <c r="H385" s="166">
        <v>0.72</v>
      </c>
      <c r="I385" s="167"/>
      <c r="L385" s="162"/>
      <c r="M385" s="168"/>
      <c r="N385" s="169"/>
      <c r="O385" s="169"/>
      <c r="P385" s="169"/>
      <c r="Q385" s="169"/>
      <c r="R385" s="169"/>
      <c r="S385" s="169"/>
      <c r="T385" s="170"/>
      <c r="AT385" s="164" t="s">
        <v>247</v>
      </c>
      <c r="AU385" s="164" t="s">
        <v>140</v>
      </c>
      <c r="AV385" s="13" t="s">
        <v>140</v>
      </c>
      <c r="AW385" s="13" t="s">
        <v>3</v>
      </c>
      <c r="AX385" s="13" t="s">
        <v>80</v>
      </c>
      <c r="AY385" s="164" t="s">
        <v>239</v>
      </c>
    </row>
    <row r="386" spans="1:65" s="13" customFormat="1">
      <c r="B386" s="162"/>
      <c r="D386" s="163" t="s">
        <v>247</v>
      </c>
      <c r="E386" s="164" t="s">
        <v>1</v>
      </c>
      <c r="F386" s="165" t="s">
        <v>2176</v>
      </c>
      <c r="H386" s="166">
        <v>0.34499999999999997</v>
      </c>
      <c r="I386" s="167"/>
      <c r="L386" s="162"/>
      <c r="M386" s="168"/>
      <c r="N386" s="169"/>
      <c r="O386" s="169"/>
      <c r="P386" s="169"/>
      <c r="Q386" s="169"/>
      <c r="R386" s="169"/>
      <c r="S386" s="169"/>
      <c r="T386" s="170"/>
      <c r="AT386" s="164" t="s">
        <v>247</v>
      </c>
      <c r="AU386" s="164" t="s">
        <v>140</v>
      </c>
      <c r="AV386" s="13" t="s">
        <v>140</v>
      </c>
      <c r="AW386" s="13" t="s">
        <v>3</v>
      </c>
      <c r="AX386" s="13" t="s">
        <v>80</v>
      </c>
      <c r="AY386" s="164" t="s">
        <v>239</v>
      </c>
    </row>
    <row r="387" spans="1:65" s="16" customFormat="1">
      <c r="B387" s="200"/>
      <c r="D387" s="163" t="s">
        <v>247</v>
      </c>
      <c r="E387" s="201" t="s">
        <v>1911</v>
      </c>
      <c r="F387" s="202" t="s">
        <v>742</v>
      </c>
      <c r="H387" s="203">
        <v>7.3449999999999998</v>
      </c>
      <c r="I387" s="204"/>
      <c r="L387" s="200"/>
      <c r="M387" s="205"/>
      <c r="N387" s="206"/>
      <c r="O387" s="206"/>
      <c r="P387" s="206"/>
      <c r="Q387" s="206"/>
      <c r="R387" s="206"/>
      <c r="S387" s="206"/>
      <c r="T387" s="207"/>
      <c r="AT387" s="201" t="s">
        <v>247</v>
      </c>
      <c r="AU387" s="201" t="s">
        <v>140</v>
      </c>
      <c r="AV387" s="16" t="s">
        <v>252</v>
      </c>
      <c r="AW387" s="16" t="s">
        <v>3</v>
      </c>
      <c r="AX387" s="16" t="s">
        <v>80</v>
      </c>
      <c r="AY387" s="201" t="s">
        <v>239</v>
      </c>
    </row>
    <row r="388" spans="1:65" s="13" customFormat="1">
      <c r="B388" s="162"/>
      <c r="D388" s="163" t="s">
        <v>247</v>
      </c>
      <c r="E388" s="164" t="s">
        <v>1</v>
      </c>
      <c r="F388" s="165" t="s">
        <v>2177</v>
      </c>
      <c r="H388" s="166">
        <v>0.83699999999999997</v>
      </c>
      <c r="I388" s="167"/>
      <c r="L388" s="162"/>
      <c r="M388" s="168"/>
      <c r="N388" s="169"/>
      <c r="O388" s="169"/>
      <c r="P388" s="169"/>
      <c r="Q388" s="169"/>
      <c r="R388" s="169"/>
      <c r="S388" s="169"/>
      <c r="T388" s="170"/>
      <c r="AT388" s="164" t="s">
        <v>247</v>
      </c>
      <c r="AU388" s="164" t="s">
        <v>140</v>
      </c>
      <c r="AV388" s="13" t="s">
        <v>140</v>
      </c>
      <c r="AW388" s="13" t="s">
        <v>3</v>
      </c>
      <c r="AX388" s="13" t="s">
        <v>80</v>
      </c>
      <c r="AY388" s="164" t="s">
        <v>239</v>
      </c>
    </row>
    <row r="389" spans="1:65" s="13" customFormat="1">
      <c r="B389" s="162"/>
      <c r="D389" s="163" t="s">
        <v>247</v>
      </c>
      <c r="E389" s="164" t="s">
        <v>1</v>
      </c>
      <c r="F389" s="165" t="s">
        <v>2178</v>
      </c>
      <c r="H389" s="166">
        <v>1.675</v>
      </c>
      <c r="I389" s="167"/>
      <c r="L389" s="162"/>
      <c r="M389" s="168"/>
      <c r="N389" s="169"/>
      <c r="O389" s="169"/>
      <c r="P389" s="169"/>
      <c r="Q389" s="169"/>
      <c r="R389" s="169"/>
      <c r="S389" s="169"/>
      <c r="T389" s="170"/>
      <c r="AT389" s="164" t="s">
        <v>247</v>
      </c>
      <c r="AU389" s="164" t="s">
        <v>140</v>
      </c>
      <c r="AV389" s="13" t="s">
        <v>140</v>
      </c>
      <c r="AW389" s="13" t="s">
        <v>3</v>
      </c>
      <c r="AX389" s="13" t="s">
        <v>80</v>
      </c>
      <c r="AY389" s="164" t="s">
        <v>239</v>
      </c>
    </row>
    <row r="390" spans="1:65" s="14" customFormat="1">
      <c r="B390" s="171"/>
      <c r="D390" s="163" t="s">
        <v>247</v>
      </c>
      <c r="E390" s="172" t="s">
        <v>1</v>
      </c>
      <c r="F390" s="173" t="s">
        <v>249</v>
      </c>
      <c r="H390" s="174">
        <v>9.8569999999999993</v>
      </c>
      <c r="I390" s="175"/>
      <c r="L390" s="171"/>
      <c r="M390" s="176"/>
      <c r="N390" s="177"/>
      <c r="O390" s="177"/>
      <c r="P390" s="177"/>
      <c r="Q390" s="177"/>
      <c r="R390" s="177"/>
      <c r="S390" s="177"/>
      <c r="T390" s="178"/>
      <c r="AT390" s="172" t="s">
        <v>247</v>
      </c>
      <c r="AU390" s="172" t="s">
        <v>140</v>
      </c>
      <c r="AV390" s="14" t="s">
        <v>246</v>
      </c>
      <c r="AW390" s="14" t="s">
        <v>3</v>
      </c>
      <c r="AX390" s="14" t="s">
        <v>88</v>
      </c>
      <c r="AY390" s="172" t="s">
        <v>239</v>
      </c>
    </row>
    <row r="391" spans="1:65" s="2" customFormat="1" ht="24.25" customHeight="1">
      <c r="A391" s="34"/>
      <c r="B391" s="147"/>
      <c r="C391" s="148" t="s">
        <v>916</v>
      </c>
      <c r="D391" s="148" t="s">
        <v>242</v>
      </c>
      <c r="E391" s="149" t="s">
        <v>2179</v>
      </c>
      <c r="F391" s="150" t="s">
        <v>5422</v>
      </c>
      <c r="G391" s="151" t="s">
        <v>388</v>
      </c>
      <c r="H391" s="152">
        <v>8</v>
      </c>
      <c r="I391" s="153"/>
      <c r="J391" s="152">
        <f>ROUND(I391*H391,3)</f>
        <v>0</v>
      </c>
      <c r="K391" s="154"/>
      <c r="L391" s="35"/>
      <c r="M391" s="155" t="s">
        <v>1</v>
      </c>
      <c r="N391" s="156" t="s">
        <v>46</v>
      </c>
      <c r="O391" s="60"/>
      <c r="P391" s="157">
        <f>O391*H391</f>
        <v>0</v>
      </c>
      <c r="Q391" s="157">
        <v>1.523E-2</v>
      </c>
      <c r="R391" s="157">
        <f>Q391*H391</f>
        <v>0.12184</v>
      </c>
      <c r="S391" s="157">
        <v>0</v>
      </c>
      <c r="T391" s="158">
        <f>S391*H391</f>
        <v>0</v>
      </c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R391" s="159" t="s">
        <v>246</v>
      </c>
      <c r="AT391" s="159" t="s">
        <v>242</v>
      </c>
      <c r="AU391" s="159" t="s">
        <v>140</v>
      </c>
      <c r="AY391" s="18" t="s">
        <v>239</v>
      </c>
      <c r="BE391" s="160">
        <f>IF(N391="základná",J391,0)</f>
        <v>0</v>
      </c>
      <c r="BF391" s="160">
        <f>IF(N391="znížená",J391,0)</f>
        <v>0</v>
      </c>
      <c r="BG391" s="160">
        <f>IF(N391="zákl. prenesená",J391,0)</f>
        <v>0</v>
      </c>
      <c r="BH391" s="160">
        <f>IF(N391="zníž. prenesená",J391,0)</f>
        <v>0</v>
      </c>
      <c r="BI391" s="160">
        <f>IF(N391="nulová",J391,0)</f>
        <v>0</v>
      </c>
      <c r="BJ391" s="18" t="s">
        <v>140</v>
      </c>
      <c r="BK391" s="161">
        <f>ROUND(I391*H391,3)</f>
        <v>0</v>
      </c>
      <c r="BL391" s="18" t="s">
        <v>246</v>
      </c>
      <c r="BM391" s="159" t="s">
        <v>2180</v>
      </c>
    </row>
    <row r="392" spans="1:65" s="2" customFormat="1" ht="24.25" customHeight="1">
      <c r="A392" s="34"/>
      <c r="B392" s="147"/>
      <c r="C392" s="148" t="s">
        <v>921</v>
      </c>
      <c r="D392" s="148" t="s">
        <v>242</v>
      </c>
      <c r="E392" s="149" t="s">
        <v>2181</v>
      </c>
      <c r="F392" s="150" t="s">
        <v>5423</v>
      </c>
      <c r="G392" s="151" t="s">
        <v>388</v>
      </c>
      <c r="H392" s="152">
        <v>3</v>
      </c>
      <c r="I392" s="153"/>
      <c r="J392" s="152">
        <f>ROUND(I392*H392,3)</f>
        <v>0</v>
      </c>
      <c r="K392" s="154"/>
      <c r="L392" s="35"/>
      <c r="M392" s="155" t="s">
        <v>1</v>
      </c>
      <c r="N392" s="156" t="s">
        <v>46</v>
      </c>
      <c r="O392" s="60"/>
      <c r="P392" s="157">
        <f>O392*H392</f>
        <v>0</v>
      </c>
      <c r="Q392" s="157">
        <v>2.3800000000000002E-2</v>
      </c>
      <c r="R392" s="157">
        <f>Q392*H392</f>
        <v>7.1400000000000005E-2</v>
      </c>
      <c r="S392" s="157">
        <v>0</v>
      </c>
      <c r="T392" s="158">
        <f>S392*H392</f>
        <v>0</v>
      </c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R392" s="159" t="s">
        <v>246</v>
      </c>
      <c r="AT392" s="159" t="s">
        <v>242</v>
      </c>
      <c r="AU392" s="159" t="s">
        <v>140</v>
      </c>
      <c r="AY392" s="18" t="s">
        <v>239</v>
      </c>
      <c r="BE392" s="160">
        <f>IF(N392="základná",J392,0)</f>
        <v>0</v>
      </c>
      <c r="BF392" s="160">
        <f>IF(N392="znížená",J392,0)</f>
        <v>0</v>
      </c>
      <c r="BG392" s="160">
        <f>IF(N392="zákl. prenesená",J392,0)</f>
        <v>0</v>
      </c>
      <c r="BH392" s="160">
        <f>IF(N392="zníž. prenesená",J392,0)</f>
        <v>0</v>
      </c>
      <c r="BI392" s="160">
        <f>IF(N392="nulová",J392,0)</f>
        <v>0</v>
      </c>
      <c r="BJ392" s="18" t="s">
        <v>140</v>
      </c>
      <c r="BK392" s="161">
        <f>ROUND(I392*H392,3)</f>
        <v>0</v>
      </c>
      <c r="BL392" s="18" t="s">
        <v>246</v>
      </c>
      <c r="BM392" s="159" t="s">
        <v>2182</v>
      </c>
    </row>
    <row r="393" spans="1:65" s="12" customFormat="1" ht="22.75" customHeight="1">
      <c r="B393" s="134"/>
      <c r="D393" s="135" t="s">
        <v>79</v>
      </c>
      <c r="E393" s="145" t="s">
        <v>522</v>
      </c>
      <c r="F393" s="145" t="s">
        <v>523</v>
      </c>
      <c r="I393" s="137"/>
      <c r="J393" s="146">
        <f>BK393</f>
        <v>0</v>
      </c>
      <c r="L393" s="134"/>
      <c r="M393" s="139"/>
      <c r="N393" s="140"/>
      <c r="O393" s="140"/>
      <c r="P393" s="141">
        <f>SUM(P394:P401)</f>
        <v>0</v>
      </c>
      <c r="Q393" s="140"/>
      <c r="R393" s="141">
        <f>SUM(R394:R401)</f>
        <v>12.4770255925</v>
      </c>
      <c r="S393" s="140"/>
      <c r="T393" s="142">
        <f>SUM(T394:T401)</f>
        <v>0</v>
      </c>
      <c r="AR393" s="135" t="s">
        <v>88</v>
      </c>
      <c r="AT393" s="143" t="s">
        <v>79</v>
      </c>
      <c r="AU393" s="143" t="s">
        <v>88</v>
      </c>
      <c r="AY393" s="135" t="s">
        <v>239</v>
      </c>
      <c r="BK393" s="144">
        <f>SUM(BK394:BK401)</f>
        <v>0</v>
      </c>
    </row>
    <row r="394" spans="1:65" s="2" customFormat="1" ht="24.25" customHeight="1">
      <c r="A394" s="34"/>
      <c r="B394" s="147"/>
      <c r="C394" s="148" t="s">
        <v>924</v>
      </c>
      <c r="D394" s="148" t="s">
        <v>242</v>
      </c>
      <c r="E394" s="149" t="s">
        <v>524</v>
      </c>
      <c r="F394" s="150" t="s">
        <v>525</v>
      </c>
      <c r="G394" s="151" t="s">
        <v>261</v>
      </c>
      <c r="H394" s="152">
        <v>106.73</v>
      </c>
      <c r="I394" s="153"/>
      <c r="J394" s="152">
        <f>ROUND(I394*H394,3)</f>
        <v>0</v>
      </c>
      <c r="K394" s="154"/>
      <c r="L394" s="35"/>
      <c r="M394" s="155" t="s">
        <v>1</v>
      </c>
      <c r="N394" s="156" t="s">
        <v>46</v>
      </c>
      <c r="O394" s="60"/>
      <c r="P394" s="157">
        <f>O394*H394</f>
        <v>0</v>
      </c>
      <c r="Q394" s="157">
        <v>8.9790449999999994E-2</v>
      </c>
      <c r="R394" s="157">
        <f>Q394*H394</f>
        <v>9.5833347285000006</v>
      </c>
      <c r="S394" s="157">
        <v>0</v>
      </c>
      <c r="T394" s="158">
        <f>S394*H394</f>
        <v>0</v>
      </c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R394" s="159" t="s">
        <v>246</v>
      </c>
      <c r="AT394" s="159" t="s">
        <v>242</v>
      </c>
      <c r="AU394" s="159" t="s">
        <v>140</v>
      </c>
      <c r="AY394" s="18" t="s">
        <v>239</v>
      </c>
      <c r="BE394" s="160">
        <f>IF(N394="základná",J394,0)</f>
        <v>0</v>
      </c>
      <c r="BF394" s="160">
        <f>IF(N394="znížená",J394,0)</f>
        <v>0</v>
      </c>
      <c r="BG394" s="160">
        <f>IF(N394="zákl. prenesená",J394,0)</f>
        <v>0</v>
      </c>
      <c r="BH394" s="160">
        <f>IF(N394="zníž. prenesená",J394,0)</f>
        <v>0</v>
      </c>
      <c r="BI394" s="160">
        <f>IF(N394="nulová",J394,0)</f>
        <v>0</v>
      </c>
      <c r="BJ394" s="18" t="s">
        <v>140</v>
      </c>
      <c r="BK394" s="161">
        <f>ROUND(I394*H394,3)</f>
        <v>0</v>
      </c>
      <c r="BL394" s="18" t="s">
        <v>246</v>
      </c>
      <c r="BM394" s="159" t="s">
        <v>286</v>
      </c>
    </row>
    <row r="395" spans="1:65" s="13" customFormat="1">
      <c r="B395" s="162"/>
      <c r="D395" s="163" t="s">
        <v>247</v>
      </c>
      <c r="E395" s="164" t="s">
        <v>1</v>
      </c>
      <c r="F395" s="165" t="s">
        <v>2183</v>
      </c>
      <c r="H395" s="166">
        <v>98.94</v>
      </c>
      <c r="I395" s="167"/>
      <c r="L395" s="162"/>
      <c r="M395" s="168"/>
      <c r="N395" s="169"/>
      <c r="O395" s="169"/>
      <c r="P395" s="169"/>
      <c r="Q395" s="169"/>
      <c r="R395" s="169"/>
      <c r="S395" s="169"/>
      <c r="T395" s="170"/>
      <c r="AT395" s="164" t="s">
        <v>247</v>
      </c>
      <c r="AU395" s="164" t="s">
        <v>140</v>
      </c>
      <c r="AV395" s="13" t="s">
        <v>140</v>
      </c>
      <c r="AW395" s="13" t="s">
        <v>3</v>
      </c>
      <c r="AX395" s="13" t="s">
        <v>80</v>
      </c>
      <c r="AY395" s="164" t="s">
        <v>239</v>
      </c>
    </row>
    <row r="396" spans="1:65" s="13" customFormat="1">
      <c r="B396" s="162"/>
      <c r="D396" s="163" t="s">
        <v>247</v>
      </c>
      <c r="E396" s="164" t="s">
        <v>1</v>
      </c>
      <c r="F396" s="165" t="s">
        <v>2184</v>
      </c>
      <c r="H396" s="166">
        <v>-3.69</v>
      </c>
      <c r="I396" s="167"/>
      <c r="L396" s="162"/>
      <c r="M396" s="168"/>
      <c r="N396" s="169"/>
      <c r="O396" s="169"/>
      <c r="P396" s="169"/>
      <c r="Q396" s="169"/>
      <c r="R396" s="169"/>
      <c r="S396" s="169"/>
      <c r="T396" s="170"/>
      <c r="AT396" s="164" t="s">
        <v>247</v>
      </c>
      <c r="AU396" s="164" t="s">
        <v>140</v>
      </c>
      <c r="AV396" s="13" t="s">
        <v>140</v>
      </c>
      <c r="AW396" s="13" t="s">
        <v>3</v>
      </c>
      <c r="AX396" s="13" t="s">
        <v>80</v>
      </c>
      <c r="AY396" s="164" t="s">
        <v>239</v>
      </c>
    </row>
    <row r="397" spans="1:65" s="13" customFormat="1">
      <c r="B397" s="162"/>
      <c r="D397" s="163" t="s">
        <v>247</v>
      </c>
      <c r="E397" s="164" t="s">
        <v>1</v>
      </c>
      <c r="F397" s="165" t="s">
        <v>2185</v>
      </c>
      <c r="H397" s="166">
        <v>11.48</v>
      </c>
      <c r="I397" s="167"/>
      <c r="L397" s="162"/>
      <c r="M397" s="168"/>
      <c r="N397" s="169"/>
      <c r="O397" s="169"/>
      <c r="P397" s="169"/>
      <c r="Q397" s="169"/>
      <c r="R397" s="169"/>
      <c r="S397" s="169"/>
      <c r="T397" s="170"/>
      <c r="AT397" s="164" t="s">
        <v>247</v>
      </c>
      <c r="AU397" s="164" t="s">
        <v>140</v>
      </c>
      <c r="AV397" s="13" t="s">
        <v>140</v>
      </c>
      <c r="AW397" s="13" t="s">
        <v>3</v>
      </c>
      <c r="AX397" s="13" t="s">
        <v>80</v>
      </c>
      <c r="AY397" s="164" t="s">
        <v>239</v>
      </c>
    </row>
    <row r="398" spans="1:65" s="14" customFormat="1">
      <c r="B398" s="171"/>
      <c r="D398" s="163" t="s">
        <v>247</v>
      </c>
      <c r="E398" s="172" t="s">
        <v>1933</v>
      </c>
      <c r="F398" s="173" t="s">
        <v>249</v>
      </c>
      <c r="H398" s="174">
        <v>106.73</v>
      </c>
      <c r="I398" s="175"/>
      <c r="L398" s="171"/>
      <c r="M398" s="176"/>
      <c r="N398" s="177"/>
      <c r="O398" s="177"/>
      <c r="P398" s="177"/>
      <c r="Q398" s="177"/>
      <c r="R398" s="177"/>
      <c r="S398" s="177"/>
      <c r="T398" s="178"/>
      <c r="AT398" s="172" t="s">
        <v>247</v>
      </c>
      <c r="AU398" s="172" t="s">
        <v>140</v>
      </c>
      <c r="AV398" s="14" t="s">
        <v>246</v>
      </c>
      <c r="AW398" s="14" t="s">
        <v>3</v>
      </c>
      <c r="AX398" s="14" t="s">
        <v>88</v>
      </c>
      <c r="AY398" s="172" t="s">
        <v>239</v>
      </c>
    </row>
    <row r="399" spans="1:65" s="2" customFormat="1" ht="24.25" customHeight="1">
      <c r="A399" s="34"/>
      <c r="B399" s="147"/>
      <c r="C399" s="148" t="s">
        <v>439</v>
      </c>
      <c r="D399" s="148" t="s">
        <v>242</v>
      </c>
      <c r="E399" s="149" t="s">
        <v>529</v>
      </c>
      <c r="F399" s="150" t="s">
        <v>530</v>
      </c>
      <c r="G399" s="151" t="s">
        <v>261</v>
      </c>
      <c r="H399" s="152">
        <v>26.847999999999999</v>
      </c>
      <c r="I399" s="153"/>
      <c r="J399" s="152">
        <f>ROUND(I399*H399,3)</f>
        <v>0</v>
      </c>
      <c r="K399" s="154"/>
      <c r="L399" s="35"/>
      <c r="M399" s="155" t="s">
        <v>1</v>
      </c>
      <c r="N399" s="156" t="s">
        <v>46</v>
      </c>
      <c r="O399" s="60"/>
      <c r="P399" s="157">
        <f>O399*H399</f>
        <v>0</v>
      </c>
      <c r="Q399" s="157">
        <v>0.1077805</v>
      </c>
      <c r="R399" s="157">
        <f>Q399*H399</f>
        <v>2.8936908639999999</v>
      </c>
      <c r="S399" s="157">
        <v>0</v>
      </c>
      <c r="T399" s="158">
        <f>S399*H399</f>
        <v>0</v>
      </c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R399" s="159" t="s">
        <v>246</v>
      </c>
      <c r="AT399" s="159" t="s">
        <v>242</v>
      </c>
      <c r="AU399" s="159" t="s">
        <v>140</v>
      </c>
      <c r="AY399" s="18" t="s">
        <v>239</v>
      </c>
      <c r="BE399" s="160">
        <f>IF(N399="základná",J399,0)</f>
        <v>0</v>
      </c>
      <c r="BF399" s="160">
        <f>IF(N399="znížená",J399,0)</f>
        <v>0</v>
      </c>
      <c r="BG399" s="160">
        <f>IF(N399="zákl. prenesená",J399,0)</f>
        <v>0</v>
      </c>
      <c r="BH399" s="160">
        <f>IF(N399="zníž. prenesená",J399,0)</f>
        <v>0</v>
      </c>
      <c r="BI399" s="160">
        <f>IF(N399="nulová",J399,0)</f>
        <v>0</v>
      </c>
      <c r="BJ399" s="18" t="s">
        <v>140</v>
      </c>
      <c r="BK399" s="161">
        <f>ROUND(I399*H399,3)</f>
        <v>0</v>
      </c>
      <c r="BL399" s="18" t="s">
        <v>246</v>
      </c>
      <c r="BM399" s="159" t="s">
        <v>291</v>
      </c>
    </row>
    <row r="400" spans="1:65" s="13" customFormat="1">
      <c r="B400" s="162"/>
      <c r="D400" s="163" t="s">
        <v>247</v>
      </c>
      <c r="E400" s="164" t="s">
        <v>1</v>
      </c>
      <c r="F400" s="165" t="s">
        <v>2186</v>
      </c>
      <c r="H400" s="166">
        <v>26.847999999999999</v>
      </c>
      <c r="I400" s="167"/>
      <c r="L400" s="162"/>
      <c r="M400" s="168"/>
      <c r="N400" s="169"/>
      <c r="O400" s="169"/>
      <c r="P400" s="169"/>
      <c r="Q400" s="169"/>
      <c r="R400" s="169"/>
      <c r="S400" s="169"/>
      <c r="T400" s="170"/>
      <c r="AT400" s="164" t="s">
        <v>247</v>
      </c>
      <c r="AU400" s="164" t="s">
        <v>140</v>
      </c>
      <c r="AV400" s="13" t="s">
        <v>140</v>
      </c>
      <c r="AW400" s="13" t="s">
        <v>3</v>
      </c>
      <c r="AX400" s="13" t="s">
        <v>80</v>
      </c>
      <c r="AY400" s="164" t="s">
        <v>239</v>
      </c>
    </row>
    <row r="401" spans="1:65" s="14" customFormat="1">
      <c r="B401" s="171"/>
      <c r="D401" s="163" t="s">
        <v>247</v>
      </c>
      <c r="E401" s="172" t="s">
        <v>1936</v>
      </c>
      <c r="F401" s="173" t="s">
        <v>249</v>
      </c>
      <c r="H401" s="174">
        <v>26.847999999999999</v>
      </c>
      <c r="I401" s="175"/>
      <c r="L401" s="171"/>
      <c r="M401" s="176"/>
      <c r="N401" s="177"/>
      <c r="O401" s="177"/>
      <c r="P401" s="177"/>
      <c r="Q401" s="177"/>
      <c r="R401" s="177"/>
      <c r="S401" s="177"/>
      <c r="T401" s="178"/>
      <c r="AT401" s="172" t="s">
        <v>247</v>
      </c>
      <c r="AU401" s="172" t="s">
        <v>140</v>
      </c>
      <c r="AV401" s="14" t="s">
        <v>246</v>
      </c>
      <c r="AW401" s="14" t="s">
        <v>3</v>
      </c>
      <c r="AX401" s="14" t="s">
        <v>88</v>
      </c>
      <c r="AY401" s="172" t="s">
        <v>239</v>
      </c>
    </row>
    <row r="402" spans="1:65" s="12" customFormat="1" ht="22.75" customHeight="1">
      <c r="B402" s="134"/>
      <c r="D402" s="135" t="s">
        <v>79</v>
      </c>
      <c r="E402" s="145" t="s">
        <v>533</v>
      </c>
      <c r="F402" s="145" t="s">
        <v>534</v>
      </c>
      <c r="I402" s="137"/>
      <c r="J402" s="146">
        <f>BK402</f>
        <v>0</v>
      </c>
      <c r="L402" s="134"/>
      <c r="M402" s="139"/>
      <c r="N402" s="140"/>
      <c r="O402" s="140"/>
      <c r="P402" s="141">
        <f>SUM(P403:P414)</f>
        <v>0</v>
      </c>
      <c r="Q402" s="140"/>
      <c r="R402" s="141">
        <f>SUM(R403:R414)</f>
        <v>1.7863312249999999</v>
      </c>
      <c r="S402" s="140"/>
      <c r="T402" s="142">
        <f>SUM(T403:T414)</f>
        <v>0</v>
      </c>
      <c r="AR402" s="135" t="s">
        <v>88</v>
      </c>
      <c r="AT402" s="143" t="s">
        <v>79</v>
      </c>
      <c r="AU402" s="143" t="s">
        <v>88</v>
      </c>
      <c r="AY402" s="135" t="s">
        <v>239</v>
      </c>
      <c r="BK402" s="144">
        <f>SUM(BK403:BK414)</f>
        <v>0</v>
      </c>
    </row>
    <row r="403" spans="1:65" s="2" customFormat="1" ht="24.25" customHeight="1">
      <c r="A403" s="34"/>
      <c r="B403" s="147"/>
      <c r="C403" s="148" t="s">
        <v>443</v>
      </c>
      <c r="D403" s="148" t="s">
        <v>242</v>
      </c>
      <c r="E403" s="149" t="s">
        <v>536</v>
      </c>
      <c r="F403" s="150" t="s">
        <v>537</v>
      </c>
      <c r="G403" s="151" t="s">
        <v>388</v>
      </c>
      <c r="H403" s="152">
        <v>3</v>
      </c>
      <c r="I403" s="153"/>
      <c r="J403" s="152">
        <f>ROUND(I403*H403,3)</f>
        <v>0</v>
      </c>
      <c r="K403" s="154"/>
      <c r="L403" s="35"/>
      <c r="M403" s="155" t="s">
        <v>1</v>
      </c>
      <c r="N403" s="156" t="s">
        <v>46</v>
      </c>
      <c r="O403" s="60"/>
      <c r="P403" s="157">
        <f>O403*H403</f>
        <v>0</v>
      </c>
      <c r="Q403" s="157">
        <v>0.43840495000000002</v>
      </c>
      <c r="R403" s="157">
        <f>Q403*H403</f>
        <v>1.31521485</v>
      </c>
      <c r="S403" s="157">
        <v>0</v>
      </c>
      <c r="T403" s="158">
        <f>S403*H403</f>
        <v>0</v>
      </c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R403" s="159" t="s">
        <v>246</v>
      </c>
      <c r="AT403" s="159" t="s">
        <v>242</v>
      </c>
      <c r="AU403" s="159" t="s">
        <v>140</v>
      </c>
      <c r="AY403" s="18" t="s">
        <v>239</v>
      </c>
      <c r="BE403" s="160">
        <f>IF(N403="základná",J403,0)</f>
        <v>0</v>
      </c>
      <c r="BF403" s="160">
        <f>IF(N403="znížená",J403,0)</f>
        <v>0</v>
      </c>
      <c r="BG403" s="160">
        <f>IF(N403="zákl. prenesená",J403,0)</f>
        <v>0</v>
      </c>
      <c r="BH403" s="160">
        <f>IF(N403="zníž. prenesená",J403,0)</f>
        <v>0</v>
      </c>
      <c r="BI403" s="160">
        <f>IF(N403="nulová",J403,0)</f>
        <v>0</v>
      </c>
      <c r="BJ403" s="18" t="s">
        <v>140</v>
      </c>
      <c r="BK403" s="161">
        <f>ROUND(I403*H403,3)</f>
        <v>0</v>
      </c>
      <c r="BL403" s="18" t="s">
        <v>246</v>
      </c>
      <c r="BM403" s="159" t="s">
        <v>268</v>
      </c>
    </row>
    <row r="404" spans="1:65" s="2" customFormat="1" ht="19.649999999999999">
      <c r="A404" s="34"/>
      <c r="B404" s="35"/>
      <c r="C404" s="34"/>
      <c r="D404" s="163" t="s">
        <v>316</v>
      </c>
      <c r="E404" s="34"/>
      <c r="F404" s="186" t="s">
        <v>539</v>
      </c>
      <c r="G404" s="34"/>
      <c r="H404" s="34"/>
      <c r="I404" s="187"/>
      <c r="J404" s="34"/>
      <c r="K404" s="34"/>
      <c r="L404" s="35"/>
      <c r="M404" s="188"/>
      <c r="N404" s="189"/>
      <c r="O404" s="60"/>
      <c r="P404" s="60"/>
      <c r="Q404" s="60"/>
      <c r="R404" s="60"/>
      <c r="S404" s="60"/>
      <c r="T404" s="61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T404" s="18" t="s">
        <v>316</v>
      </c>
      <c r="AU404" s="18" t="s">
        <v>140</v>
      </c>
    </row>
    <row r="405" spans="1:65" s="2" customFormat="1" ht="24.25" customHeight="1">
      <c r="A405" s="34"/>
      <c r="B405" s="147"/>
      <c r="C405" s="190" t="s">
        <v>934</v>
      </c>
      <c r="D405" s="190" t="s">
        <v>541</v>
      </c>
      <c r="E405" s="191" t="s">
        <v>1682</v>
      </c>
      <c r="F405" s="192" t="s">
        <v>2187</v>
      </c>
      <c r="G405" s="193" t="s">
        <v>388</v>
      </c>
      <c r="H405" s="194">
        <v>3</v>
      </c>
      <c r="I405" s="195"/>
      <c r="J405" s="194">
        <f>ROUND(I405*H405,3)</f>
        <v>0</v>
      </c>
      <c r="K405" s="196"/>
      <c r="L405" s="197"/>
      <c r="M405" s="198" t="s">
        <v>1</v>
      </c>
      <c r="N405" s="199" t="s">
        <v>46</v>
      </c>
      <c r="O405" s="60"/>
      <c r="P405" s="157">
        <f>O405*H405</f>
        <v>0</v>
      </c>
      <c r="Q405" s="157">
        <v>1.7000000000000001E-2</v>
      </c>
      <c r="R405" s="157">
        <f>Q405*H405</f>
        <v>5.1000000000000004E-2</v>
      </c>
      <c r="S405" s="157">
        <v>0</v>
      </c>
      <c r="T405" s="158">
        <f>S405*H405</f>
        <v>0</v>
      </c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R405" s="159" t="s">
        <v>291</v>
      </c>
      <c r="AT405" s="159" t="s">
        <v>541</v>
      </c>
      <c r="AU405" s="159" t="s">
        <v>140</v>
      </c>
      <c r="AY405" s="18" t="s">
        <v>239</v>
      </c>
      <c r="BE405" s="160">
        <f>IF(N405="základná",J405,0)</f>
        <v>0</v>
      </c>
      <c r="BF405" s="160">
        <f>IF(N405="znížená",J405,0)</f>
        <v>0</v>
      </c>
      <c r="BG405" s="160">
        <f>IF(N405="zákl. prenesená",J405,0)</f>
        <v>0</v>
      </c>
      <c r="BH405" s="160">
        <f>IF(N405="zníž. prenesená",J405,0)</f>
        <v>0</v>
      </c>
      <c r="BI405" s="160">
        <f>IF(N405="nulová",J405,0)</f>
        <v>0</v>
      </c>
      <c r="BJ405" s="18" t="s">
        <v>140</v>
      </c>
      <c r="BK405" s="161">
        <f>ROUND(I405*H405,3)</f>
        <v>0</v>
      </c>
      <c r="BL405" s="18" t="s">
        <v>246</v>
      </c>
      <c r="BM405" s="159" t="s">
        <v>273</v>
      </c>
    </row>
    <row r="406" spans="1:65" s="2" customFormat="1" ht="58.95">
      <c r="A406" s="34"/>
      <c r="B406" s="35"/>
      <c r="C406" s="34"/>
      <c r="D406" s="163" t="s">
        <v>316</v>
      </c>
      <c r="E406" s="34"/>
      <c r="F406" s="186" t="s">
        <v>545</v>
      </c>
      <c r="G406" s="34"/>
      <c r="H406" s="34"/>
      <c r="I406" s="187"/>
      <c r="J406" s="34"/>
      <c r="K406" s="34"/>
      <c r="L406" s="35"/>
      <c r="M406" s="188"/>
      <c r="N406" s="189"/>
      <c r="O406" s="60"/>
      <c r="P406" s="60"/>
      <c r="Q406" s="60"/>
      <c r="R406" s="60"/>
      <c r="S406" s="60"/>
      <c r="T406" s="61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T406" s="18" t="s">
        <v>316</v>
      </c>
      <c r="AU406" s="18" t="s">
        <v>140</v>
      </c>
    </row>
    <row r="407" spans="1:65" s="2" customFormat="1" ht="24.25" customHeight="1">
      <c r="A407" s="34"/>
      <c r="B407" s="147"/>
      <c r="C407" s="148" t="s">
        <v>938</v>
      </c>
      <c r="D407" s="148" t="s">
        <v>242</v>
      </c>
      <c r="E407" s="149" t="s">
        <v>547</v>
      </c>
      <c r="F407" s="150" t="s">
        <v>548</v>
      </c>
      <c r="G407" s="151" t="s">
        <v>388</v>
      </c>
      <c r="H407" s="152">
        <v>13</v>
      </c>
      <c r="I407" s="153"/>
      <c r="J407" s="152">
        <f>ROUND(I407*H407,3)</f>
        <v>0</v>
      </c>
      <c r="K407" s="154"/>
      <c r="L407" s="35"/>
      <c r="M407" s="155" t="s">
        <v>1</v>
      </c>
      <c r="N407" s="156" t="s">
        <v>46</v>
      </c>
      <c r="O407" s="60"/>
      <c r="P407" s="157">
        <f>O407*H407</f>
        <v>0</v>
      </c>
      <c r="Q407" s="157">
        <v>1.7495875000000001E-2</v>
      </c>
      <c r="R407" s="157">
        <f>Q407*H407</f>
        <v>0.22744637500000001</v>
      </c>
      <c r="S407" s="157">
        <v>0</v>
      </c>
      <c r="T407" s="158">
        <f>S407*H407</f>
        <v>0</v>
      </c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R407" s="159" t="s">
        <v>246</v>
      </c>
      <c r="AT407" s="159" t="s">
        <v>242</v>
      </c>
      <c r="AU407" s="159" t="s">
        <v>140</v>
      </c>
      <c r="AY407" s="18" t="s">
        <v>239</v>
      </c>
      <c r="BE407" s="160">
        <f>IF(N407="základná",J407,0)</f>
        <v>0</v>
      </c>
      <c r="BF407" s="160">
        <f>IF(N407="znížená",J407,0)</f>
        <v>0</v>
      </c>
      <c r="BG407" s="160">
        <f>IF(N407="zákl. prenesená",J407,0)</f>
        <v>0</v>
      </c>
      <c r="BH407" s="160">
        <f>IF(N407="zníž. prenesená",J407,0)</f>
        <v>0</v>
      </c>
      <c r="BI407" s="160">
        <f>IF(N407="nulová",J407,0)</f>
        <v>0</v>
      </c>
      <c r="BJ407" s="18" t="s">
        <v>140</v>
      </c>
      <c r="BK407" s="161">
        <f>ROUND(I407*H407,3)</f>
        <v>0</v>
      </c>
      <c r="BL407" s="18" t="s">
        <v>246</v>
      </c>
      <c r="BM407" s="159" t="s">
        <v>406</v>
      </c>
    </row>
    <row r="408" spans="1:65" s="2" customFormat="1" ht="19.649999999999999">
      <c r="A408" s="34"/>
      <c r="B408" s="35"/>
      <c r="C408" s="34"/>
      <c r="D408" s="163" t="s">
        <v>316</v>
      </c>
      <c r="E408" s="34"/>
      <c r="F408" s="186" t="s">
        <v>2188</v>
      </c>
      <c r="G408" s="34"/>
      <c r="H408" s="34"/>
      <c r="I408" s="187"/>
      <c r="J408" s="34"/>
      <c r="K408" s="34"/>
      <c r="L408" s="35"/>
      <c r="M408" s="188"/>
      <c r="N408" s="189"/>
      <c r="O408" s="60"/>
      <c r="P408" s="60"/>
      <c r="Q408" s="60"/>
      <c r="R408" s="60"/>
      <c r="S408" s="60"/>
      <c r="T408" s="61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T408" s="18" t="s">
        <v>316</v>
      </c>
      <c r="AU408" s="18" t="s">
        <v>140</v>
      </c>
    </row>
    <row r="409" spans="1:65" s="2" customFormat="1" ht="14.4" customHeight="1">
      <c r="A409" s="34"/>
      <c r="B409" s="147"/>
      <c r="C409" s="190" t="s">
        <v>941</v>
      </c>
      <c r="D409" s="190" t="s">
        <v>541</v>
      </c>
      <c r="E409" s="191" t="s">
        <v>555</v>
      </c>
      <c r="F409" s="192" t="s">
        <v>556</v>
      </c>
      <c r="G409" s="193" t="s">
        <v>388</v>
      </c>
      <c r="H409" s="194">
        <v>9</v>
      </c>
      <c r="I409" s="195"/>
      <c r="J409" s="194">
        <f>ROUND(I409*H409,3)</f>
        <v>0</v>
      </c>
      <c r="K409" s="196"/>
      <c r="L409" s="197"/>
      <c r="M409" s="198" t="s">
        <v>1</v>
      </c>
      <c r="N409" s="199" t="s">
        <v>46</v>
      </c>
      <c r="O409" s="60"/>
      <c r="P409" s="157">
        <f>O409*H409</f>
        <v>0</v>
      </c>
      <c r="Q409" s="157">
        <v>1.0999999999999999E-2</v>
      </c>
      <c r="R409" s="157">
        <f>Q409*H409</f>
        <v>9.8999999999999991E-2</v>
      </c>
      <c r="S409" s="157">
        <v>0</v>
      </c>
      <c r="T409" s="158">
        <f>S409*H409</f>
        <v>0</v>
      </c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R409" s="159" t="s">
        <v>291</v>
      </c>
      <c r="AT409" s="159" t="s">
        <v>541</v>
      </c>
      <c r="AU409" s="159" t="s">
        <v>140</v>
      </c>
      <c r="AY409" s="18" t="s">
        <v>239</v>
      </c>
      <c r="BE409" s="160">
        <f>IF(N409="základná",J409,0)</f>
        <v>0</v>
      </c>
      <c r="BF409" s="160">
        <f>IF(N409="znížená",J409,0)</f>
        <v>0</v>
      </c>
      <c r="BG409" s="160">
        <f>IF(N409="zákl. prenesená",J409,0)</f>
        <v>0</v>
      </c>
      <c r="BH409" s="160">
        <f>IF(N409="zníž. prenesená",J409,0)</f>
        <v>0</v>
      </c>
      <c r="BI409" s="160">
        <f>IF(N409="nulová",J409,0)</f>
        <v>0</v>
      </c>
      <c r="BJ409" s="18" t="s">
        <v>140</v>
      </c>
      <c r="BK409" s="161">
        <f>ROUND(I409*H409,3)</f>
        <v>0</v>
      </c>
      <c r="BL409" s="18" t="s">
        <v>246</v>
      </c>
      <c r="BM409" s="159" t="s">
        <v>262</v>
      </c>
    </row>
    <row r="410" spans="1:65" s="2" customFormat="1" ht="14.4" customHeight="1">
      <c r="A410" s="34"/>
      <c r="B410" s="147"/>
      <c r="C410" s="190" t="s">
        <v>947</v>
      </c>
      <c r="D410" s="190" t="s">
        <v>541</v>
      </c>
      <c r="E410" s="191" t="s">
        <v>2189</v>
      </c>
      <c r="F410" s="192" t="s">
        <v>2190</v>
      </c>
      <c r="G410" s="193" t="s">
        <v>388</v>
      </c>
      <c r="H410" s="194">
        <v>3</v>
      </c>
      <c r="I410" s="195"/>
      <c r="J410" s="194">
        <f>ROUND(I410*H410,3)</f>
        <v>0</v>
      </c>
      <c r="K410" s="196"/>
      <c r="L410" s="197"/>
      <c r="M410" s="198" t="s">
        <v>1</v>
      </c>
      <c r="N410" s="199" t="s">
        <v>46</v>
      </c>
      <c r="O410" s="60"/>
      <c r="P410" s="157">
        <f>O410*H410</f>
        <v>0</v>
      </c>
      <c r="Q410" s="157">
        <v>1.1299999999999999E-2</v>
      </c>
      <c r="R410" s="157">
        <f>Q410*H410</f>
        <v>3.39E-2</v>
      </c>
      <c r="S410" s="157">
        <v>0</v>
      </c>
      <c r="T410" s="158">
        <f>S410*H410</f>
        <v>0</v>
      </c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R410" s="159" t="s">
        <v>291</v>
      </c>
      <c r="AT410" s="159" t="s">
        <v>541</v>
      </c>
      <c r="AU410" s="159" t="s">
        <v>140</v>
      </c>
      <c r="AY410" s="18" t="s">
        <v>239</v>
      </c>
      <c r="BE410" s="160">
        <f>IF(N410="základná",J410,0)</f>
        <v>0</v>
      </c>
      <c r="BF410" s="160">
        <f>IF(N410="znížená",J410,0)</f>
        <v>0</v>
      </c>
      <c r="BG410" s="160">
        <f>IF(N410="zákl. prenesená",J410,0)</f>
        <v>0</v>
      </c>
      <c r="BH410" s="160">
        <f>IF(N410="zníž. prenesená",J410,0)</f>
        <v>0</v>
      </c>
      <c r="BI410" s="160">
        <f>IF(N410="nulová",J410,0)</f>
        <v>0</v>
      </c>
      <c r="BJ410" s="18" t="s">
        <v>140</v>
      </c>
      <c r="BK410" s="161">
        <f>ROUND(I410*H410,3)</f>
        <v>0</v>
      </c>
      <c r="BL410" s="18" t="s">
        <v>246</v>
      </c>
      <c r="BM410" s="159" t="s">
        <v>2191</v>
      </c>
    </row>
    <row r="411" spans="1:65" s="2" customFormat="1" ht="14.4" customHeight="1">
      <c r="A411" s="34"/>
      <c r="B411" s="147"/>
      <c r="C411" s="190" t="s">
        <v>1320</v>
      </c>
      <c r="D411" s="190" t="s">
        <v>541</v>
      </c>
      <c r="E411" s="191" t="s">
        <v>2192</v>
      </c>
      <c r="F411" s="192" t="s">
        <v>2193</v>
      </c>
      <c r="G411" s="193" t="s">
        <v>388</v>
      </c>
      <c r="H411" s="194">
        <v>1</v>
      </c>
      <c r="I411" s="195"/>
      <c r="J411" s="194">
        <f>ROUND(I411*H411,3)</f>
        <v>0</v>
      </c>
      <c r="K411" s="196"/>
      <c r="L411" s="197"/>
      <c r="M411" s="198" t="s">
        <v>1</v>
      </c>
      <c r="N411" s="199" t="s">
        <v>46</v>
      </c>
      <c r="O411" s="60"/>
      <c r="P411" s="157">
        <f>O411*H411</f>
        <v>0</v>
      </c>
      <c r="Q411" s="157">
        <v>1.2E-2</v>
      </c>
      <c r="R411" s="157">
        <f>Q411*H411</f>
        <v>1.2E-2</v>
      </c>
      <c r="S411" s="157">
        <v>0</v>
      </c>
      <c r="T411" s="158">
        <f>S411*H411</f>
        <v>0</v>
      </c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R411" s="159" t="s">
        <v>291</v>
      </c>
      <c r="AT411" s="159" t="s">
        <v>541</v>
      </c>
      <c r="AU411" s="159" t="s">
        <v>140</v>
      </c>
      <c r="AY411" s="18" t="s">
        <v>239</v>
      </c>
      <c r="BE411" s="160">
        <f>IF(N411="základná",J411,0)</f>
        <v>0</v>
      </c>
      <c r="BF411" s="160">
        <f>IF(N411="znížená",J411,0)</f>
        <v>0</v>
      </c>
      <c r="BG411" s="160">
        <f>IF(N411="zákl. prenesená",J411,0)</f>
        <v>0</v>
      </c>
      <c r="BH411" s="160">
        <f>IF(N411="zníž. prenesená",J411,0)</f>
        <v>0</v>
      </c>
      <c r="BI411" s="160">
        <f>IF(N411="nulová",J411,0)</f>
        <v>0</v>
      </c>
      <c r="BJ411" s="18" t="s">
        <v>140</v>
      </c>
      <c r="BK411" s="161">
        <f>ROUND(I411*H411,3)</f>
        <v>0</v>
      </c>
      <c r="BL411" s="18" t="s">
        <v>246</v>
      </c>
      <c r="BM411" s="159" t="s">
        <v>2194</v>
      </c>
    </row>
    <row r="412" spans="1:65" s="2" customFormat="1" ht="24.25" customHeight="1">
      <c r="A412" s="34"/>
      <c r="B412" s="147"/>
      <c r="C412" s="148" t="s">
        <v>450</v>
      </c>
      <c r="D412" s="148" t="s">
        <v>242</v>
      </c>
      <c r="E412" s="149" t="s">
        <v>2195</v>
      </c>
      <c r="F412" s="150" t="s">
        <v>2196</v>
      </c>
      <c r="G412" s="151" t="s">
        <v>388</v>
      </c>
      <c r="H412" s="152">
        <v>1</v>
      </c>
      <c r="I412" s="153"/>
      <c r="J412" s="152">
        <f>ROUND(I412*H412,3)</f>
        <v>0</v>
      </c>
      <c r="K412" s="154"/>
      <c r="L412" s="35"/>
      <c r="M412" s="155" t="s">
        <v>1</v>
      </c>
      <c r="N412" s="156" t="s">
        <v>46</v>
      </c>
      <c r="O412" s="60"/>
      <c r="P412" s="157">
        <f>O412*H412</f>
        <v>0</v>
      </c>
      <c r="Q412" s="157">
        <v>3.4770000000000002E-2</v>
      </c>
      <c r="R412" s="157">
        <f>Q412*H412</f>
        <v>3.4770000000000002E-2</v>
      </c>
      <c r="S412" s="157">
        <v>0</v>
      </c>
      <c r="T412" s="158">
        <f>S412*H412</f>
        <v>0</v>
      </c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R412" s="159" t="s">
        <v>246</v>
      </c>
      <c r="AT412" s="159" t="s">
        <v>242</v>
      </c>
      <c r="AU412" s="159" t="s">
        <v>140</v>
      </c>
      <c r="AY412" s="18" t="s">
        <v>239</v>
      </c>
      <c r="BE412" s="160">
        <f>IF(N412="základná",J412,0)</f>
        <v>0</v>
      </c>
      <c r="BF412" s="160">
        <f>IF(N412="znížená",J412,0)</f>
        <v>0</v>
      </c>
      <c r="BG412" s="160">
        <f>IF(N412="zákl. prenesená",J412,0)</f>
        <v>0</v>
      </c>
      <c r="BH412" s="160">
        <f>IF(N412="zníž. prenesená",J412,0)</f>
        <v>0</v>
      </c>
      <c r="BI412" s="160">
        <f>IF(N412="nulová",J412,0)</f>
        <v>0</v>
      </c>
      <c r="BJ412" s="18" t="s">
        <v>140</v>
      </c>
      <c r="BK412" s="161">
        <f>ROUND(I412*H412,3)</f>
        <v>0</v>
      </c>
      <c r="BL412" s="18" t="s">
        <v>246</v>
      </c>
      <c r="BM412" s="159" t="s">
        <v>2197</v>
      </c>
    </row>
    <row r="413" spans="1:65" s="2" customFormat="1" ht="19.649999999999999">
      <c r="A413" s="34"/>
      <c r="B413" s="35"/>
      <c r="C413" s="34"/>
      <c r="D413" s="163" t="s">
        <v>316</v>
      </c>
      <c r="E413" s="34"/>
      <c r="F413" s="186" t="s">
        <v>2198</v>
      </c>
      <c r="G413" s="34"/>
      <c r="H413" s="34"/>
      <c r="I413" s="187"/>
      <c r="J413" s="34"/>
      <c r="K413" s="34"/>
      <c r="L413" s="35"/>
      <c r="M413" s="188"/>
      <c r="N413" s="189"/>
      <c r="O413" s="60"/>
      <c r="P413" s="60"/>
      <c r="Q413" s="60"/>
      <c r="R413" s="60"/>
      <c r="S413" s="60"/>
      <c r="T413" s="61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T413" s="18" t="s">
        <v>316</v>
      </c>
      <c r="AU413" s="18" t="s">
        <v>140</v>
      </c>
    </row>
    <row r="414" spans="1:65" s="2" customFormat="1" ht="14.4" customHeight="1">
      <c r="A414" s="34"/>
      <c r="B414" s="147"/>
      <c r="C414" s="190" t="s">
        <v>1042</v>
      </c>
      <c r="D414" s="190" t="s">
        <v>541</v>
      </c>
      <c r="E414" s="191" t="s">
        <v>2199</v>
      </c>
      <c r="F414" s="192" t="s">
        <v>2200</v>
      </c>
      <c r="G414" s="193" t="s">
        <v>388</v>
      </c>
      <c r="H414" s="194">
        <v>1</v>
      </c>
      <c r="I414" s="195"/>
      <c r="J414" s="194">
        <f>ROUND(I414*H414,3)</f>
        <v>0</v>
      </c>
      <c r="K414" s="196"/>
      <c r="L414" s="197"/>
      <c r="M414" s="198" t="s">
        <v>1</v>
      </c>
      <c r="N414" s="199" t="s">
        <v>46</v>
      </c>
      <c r="O414" s="60"/>
      <c r="P414" s="157">
        <f>O414*H414</f>
        <v>0</v>
      </c>
      <c r="Q414" s="157">
        <v>1.2999999999999999E-2</v>
      </c>
      <c r="R414" s="157">
        <f>Q414*H414</f>
        <v>1.2999999999999999E-2</v>
      </c>
      <c r="S414" s="157">
        <v>0</v>
      </c>
      <c r="T414" s="158">
        <f>S414*H414</f>
        <v>0</v>
      </c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R414" s="159" t="s">
        <v>291</v>
      </c>
      <c r="AT414" s="159" t="s">
        <v>541</v>
      </c>
      <c r="AU414" s="159" t="s">
        <v>140</v>
      </c>
      <c r="AY414" s="18" t="s">
        <v>239</v>
      </c>
      <c r="BE414" s="160">
        <f>IF(N414="základná",J414,0)</f>
        <v>0</v>
      </c>
      <c r="BF414" s="160">
        <f>IF(N414="znížená",J414,0)</f>
        <v>0</v>
      </c>
      <c r="BG414" s="160">
        <f>IF(N414="zákl. prenesená",J414,0)</f>
        <v>0</v>
      </c>
      <c r="BH414" s="160">
        <f>IF(N414="zníž. prenesená",J414,0)</f>
        <v>0</v>
      </c>
      <c r="BI414" s="160">
        <f>IF(N414="nulová",J414,0)</f>
        <v>0</v>
      </c>
      <c r="BJ414" s="18" t="s">
        <v>140</v>
      </c>
      <c r="BK414" s="161">
        <f>ROUND(I414*H414,3)</f>
        <v>0</v>
      </c>
      <c r="BL414" s="18" t="s">
        <v>246</v>
      </c>
      <c r="BM414" s="159" t="s">
        <v>2201</v>
      </c>
    </row>
    <row r="415" spans="1:65" s="12" customFormat="1" ht="22.75" customHeight="1">
      <c r="B415" s="134"/>
      <c r="D415" s="135" t="s">
        <v>79</v>
      </c>
      <c r="E415" s="145" t="s">
        <v>560</v>
      </c>
      <c r="F415" s="145" t="s">
        <v>561</v>
      </c>
      <c r="I415" s="137"/>
      <c r="J415" s="146">
        <f>BK415</f>
        <v>0</v>
      </c>
      <c r="L415" s="134"/>
      <c r="M415" s="139"/>
      <c r="N415" s="140"/>
      <c r="O415" s="140"/>
      <c r="P415" s="141">
        <f>P416</f>
        <v>0</v>
      </c>
      <c r="Q415" s="140"/>
      <c r="R415" s="141">
        <f>R416</f>
        <v>1.8657E-2</v>
      </c>
      <c r="S415" s="140"/>
      <c r="T415" s="142">
        <f>T416</f>
        <v>0</v>
      </c>
      <c r="AR415" s="135" t="s">
        <v>88</v>
      </c>
      <c r="AT415" s="143" t="s">
        <v>79</v>
      </c>
      <c r="AU415" s="143" t="s">
        <v>88</v>
      </c>
      <c r="AY415" s="135" t="s">
        <v>239</v>
      </c>
      <c r="BK415" s="144">
        <f>BK416</f>
        <v>0</v>
      </c>
    </row>
    <row r="416" spans="1:65" s="2" customFormat="1" ht="24.25" customHeight="1">
      <c r="A416" s="34"/>
      <c r="B416" s="147"/>
      <c r="C416" s="148" t="s">
        <v>510</v>
      </c>
      <c r="D416" s="148" t="s">
        <v>242</v>
      </c>
      <c r="E416" s="149" t="s">
        <v>563</v>
      </c>
      <c r="F416" s="150" t="s">
        <v>564</v>
      </c>
      <c r="G416" s="151" t="s">
        <v>261</v>
      </c>
      <c r="H416" s="152">
        <v>373.14</v>
      </c>
      <c r="I416" s="153"/>
      <c r="J416" s="152">
        <f>ROUND(I416*H416,3)</f>
        <v>0</v>
      </c>
      <c r="K416" s="154"/>
      <c r="L416" s="35"/>
      <c r="M416" s="155" t="s">
        <v>1</v>
      </c>
      <c r="N416" s="156" t="s">
        <v>46</v>
      </c>
      <c r="O416" s="60"/>
      <c r="P416" s="157">
        <f>O416*H416</f>
        <v>0</v>
      </c>
      <c r="Q416" s="157">
        <v>5.0000000000000002E-5</v>
      </c>
      <c r="R416" s="157">
        <f>Q416*H416</f>
        <v>1.8657E-2</v>
      </c>
      <c r="S416" s="157">
        <v>0</v>
      </c>
      <c r="T416" s="158">
        <f>S416*H416</f>
        <v>0</v>
      </c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R416" s="159" t="s">
        <v>246</v>
      </c>
      <c r="AT416" s="159" t="s">
        <v>242</v>
      </c>
      <c r="AU416" s="159" t="s">
        <v>140</v>
      </c>
      <c r="AY416" s="18" t="s">
        <v>239</v>
      </c>
      <c r="BE416" s="160">
        <f>IF(N416="základná",J416,0)</f>
        <v>0</v>
      </c>
      <c r="BF416" s="160">
        <f>IF(N416="znížená",J416,0)</f>
        <v>0</v>
      </c>
      <c r="BG416" s="160">
        <f>IF(N416="zákl. prenesená",J416,0)</f>
        <v>0</v>
      </c>
      <c r="BH416" s="160">
        <f>IF(N416="zníž. prenesená",J416,0)</f>
        <v>0</v>
      </c>
      <c r="BI416" s="160">
        <f>IF(N416="nulová",J416,0)</f>
        <v>0</v>
      </c>
      <c r="BJ416" s="18" t="s">
        <v>140</v>
      </c>
      <c r="BK416" s="161">
        <f>ROUND(I416*H416,3)</f>
        <v>0</v>
      </c>
      <c r="BL416" s="18" t="s">
        <v>246</v>
      </c>
      <c r="BM416" s="159" t="s">
        <v>2202</v>
      </c>
    </row>
    <row r="417" spans="1:65" s="12" customFormat="1" ht="22.75" customHeight="1">
      <c r="B417" s="134"/>
      <c r="D417" s="135" t="s">
        <v>79</v>
      </c>
      <c r="E417" s="145" t="s">
        <v>567</v>
      </c>
      <c r="F417" s="145" t="s">
        <v>509</v>
      </c>
      <c r="I417" s="137"/>
      <c r="J417" s="146">
        <f>BK417</f>
        <v>0</v>
      </c>
      <c r="L417" s="134"/>
      <c r="M417" s="139"/>
      <c r="N417" s="140"/>
      <c r="O417" s="140"/>
      <c r="P417" s="141">
        <f>P418</f>
        <v>0</v>
      </c>
      <c r="Q417" s="140"/>
      <c r="R417" s="141">
        <f>R418</f>
        <v>0</v>
      </c>
      <c r="S417" s="140"/>
      <c r="T417" s="142">
        <f>T418</f>
        <v>0</v>
      </c>
      <c r="AR417" s="135" t="s">
        <v>88</v>
      </c>
      <c r="AT417" s="143" t="s">
        <v>79</v>
      </c>
      <c r="AU417" s="143" t="s">
        <v>88</v>
      </c>
      <c r="AY417" s="135" t="s">
        <v>239</v>
      </c>
      <c r="BK417" s="144">
        <f>BK418</f>
        <v>0</v>
      </c>
    </row>
    <row r="418" spans="1:65" s="2" customFormat="1" ht="24.25" customHeight="1">
      <c r="A418" s="34"/>
      <c r="B418" s="147"/>
      <c r="C418" s="148" t="s">
        <v>1844</v>
      </c>
      <c r="D418" s="148" t="s">
        <v>242</v>
      </c>
      <c r="E418" s="149" t="s">
        <v>1386</v>
      </c>
      <c r="F418" s="150" t="s">
        <v>1387</v>
      </c>
      <c r="G418" s="151" t="s">
        <v>461</v>
      </c>
      <c r="H418" s="152">
        <v>20.859000000000002</v>
      </c>
      <c r="I418" s="153"/>
      <c r="J418" s="152">
        <f>ROUND(I418*H418,3)</f>
        <v>0</v>
      </c>
      <c r="K418" s="154"/>
      <c r="L418" s="35"/>
      <c r="M418" s="155" t="s">
        <v>1</v>
      </c>
      <c r="N418" s="156" t="s">
        <v>46</v>
      </c>
      <c r="O418" s="60"/>
      <c r="P418" s="157">
        <f>O418*H418</f>
        <v>0</v>
      </c>
      <c r="Q418" s="157">
        <v>0</v>
      </c>
      <c r="R418" s="157">
        <f>Q418*H418</f>
        <v>0</v>
      </c>
      <c r="S418" s="157">
        <v>0</v>
      </c>
      <c r="T418" s="158">
        <f>S418*H418</f>
        <v>0</v>
      </c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R418" s="159" t="s">
        <v>246</v>
      </c>
      <c r="AT418" s="159" t="s">
        <v>242</v>
      </c>
      <c r="AU418" s="159" t="s">
        <v>140</v>
      </c>
      <c r="AY418" s="18" t="s">
        <v>239</v>
      </c>
      <c r="BE418" s="160">
        <f>IF(N418="základná",J418,0)</f>
        <v>0</v>
      </c>
      <c r="BF418" s="160">
        <f>IF(N418="znížená",J418,0)</f>
        <v>0</v>
      </c>
      <c r="BG418" s="160">
        <f>IF(N418="zákl. prenesená",J418,0)</f>
        <v>0</v>
      </c>
      <c r="BH418" s="160">
        <f>IF(N418="zníž. prenesená",J418,0)</f>
        <v>0</v>
      </c>
      <c r="BI418" s="160">
        <f>IF(N418="nulová",J418,0)</f>
        <v>0</v>
      </c>
      <c r="BJ418" s="18" t="s">
        <v>140</v>
      </c>
      <c r="BK418" s="161">
        <f>ROUND(I418*H418,3)</f>
        <v>0</v>
      </c>
      <c r="BL418" s="18" t="s">
        <v>246</v>
      </c>
      <c r="BM418" s="159" t="s">
        <v>2203</v>
      </c>
    </row>
    <row r="419" spans="1:65" s="12" customFormat="1" ht="25.85" customHeight="1">
      <c r="B419" s="134"/>
      <c r="D419" s="135" t="s">
        <v>79</v>
      </c>
      <c r="E419" s="136" t="s">
        <v>334</v>
      </c>
      <c r="F419" s="136" t="s">
        <v>572</v>
      </c>
      <c r="I419" s="137"/>
      <c r="J419" s="138">
        <f>BK419</f>
        <v>0</v>
      </c>
      <c r="L419" s="134"/>
      <c r="M419" s="139"/>
      <c r="N419" s="140"/>
      <c r="O419" s="140"/>
      <c r="P419" s="141">
        <f>P420+P424+P432+P443</f>
        <v>0</v>
      </c>
      <c r="Q419" s="140"/>
      <c r="R419" s="141">
        <f>R420+R424+R432+R443</f>
        <v>11.173759194559999</v>
      </c>
      <c r="S419" s="140"/>
      <c r="T419" s="142">
        <f>T420+T424+T432+T443</f>
        <v>0</v>
      </c>
      <c r="AR419" s="135" t="s">
        <v>88</v>
      </c>
      <c r="AT419" s="143" t="s">
        <v>79</v>
      </c>
      <c r="AU419" s="143" t="s">
        <v>80</v>
      </c>
      <c r="AY419" s="135" t="s">
        <v>239</v>
      </c>
      <c r="BK419" s="144">
        <f>BK420+BK424+BK432+BK443</f>
        <v>0</v>
      </c>
    </row>
    <row r="420" spans="1:65" s="12" customFormat="1" ht="22.75" customHeight="1">
      <c r="B420" s="134"/>
      <c r="D420" s="135" t="s">
        <v>79</v>
      </c>
      <c r="E420" s="145" t="s">
        <v>573</v>
      </c>
      <c r="F420" s="145" t="s">
        <v>574</v>
      </c>
      <c r="I420" s="137"/>
      <c r="J420" s="146">
        <f>BK420</f>
        <v>0</v>
      </c>
      <c r="L420" s="134"/>
      <c r="M420" s="139"/>
      <c r="N420" s="140"/>
      <c r="O420" s="140"/>
      <c r="P420" s="141">
        <f>SUM(P421:P423)</f>
        <v>0</v>
      </c>
      <c r="Q420" s="140"/>
      <c r="R420" s="141">
        <f>SUM(R421:R423)</f>
        <v>1.5895379999999999</v>
      </c>
      <c r="S420" s="140"/>
      <c r="T420" s="142">
        <f>SUM(T421:T423)</f>
        <v>0</v>
      </c>
      <c r="AR420" s="135" t="s">
        <v>88</v>
      </c>
      <c r="AT420" s="143" t="s">
        <v>79</v>
      </c>
      <c r="AU420" s="143" t="s">
        <v>88</v>
      </c>
      <c r="AY420" s="135" t="s">
        <v>239</v>
      </c>
      <c r="BK420" s="144">
        <f>SUM(BK421:BK423)</f>
        <v>0</v>
      </c>
    </row>
    <row r="421" spans="1:65" s="2" customFormat="1" ht="38" customHeight="1">
      <c r="A421" s="34"/>
      <c r="B421" s="147"/>
      <c r="C421" s="148" t="s">
        <v>962</v>
      </c>
      <c r="D421" s="148" t="s">
        <v>242</v>
      </c>
      <c r="E421" s="149" t="s">
        <v>2204</v>
      </c>
      <c r="F421" s="150" t="s">
        <v>2205</v>
      </c>
      <c r="G421" s="151" t="s">
        <v>261</v>
      </c>
      <c r="H421" s="152">
        <v>393.45</v>
      </c>
      <c r="I421" s="153"/>
      <c r="J421" s="152">
        <f>ROUND(I421*H421,3)</f>
        <v>0</v>
      </c>
      <c r="K421" s="154"/>
      <c r="L421" s="35"/>
      <c r="M421" s="155" t="s">
        <v>1</v>
      </c>
      <c r="N421" s="156" t="s">
        <v>46</v>
      </c>
      <c r="O421" s="60"/>
      <c r="P421" s="157">
        <f>O421*H421</f>
        <v>0</v>
      </c>
      <c r="Q421" s="157">
        <v>3.81E-3</v>
      </c>
      <c r="R421" s="157">
        <f>Q421*H421</f>
        <v>1.4990444999999999</v>
      </c>
      <c r="S421" s="157">
        <v>0</v>
      </c>
      <c r="T421" s="158">
        <f>S421*H421</f>
        <v>0</v>
      </c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R421" s="159" t="s">
        <v>246</v>
      </c>
      <c r="AT421" s="159" t="s">
        <v>242</v>
      </c>
      <c r="AU421" s="159" t="s">
        <v>140</v>
      </c>
      <c r="AY421" s="18" t="s">
        <v>239</v>
      </c>
      <c r="BE421" s="160">
        <f>IF(N421="základná",J421,0)</f>
        <v>0</v>
      </c>
      <c r="BF421" s="160">
        <f>IF(N421="znížená",J421,0)</f>
        <v>0</v>
      </c>
      <c r="BG421" s="160">
        <f>IF(N421="zákl. prenesená",J421,0)</f>
        <v>0</v>
      </c>
      <c r="BH421" s="160">
        <f>IF(N421="zníž. prenesená",J421,0)</f>
        <v>0</v>
      </c>
      <c r="BI421" s="160">
        <f>IF(N421="nulová",J421,0)</f>
        <v>0</v>
      </c>
      <c r="BJ421" s="18" t="s">
        <v>140</v>
      </c>
      <c r="BK421" s="161">
        <f>ROUND(I421*H421,3)</f>
        <v>0</v>
      </c>
      <c r="BL421" s="18" t="s">
        <v>246</v>
      </c>
      <c r="BM421" s="159" t="s">
        <v>2206</v>
      </c>
    </row>
    <row r="422" spans="1:65" s="13" customFormat="1">
      <c r="B422" s="162"/>
      <c r="D422" s="163" t="s">
        <v>247</v>
      </c>
      <c r="E422" s="164" t="s">
        <v>1</v>
      </c>
      <c r="F422" s="165" t="s">
        <v>2207</v>
      </c>
      <c r="H422" s="166">
        <v>393.45</v>
      </c>
      <c r="I422" s="167"/>
      <c r="L422" s="162"/>
      <c r="M422" s="168"/>
      <c r="N422" s="169"/>
      <c r="O422" s="169"/>
      <c r="P422" s="169"/>
      <c r="Q422" s="169"/>
      <c r="R422" s="169"/>
      <c r="S422" s="169"/>
      <c r="T422" s="170"/>
      <c r="AT422" s="164" t="s">
        <v>247</v>
      </c>
      <c r="AU422" s="164" t="s">
        <v>140</v>
      </c>
      <c r="AV422" s="13" t="s">
        <v>140</v>
      </c>
      <c r="AW422" s="13" t="s">
        <v>3</v>
      </c>
      <c r="AX422" s="13" t="s">
        <v>88</v>
      </c>
      <c r="AY422" s="164" t="s">
        <v>239</v>
      </c>
    </row>
    <row r="423" spans="1:65" s="2" customFormat="1" ht="24.25" customHeight="1">
      <c r="A423" s="34"/>
      <c r="B423" s="147"/>
      <c r="C423" s="148" t="s">
        <v>814</v>
      </c>
      <c r="D423" s="148" t="s">
        <v>242</v>
      </c>
      <c r="E423" s="149" t="s">
        <v>581</v>
      </c>
      <c r="F423" s="150" t="s">
        <v>582</v>
      </c>
      <c r="G423" s="151" t="s">
        <v>261</v>
      </c>
      <c r="H423" s="152">
        <v>393.45</v>
      </c>
      <c r="I423" s="153"/>
      <c r="J423" s="152">
        <f>ROUND(I423*H423,3)</f>
        <v>0</v>
      </c>
      <c r="K423" s="154"/>
      <c r="L423" s="35"/>
      <c r="M423" s="155" t="s">
        <v>1</v>
      </c>
      <c r="N423" s="156" t="s">
        <v>46</v>
      </c>
      <c r="O423" s="60"/>
      <c r="P423" s="157">
        <f>O423*H423</f>
        <v>0</v>
      </c>
      <c r="Q423" s="157">
        <v>2.3000000000000001E-4</v>
      </c>
      <c r="R423" s="157">
        <f>Q423*H423</f>
        <v>9.0493500000000004E-2</v>
      </c>
      <c r="S423" s="157">
        <v>0</v>
      </c>
      <c r="T423" s="158">
        <f>S423*H423</f>
        <v>0</v>
      </c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R423" s="159" t="s">
        <v>246</v>
      </c>
      <c r="AT423" s="159" t="s">
        <v>242</v>
      </c>
      <c r="AU423" s="159" t="s">
        <v>140</v>
      </c>
      <c r="AY423" s="18" t="s">
        <v>239</v>
      </c>
      <c r="BE423" s="160">
        <f>IF(N423="základná",J423,0)</f>
        <v>0</v>
      </c>
      <c r="BF423" s="160">
        <f>IF(N423="znížená",J423,0)</f>
        <v>0</v>
      </c>
      <c r="BG423" s="160">
        <f>IF(N423="zákl. prenesená",J423,0)</f>
        <v>0</v>
      </c>
      <c r="BH423" s="160">
        <f>IF(N423="zníž. prenesená",J423,0)</f>
        <v>0</v>
      </c>
      <c r="BI423" s="160">
        <f>IF(N423="nulová",J423,0)</f>
        <v>0</v>
      </c>
      <c r="BJ423" s="18" t="s">
        <v>140</v>
      </c>
      <c r="BK423" s="161">
        <f>ROUND(I423*H423,3)</f>
        <v>0</v>
      </c>
      <c r="BL423" s="18" t="s">
        <v>246</v>
      </c>
      <c r="BM423" s="159" t="s">
        <v>2208</v>
      </c>
    </row>
    <row r="424" spans="1:65" s="12" customFormat="1" ht="22.75" customHeight="1">
      <c r="B424" s="134"/>
      <c r="D424" s="135" t="s">
        <v>79</v>
      </c>
      <c r="E424" s="145" t="s">
        <v>584</v>
      </c>
      <c r="F424" s="145" t="s">
        <v>585</v>
      </c>
      <c r="I424" s="137"/>
      <c r="J424" s="146">
        <f>BK424</f>
        <v>0</v>
      </c>
      <c r="L424" s="134"/>
      <c r="M424" s="139"/>
      <c r="N424" s="140"/>
      <c r="O424" s="140"/>
      <c r="P424" s="141">
        <f>SUM(P425:P431)</f>
        <v>0</v>
      </c>
      <c r="Q424" s="140"/>
      <c r="R424" s="141">
        <f>SUM(R425:R431)</f>
        <v>6.0396386399999997</v>
      </c>
      <c r="S424" s="140"/>
      <c r="T424" s="142">
        <f>SUM(T425:T431)</f>
        <v>0</v>
      </c>
      <c r="AR424" s="135" t="s">
        <v>88</v>
      </c>
      <c r="AT424" s="143" t="s">
        <v>79</v>
      </c>
      <c r="AU424" s="143" t="s">
        <v>88</v>
      </c>
      <c r="AY424" s="135" t="s">
        <v>239</v>
      </c>
      <c r="BK424" s="144">
        <f>SUM(BK425:BK431)</f>
        <v>0</v>
      </c>
    </row>
    <row r="425" spans="1:65" s="2" customFormat="1" ht="24.25" customHeight="1">
      <c r="A425" s="34"/>
      <c r="B425" s="147"/>
      <c r="C425" s="148" t="s">
        <v>965</v>
      </c>
      <c r="D425" s="148" t="s">
        <v>242</v>
      </c>
      <c r="E425" s="149" t="s">
        <v>587</v>
      </c>
      <c r="F425" s="150" t="s">
        <v>588</v>
      </c>
      <c r="G425" s="151" t="s">
        <v>261</v>
      </c>
      <c r="H425" s="152">
        <v>269.68799999999999</v>
      </c>
      <c r="I425" s="153"/>
      <c r="J425" s="152">
        <f>ROUND(I425*H425,3)</f>
        <v>0</v>
      </c>
      <c r="K425" s="154"/>
      <c r="L425" s="35"/>
      <c r="M425" s="155" t="s">
        <v>1</v>
      </c>
      <c r="N425" s="156" t="s">
        <v>46</v>
      </c>
      <c r="O425" s="60"/>
      <c r="P425" s="157">
        <f>O425*H425</f>
        <v>0</v>
      </c>
      <c r="Q425" s="157">
        <v>1.575E-2</v>
      </c>
      <c r="R425" s="157">
        <f>Q425*H425</f>
        <v>4.2475860000000001</v>
      </c>
      <c r="S425" s="157">
        <v>0</v>
      </c>
      <c r="T425" s="158">
        <f>S425*H425</f>
        <v>0</v>
      </c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R425" s="159" t="s">
        <v>246</v>
      </c>
      <c r="AT425" s="159" t="s">
        <v>242</v>
      </c>
      <c r="AU425" s="159" t="s">
        <v>140</v>
      </c>
      <c r="AY425" s="18" t="s">
        <v>239</v>
      </c>
      <c r="BE425" s="160">
        <f>IF(N425="základná",J425,0)</f>
        <v>0</v>
      </c>
      <c r="BF425" s="160">
        <f>IF(N425="znížená",J425,0)</f>
        <v>0</v>
      </c>
      <c r="BG425" s="160">
        <f>IF(N425="zákl. prenesená",J425,0)</f>
        <v>0</v>
      </c>
      <c r="BH425" s="160">
        <f>IF(N425="zníž. prenesená",J425,0)</f>
        <v>0</v>
      </c>
      <c r="BI425" s="160">
        <f>IF(N425="nulová",J425,0)</f>
        <v>0</v>
      </c>
      <c r="BJ425" s="18" t="s">
        <v>140</v>
      </c>
      <c r="BK425" s="161">
        <f>ROUND(I425*H425,3)</f>
        <v>0</v>
      </c>
      <c r="BL425" s="18" t="s">
        <v>246</v>
      </c>
      <c r="BM425" s="159" t="s">
        <v>327</v>
      </c>
    </row>
    <row r="426" spans="1:65" s="13" customFormat="1">
      <c r="B426" s="162"/>
      <c r="D426" s="163" t="s">
        <v>247</v>
      </c>
      <c r="E426" s="164" t="s">
        <v>1</v>
      </c>
      <c r="F426" s="165" t="s">
        <v>2209</v>
      </c>
      <c r="H426" s="166">
        <v>269.68799999999999</v>
      </c>
      <c r="I426" s="167"/>
      <c r="L426" s="162"/>
      <c r="M426" s="168"/>
      <c r="N426" s="169"/>
      <c r="O426" s="169"/>
      <c r="P426" s="169"/>
      <c r="Q426" s="169"/>
      <c r="R426" s="169"/>
      <c r="S426" s="169"/>
      <c r="T426" s="170"/>
      <c r="AT426" s="164" t="s">
        <v>247</v>
      </c>
      <c r="AU426" s="164" t="s">
        <v>140</v>
      </c>
      <c r="AV426" s="13" t="s">
        <v>140</v>
      </c>
      <c r="AW426" s="13" t="s">
        <v>3</v>
      </c>
      <c r="AX426" s="13" t="s">
        <v>88</v>
      </c>
      <c r="AY426" s="164" t="s">
        <v>239</v>
      </c>
    </row>
    <row r="427" spans="1:65" s="2" customFormat="1" ht="24.25" customHeight="1">
      <c r="A427" s="34"/>
      <c r="B427" s="147"/>
      <c r="C427" s="148" t="s">
        <v>818</v>
      </c>
      <c r="D427" s="148" t="s">
        <v>242</v>
      </c>
      <c r="E427" s="149" t="s">
        <v>593</v>
      </c>
      <c r="F427" s="150" t="s">
        <v>594</v>
      </c>
      <c r="G427" s="151" t="s">
        <v>261</v>
      </c>
      <c r="H427" s="152">
        <v>289.68799999999999</v>
      </c>
      <c r="I427" s="153"/>
      <c r="J427" s="152">
        <f>ROUND(I427*H427,3)</f>
        <v>0</v>
      </c>
      <c r="K427" s="154"/>
      <c r="L427" s="35"/>
      <c r="M427" s="155" t="s">
        <v>1</v>
      </c>
      <c r="N427" s="156" t="s">
        <v>46</v>
      </c>
      <c r="O427" s="60"/>
      <c r="P427" s="157">
        <f>O427*H427</f>
        <v>0</v>
      </c>
      <c r="Q427" s="157">
        <v>2.3000000000000001E-4</v>
      </c>
      <c r="R427" s="157">
        <f>Q427*H427</f>
        <v>6.6628240000000005E-2</v>
      </c>
      <c r="S427" s="157">
        <v>0</v>
      </c>
      <c r="T427" s="158">
        <f>S427*H427</f>
        <v>0</v>
      </c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R427" s="159" t="s">
        <v>246</v>
      </c>
      <c r="AT427" s="159" t="s">
        <v>242</v>
      </c>
      <c r="AU427" s="159" t="s">
        <v>140</v>
      </c>
      <c r="AY427" s="18" t="s">
        <v>239</v>
      </c>
      <c r="BE427" s="160">
        <f>IF(N427="základná",J427,0)</f>
        <v>0</v>
      </c>
      <c r="BF427" s="160">
        <f>IF(N427="znížená",J427,0)</f>
        <v>0</v>
      </c>
      <c r="BG427" s="160">
        <f>IF(N427="zákl. prenesená",J427,0)</f>
        <v>0</v>
      </c>
      <c r="BH427" s="160">
        <f>IF(N427="zníž. prenesená",J427,0)</f>
        <v>0</v>
      </c>
      <c r="BI427" s="160">
        <f>IF(N427="nulová",J427,0)</f>
        <v>0</v>
      </c>
      <c r="BJ427" s="18" t="s">
        <v>140</v>
      </c>
      <c r="BK427" s="161">
        <f>ROUND(I427*H427,3)</f>
        <v>0</v>
      </c>
      <c r="BL427" s="18" t="s">
        <v>246</v>
      </c>
      <c r="BM427" s="159" t="s">
        <v>2210</v>
      </c>
    </row>
    <row r="428" spans="1:65" s="2" customFormat="1" ht="24.25" customHeight="1">
      <c r="A428" s="34"/>
      <c r="B428" s="147"/>
      <c r="C428" s="148" t="s">
        <v>968</v>
      </c>
      <c r="D428" s="148" t="s">
        <v>242</v>
      </c>
      <c r="E428" s="149" t="s">
        <v>1393</v>
      </c>
      <c r="F428" s="150" t="s">
        <v>1394</v>
      </c>
      <c r="G428" s="151" t="s">
        <v>261</v>
      </c>
      <c r="H428" s="152">
        <v>269.68799999999999</v>
      </c>
      <c r="I428" s="153"/>
      <c r="J428" s="152">
        <f>ROUND(I428*H428,3)</f>
        <v>0</v>
      </c>
      <c r="K428" s="154"/>
      <c r="L428" s="35"/>
      <c r="M428" s="155" t="s">
        <v>1</v>
      </c>
      <c r="N428" s="156" t="s">
        <v>46</v>
      </c>
      <c r="O428" s="60"/>
      <c r="P428" s="157">
        <f>O428*H428</f>
        <v>0</v>
      </c>
      <c r="Q428" s="157">
        <v>4.15E-3</v>
      </c>
      <c r="R428" s="157">
        <f>Q428*H428</f>
        <v>1.1192051999999999</v>
      </c>
      <c r="S428" s="157">
        <v>0</v>
      </c>
      <c r="T428" s="158">
        <f>S428*H428</f>
        <v>0</v>
      </c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R428" s="159" t="s">
        <v>246</v>
      </c>
      <c r="AT428" s="159" t="s">
        <v>242</v>
      </c>
      <c r="AU428" s="159" t="s">
        <v>140</v>
      </c>
      <c r="AY428" s="18" t="s">
        <v>239</v>
      </c>
      <c r="BE428" s="160">
        <f>IF(N428="základná",J428,0)</f>
        <v>0</v>
      </c>
      <c r="BF428" s="160">
        <f>IF(N428="znížená",J428,0)</f>
        <v>0</v>
      </c>
      <c r="BG428" s="160">
        <f>IF(N428="zákl. prenesená",J428,0)</f>
        <v>0</v>
      </c>
      <c r="BH428" s="160">
        <f>IF(N428="zníž. prenesená",J428,0)</f>
        <v>0</v>
      </c>
      <c r="BI428" s="160">
        <f>IF(N428="nulová",J428,0)</f>
        <v>0</v>
      </c>
      <c r="BJ428" s="18" t="s">
        <v>140</v>
      </c>
      <c r="BK428" s="161">
        <f>ROUND(I428*H428,3)</f>
        <v>0</v>
      </c>
      <c r="BL428" s="18" t="s">
        <v>246</v>
      </c>
      <c r="BM428" s="159" t="s">
        <v>334</v>
      </c>
    </row>
    <row r="429" spans="1:65" s="13" customFormat="1">
      <c r="B429" s="162"/>
      <c r="D429" s="163" t="s">
        <v>247</v>
      </c>
      <c r="E429" s="164" t="s">
        <v>1</v>
      </c>
      <c r="F429" s="165" t="s">
        <v>2209</v>
      </c>
      <c r="H429" s="166">
        <v>269.68799999999999</v>
      </c>
      <c r="I429" s="167"/>
      <c r="L429" s="162"/>
      <c r="M429" s="168"/>
      <c r="N429" s="169"/>
      <c r="O429" s="169"/>
      <c r="P429" s="169"/>
      <c r="Q429" s="169"/>
      <c r="R429" s="169"/>
      <c r="S429" s="169"/>
      <c r="T429" s="170"/>
      <c r="AT429" s="164" t="s">
        <v>247</v>
      </c>
      <c r="AU429" s="164" t="s">
        <v>140</v>
      </c>
      <c r="AV429" s="13" t="s">
        <v>140</v>
      </c>
      <c r="AW429" s="13" t="s">
        <v>3</v>
      </c>
      <c r="AX429" s="13" t="s">
        <v>88</v>
      </c>
      <c r="AY429" s="164" t="s">
        <v>239</v>
      </c>
    </row>
    <row r="430" spans="1:65" s="2" customFormat="1" ht="24.25" customHeight="1">
      <c r="A430" s="34"/>
      <c r="B430" s="147"/>
      <c r="C430" s="148" t="s">
        <v>971</v>
      </c>
      <c r="D430" s="148" t="s">
        <v>242</v>
      </c>
      <c r="E430" s="149" t="s">
        <v>597</v>
      </c>
      <c r="F430" s="150" t="s">
        <v>598</v>
      </c>
      <c r="G430" s="151" t="s">
        <v>388</v>
      </c>
      <c r="H430" s="152">
        <v>20</v>
      </c>
      <c r="I430" s="153"/>
      <c r="J430" s="152">
        <f>ROUND(I430*H430,3)</f>
        <v>0</v>
      </c>
      <c r="K430" s="154"/>
      <c r="L430" s="35"/>
      <c r="M430" s="155" t="s">
        <v>1</v>
      </c>
      <c r="N430" s="156" t="s">
        <v>46</v>
      </c>
      <c r="O430" s="60"/>
      <c r="P430" s="157">
        <f>O430*H430</f>
        <v>0</v>
      </c>
      <c r="Q430" s="157">
        <v>3.0310960000000001E-2</v>
      </c>
      <c r="R430" s="157">
        <f>Q430*H430</f>
        <v>0.60621920000000007</v>
      </c>
      <c r="S430" s="157">
        <v>0</v>
      </c>
      <c r="T430" s="158">
        <f>S430*H430</f>
        <v>0</v>
      </c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R430" s="159" t="s">
        <v>246</v>
      </c>
      <c r="AT430" s="159" t="s">
        <v>242</v>
      </c>
      <c r="AU430" s="159" t="s">
        <v>140</v>
      </c>
      <c r="AY430" s="18" t="s">
        <v>239</v>
      </c>
      <c r="BE430" s="160">
        <f>IF(N430="základná",J430,0)</f>
        <v>0</v>
      </c>
      <c r="BF430" s="160">
        <f>IF(N430="znížená",J430,0)</f>
        <v>0</v>
      </c>
      <c r="BG430" s="160">
        <f>IF(N430="zákl. prenesená",J430,0)</f>
        <v>0</v>
      </c>
      <c r="BH430" s="160">
        <f>IF(N430="zníž. prenesená",J430,0)</f>
        <v>0</v>
      </c>
      <c r="BI430" s="160">
        <f>IF(N430="nulová",J430,0)</f>
        <v>0</v>
      </c>
      <c r="BJ430" s="18" t="s">
        <v>140</v>
      </c>
      <c r="BK430" s="161">
        <f>ROUND(I430*H430,3)</f>
        <v>0</v>
      </c>
      <c r="BL430" s="18" t="s">
        <v>246</v>
      </c>
      <c r="BM430" s="159" t="s">
        <v>320</v>
      </c>
    </row>
    <row r="431" spans="1:65" s="2" customFormat="1" ht="19.649999999999999">
      <c r="A431" s="34"/>
      <c r="B431" s="35"/>
      <c r="C431" s="34"/>
      <c r="D431" s="163" t="s">
        <v>316</v>
      </c>
      <c r="E431" s="34"/>
      <c r="F431" s="186" t="s">
        <v>2211</v>
      </c>
      <c r="G431" s="34"/>
      <c r="H431" s="34"/>
      <c r="I431" s="187"/>
      <c r="J431" s="34"/>
      <c r="K431" s="34"/>
      <c r="L431" s="35"/>
      <c r="M431" s="188"/>
      <c r="N431" s="189"/>
      <c r="O431" s="60"/>
      <c r="P431" s="60"/>
      <c r="Q431" s="60"/>
      <c r="R431" s="60"/>
      <c r="S431" s="60"/>
      <c r="T431" s="61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T431" s="18" t="s">
        <v>316</v>
      </c>
      <c r="AU431" s="18" t="s">
        <v>140</v>
      </c>
    </row>
    <row r="432" spans="1:65" s="12" customFormat="1" ht="22.75" customHeight="1">
      <c r="B432" s="134"/>
      <c r="D432" s="135" t="s">
        <v>79</v>
      </c>
      <c r="E432" s="145" t="s">
        <v>599</v>
      </c>
      <c r="F432" s="145" t="s">
        <v>600</v>
      </c>
      <c r="I432" s="137"/>
      <c r="J432" s="146">
        <f>BK432</f>
        <v>0</v>
      </c>
      <c r="L432" s="134"/>
      <c r="M432" s="139"/>
      <c r="N432" s="140"/>
      <c r="O432" s="140"/>
      <c r="P432" s="141">
        <f>SUM(P433:P442)</f>
        <v>0</v>
      </c>
      <c r="Q432" s="140"/>
      <c r="R432" s="141">
        <f>SUM(R433:R442)</f>
        <v>3.5445825545599998</v>
      </c>
      <c r="S432" s="140"/>
      <c r="T432" s="142">
        <f>SUM(T433:T442)</f>
        <v>0</v>
      </c>
      <c r="AR432" s="135" t="s">
        <v>88</v>
      </c>
      <c r="AT432" s="143" t="s">
        <v>79</v>
      </c>
      <c r="AU432" s="143" t="s">
        <v>88</v>
      </c>
      <c r="AY432" s="135" t="s">
        <v>239</v>
      </c>
      <c r="BK432" s="144">
        <f>SUM(BK433:BK442)</f>
        <v>0</v>
      </c>
    </row>
    <row r="433" spans="1:65" s="2" customFormat="1" ht="24.25" customHeight="1">
      <c r="A433" s="34"/>
      <c r="B433" s="147"/>
      <c r="C433" s="148" t="s">
        <v>975</v>
      </c>
      <c r="D433" s="148" t="s">
        <v>242</v>
      </c>
      <c r="E433" s="149" t="s">
        <v>2212</v>
      </c>
      <c r="F433" s="150" t="s">
        <v>2213</v>
      </c>
      <c r="G433" s="151" t="s">
        <v>261</v>
      </c>
      <c r="H433" s="152">
        <v>29.38</v>
      </c>
      <c r="I433" s="153"/>
      <c r="J433" s="152">
        <f>ROUND(I433*H433,3)</f>
        <v>0</v>
      </c>
      <c r="K433" s="154"/>
      <c r="L433" s="35"/>
      <c r="M433" s="155" t="s">
        <v>1</v>
      </c>
      <c r="N433" s="156" t="s">
        <v>46</v>
      </c>
      <c r="O433" s="60"/>
      <c r="P433" s="157">
        <f>O433*H433</f>
        <v>0</v>
      </c>
      <c r="Q433" s="157">
        <v>1.575E-2</v>
      </c>
      <c r="R433" s="157">
        <f>Q433*H433</f>
        <v>0.46273500000000001</v>
      </c>
      <c r="S433" s="157">
        <v>0</v>
      </c>
      <c r="T433" s="158">
        <f>S433*H433</f>
        <v>0</v>
      </c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R433" s="159" t="s">
        <v>246</v>
      </c>
      <c r="AT433" s="159" t="s">
        <v>242</v>
      </c>
      <c r="AU433" s="159" t="s">
        <v>140</v>
      </c>
      <c r="AY433" s="18" t="s">
        <v>239</v>
      </c>
      <c r="BE433" s="160">
        <f>IF(N433="základná",J433,0)</f>
        <v>0</v>
      </c>
      <c r="BF433" s="160">
        <f>IF(N433="znížená",J433,0)</f>
        <v>0</v>
      </c>
      <c r="BG433" s="160">
        <f>IF(N433="zákl. prenesená",J433,0)</f>
        <v>0</v>
      </c>
      <c r="BH433" s="160">
        <f>IF(N433="zníž. prenesená",J433,0)</f>
        <v>0</v>
      </c>
      <c r="BI433" s="160">
        <f>IF(N433="nulová",J433,0)</f>
        <v>0</v>
      </c>
      <c r="BJ433" s="18" t="s">
        <v>140</v>
      </c>
      <c r="BK433" s="161">
        <f>ROUND(I433*H433,3)</f>
        <v>0</v>
      </c>
      <c r="BL433" s="18" t="s">
        <v>246</v>
      </c>
      <c r="BM433" s="159" t="s">
        <v>2214</v>
      </c>
    </row>
    <row r="434" spans="1:65" s="13" customFormat="1">
      <c r="B434" s="162"/>
      <c r="D434" s="163" t="s">
        <v>247</v>
      </c>
      <c r="E434" s="164" t="s">
        <v>1</v>
      </c>
      <c r="F434" s="165" t="s">
        <v>2215</v>
      </c>
      <c r="H434" s="166">
        <v>29.38</v>
      </c>
      <c r="I434" s="167"/>
      <c r="L434" s="162"/>
      <c r="M434" s="168"/>
      <c r="N434" s="169"/>
      <c r="O434" s="169"/>
      <c r="P434" s="169"/>
      <c r="Q434" s="169"/>
      <c r="R434" s="169"/>
      <c r="S434" s="169"/>
      <c r="T434" s="170"/>
      <c r="AT434" s="164" t="s">
        <v>247</v>
      </c>
      <c r="AU434" s="164" t="s">
        <v>140</v>
      </c>
      <c r="AV434" s="13" t="s">
        <v>140</v>
      </c>
      <c r="AW434" s="13" t="s">
        <v>3</v>
      </c>
      <c r="AX434" s="13" t="s">
        <v>88</v>
      </c>
      <c r="AY434" s="164" t="s">
        <v>239</v>
      </c>
    </row>
    <row r="435" spans="1:65" s="2" customFormat="1" ht="24.25" customHeight="1">
      <c r="A435" s="34"/>
      <c r="B435" s="147"/>
      <c r="C435" s="148" t="s">
        <v>978</v>
      </c>
      <c r="D435" s="148" t="s">
        <v>242</v>
      </c>
      <c r="E435" s="149" t="s">
        <v>2216</v>
      </c>
      <c r="F435" s="150" t="s">
        <v>2217</v>
      </c>
      <c r="G435" s="151" t="s">
        <v>261</v>
      </c>
      <c r="H435" s="152">
        <v>296.81700000000001</v>
      </c>
      <c r="I435" s="153"/>
      <c r="J435" s="152">
        <f>ROUND(I435*H435,3)</f>
        <v>0</v>
      </c>
      <c r="K435" s="154"/>
      <c r="L435" s="35"/>
      <c r="M435" s="155" t="s">
        <v>1</v>
      </c>
      <c r="N435" s="156" t="s">
        <v>46</v>
      </c>
      <c r="O435" s="60"/>
      <c r="P435" s="157">
        <f>O435*H435</f>
        <v>0</v>
      </c>
      <c r="Q435" s="157">
        <v>7.2198399999999999E-3</v>
      </c>
      <c r="R435" s="157">
        <f>Q435*H435</f>
        <v>2.1429712492799999</v>
      </c>
      <c r="S435" s="157">
        <v>0</v>
      </c>
      <c r="T435" s="158">
        <f>S435*H435</f>
        <v>0</v>
      </c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R435" s="159" t="s">
        <v>246</v>
      </c>
      <c r="AT435" s="159" t="s">
        <v>242</v>
      </c>
      <c r="AU435" s="159" t="s">
        <v>140</v>
      </c>
      <c r="AY435" s="18" t="s">
        <v>239</v>
      </c>
      <c r="BE435" s="160">
        <f>IF(N435="základná",J435,0)</f>
        <v>0</v>
      </c>
      <c r="BF435" s="160">
        <f>IF(N435="znížená",J435,0)</f>
        <v>0</v>
      </c>
      <c r="BG435" s="160">
        <f>IF(N435="zákl. prenesená",J435,0)</f>
        <v>0</v>
      </c>
      <c r="BH435" s="160">
        <f>IF(N435="zníž. prenesená",J435,0)</f>
        <v>0</v>
      </c>
      <c r="BI435" s="160">
        <f>IF(N435="nulová",J435,0)</f>
        <v>0</v>
      </c>
      <c r="BJ435" s="18" t="s">
        <v>140</v>
      </c>
      <c r="BK435" s="161">
        <f>ROUND(I435*H435,3)</f>
        <v>0</v>
      </c>
      <c r="BL435" s="18" t="s">
        <v>246</v>
      </c>
      <c r="BM435" s="159" t="s">
        <v>339</v>
      </c>
    </row>
    <row r="436" spans="1:65" s="13" customFormat="1" ht="20.95">
      <c r="B436" s="162"/>
      <c r="D436" s="163" t="s">
        <v>247</v>
      </c>
      <c r="E436" s="164" t="s">
        <v>1</v>
      </c>
      <c r="F436" s="165" t="s">
        <v>2218</v>
      </c>
      <c r="H436" s="166">
        <v>296.81700000000001</v>
      </c>
      <c r="I436" s="167"/>
      <c r="L436" s="162"/>
      <c r="M436" s="168"/>
      <c r="N436" s="169"/>
      <c r="O436" s="169"/>
      <c r="P436" s="169"/>
      <c r="Q436" s="169"/>
      <c r="R436" s="169"/>
      <c r="S436" s="169"/>
      <c r="T436" s="170"/>
      <c r="AT436" s="164" t="s">
        <v>247</v>
      </c>
      <c r="AU436" s="164" t="s">
        <v>140</v>
      </c>
      <c r="AV436" s="13" t="s">
        <v>140</v>
      </c>
      <c r="AW436" s="13" t="s">
        <v>3</v>
      </c>
      <c r="AX436" s="13" t="s">
        <v>88</v>
      </c>
      <c r="AY436" s="164" t="s">
        <v>239</v>
      </c>
    </row>
    <row r="437" spans="1:65" s="2" customFormat="1" ht="24.25" customHeight="1">
      <c r="A437" s="34"/>
      <c r="B437" s="147"/>
      <c r="C437" s="148" t="s">
        <v>985</v>
      </c>
      <c r="D437" s="148" t="s">
        <v>242</v>
      </c>
      <c r="E437" s="149" t="s">
        <v>605</v>
      </c>
      <c r="F437" s="150" t="s">
        <v>606</v>
      </c>
      <c r="G437" s="151" t="s">
        <v>261</v>
      </c>
      <c r="H437" s="152">
        <v>267.125</v>
      </c>
      <c r="I437" s="153"/>
      <c r="J437" s="152">
        <f>ROUND(I437*H437,3)</f>
        <v>0</v>
      </c>
      <c r="K437" s="154"/>
      <c r="L437" s="35"/>
      <c r="M437" s="155" t="s">
        <v>1</v>
      </c>
      <c r="N437" s="156" t="s">
        <v>46</v>
      </c>
      <c r="O437" s="60"/>
      <c r="P437" s="157">
        <f>O437*H437</f>
        <v>0</v>
      </c>
      <c r="Q437" s="157">
        <v>3.2200000000000002E-3</v>
      </c>
      <c r="R437" s="157">
        <f>Q437*H437</f>
        <v>0.86014250000000003</v>
      </c>
      <c r="S437" s="157">
        <v>0</v>
      </c>
      <c r="T437" s="158">
        <f>S437*H437</f>
        <v>0</v>
      </c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R437" s="159" t="s">
        <v>246</v>
      </c>
      <c r="AT437" s="159" t="s">
        <v>242</v>
      </c>
      <c r="AU437" s="159" t="s">
        <v>140</v>
      </c>
      <c r="AY437" s="18" t="s">
        <v>239</v>
      </c>
      <c r="BE437" s="160">
        <f>IF(N437="základná",J437,0)</f>
        <v>0</v>
      </c>
      <c r="BF437" s="160">
        <f>IF(N437="znížená",J437,0)</f>
        <v>0</v>
      </c>
      <c r="BG437" s="160">
        <f>IF(N437="zákl. prenesená",J437,0)</f>
        <v>0</v>
      </c>
      <c r="BH437" s="160">
        <f>IF(N437="zníž. prenesená",J437,0)</f>
        <v>0</v>
      </c>
      <c r="BI437" s="160">
        <f>IF(N437="nulová",J437,0)</f>
        <v>0</v>
      </c>
      <c r="BJ437" s="18" t="s">
        <v>140</v>
      </c>
      <c r="BK437" s="161">
        <f>ROUND(I437*H437,3)</f>
        <v>0</v>
      </c>
      <c r="BL437" s="18" t="s">
        <v>246</v>
      </c>
      <c r="BM437" s="159" t="s">
        <v>307</v>
      </c>
    </row>
    <row r="438" spans="1:65" s="13" customFormat="1">
      <c r="B438" s="162"/>
      <c r="D438" s="163" t="s">
        <v>247</v>
      </c>
      <c r="E438" s="164" t="s">
        <v>1</v>
      </c>
      <c r="F438" s="165" t="s">
        <v>2219</v>
      </c>
      <c r="H438" s="166">
        <v>267.125</v>
      </c>
      <c r="I438" s="167"/>
      <c r="L438" s="162"/>
      <c r="M438" s="168"/>
      <c r="N438" s="169"/>
      <c r="O438" s="169"/>
      <c r="P438" s="169"/>
      <c r="Q438" s="169"/>
      <c r="R438" s="169"/>
      <c r="S438" s="169"/>
      <c r="T438" s="170"/>
      <c r="AT438" s="164" t="s">
        <v>247</v>
      </c>
      <c r="AU438" s="164" t="s">
        <v>140</v>
      </c>
      <c r="AV438" s="13" t="s">
        <v>140</v>
      </c>
      <c r="AW438" s="13" t="s">
        <v>3</v>
      </c>
      <c r="AX438" s="13" t="s">
        <v>88</v>
      </c>
      <c r="AY438" s="164" t="s">
        <v>239</v>
      </c>
    </row>
    <row r="439" spans="1:65" s="2" customFormat="1" ht="24.25" customHeight="1">
      <c r="A439" s="34"/>
      <c r="B439" s="147"/>
      <c r="C439" s="148" t="s">
        <v>1005</v>
      </c>
      <c r="D439" s="148" t="s">
        <v>242</v>
      </c>
      <c r="E439" s="149" t="s">
        <v>608</v>
      </c>
      <c r="F439" s="150" t="s">
        <v>609</v>
      </c>
      <c r="G439" s="151" t="s">
        <v>261</v>
      </c>
      <c r="H439" s="152">
        <v>296.81700000000001</v>
      </c>
      <c r="I439" s="153"/>
      <c r="J439" s="152">
        <f>ROUND(I439*H439,3)</f>
        <v>0</v>
      </c>
      <c r="K439" s="154"/>
      <c r="L439" s="35"/>
      <c r="M439" s="155" t="s">
        <v>1</v>
      </c>
      <c r="N439" s="156" t="s">
        <v>46</v>
      </c>
      <c r="O439" s="60"/>
      <c r="P439" s="157">
        <f>O439*H439</f>
        <v>0</v>
      </c>
      <c r="Q439" s="157">
        <v>2.2499999999999999E-4</v>
      </c>
      <c r="R439" s="157">
        <f>Q439*H439</f>
        <v>6.6783825000000005E-2</v>
      </c>
      <c r="S439" s="157">
        <v>0</v>
      </c>
      <c r="T439" s="158">
        <f>S439*H439</f>
        <v>0</v>
      </c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R439" s="159" t="s">
        <v>246</v>
      </c>
      <c r="AT439" s="159" t="s">
        <v>242</v>
      </c>
      <c r="AU439" s="159" t="s">
        <v>140</v>
      </c>
      <c r="AY439" s="18" t="s">
        <v>239</v>
      </c>
      <c r="BE439" s="160">
        <f>IF(N439="základná",J439,0)</f>
        <v>0</v>
      </c>
      <c r="BF439" s="160">
        <f>IF(N439="znížená",J439,0)</f>
        <v>0</v>
      </c>
      <c r="BG439" s="160">
        <f>IF(N439="zákl. prenesená",J439,0)</f>
        <v>0</v>
      </c>
      <c r="BH439" s="160">
        <f>IF(N439="zníž. prenesená",J439,0)</f>
        <v>0</v>
      </c>
      <c r="BI439" s="160">
        <f>IF(N439="nulová",J439,0)</f>
        <v>0</v>
      </c>
      <c r="BJ439" s="18" t="s">
        <v>140</v>
      </c>
      <c r="BK439" s="161">
        <f>ROUND(I439*H439,3)</f>
        <v>0</v>
      </c>
      <c r="BL439" s="18" t="s">
        <v>246</v>
      </c>
      <c r="BM439" s="159" t="s">
        <v>344</v>
      </c>
    </row>
    <row r="440" spans="1:65" s="13" customFormat="1" ht="20.95">
      <c r="B440" s="162"/>
      <c r="D440" s="163" t="s">
        <v>247</v>
      </c>
      <c r="E440" s="164" t="s">
        <v>1</v>
      </c>
      <c r="F440" s="165" t="s">
        <v>2218</v>
      </c>
      <c r="H440" s="166">
        <v>296.81700000000001</v>
      </c>
      <c r="I440" s="167"/>
      <c r="L440" s="162"/>
      <c r="M440" s="168"/>
      <c r="N440" s="169"/>
      <c r="O440" s="169"/>
      <c r="P440" s="169"/>
      <c r="Q440" s="169"/>
      <c r="R440" s="169"/>
      <c r="S440" s="169"/>
      <c r="T440" s="170"/>
      <c r="AT440" s="164" t="s">
        <v>247</v>
      </c>
      <c r="AU440" s="164" t="s">
        <v>140</v>
      </c>
      <c r="AV440" s="13" t="s">
        <v>140</v>
      </c>
      <c r="AW440" s="13" t="s">
        <v>3</v>
      </c>
      <c r="AX440" s="13" t="s">
        <v>88</v>
      </c>
      <c r="AY440" s="164" t="s">
        <v>239</v>
      </c>
    </row>
    <row r="441" spans="1:65" s="2" customFormat="1" ht="38" customHeight="1">
      <c r="A441" s="34"/>
      <c r="B441" s="147"/>
      <c r="C441" s="148" t="s">
        <v>1009</v>
      </c>
      <c r="D441" s="148" t="s">
        <v>242</v>
      </c>
      <c r="E441" s="149" t="s">
        <v>611</v>
      </c>
      <c r="F441" s="150" t="s">
        <v>612</v>
      </c>
      <c r="G441" s="151" t="s">
        <v>261</v>
      </c>
      <c r="H441" s="152">
        <v>62.122999999999998</v>
      </c>
      <c r="I441" s="153"/>
      <c r="J441" s="152">
        <f>ROUND(I441*H441,3)</f>
        <v>0</v>
      </c>
      <c r="K441" s="154"/>
      <c r="L441" s="35"/>
      <c r="M441" s="155" t="s">
        <v>1</v>
      </c>
      <c r="N441" s="156" t="s">
        <v>46</v>
      </c>
      <c r="O441" s="60"/>
      <c r="P441" s="157">
        <f>O441*H441</f>
        <v>0</v>
      </c>
      <c r="Q441" s="157">
        <v>1.9236000000000001E-4</v>
      </c>
      <c r="R441" s="157">
        <f>Q441*H441</f>
        <v>1.194998028E-2</v>
      </c>
      <c r="S441" s="157">
        <v>0</v>
      </c>
      <c r="T441" s="158">
        <f>S441*H441</f>
        <v>0</v>
      </c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R441" s="159" t="s">
        <v>246</v>
      </c>
      <c r="AT441" s="159" t="s">
        <v>242</v>
      </c>
      <c r="AU441" s="159" t="s">
        <v>140</v>
      </c>
      <c r="AY441" s="18" t="s">
        <v>239</v>
      </c>
      <c r="BE441" s="160">
        <f>IF(N441="základná",J441,0)</f>
        <v>0</v>
      </c>
      <c r="BF441" s="160">
        <f>IF(N441="znížená",J441,0)</f>
        <v>0</v>
      </c>
      <c r="BG441" s="160">
        <f>IF(N441="zákl. prenesená",J441,0)</f>
        <v>0</v>
      </c>
      <c r="BH441" s="160">
        <f>IF(N441="zníž. prenesená",J441,0)</f>
        <v>0</v>
      </c>
      <c r="BI441" s="160">
        <f>IF(N441="nulová",J441,0)</f>
        <v>0</v>
      </c>
      <c r="BJ441" s="18" t="s">
        <v>140</v>
      </c>
      <c r="BK441" s="161">
        <f>ROUND(I441*H441,3)</f>
        <v>0</v>
      </c>
      <c r="BL441" s="18" t="s">
        <v>246</v>
      </c>
      <c r="BM441" s="159" t="s">
        <v>2220</v>
      </c>
    </row>
    <row r="442" spans="1:65" s="13" customFormat="1" ht="20.95">
      <c r="B442" s="162"/>
      <c r="D442" s="163" t="s">
        <v>247</v>
      </c>
      <c r="E442" s="164" t="s">
        <v>1</v>
      </c>
      <c r="F442" s="165" t="s">
        <v>2221</v>
      </c>
      <c r="H442" s="166">
        <v>62.122999999999998</v>
      </c>
      <c r="I442" s="167"/>
      <c r="L442" s="162"/>
      <c r="M442" s="168"/>
      <c r="N442" s="169"/>
      <c r="O442" s="169"/>
      <c r="P442" s="169"/>
      <c r="Q442" s="169"/>
      <c r="R442" s="169"/>
      <c r="S442" s="169"/>
      <c r="T442" s="170"/>
      <c r="AT442" s="164" t="s">
        <v>247</v>
      </c>
      <c r="AU442" s="164" t="s">
        <v>140</v>
      </c>
      <c r="AV442" s="13" t="s">
        <v>140</v>
      </c>
      <c r="AW442" s="13" t="s">
        <v>3</v>
      </c>
      <c r="AX442" s="13" t="s">
        <v>88</v>
      </c>
      <c r="AY442" s="164" t="s">
        <v>239</v>
      </c>
    </row>
    <row r="443" spans="1:65" s="12" customFormat="1" ht="22.75" customHeight="1">
      <c r="B443" s="134"/>
      <c r="D443" s="135" t="s">
        <v>79</v>
      </c>
      <c r="E443" s="145" t="s">
        <v>615</v>
      </c>
      <c r="F443" s="145" t="s">
        <v>509</v>
      </c>
      <c r="I443" s="137"/>
      <c r="J443" s="146">
        <f>BK443</f>
        <v>0</v>
      </c>
      <c r="L443" s="134"/>
      <c r="M443" s="139"/>
      <c r="N443" s="140"/>
      <c r="O443" s="140"/>
      <c r="P443" s="141">
        <f>P444</f>
        <v>0</v>
      </c>
      <c r="Q443" s="140"/>
      <c r="R443" s="141">
        <f>R444</f>
        <v>0</v>
      </c>
      <c r="S443" s="140"/>
      <c r="T443" s="142">
        <f>T444</f>
        <v>0</v>
      </c>
      <c r="AR443" s="135" t="s">
        <v>88</v>
      </c>
      <c r="AT443" s="143" t="s">
        <v>79</v>
      </c>
      <c r="AU443" s="143" t="s">
        <v>88</v>
      </c>
      <c r="AY443" s="135" t="s">
        <v>239</v>
      </c>
      <c r="BK443" s="144">
        <f>BK444</f>
        <v>0</v>
      </c>
    </row>
    <row r="444" spans="1:65" s="2" customFormat="1" ht="24.25" customHeight="1">
      <c r="A444" s="34"/>
      <c r="B444" s="147"/>
      <c r="C444" s="148" t="s">
        <v>1856</v>
      </c>
      <c r="D444" s="148" t="s">
        <v>242</v>
      </c>
      <c r="E444" s="149" t="s">
        <v>1398</v>
      </c>
      <c r="F444" s="150" t="s">
        <v>1399</v>
      </c>
      <c r="G444" s="151" t="s">
        <v>461</v>
      </c>
      <c r="H444" s="152">
        <v>11.173999999999999</v>
      </c>
      <c r="I444" s="153"/>
      <c r="J444" s="152">
        <f>ROUND(I444*H444,3)</f>
        <v>0</v>
      </c>
      <c r="K444" s="154"/>
      <c r="L444" s="35"/>
      <c r="M444" s="155" t="s">
        <v>1</v>
      </c>
      <c r="N444" s="156" t="s">
        <v>46</v>
      </c>
      <c r="O444" s="60"/>
      <c r="P444" s="157">
        <f>O444*H444</f>
        <v>0</v>
      </c>
      <c r="Q444" s="157">
        <v>0</v>
      </c>
      <c r="R444" s="157">
        <f>Q444*H444</f>
        <v>0</v>
      </c>
      <c r="S444" s="157">
        <v>0</v>
      </c>
      <c r="T444" s="158">
        <f>S444*H444</f>
        <v>0</v>
      </c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R444" s="159" t="s">
        <v>246</v>
      </c>
      <c r="AT444" s="159" t="s">
        <v>242</v>
      </c>
      <c r="AU444" s="159" t="s">
        <v>140</v>
      </c>
      <c r="AY444" s="18" t="s">
        <v>239</v>
      </c>
      <c r="BE444" s="160">
        <f>IF(N444="základná",J444,0)</f>
        <v>0</v>
      </c>
      <c r="BF444" s="160">
        <f>IF(N444="znížená",J444,0)</f>
        <v>0</v>
      </c>
      <c r="BG444" s="160">
        <f>IF(N444="zákl. prenesená",J444,0)</f>
        <v>0</v>
      </c>
      <c r="BH444" s="160">
        <f>IF(N444="zníž. prenesená",J444,0)</f>
        <v>0</v>
      </c>
      <c r="BI444" s="160">
        <f>IF(N444="nulová",J444,0)</f>
        <v>0</v>
      </c>
      <c r="BJ444" s="18" t="s">
        <v>140</v>
      </c>
      <c r="BK444" s="161">
        <f>ROUND(I444*H444,3)</f>
        <v>0</v>
      </c>
      <c r="BL444" s="18" t="s">
        <v>246</v>
      </c>
      <c r="BM444" s="159" t="s">
        <v>2222</v>
      </c>
    </row>
    <row r="445" spans="1:65" s="12" customFormat="1" ht="25.85" customHeight="1">
      <c r="B445" s="134"/>
      <c r="D445" s="135" t="s">
        <v>79</v>
      </c>
      <c r="E445" s="136" t="s">
        <v>339</v>
      </c>
      <c r="F445" s="136" t="s">
        <v>620</v>
      </c>
      <c r="I445" s="137"/>
      <c r="J445" s="138">
        <f>BK445</f>
        <v>0</v>
      </c>
      <c r="L445" s="134"/>
      <c r="M445" s="139"/>
      <c r="N445" s="140"/>
      <c r="O445" s="140"/>
      <c r="P445" s="141">
        <f>P446+P453+P456</f>
        <v>0</v>
      </c>
      <c r="Q445" s="140"/>
      <c r="R445" s="141">
        <f>R446+R453+R456</f>
        <v>8.8372615899999989</v>
      </c>
      <c r="S445" s="140"/>
      <c r="T445" s="142">
        <f>T446+T453+T456</f>
        <v>0</v>
      </c>
      <c r="AR445" s="135" t="s">
        <v>88</v>
      </c>
      <c r="AT445" s="143" t="s">
        <v>79</v>
      </c>
      <c r="AU445" s="143" t="s">
        <v>80</v>
      </c>
      <c r="AY445" s="135" t="s">
        <v>239</v>
      </c>
      <c r="BK445" s="144">
        <f>BK446+BK453+BK456</f>
        <v>0</v>
      </c>
    </row>
    <row r="446" spans="1:65" s="12" customFormat="1" ht="22.75" customHeight="1">
      <c r="B446" s="134"/>
      <c r="D446" s="135" t="s">
        <v>79</v>
      </c>
      <c r="E446" s="145" t="s">
        <v>621</v>
      </c>
      <c r="F446" s="145" t="s">
        <v>622</v>
      </c>
      <c r="I446" s="137"/>
      <c r="J446" s="146">
        <f>BK446</f>
        <v>0</v>
      </c>
      <c r="L446" s="134"/>
      <c r="M446" s="139"/>
      <c r="N446" s="140"/>
      <c r="O446" s="140"/>
      <c r="P446" s="141">
        <f>SUM(P447:P452)</f>
        <v>0</v>
      </c>
      <c r="Q446" s="140"/>
      <c r="R446" s="141">
        <f>SUM(R447:R452)</f>
        <v>8.7885895899999991</v>
      </c>
      <c r="S446" s="140"/>
      <c r="T446" s="142">
        <f>SUM(T447:T452)</f>
        <v>0</v>
      </c>
      <c r="AR446" s="135" t="s">
        <v>88</v>
      </c>
      <c r="AT446" s="143" t="s">
        <v>79</v>
      </c>
      <c r="AU446" s="143" t="s">
        <v>88</v>
      </c>
      <c r="AY446" s="135" t="s">
        <v>239</v>
      </c>
      <c r="BK446" s="144">
        <f>SUM(BK447:BK452)</f>
        <v>0</v>
      </c>
    </row>
    <row r="447" spans="1:65" s="2" customFormat="1" ht="24.25" customHeight="1">
      <c r="A447" s="34"/>
      <c r="B447" s="147"/>
      <c r="C447" s="148" t="s">
        <v>1015</v>
      </c>
      <c r="D447" s="148" t="s">
        <v>242</v>
      </c>
      <c r="E447" s="149" t="s">
        <v>2223</v>
      </c>
      <c r="F447" s="150" t="s">
        <v>2224</v>
      </c>
      <c r="G447" s="151" t="s">
        <v>245</v>
      </c>
      <c r="H447" s="152">
        <v>3.9929999999999999</v>
      </c>
      <c r="I447" s="153"/>
      <c r="J447" s="152">
        <f>ROUND(I447*H447,3)</f>
        <v>0</v>
      </c>
      <c r="K447" s="154"/>
      <c r="L447" s="35"/>
      <c r="M447" s="155" t="s">
        <v>1</v>
      </c>
      <c r="N447" s="156" t="s">
        <v>46</v>
      </c>
      <c r="O447" s="60"/>
      <c r="P447" s="157">
        <f>O447*H447</f>
        <v>0</v>
      </c>
      <c r="Q447" s="157">
        <v>2.19407</v>
      </c>
      <c r="R447" s="157">
        <f>Q447*H447</f>
        <v>8.7609215099999993</v>
      </c>
      <c r="S447" s="157">
        <v>0</v>
      </c>
      <c r="T447" s="158">
        <f>S447*H447</f>
        <v>0</v>
      </c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R447" s="159" t="s">
        <v>246</v>
      </c>
      <c r="AT447" s="159" t="s">
        <v>242</v>
      </c>
      <c r="AU447" s="159" t="s">
        <v>140</v>
      </c>
      <c r="AY447" s="18" t="s">
        <v>239</v>
      </c>
      <c r="BE447" s="160">
        <f>IF(N447="základná",J447,0)</f>
        <v>0</v>
      </c>
      <c r="BF447" s="160">
        <f>IF(N447="znížená",J447,0)</f>
        <v>0</v>
      </c>
      <c r="BG447" s="160">
        <f>IF(N447="zákl. prenesená",J447,0)</f>
        <v>0</v>
      </c>
      <c r="BH447" s="160">
        <f>IF(N447="zníž. prenesená",J447,0)</f>
        <v>0</v>
      </c>
      <c r="BI447" s="160">
        <f>IF(N447="nulová",J447,0)</f>
        <v>0</v>
      </c>
      <c r="BJ447" s="18" t="s">
        <v>140</v>
      </c>
      <c r="BK447" s="161">
        <f>ROUND(I447*H447,3)</f>
        <v>0</v>
      </c>
      <c r="BL447" s="18" t="s">
        <v>246</v>
      </c>
      <c r="BM447" s="159" t="s">
        <v>2225</v>
      </c>
    </row>
    <row r="448" spans="1:65" s="13" customFormat="1" ht="20.95">
      <c r="B448" s="162"/>
      <c r="D448" s="163" t="s">
        <v>247</v>
      </c>
      <c r="E448" s="164" t="s">
        <v>1</v>
      </c>
      <c r="F448" s="165" t="s">
        <v>2226</v>
      </c>
      <c r="H448" s="166">
        <v>3.5</v>
      </c>
      <c r="I448" s="167"/>
      <c r="L448" s="162"/>
      <c r="M448" s="168"/>
      <c r="N448" s="169"/>
      <c r="O448" s="169"/>
      <c r="P448" s="169"/>
      <c r="Q448" s="169"/>
      <c r="R448" s="169"/>
      <c r="S448" s="169"/>
      <c r="T448" s="170"/>
      <c r="AT448" s="164" t="s">
        <v>247</v>
      </c>
      <c r="AU448" s="164" t="s">
        <v>140</v>
      </c>
      <c r="AV448" s="13" t="s">
        <v>140</v>
      </c>
      <c r="AW448" s="13" t="s">
        <v>3</v>
      </c>
      <c r="AX448" s="13" t="s">
        <v>80</v>
      </c>
      <c r="AY448" s="164" t="s">
        <v>239</v>
      </c>
    </row>
    <row r="449" spans="1:65" s="13" customFormat="1">
      <c r="B449" s="162"/>
      <c r="D449" s="163" t="s">
        <v>247</v>
      </c>
      <c r="E449" s="164" t="s">
        <v>1</v>
      </c>
      <c r="F449" s="165" t="s">
        <v>2227</v>
      </c>
      <c r="H449" s="166">
        <v>0.49299999999999999</v>
      </c>
      <c r="I449" s="167"/>
      <c r="L449" s="162"/>
      <c r="M449" s="168"/>
      <c r="N449" s="169"/>
      <c r="O449" s="169"/>
      <c r="P449" s="169"/>
      <c r="Q449" s="169"/>
      <c r="R449" s="169"/>
      <c r="S449" s="169"/>
      <c r="T449" s="170"/>
      <c r="AT449" s="164" t="s">
        <v>247</v>
      </c>
      <c r="AU449" s="164" t="s">
        <v>140</v>
      </c>
      <c r="AV449" s="13" t="s">
        <v>140</v>
      </c>
      <c r="AW449" s="13" t="s">
        <v>3</v>
      </c>
      <c r="AX449" s="13" t="s">
        <v>80</v>
      </c>
      <c r="AY449" s="164" t="s">
        <v>239</v>
      </c>
    </row>
    <row r="450" spans="1:65" s="14" customFormat="1">
      <c r="B450" s="171"/>
      <c r="D450" s="163" t="s">
        <v>247</v>
      </c>
      <c r="E450" s="172" t="s">
        <v>1</v>
      </c>
      <c r="F450" s="173" t="s">
        <v>249</v>
      </c>
      <c r="H450" s="174">
        <v>3.9929999999999999</v>
      </c>
      <c r="I450" s="175"/>
      <c r="L450" s="171"/>
      <c r="M450" s="176"/>
      <c r="N450" s="177"/>
      <c r="O450" s="177"/>
      <c r="P450" s="177"/>
      <c r="Q450" s="177"/>
      <c r="R450" s="177"/>
      <c r="S450" s="177"/>
      <c r="T450" s="178"/>
      <c r="AT450" s="172" t="s">
        <v>247</v>
      </c>
      <c r="AU450" s="172" t="s">
        <v>140</v>
      </c>
      <c r="AV450" s="14" t="s">
        <v>246</v>
      </c>
      <c r="AW450" s="14" t="s">
        <v>3</v>
      </c>
      <c r="AX450" s="14" t="s">
        <v>88</v>
      </c>
      <c r="AY450" s="172" t="s">
        <v>239</v>
      </c>
    </row>
    <row r="451" spans="1:65" s="2" customFormat="1" ht="24.25" customHeight="1">
      <c r="A451" s="34"/>
      <c r="B451" s="147"/>
      <c r="C451" s="148" t="s">
        <v>1021</v>
      </c>
      <c r="D451" s="148" t="s">
        <v>242</v>
      </c>
      <c r="E451" s="149" t="s">
        <v>631</v>
      </c>
      <c r="F451" s="150" t="s">
        <v>632</v>
      </c>
      <c r="G451" s="151" t="s">
        <v>461</v>
      </c>
      <c r="H451" s="152">
        <v>2.3E-2</v>
      </c>
      <c r="I451" s="153"/>
      <c r="J451" s="152">
        <f>ROUND(I451*H451,3)</f>
        <v>0</v>
      </c>
      <c r="K451" s="154"/>
      <c r="L451" s="35"/>
      <c r="M451" s="155" t="s">
        <v>1</v>
      </c>
      <c r="N451" s="156" t="s">
        <v>46</v>
      </c>
      <c r="O451" s="60"/>
      <c r="P451" s="157">
        <f>O451*H451</f>
        <v>0</v>
      </c>
      <c r="Q451" s="157">
        <v>1.20296</v>
      </c>
      <c r="R451" s="157">
        <f>Q451*H451</f>
        <v>2.7668080000000001E-2</v>
      </c>
      <c r="S451" s="157">
        <v>0</v>
      </c>
      <c r="T451" s="158">
        <f>S451*H451</f>
        <v>0</v>
      </c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R451" s="159" t="s">
        <v>246</v>
      </c>
      <c r="AT451" s="159" t="s">
        <v>242</v>
      </c>
      <c r="AU451" s="159" t="s">
        <v>140</v>
      </c>
      <c r="AY451" s="18" t="s">
        <v>239</v>
      </c>
      <c r="BE451" s="160">
        <f>IF(N451="základná",J451,0)</f>
        <v>0</v>
      </c>
      <c r="BF451" s="160">
        <f>IF(N451="znížená",J451,0)</f>
        <v>0</v>
      </c>
      <c r="BG451" s="160">
        <f>IF(N451="zákl. prenesená",J451,0)</f>
        <v>0</v>
      </c>
      <c r="BH451" s="160">
        <f>IF(N451="zníž. prenesená",J451,0)</f>
        <v>0</v>
      </c>
      <c r="BI451" s="160">
        <f>IF(N451="nulová",J451,0)</f>
        <v>0</v>
      </c>
      <c r="BJ451" s="18" t="s">
        <v>140</v>
      </c>
      <c r="BK451" s="161">
        <f>ROUND(I451*H451,3)</f>
        <v>0</v>
      </c>
      <c r="BL451" s="18" t="s">
        <v>246</v>
      </c>
      <c r="BM451" s="159" t="s">
        <v>2228</v>
      </c>
    </row>
    <row r="452" spans="1:65" s="13" customFormat="1">
      <c r="B452" s="162"/>
      <c r="D452" s="163" t="s">
        <v>247</v>
      </c>
      <c r="E452" s="164" t="s">
        <v>1</v>
      </c>
      <c r="F452" s="165" t="s">
        <v>2229</v>
      </c>
      <c r="H452" s="166">
        <v>2.3E-2</v>
      </c>
      <c r="I452" s="167"/>
      <c r="L452" s="162"/>
      <c r="M452" s="168"/>
      <c r="N452" s="169"/>
      <c r="O452" s="169"/>
      <c r="P452" s="169"/>
      <c r="Q452" s="169"/>
      <c r="R452" s="169"/>
      <c r="S452" s="169"/>
      <c r="T452" s="170"/>
      <c r="AT452" s="164" t="s">
        <v>247</v>
      </c>
      <c r="AU452" s="164" t="s">
        <v>140</v>
      </c>
      <c r="AV452" s="13" t="s">
        <v>140</v>
      </c>
      <c r="AW452" s="13" t="s">
        <v>3</v>
      </c>
      <c r="AX452" s="13" t="s">
        <v>88</v>
      </c>
      <c r="AY452" s="164" t="s">
        <v>239</v>
      </c>
    </row>
    <row r="453" spans="1:65" s="12" customFormat="1" ht="22.75" customHeight="1">
      <c r="B453" s="134"/>
      <c r="D453" s="135" t="s">
        <v>79</v>
      </c>
      <c r="E453" s="145" t="s">
        <v>2230</v>
      </c>
      <c r="F453" s="145" t="s">
        <v>2231</v>
      </c>
      <c r="I453" s="137"/>
      <c r="J453" s="146">
        <f>BK453</f>
        <v>0</v>
      </c>
      <c r="L453" s="134"/>
      <c r="M453" s="139"/>
      <c r="N453" s="140"/>
      <c r="O453" s="140"/>
      <c r="P453" s="141">
        <f>SUM(P454:P455)</f>
        <v>0</v>
      </c>
      <c r="Q453" s="140"/>
      <c r="R453" s="141">
        <f>SUM(R454:R455)</f>
        <v>4.8672E-2</v>
      </c>
      <c r="S453" s="140"/>
      <c r="T453" s="142">
        <f>SUM(T454:T455)</f>
        <v>0</v>
      </c>
      <c r="AR453" s="135" t="s">
        <v>88</v>
      </c>
      <c r="AT453" s="143" t="s">
        <v>79</v>
      </c>
      <c r="AU453" s="143" t="s">
        <v>88</v>
      </c>
      <c r="AY453" s="135" t="s">
        <v>239</v>
      </c>
      <c r="BK453" s="144">
        <f>SUM(BK454:BK455)</f>
        <v>0</v>
      </c>
    </row>
    <row r="454" spans="1:65" s="2" customFormat="1" ht="24.25" customHeight="1">
      <c r="A454" s="34"/>
      <c r="B454" s="147"/>
      <c r="C454" s="148" t="s">
        <v>1025</v>
      </c>
      <c r="D454" s="148" t="s">
        <v>242</v>
      </c>
      <c r="E454" s="149" t="s">
        <v>2232</v>
      </c>
      <c r="F454" s="150" t="s">
        <v>2233</v>
      </c>
      <c r="G454" s="151" t="s">
        <v>245</v>
      </c>
      <c r="H454" s="152">
        <v>0.23400000000000001</v>
      </c>
      <c r="I454" s="153"/>
      <c r="J454" s="152">
        <f>ROUND(I454*H454,3)</f>
        <v>0</v>
      </c>
      <c r="K454" s="154"/>
      <c r="L454" s="35"/>
      <c r="M454" s="155" t="s">
        <v>1</v>
      </c>
      <c r="N454" s="156" t="s">
        <v>46</v>
      </c>
      <c r="O454" s="60"/>
      <c r="P454" s="157">
        <f>O454*H454</f>
        <v>0</v>
      </c>
      <c r="Q454" s="157">
        <v>0.20799999999999999</v>
      </c>
      <c r="R454" s="157">
        <f>Q454*H454</f>
        <v>4.8672E-2</v>
      </c>
      <c r="S454" s="157">
        <v>0</v>
      </c>
      <c r="T454" s="158">
        <f>S454*H454</f>
        <v>0</v>
      </c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R454" s="159" t="s">
        <v>246</v>
      </c>
      <c r="AT454" s="159" t="s">
        <v>242</v>
      </c>
      <c r="AU454" s="159" t="s">
        <v>140</v>
      </c>
      <c r="AY454" s="18" t="s">
        <v>239</v>
      </c>
      <c r="BE454" s="160">
        <f>IF(N454="základná",J454,0)</f>
        <v>0</v>
      </c>
      <c r="BF454" s="160">
        <f>IF(N454="znížená",J454,0)</f>
        <v>0</v>
      </c>
      <c r="BG454" s="160">
        <f>IF(N454="zákl. prenesená",J454,0)</f>
        <v>0</v>
      </c>
      <c r="BH454" s="160">
        <f>IF(N454="zníž. prenesená",J454,0)</f>
        <v>0</v>
      </c>
      <c r="BI454" s="160">
        <f>IF(N454="nulová",J454,0)</f>
        <v>0</v>
      </c>
      <c r="BJ454" s="18" t="s">
        <v>140</v>
      </c>
      <c r="BK454" s="161">
        <f>ROUND(I454*H454,3)</f>
        <v>0</v>
      </c>
      <c r="BL454" s="18" t="s">
        <v>246</v>
      </c>
      <c r="BM454" s="159" t="s">
        <v>2234</v>
      </c>
    </row>
    <row r="455" spans="1:65" s="13" customFormat="1">
      <c r="B455" s="162"/>
      <c r="D455" s="163" t="s">
        <v>247</v>
      </c>
      <c r="E455" s="164" t="s">
        <v>1</v>
      </c>
      <c r="F455" s="165" t="s">
        <v>2235</v>
      </c>
      <c r="H455" s="166">
        <v>0.23400000000000001</v>
      </c>
      <c r="I455" s="167"/>
      <c r="L455" s="162"/>
      <c r="M455" s="168"/>
      <c r="N455" s="169"/>
      <c r="O455" s="169"/>
      <c r="P455" s="169"/>
      <c r="Q455" s="169"/>
      <c r="R455" s="169"/>
      <c r="S455" s="169"/>
      <c r="T455" s="170"/>
      <c r="AT455" s="164" t="s">
        <v>247</v>
      </c>
      <c r="AU455" s="164" t="s">
        <v>140</v>
      </c>
      <c r="AV455" s="13" t="s">
        <v>140</v>
      </c>
      <c r="AW455" s="13" t="s">
        <v>3</v>
      </c>
      <c r="AX455" s="13" t="s">
        <v>88</v>
      </c>
      <c r="AY455" s="164" t="s">
        <v>239</v>
      </c>
    </row>
    <row r="456" spans="1:65" s="12" customFormat="1" ht="22.75" customHeight="1">
      <c r="B456" s="134"/>
      <c r="D456" s="135" t="s">
        <v>79</v>
      </c>
      <c r="E456" s="145" t="s">
        <v>651</v>
      </c>
      <c r="F456" s="145" t="s">
        <v>509</v>
      </c>
      <c r="I456" s="137"/>
      <c r="J456" s="146">
        <f>BK456</f>
        <v>0</v>
      </c>
      <c r="L456" s="134"/>
      <c r="M456" s="139"/>
      <c r="N456" s="140"/>
      <c r="O456" s="140"/>
      <c r="P456" s="141">
        <f>P457</f>
        <v>0</v>
      </c>
      <c r="Q456" s="140"/>
      <c r="R456" s="141">
        <f>R457</f>
        <v>0</v>
      </c>
      <c r="S456" s="140"/>
      <c r="T456" s="142">
        <f>T457</f>
        <v>0</v>
      </c>
      <c r="AR456" s="135" t="s">
        <v>88</v>
      </c>
      <c r="AT456" s="143" t="s">
        <v>79</v>
      </c>
      <c r="AU456" s="143" t="s">
        <v>88</v>
      </c>
      <c r="AY456" s="135" t="s">
        <v>239</v>
      </c>
      <c r="BK456" s="144">
        <f>BK457</f>
        <v>0</v>
      </c>
    </row>
    <row r="457" spans="1:65" s="2" customFormat="1" ht="24.25" customHeight="1">
      <c r="A457" s="34"/>
      <c r="B457" s="147"/>
      <c r="C457" s="148" t="s">
        <v>1897</v>
      </c>
      <c r="D457" s="148" t="s">
        <v>242</v>
      </c>
      <c r="E457" s="149" t="s">
        <v>1407</v>
      </c>
      <c r="F457" s="150" t="s">
        <v>1408</v>
      </c>
      <c r="G457" s="151" t="s">
        <v>461</v>
      </c>
      <c r="H457" s="152">
        <v>8.8369999999999997</v>
      </c>
      <c r="I457" s="153"/>
      <c r="J457" s="152">
        <f>ROUND(I457*H457,3)</f>
        <v>0</v>
      </c>
      <c r="K457" s="154"/>
      <c r="L457" s="35"/>
      <c r="M457" s="155" t="s">
        <v>1</v>
      </c>
      <c r="N457" s="156" t="s">
        <v>46</v>
      </c>
      <c r="O457" s="60"/>
      <c r="P457" s="157">
        <f>O457*H457</f>
        <v>0</v>
      </c>
      <c r="Q457" s="157">
        <v>0</v>
      </c>
      <c r="R457" s="157">
        <f>Q457*H457</f>
        <v>0</v>
      </c>
      <c r="S457" s="157">
        <v>0</v>
      </c>
      <c r="T457" s="158">
        <f>S457*H457</f>
        <v>0</v>
      </c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R457" s="159" t="s">
        <v>246</v>
      </c>
      <c r="AT457" s="159" t="s">
        <v>242</v>
      </c>
      <c r="AU457" s="159" t="s">
        <v>140</v>
      </c>
      <c r="AY457" s="18" t="s">
        <v>239</v>
      </c>
      <c r="BE457" s="160">
        <f>IF(N457="základná",J457,0)</f>
        <v>0</v>
      </c>
      <c r="BF457" s="160">
        <f>IF(N457="znížená",J457,0)</f>
        <v>0</v>
      </c>
      <c r="BG457" s="160">
        <f>IF(N457="zákl. prenesená",J457,0)</f>
        <v>0</v>
      </c>
      <c r="BH457" s="160">
        <f>IF(N457="zníž. prenesená",J457,0)</f>
        <v>0</v>
      </c>
      <c r="BI457" s="160">
        <f>IF(N457="nulová",J457,0)</f>
        <v>0</v>
      </c>
      <c r="BJ457" s="18" t="s">
        <v>140</v>
      </c>
      <c r="BK457" s="161">
        <f>ROUND(I457*H457,3)</f>
        <v>0</v>
      </c>
      <c r="BL457" s="18" t="s">
        <v>246</v>
      </c>
      <c r="BM457" s="159" t="s">
        <v>2236</v>
      </c>
    </row>
    <row r="458" spans="1:65" s="12" customFormat="1" ht="25.85" customHeight="1">
      <c r="B458" s="134"/>
      <c r="D458" s="135" t="s">
        <v>79</v>
      </c>
      <c r="E458" s="136" t="s">
        <v>344</v>
      </c>
      <c r="F458" s="136" t="s">
        <v>2237</v>
      </c>
      <c r="I458" s="137"/>
      <c r="J458" s="138">
        <f>BK458</f>
        <v>0</v>
      </c>
      <c r="L458" s="134"/>
      <c r="M458" s="139"/>
      <c r="N458" s="140"/>
      <c r="O458" s="140"/>
      <c r="P458" s="141">
        <f>P459+P464</f>
        <v>0</v>
      </c>
      <c r="Q458" s="140"/>
      <c r="R458" s="141">
        <f>R459+R464</f>
        <v>0.50892000000000004</v>
      </c>
      <c r="S458" s="140"/>
      <c r="T458" s="142">
        <f>T459+T464</f>
        <v>0</v>
      </c>
      <c r="AR458" s="135" t="s">
        <v>88</v>
      </c>
      <c r="AT458" s="143" t="s">
        <v>79</v>
      </c>
      <c r="AU458" s="143" t="s">
        <v>80</v>
      </c>
      <c r="AY458" s="135" t="s">
        <v>239</v>
      </c>
      <c r="BK458" s="144">
        <f>BK459+BK464</f>
        <v>0</v>
      </c>
    </row>
    <row r="459" spans="1:65" s="12" customFormat="1" ht="22.75" customHeight="1">
      <c r="B459" s="134"/>
      <c r="D459" s="135" t="s">
        <v>79</v>
      </c>
      <c r="E459" s="145" t="s">
        <v>2238</v>
      </c>
      <c r="F459" s="145" t="s">
        <v>491</v>
      </c>
      <c r="I459" s="137"/>
      <c r="J459" s="146">
        <f>BK459</f>
        <v>0</v>
      </c>
      <c r="L459" s="134"/>
      <c r="M459" s="139"/>
      <c r="N459" s="140"/>
      <c r="O459" s="140"/>
      <c r="P459" s="141">
        <f>SUM(P460:P463)</f>
        <v>0</v>
      </c>
      <c r="Q459" s="140"/>
      <c r="R459" s="141">
        <f>SUM(R460:R463)</f>
        <v>0.50892000000000004</v>
      </c>
      <c r="S459" s="140"/>
      <c r="T459" s="142">
        <f>SUM(T460:T463)</f>
        <v>0</v>
      </c>
      <c r="AR459" s="135" t="s">
        <v>88</v>
      </c>
      <c r="AT459" s="143" t="s">
        <v>79</v>
      </c>
      <c r="AU459" s="143" t="s">
        <v>88</v>
      </c>
      <c r="AY459" s="135" t="s">
        <v>239</v>
      </c>
      <c r="BK459" s="144">
        <f>SUM(BK460:BK463)</f>
        <v>0</v>
      </c>
    </row>
    <row r="460" spans="1:65" s="2" customFormat="1" ht="24.25" customHeight="1">
      <c r="A460" s="34"/>
      <c r="B460" s="147"/>
      <c r="C460" s="148" t="s">
        <v>1035</v>
      </c>
      <c r="D460" s="148" t="s">
        <v>242</v>
      </c>
      <c r="E460" s="149" t="s">
        <v>2239</v>
      </c>
      <c r="F460" s="150" t="s">
        <v>2240</v>
      </c>
      <c r="G460" s="151" t="s">
        <v>388</v>
      </c>
      <c r="H460" s="152">
        <v>18</v>
      </c>
      <c r="I460" s="153"/>
      <c r="J460" s="152">
        <f>ROUND(I460*H460,3)</f>
        <v>0</v>
      </c>
      <c r="K460" s="154"/>
      <c r="L460" s="35"/>
      <c r="M460" s="155" t="s">
        <v>1</v>
      </c>
      <c r="N460" s="156" t="s">
        <v>46</v>
      </c>
      <c r="O460" s="60"/>
      <c r="P460" s="157">
        <f>O460*H460</f>
        <v>0</v>
      </c>
      <c r="Q460" s="157">
        <v>1.41E-2</v>
      </c>
      <c r="R460" s="157">
        <f>Q460*H460</f>
        <v>0.25379999999999997</v>
      </c>
      <c r="S460" s="157">
        <v>0</v>
      </c>
      <c r="T460" s="158">
        <f>S460*H460</f>
        <v>0</v>
      </c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R460" s="159" t="s">
        <v>246</v>
      </c>
      <c r="AT460" s="159" t="s">
        <v>242</v>
      </c>
      <c r="AU460" s="159" t="s">
        <v>140</v>
      </c>
      <c r="AY460" s="18" t="s">
        <v>239</v>
      </c>
      <c r="BE460" s="160">
        <f>IF(N460="základná",J460,0)</f>
        <v>0</v>
      </c>
      <c r="BF460" s="160">
        <f>IF(N460="znížená",J460,0)</f>
        <v>0</v>
      </c>
      <c r="BG460" s="160">
        <f>IF(N460="zákl. prenesená",J460,0)</f>
        <v>0</v>
      </c>
      <c r="BH460" s="160">
        <f>IF(N460="zníž. prenesená",J460,0)</f>
        <v>0</v>
      </c>
      <c r="BI460" s="160">
        <f>IF(N460="nulová",J460,0)</f>
        <v>0</v>
      </c>
      <c r="BJ460" s="18" t="s">
        <v>140</v>
      </c>
      <c r="BK460" s="161">
        <f>ROUND(I460*H460,3)</f>
        <v>0</v>
      </c>
      <c r="BL460" s="18" t="s">
        <v>246</v>
      </c>
      <c r="BM460" s="159" t="s">
        <v>2241</v>
      </c>
    </row>
    <row r="461" spans="1:65" s="2" customFormat="1" ht="14.4" customHeight="1">
      <c r="A461" s="34"/>
      <c r="B461" s="147"/>
      <c r="C461" s="190" t="s">
        <v>984</v>
      </c>
      <c r="D461" s="190" t="s">
        <v>541</v>
      </c>
      <c r="E461" s="191" t="s">
        <v>2242</v>
      </c>
      <c r="F461" s="192" t="s">
        <v>2243</v>
      </c>
      <c r="G461" s="193" t="s">
        <v>388</v>
      </c>
      <c r="H461" s="194">
        <v>18</v>
      </c>
      <c r="I461" s="195"/>
      <c r="J461" s="194">
        <f>ROUND(I461*H461,3)</f>
        <v>0</v>
      </c>
      <c r="K461" s="196"/>
      <c r="L461" s="197"/>
      <c r="M461" s="198" t="s">
        <v>1</v>
      </c>
      <c r="N461" s="199" t="s">
        <v>46</v>
      </c>
      <c r="O461" s="60"/>
      <c r="P461" s="157">
        <f>O461*H461</f>
        <v>0</v>
      </c>
      <c r="Q461" s="157">
        <v>3.5999999999999999E-3</v>
      </c>
      <c r="R461" s="157">
        <f>Q461*H461</f>
        <v>6.4799999999999996E-2</v>
      </c>
      <c r="S461" s="157">
        <v>0</v>
      </c>
      <c r="T461" s="158">
        <f>S461*H461</f>
        <v>0</v>
      </c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R461" s="159" t="s">
        <v>291</v>
      </c>
      <c r="AT461" s="159" t="s">
        <v>541</v>
      </c>
      <c r="AU461" s="159" t="s">
        <v>140</v>
      </c>
      <c r="AY461" s="18" t="s">
        <v>239</v>
      </c>
      <c r="BE461" s="160">
        <f>IF(N461="základná",J461,0)</f>
        <v>0</v>
      </c>
      <c r="BF461" s="160">
        <f>IF(N461="znížená",J461,0)</f>
        <v>0</v>
      </c>
      <c r="BG461" s="160">
        <f>IF(N461="zákl. prenesená",J461,0)</f>
        <v>0</v>
      </c>
      <c r="BH461" s="160">
        <f>IF(N461="zníž. prenesená",J461,0)</f>
        <v>0</v>
      </c>
      <c r="BI461" s="160">
        <f>IF(N461="nulová",J461,0)</f>
        <v>0</v>
      </c>
      <c r="BJ461" s="18" t="s">
        <v>140</v>
      </c>
      <c r="BK461" s="161">
        <f>ROUND(I461*H461,3)</f>
        <v>0</v>
      </c>
      <c r="BL461" s="18" t="s">
        <v>246</v>
      </c>
      <c r="BM461" s="159" t="s">
        <v>2244</v>
      </c>
    </row>
    <row r="462" spans="1:65" s="2" customFormat="1" ht="24.25" customHeight="1">
      <c r="A462" s="34"/>
      <c r="B462" s="147"/>
      <c r="C462" s="148" t="s">
        <v>988</v>
      </c>
      <c r="D462" s="148" t="s">
        <v>242</v>
      </c>
      <c r="E462" s="149" t="s">
        <v>2245</v>
      </c>
      <c r="F462" s="150" t="s">
        <v>2246</v>
      </c>
      <c r="G462" s="151" t="s">
        <v>388</v>
      </c>
      <c r="H462" s="152">
        <v>3</v>
      </c>
      <c r="I462" s="153"/>
      <c r="J462" s="152">
        <f>ROUND(I462*H462,3)</f>
        <v>0</v>
      </c>
      <c r="K462" s="154"/>
      <c r="L462" s="35"/>
      <c r="M462" s="155" t="s">
        <v>1</v>
      </c>
      <c r="N462" s="156" t="s">
        <v>46</v>
      </c>
      <c r="O462" s="60"/>
      <c r="P462" s="157">
        <f>O462*H462</f>
        <v>0</v>
      </c>
      <c r="Q462" s="157">
        <v>5.9839999999999997E-2</v>
      </c>
      <c r="R462" s="157">
        <f>Q462*H462</f>
        <v>0.17951999999999999</v>
      </c>
      <c r="S462" s="157">
        <v>0</v>
      </c>
      <c r="T462" s="158">
        <f>S462*H462</f>
        <v>0</v>
      </c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R462" s="159" t="s">
        <v>246</v>
      </c>
      <c r="AT462" s="159" t="s">
        <v>242</v>
      </c>
      <c r="AU462" s="159" t="s">
        <v>140</v>
      </c>
      <c r="AY462" s="18" t="s">
        <v>239</v>
      </c>
      <c r="BE462" s="160">
        <f>IF(N462="základná",J462,0)</f>
        <v>0</v>
      </c>
      <c r="BF462" s="160">
        <f>IF(N462="znížená",J462,0)</f>
        <v>0</v>
      </c>
      <c r="BG462" s="160">
        <f>IF(N462="zákl. prenesená",J462,0)</f>
        <v>0</v>
      </c>
      <c r="BH462" s="160">
        <f>IF(N462="zníž. prenesená",J462,0)</f>
        <v>0</v>
      </c>
      <c r="BI462" s="160">
        <f>IF(N462="nulová",J462,0)</f>
        <v>0</v>
      </c>
      <c r="BJ462" s="18" t="s">
        <v>140</v>
      </c>
      <c r="BK462" s="161">
        <f>ROUND(I462*H462,3)</f>
        <v>0</v>
      </c>
      <c r="BL462" s="18" t="s">
        <v>246</v>
      </c>
      <c r="BM462" s="159" t="s">
        <v>2247</v>
      </c>
    </row>
    <row r="463" spans="1:65" s="2" customFormat="1" ht="14.4" customHeight="1">
      <c r="A463" s="34"/>
      <c r="B463" s="147"/>
      <c r="C463" s="190" t="s">
        <v>455</v>
      </c>
      <c r="D463" s="190" t="s">
        <v>541</v>
      </c>
      <c r="E463" s="191" t="s">
        <v>2248</v>
      </c>
      <c r="F463" s="192" t="s">
        <v>2243</v>
      </c>
      <c r="G463" s="193" t="s">
        <v>388</v>
      </c>
      <c r="H463" s="194">
        <v>3</v>
      </c>
      <c r="I463" s="195"/>
      <c r="J463" s="194">
        <f>ROUND(I463*H463,3)</f>
        <v>0</v>
      </c>
      <c r="K463" s="196"/>
      <c r="L463" s="197"/>
      <c r="M463" s="198" t="s">
        <v>1</v>
      </c>
      <c r="N463" s="199" t="s">
        <v>46</v>
      </c>
      <c r="O463" s="60"/>
      <c r="P463" s="157">
        <f>O463*H463</f>
        <v>0</v>
      </c>
      <c r="Q463" s="157">
        <v>3.5999999999999999E-3</v>
      </c>
      <c r="R463" s="157">
        <f>Q463*H463</f>
        <v>1.0800000000000001E-2</v>
      </c>
      <c r="S463" s="157">
        <v>0</v>
      </c>
      <c r="T463" s="158">
        <f>S463*H463</f>
        <v>0</v>
      </c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R463" s="159" t="s">
        <v>291</v>
      </c>
      <c r="AT463" s="159" t="s">
        <v>541</v>
      </c>
      <c r="AU463" s="159" t="s">
        <v>140</v>
      </c>
      <c r="AY463" s="18" t="s">
        <v>239</v>
      </c>
      <c r="BE463" s="160">
        <f>IF(N463="základná",J463,0)</f>
        <v>0</v>
      </c>
      <c r="BF463" s="160">
        <f>IF(N463="znížená",J463,0)</f>
        <v>0</v>
      </c>
      <c r="BG463" s="160">
        <f>IF(N463="zákl. prenesená",J463,0)</f>
        <v>0</v>
      </c>
      <c r="BH463" s="160">
        <f>IF(N463="zníž. prenesená",J463,0)</f>
        <v>0</v>
      </c>
      <c r="BI463" s="160">
        <f>IF(N463="nulová",J463,0)</f>
        <v>0</v>
      </c>
      <c r="BJ463" s="18" t="s">
        <v>140</v>
      </c>
      <c r="BK463" s="161">
        <f>ROUND(I463*H463,3)</f>
        <v>0</v>
      </c>
      <c r="BL463" s="18" t="s">
        <v>246</v>
      </c>
      <c r="BM463" s="159" t="s">
        <v>2249</v>
      </c>
    </row>
    <row r="464" spans="1:65" s="12" customFormat="1" ht="22.75" customHeight="1">
      <c r="B464" s="134"/>
      <c r="D464" s="135" t="s">
        <v>79</v>
      </c>
      <c r="E464" s="145" t="s">
        <v>2250</v>
      </c>
      <c r="F464" s="145" t="s">
        <v>509</v>
      </c>
      <c r="I464" s="137"/>
      <c r="J464" s="146">
        <f>BK464</f>
        <v>0</v>
      </c>
      <c r="L464" s="134"/>
      <c r="M464" s="139"/>
      <c r="N464" s="140"/>
      <c r="O464" s="140"/>
      <c r="P464" s="141">
        <f>P465</f>
        <v>0</v>
      </c>
      <c r="Q464" s="140"/>
      <c r="R464" s="141">
        <f>R465</f>
        <v>0</v>
      </c>
      <c r="S464" s="140"/>
      <c r="T464" s="142">
        <f>T465</f>
        <v>0</v>
      </c>
      <c r="AR464" s="135" t="s">
        <v>88</v>
      </c>
      <c r="AT464" s="143" t="s">
        <v>79</v>
      </c>
      <c r="AU464" s="143" t="s">
        <v>88</v>
      </c>
      <c r="AY464" s="135" t="s">
        <v>239</v>
      </c>
      <c r="BK464" s="144">
        <f>BK465</f>
        <v>0</v>
      </c>
    </row>
    <row r="465" spans="1:65" s="2" customFormat="1" ht="38" customHeight="1">
      <c r="A465" s="34"/>
      <c r="B465" s="147"/>
      <c r="C465" s="148" t="s">
        <v>1060</v>
      </c>
      <c r="D465" s="148" t="s">
        <v>242</v>
      </c>
      <c r="E465" s="149" t="s">
        <v>2251</v>
      </c>
      <c r="F465" s="150" t="s">
        <v>2252</v>
      </c>
      <c r="G465" s="151" t="s">
        <v>461</v>
      </c>
      <c r="H465" s="152">
        <v>0.50900000000000001</v>
      </c>
      <c r="I465" s="153"/>
      <c r="J465" s="152">
        <f>ROUND(I465*H465,3)</f>
        <v>0</v>
      </c>
      <c r="K465" s="154"/>
      <c r="L465" s="35"/>
      <c r="M465" s="155" t="s">
        <v>1</v>
      </c>
      <c r="N465" s="156" t="s">
        <v>46</v>
      </c>
      <c r="O465" s="60"/>
      <c r="P465" s="157">
        <f>O465*H465</f>
        <v>0</v>
      </c>
      <c r="Q465" s="157">
        <v>0</v>
      </c>
      <c r="R465" s="157">
        <f>Q465*H465</f>
        <v>0</v>
      </c>
      <c r="S465" s="157">
        <v>0</v>
      </c>
      <c r="T465" s="158">
        <f>S465*H465</f>
        <v>0</v>
      </c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R465" s="159" t="s">
        <v>246</v>
      </c>
      <c r="AT465" s="159" t="s">
        <v>242</v>
      </c>
      <c r="AU465" s="159" t="s">
        <v>140</v>
      </c>
      <c r="AY465" s="18" t="s">
        <v>239</v>
      </c>
      <c r="BE465" s="160">
        <f>IF(N465="základná",J465,0)</f>
        <v>0</v>
      </c>
      <c r="BF465" s="160">
        <f>IF(N465="znížená",J465,0)</f>
        <v>0</v>
      </c>
      <c r="BG465" s="160">
        <f>IF(N465="zákl. prenesená",J465,0)</f>
        <v>0</v>
      </c>
      <c r="BH465" s="160">
        <f>IF(N465="zníž. prenesená",J465,0)</f>
        <v>0</v>
      </c>
      <c r="BI465" s="160">
        <f>IF(N465="nulová",J465,0)</f>
        <v>0</v>
      </c>
      <c r="BJ465" s="18" t="s">
        <v>140</v>
      </c>
      <c r="BK465" s="161">
        <f>ROUND(I465*H465,3)</f>
        <v>0</v>
      </c>
      <c r="BL465" s="18" t="s">
        <v>246</v>
      </c>
      <c r="BM465" s="159" t="s">
        <v>2253</v>
      </c>
    </row>
    <row r="466" spans="1:65" s="12" customFormat="1" ht="25.85" customHeight="1">
      <c r="B466" s="134"/>
      <c r="D466" s="135" t="s">
        <v>79</v>
      </c>
      <c r="E466" s="136" t="s">
        <v>656</v>
      </c>
      <c r="F466" s="136" t="s">
        <v>657</v>
      </c>
      <c r="I466" s="137"/>
      <c r="J466" s="138">
        <f>BK466</f>
        <v>0</v>
      </c>
      <c r="L466" s="134"/>
      <c r="M466" s="139"/>
      <c r="N466" s="140"/>
      <c r="O466" s="140"/>
      <c r="P466" s="141">
        <f>P467+P474+P495+P544</f>
        <v>0</v>
      </c>
      <c r="Q466" s="140"/>
      <c r="R466" s="141">
        <f>R467+R474+R495+R544</f>
        <v>17.270966660000003</v>
      </c>
      <c r="S466" s="140"/>
      <c r="T466" s="142">
        <f>T467+T474+T495+T544</f>
        <v>0</v>
      </c>
      <c r="AR466" s="135" t="s">
        <v>88</v>
      </c>
      <c r="AT466" s="143" t="s">
        <v>79</v>
      </c>
      <c r="AU466" s="143" t="s">
        <v>80</v>
      </c>
      <c r="AY466" s="135" t="s">
        <v>239</v>
      </c>
      <c r="BK466" s="144">
        <f>BK467+BK474+BK495+BK544</f>
        <v>0</v>
      </c>
    </row>
    <row r="467" spans="1:65" s="12" customFormat="1" ht="22.75" customHeight="1">
      <c r="B467" s="134"/>
      <c r="D467" s="135" t="s">
        <v>79</v>
      </c>
      <c r="E467" s="145" t="s">
        <v>658</v>
      </c>
      <c r="F467" s="145" t="s">
        <v>659</v>
      </c>
      <c r="I467" s="137"/>
      <c r="J467" s="146">
        <f>BK467</f>
        <v>0</v>
      </c>
      <c r="L467" s="134"/>
      <c r="M467" s="139"/>
      <c r="N467" s="140"/>
      <c r="O467" s="140"/>
      <c r="P467" s="141">
        <f>SUM(P468:P473)</f>
        <v>0</v>
      </c>
      <c r="Q467" s="140"/>
      <c r="R467" s="141">
        <f>SUM(R468:R473)</f>
        <v>0.29096500000000003</v>
      </c>
      <c r="S467" s="140"/>
      <c r="T467" s="142">
        <f>SUM(T468:T473)</f>
        <v>0</v>
      </c>
      <c r="AR467" s="135" t="s">
        <v>88</v>
      </c>
      <c r="AT467" s="143" t="s">
        <v>79</v>
      </c>
      <c r="AU467" s="143" t="s">
        <v>88</v>
      </c>
      <c r="AY467" s="135" t="s">
        <v>239</v>
      </c>
      <c r="BK467" s="144">
        <f>SUM(BK468:BK473)</f>
        <v>0</v>
      </c>
    </row>
    <row r="468" spans="1:65" s="2" customFormat="1" ht="24.25" customHeight="1">
      <c r="A468" s="34"/>
      <c r="B468" s="147"/>
      <c r="C468" s="148" t="s">
        <v>1067</v>
      </c>
      <c r="D468" s="148" t="s">
        <v>242</v>
      </c>
      <c r="E468" s="149" t="s">
        <v>2254</v>
      </c>
      <c r="F468" s="150" t="s">
        <v>2255</v>
      </c>
      <c r="G468" s="151" t="s">
        <v>261</v>
      </c>
      <c r="H468" s="152">
        <v>50</v>
      </c>
      <c r="I468" s="153"/>
      <c r="J468" s="152">
        <f>ROUND(I468*H468,3)</f>
        <v>0</v>
      </c>
      <c r="K468" s="154"/>
      <c r="L468" s="35"/>
      <c r="M468" s="155" t="s">
        <v>1</v>
      </c>
      <c r="N468" s="156" t="s">
        <v>46</v>
      </c>
      <c r="O468" s="60"/>
      <c r="P468" s="157">
        <f>O468*H468</f>
        <v>0</v>
      </c>
      <c r="Q468" s="157">
        <v>4.0200000000000001E-3</v>
      </c>
      <c r="R468" s="157">
        <f>Q468*H468</f>
        <v>0.20100000000000001</v>
      </c>
      <c r="S468" s="157">
        <v>0</v>
      </c>
      <c r="T468" s="158">
        <f>S468*H468</f>
        <v>0</v>
      </c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R468" s="159" t="s">
        <v>307</v>
      </c>
      <c r="AT468" s="159" t="s">
        <v>242</v>
      </c>
      <c r="AU468" s="159" t="s">
        <v>140</v>
      </c>
      <c r="AY468" s="18" t="s">
        <v>239</v>
      </c>
      <c r="BE468" s="160">
        <f>IF(N468="základná",J468,0)</f>
        <v>0</v>
      </c>
      <c r="BF468" s="160">
        <f>IF(N468="znížená",J468,0)</f>
        <v>0</v>
      </c>
      <c r="BG468" s="160">
        <f>IF(N468="zákl. prenesená",J468,0)</f>
        <v>0</v>
      </c>
      <c r="BH468" s="160">
        <f>IF(N468="zníž. prenesená",J468,0)</f>
        <v>0</v>
      </c>
      <c r="BI468" s="160">
        <f>IF(N468="nulová",J468,0)</f>
        <v>0</v>
      </c>
      <c r="BJ468" s="18" t="s">
        <v>140</v>
      </c>
      <c r="BK468" s="161">
        <f>ROUND(I468*H468,3)</f>
        <v>0</v>
      </c>
      <c r="BL468" s="18" t="s">
        <v>307</v>
      </c>
      <c r="BM468" s="159" t="s">
        <v>2256</v>
      </c>
    </row>
    <row r="469" spans="1:65" s="13" customFormat="1" ht="20.95">
      <c r="B469" s="162"/>
      <c r="D469" s="163" t="s">
        <v>247</v>
      </c>
      <c r="E469" s="164" t="s">
        <v>1</v>
      </c>
      <c r="F469" s="165" t="s">
        <v>2257</v>
      </c>
      <c r="H469" s="166">
        <v>50</v>
      </c>
      <c r="I469" s="167"/>
      <c r="L469" s="162"/>
      <c r="M469" s="168"/>
      <c r="N469" s="169"/>
      <c r="O469" s="169"/>
      <c r="P469" s="169"/>
      <c r="Q469" s="169"/>
      <c r="R469" s="169"/>
      <c r="S469" s="169"/>
      <c r="T469" s="170"/>
      <c r="AT469" s="164" t="s">
        <v>247</v>
      </c>
      <c r="AU469" s="164" t="s">
        <v>140</v>
      </c>
      <c r="AV469" s="13" t="s">
        <v>140</v>
      </c>
      <c r="AW469" s="13" t="s">
        <v>3</v>
      </c>
      <c r="AX469" s="13" t="s">
        <v>88</v>
      </c>
      <c r="AY469" s="164" t="s">
        <v>239</v>
      </c>
    </row>
    <row r="470" spans="1:65" s="2" customFormat="1" ht="24.25" customHeight="1">
      <c r="A470" s="34"/>
      <c r="B470" s="147"/>
      <c r="C470" s="148" t="s">
        <v>1363</v>
      </c>
      <c r="D470" s="148" t="s">
        <v>242</v>
      </c>
      <c r="E470" s="149" t="s">
        <v>664</v>
      </c>
      <c r="F470" s="150" t="s">
        <v>665</v>
      </c>
      <c r="G470" s="151" t="s">
        <v>261</v>
      </c>
      <c r="H470" s="152">
        <v>37.880000000000003</v>
      </c>
      <c r="I470" s="153"/>
      <c r="J470" s="152">
        <f>ROUND(I470*H470,3)</f>
        <v>0</v>
      </c>
      <c r="K470" s="154"/>
      <c r="L470" s="35"/>
      <c r="M470" s="155" t="s">
        <v>1</v>
      </c>
      <c r="N470" s="156" t="s">
        <v>46</v>
      </c>
      <c r="O470" s="60"/>
      <c r="P470" s="157">
        <f>O470*H470</f>
        <v>0</v>
      </c>
      <c r="Q470" s="157">
        <v>7.4999999999999993E-5</v>
      </c>
      <c r="R470" s="157">
        <f>Q470*H470</f>
        <v>2.8409999999999998E-3</v>
      </c>
      <c r="S470" s="157">
        <v>0</v>
      </c>
      <c r="T470" s="158">
        <f>S470*H470</f>
        <v>0</v>
      </c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R470" s="159" t="s">
        <v>307</v>
      </c>
      <c r="AT470" s="159" t="s">
        <v>242</v>
      </c>
      <c r="AU470" s="159" t="s">
        <v>140</v>
      </c>
      <c r="AY470" s="18" t="s">
        <v>239</v>
      </c>
      <c r="BE470" s="160">
        <f>IF(N470="základná",J470,0)</f>
        <v>0</v>
      </c>
      <c r="BF470" s="160">
        <f>IF(N470="znížená",J470,0)</f>
        <v>0</v>
      </c>
      <c r="BG470" s="160">
        <f>IF(N470="zákl. prenesená",J470,0)</f>
        <v>0</v>
      </c>
      <c r="BH470" s="160">
        <f>IF(N470="zníž. prenesená",J470,0)</f>
        <v>0</v>
      </c>
      <c r="BI470" s="160">
        <f>IF(N470="nulová",J470,0)</f>
        <v>0</v>
      </c>
      <c r="BJ470" s="18" t="s">
        <v>140</v>
      </c>
      <c r="BK470" s="161">
        <f>ROUND(I470*H470,3)</f>
        <v>0</v>
      </c>
      <c r="BL470" s="18" t="s">
        <v>307</v>
      </c>
      <c r="BM470" s="159" t="s">
        <v>604</v>
      </c>
    </row>
    <row r="471" spans="1:65" s="13" customFormat="1">
      <c r="B471" s="162"/>
      <c r="D471" s="163" t="s">
        <v>247</v>
      </c>
      <c r="E471" s="164" t="s">
        <v>1</v>
      </c>
      <c r="F471" s="165" t="s">
        <v>2258</v>
      </c>
      <c r="H471" s="166">
        <v>37.880000000000003</v>
      </c>
      <c r="I471" s="167"/>
      <c r="L471" s="162"/>
      <c r="M471" s="168"/>
      <c r="N471" s="169"/>
      <c r="O471" s="169"/>
      <c r="P471" s="169"/>
      <c r="Q471" s="169"/>
      <c r="R471" s="169"/>
      <c r="S471" s="169"/>
      <c r="T471" s="170"/>
      <c r="AT471" s="164" t="s">
        <v>247</v>
      </c>
      <c r="AU471" s="164" t="s">
        <v>140</v>
      </c>
      <c r="AV471" s="13" t="s">
        <v>140</v>
      </c>
      <c r="AW471" s="13" t="s">
        <v>3</v>
      </c>
      <c r="AX471" s="13" t="s">
        <v>88</v>
      </c>
      <c r="AY471" s="164" t="s">
        <v>239</v>
      </c>
    </row>
    <row r="472" spans="1:65" s="2" customFormat="1" ht="24.25" customHeight="1">
      <c r="A472" s="34"/>
      <c r="B472" s="147"/>
      <c r="C472" s="190" t="s">
        <v>1091</v>
      </c>
      <c r="D472" s="190" t="s">
        <v>541</v>
      </c>
      <c r="E472" s="191" t="s">
        <v>669</v>
      </c>
      <c r="F472" s="192" t="s">
        <v>670</v>
      </c>
      <c r="G472" s="193" t="s">
        <v>261</v>
      </c>
      <c r="H472" s="194">
        <v>43.561999999999998</v>
      </c>
      <c r="I472" s="195"/>
      <c r="J472" s="194">
        <f>ROUND(I472*H472,3)</f>
        <v>0</v>
      </c>
      <c r="K472" s="196"/>
      <c r="L472" s="197"/>
      <c r="M472" s="198" t="s">
        <v>1</v>
      </c>
      <c r="N472" s="199" t="s">
        <v>46</v>
      </c>
      <c r="O472" s="60"/>
      <c r="P472" s="157">
        <f>O472*H472</f>
        <v>0</v>
      </c>
      <c r="Q472" s="157">
        <v>2E-3</v>
      </c>
      <c r="R472" s="157">
        <f>Q472*H472</f>
        <v>8.7123999999999993E-2</v>
      </c>
      <c r="S472" s="157">
        <v>0</v>
      </c>
      <c r="T472" s="158">
        <f>S472*H472</f>
        <v>0</v>
      </c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R472" s="159" t="s">
        <v>323</v>
      </c>
      <c r="AT472" s="159" t="s">
        <v>541</v>
      </c>
      <c r="AU472" s="159" t="s">
        <v>140</v>
      </c>
      <c r="AY472" s="18" t="s">
        <v>239</v>
      </c>
      <c r="BE472" s="160">
        <f>IF(N472="základná",J472,0)</f>
        <v>0</v>
      </c>
      <c r="BF472" s="160">
        <f>IF(N472="znížená",J472,0)</f>
        <v>0</v>
      </c>
      <c r="BG472" s="160">
        <f>IF(N472="zákl. prenesená",J472,0)</f>
        <v>0</v>
      </c>
      <c r="BH472" s="160">
        <f>IF(N472="zníž. prenesená",J472,0)</f>
        <v>0</v>
      </c>
      <c r="BI472" s="160">
        <f>IF(N472="nulová",J472,0)</f>
        <v>0</v>
      </c>
      <c r="BJ472" s="18" t="s">
        <v>140</v>
      </c>
      <c r="BK472" s="161">
        <f>ROUND(I472*H472,3)</f>
        <v>0</v>
      </c>
      <c r="BL472" s="18" t="s">
        <v>307</v>
      </c>
      <c r="BM472" s="159" t="s">
        <v>607</v>
      </c>
    </row>
    <row r="473" spans="1:65" s="13" customFormat="1">
      <c r="B473" s="162"/>
      <c r="D473" s="163" t="s">
        <v>247</v>
      </c>
      <c r="F473" s="165" t="s">
        <v>2259</v>
      </c>
      <c r="H473" s="166">
        <v>43.561999999999998</v>
      </c>
      <c r="I473" s="167"/>
      <c r="L473" s="162"/>
      <c r="M473" s="168"/>
      <c r="N473" s="169"/>
      <c r="O473" s="169"/>
      <c r="P473" s="169"/>
      <c r="Q473" s="169"/>
      <c r="R473" s="169"/>
      <c r="S473" s="169"/>
      <c r="T473" s="170"/>
      <c r="AT473" s="164" t="s">
        <v>247</v>
      </c>
      <c r="AU473" s="164" t="s">
        <v>140</v>
      </c>
      <c r="AV473" s="13" t="s">
        <v>140</v>
      </c>
      <c r="AW473" s="13" t="s">
        <v>4</v>
      </c>
      <c r="AX473" s="13" t="s">
        <v>88</v>
      </c>
      <c r="AY473" s="164" t="s">
        <v>239</v>
      </c>
    </row>
    <row r="474" spans="1:65" s="12" customFormat="1" ht="22.75" customHeight="1">
      <c r="B474" s="134"/>
      <c r="D474" s="135" t="s">
        <v>79</v>
      </c>
      <c r="E474" s="145" t="s">
        <v>672</v>
      </c>
      <c r="F474" s="145" t="s">
        <v>673</v>
      </c>
      <c r="I474" s="137"/>
      <c r="J474" s="146">
        <f>BK474</f>
        <v>0</v>
      </c>
      <c r="L474" s="134"/>
      <c r="M474" s="139"/>
      <c r="N474" s="140"/>
      <c r="O474" s="140"/>
      <c r="P474" s="141">
        <f>SUM(P475:P494)</f>
        <v>0</v>
      </c>
      <c r="Q474" s="140"/>
      <c r="R474" s="141">
        <f>SUM(R475:R494)</f>
        <v>1.69952865</v>
      </c>
      <c r="S474" s="140"/>
      <c r="T474" s="142">
        <f>SUM(T475:T494)</f>
        <v>0</v>
      </c>
      <c r="AR474" s="135" t="s">
        <v>88</v>
      </c>
      <c r="AT474" s="143" t="s">
        <v>79</v>
      </c>
      <c r="AU474" s="143" t="s">
        <v>88</v>
      </c>
      <c r="AY474" s="135" t="s">
        <v>239</v>
      </c>
      <c r="BK474" s="144">
        <f>SUM(BK475:BK494)</f>
        <v>0</v>
      </c>
    </row>
    <row r="475" spans="1:65" s="2" customFormat="1" ht="38" customHeight="1">
      <c r="A475" s="34"/>
      <c r="B475" s="147"/>
      <c r="C475" s="148" t="s">
        <v>1088</v>
      </c>
      <c r="D475" s="148" t="s">
        <v>242</v>
      </c>
      <c r="E475" s="149" t="s">
        <v>674</v>
      </c>
      <c r="F475" s="150" t="s">
        <v>675</v>
      </c>
      <c r="G475" s="151" t="s">
        <v>261</v>
      </c>
      <c r="H475" s="152">
        <v>436.88</v>
      </c>
      <c r="I475" s="153"/>
      <c r="J475" s="152">
        <f>ROUND(I475*H475,3)</f>
        <v>0</v>
      </c>
      <c r="K475" s="154"/>
      <c r="L475" s="35"/>
      <c r="M475" s="155" t="s">
        <v>1</v>
      </c>
      <c r="N475" s="156" t="s">
        <v>46</v>
      </c>
      <c r="O475" s="60"/>
      <c r="P475" s="157">
        <f>O475*H475</f>
        <v>0</v>
      </c>
      <c r="Q475" s="157">
        <v>0</v>
      </c>
      <c r="R475" s="157">
        <f>Q475*H475</f>
        <v>0</v>
      </c>
      <c r="S475" s="157">
        <v>0</v>
      </c>
      <c r="T475" s="158">
        <f>S475*H475</f>
        <v>0</v>
      </c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R475" s="159" t="s">
        <v>307</v>
      </c>
      <c r="AT475" s="159" t="s">
        <v>242</v>
      </c>
      <c r="AU475" s="159" t="s">
        <v>140</v>
      </c>
      <c r="AY475" s="18" t="s">
        <v>239</v>
      </c>
      <c r="BE475" s="160">
        <f>IF(N475="základná",J475,0)</f>
        <v>0</v>
      </c>
      <c r="BF475" s="160">
        <f>IF(N475="znížená",J475,0)</f>
        <v>0</v>
      </c>
      <c r="BG475" s="160">
        <f>IF(N475="zákl. prenesená",J475,0)</f>
        <v>0</v>
      </c>
      <c r="BH475" s="160">
        <f>IF(N475="zníž. prenesená",J475,0)</f>
        <v>0</v>
      </c>
      <c r="BI475" s="160">
        <f>IF(N475="nulová",J475,0)</f>
        <v>0</v>
      </c>
      <c r="BJ475" s="18" t="s">
        <v>140</v>
      </c>
      <c r="BK475" s="161">
        <f>ROUND(I475*H475,3)</f>
        <v>0</v>
      </c>
      <c r="BL475" s="18" t="s">
        <v>307</v>
      </c>
      <c r="BM475" s="159" t="s">
        <v>2260</v>
      </c>
    </row>
    <row r="476" spans="1:65" s="2" customFormat="1" ht="24.25" customHeight="1">
      <c r="A476" s="34"/>
      <c r="B476" s="147"/>
      <c r="C476" s="190" t="s">
        <v>1063</v>
      </c>
      <c r="D476" s="190" t="s">
        <v>541</v>
      </c>
      <c r="E476" s="191" t="s">
        <v>679</v>
      </c>
      <c r="F476" s="192" t="s">
        <v>680</v>
      </c>
      <c r="G476" s="193" t="s">
        <v>261</v>
      </c>
      <c r="H476" s="194">
        <v>502.41199999999998</v>
      </c>
      <c r="I476" s="195"/>
      <c r="J476" s="194">
        <f>ROUND(I476*H476,3)</f>
        <v>0</v>
      </c>
      <c r="K476" s="196"/>
      <c r="L476" s="197"/>
      <c r="M476" s="198" t="s">
        <v>1</v>
      </c>
      <c r="N476" s="199" t="s">
        <v>46</v>
      </c>
      <c r="O476" s="60"/>
      <c r="P476" s="157">
        <f>O476*H476</f>
        <v>0</v>
      </c>
      <c r="Q476" s="157">
        <v>1.9E-3</v>
      </c>
      <c r="R476" s="157">
        <f>Q476*H476</f>
        <v>0.95458279999999995</v>
      </c>
      <c r="S476" s="157">
        <v>0</v>
      </c>
      <c r="T476" s="158">
        <f>S476*H476</f>
        <v>0</v>
      </c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R476" s="159" t="s">
        <v>323</v>
      </c>
      <c r="AT476" s="159" t="s">
        <v>541</v>
      </c>
      <c r="AU476" s="159" t="s">
        <v>140</v>
      </c>
      <c r="AY476" s="18" t="s">
        <v>239</v>
      </c>
      <c r="BE476" s="160">
        <f>IF(N476="základná",J476,0)</f>
        <v>0</v>
      </c>
      <c r="BF476" s="160">
        <f>IF(N476="znížená",J476,0)</f>
        <v>0</v>
      </c>
      <c r="BG476" s="160">
        <f>IF(N476="zákl. prenesená",J476,0)</f>
        <v>0</v>
      </c>
      <c r="BH476" s="160">
        <f>IF(N476="zníž. prenesená",J476,0)</f>
        <v>0</v>
      </c>
      <c r="BI476" s="160">
        <f>IF(N476="nulová",J476,0)</f>
        <v>0</v>
      </c>
      <c r="BJ476" s="18" t="s">
        <v>140</v>
      </c>
      <c r="BK476" s="161">
        <f>ROUND(I476*H476,3)</f>
        <v>0</v>
      </c>
      <c r="BL476" s="18" t="s">
        <v>307</v>
      </c>
      <c r="BM476" s="159" t="s">
        <v>2261</v>
      </c>
    </row>
    <row r="477" spans="1:65" s="13" customFormat="1">
      <c r="B477" s="162"/>
      <c r="D477" s="163" t="s">
        <v>247</v>
      </c>
      <c r="F477" s="165" t="s">
        <v>2262</v>
      </c>
      <c r="H477" s="166">
        <v>502.41199999999998</v>
      </c>
      <c r="I477" s="167"/>
      <c r="L477" s="162"/>
      <c r="M477" s="168"/>
      <c r="N477" s="169"/>
      <c r="O477" s="169"/>
      <c r="P477" s="169"/>
      <c r="Q477" s="169"/>
      <c r="R477" s="169"/>
      <c r="S477" s="169"/>
      <c r="T477" s="170"/>
      <c r="AT477" s="164" t="s">
        <v>247</v>
      </c>
      <c r="AU477" s="164" t="s">
        <v>140</v>
      </c>
      <c r="AV477" s="13" t="s">
        <v>140</v>
      </c>
      <c r="AW477" s="13" t="s">
        <v>4</v>
      </c>
      <c r="AX477" s="13" t="s">
        <v>88</v>
      </c>
      <c r="AY477" s="164" t="s">
        <v>239</v>
      </c>
    </row>
    <row r="478" spans="1:65" s="2" customFormat="1" ht="14.4" customHeight="1">
      <c r="A478" s="34"/>
      <c r="B478" s="147"/>
      <c r="C478" s="190" t="s">
        <v>1069</v>
      </c>
      <c r="D478" s="190" t="s">
        <v>541</v>
      </c>
      <c r="E478" s="191" t="s">
        <v>682</v>
      </c>
      <c r="F478" s="192" t="s">
        <v>683</v>
      </c>
      <c r="G478" s="193" t="s">
        <v>388</v>
      </c>
      <c r="H478" s="194">
        <v>1371.8030000000001</v>
      </c>
      <c r="I478" s="195"/>
      <c r="J478" s="194">
        <f>ROUND(I478*H478,3)</f>
        <v>0</v>
      </c>
      <c r="K478" s="196"/>
      <c r="L478" s="197"/>
      <c r="M478" s="198" t="s">
        <v>1</v>
      </c>
      <c r="N478" s="199" t="s">
        <v>46</v>
      </c>
      <c r="O478" s="60"/>
      <c r="P478" s="157">
        <f>O478*H478</f>
        <v>0</v>
      </c>
      <c r="Q478" s="157">
        <v>1.4999999999999999E-4</v>
      </c>
      <c r="R478" s="157">
        <f>Q478*H478</f>
        <v>0.20577044999999999</v>
      </c>
      <c r="S478" s="157">
        <v>0</v>
      </c>
      <c r="T478" s="158">
        <f>S478*H478</f>
        <v>0</v>
      </c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R478" s="159" t="s">
        <v>323</v>
      </c>
      <c r="AT478" s="159" t="s">
        <v>541</v>
      </c>
      <c r="AU478" s="159" t="s">
        <v>140</v>
      </c>
      <c r="AY478" s="18" t="s">
        <v>239</v>
      </c>
      <c r="BE478" s="160">
        <f>IF(N478="základná",J478,0)</f>
        <v>0</v>
      </c>
      <c r="BF478" s="160">
        <f>IF(N478="znížená",J478,0)</f>
        <v>0</v>
      </c>
      <c r="BG478" s="160">
        <f>IF(N478="zákl. prenesená",J478,0)</f>
        <v>0</v>
      </c>
      <c r="BH478" s="160">
        <f>IF(N478="zníž. prenesená",J478,0)</f>
        <v>0</v>
      </c>
      <c r="BI478" s="160">
        <f>IF(N478="nulová",J478,0)</f>
        <v>0</v>
      </c>
      <c r="BJ478" s="18" t="s">
        <v>140</v>
      </c>
      <c r="BK478" s="161">
        <f>ROUND(I478*H478,3)</f>
        <v>0</v>
      </c>
      <c r="BL478" s="18" t="s">
        <v>307</v>
      </c>
      <c r="BM478" s="159" t="s">
        <v>2263</v>
      </c>
    </row>
    <row r="479" spans="1:65" s="2" customFormat="1" ht="24.25" customHeight="1">
      <c r="A479" s="34"/>
      <c r="B479" s="147"/>
      <c r="C479" s="148" t="s">
        <v>1104</v>
      </c>
      <c r="D479" s="148" t="s">
        <v>242</v>
      </c>
      <c r="E479" s="149" t="s">
        <v>685</v>
      </c>
      <c r="F479" s="150" t="s">
        <v>686</v>
      </c>
      <c r="G479" s="151" t="s">
        <v>261</v>
      </c>
      <c r="H479" s="152">
        <v>436.88</v>
      </c>
      <c r="I479" s="153"/>
      <c r="J479" s="152">
        <f>ROUND(I479*H479,3)</f>
        <v>0</v>
      </c>
      <c r="K479" s="154"/>
      <c r="L479" s="35"/>
      <c r="M479" s="155" t="s">
        <v>1</v>
      </c>
      <c r="N479" s="156" t="s">
        <v>46</v>
      </c>
      <c r="O479" s="60"/>
      <c r="P479" s="157">
        <f>O479*H479</f>
        <v>0</v>
      </c>
      <c r="Q479" s="157">
        <v>0</v>
      </c>
      <c r="R479" s="157">
        <f>Q479*H479</f>
        <v>0</v>
      </c>
      <c r="S479" s="157">
        <v>0</v>
      </c>
      <c r="T479" s="158">
        <f>S479*H479</f>
        <v>0</v>
      </c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R479" s="159" t="s">
        <v>307</v>
      </c>
      <c r="AT479" s="159" t="s">
        <v>242</v>
      </c>
      <c r="AU479" s="159" t="s">
        <v>140</v>
      </c>
      <c r="AY479" s="18" t="s">
        <v>239</v>
      </c>
      <c r="BE479" s="160">
        <f>IF(N479="základná",J479,0)</f>
        <v>0</v>
      </c>
      <c r="BF479" s="160">
        <f>IF(N479="znížená",J479,0)</f>
        <v>0</v>
      </c>
      <c r="BG479" s="160">
        <f>IF(N479="zákl. prenesená",J479,0)</f>
        <v>0</v>
      </c>
      <c r="BH479" s="160">
        <f>IF(N479="zníž. prenesená",J479,0)</f>
        <v>0</v>
      </c>
      <c r="BI479" s="160">
        <f>IF(N479="nulová",J479,0)</f>
        <v>0</v>
      </c>
      <c r="BJ479" s="18" t="s">
        <v>140</v>
      </c>
      <c r="BK479" s="161">
        <f>ROUND(I479*H479,3)</f>
        <v>0</v>
      </c>
      <c r="BL479" s="18" t="s">
        <v>307</v>
      </c>
      <c r="BM479" s="159" t="s">
        <v>656</v>
      </c>
    </row>
    <row r="480" spans="1:65" s="13" customFormat="1">
      <c r="B480" s="162"/>
      <c r="D480" s="163" t="s">
        <v>247</v>
      </c>
      <c r="E480" s="164" t="s">
        <v>1</v>
      </c>
      <c r="F480" s="165" t="s">
        <v>2264</v>
      </c>
      <c r="H480" s="166">
        <v>436.88</v>
      </c>
      <c r="I480" s="167"/>
      <c r="L480" s="162"/>
      <c r="M480" s="168"/>
      <c r="N480" s="169"/>
      <c r="O480" s="169"/>
      <c r="P480" s="169"/>
      <c r="Q480" s="169"/>
      <c r="R480" s="169"/>
      <c r="S480" s="169"/>
      <c r="T480" s="170"/>
      <c r="AT480" s="164" t="s">
        <v>247</v>
      </c>
      <c r="AU480" s="164" t="s">
        <v>140</v>
      </c>
      <c r="AV480" s="13" t="s">
        <v>140</v>
      </c>
      <c r="AW480" s="13" t="s">
        <v>3</v>
      </c>
      <c r="AX480" s="13" t="s">
        <v>88</v>
      </c>
      <c r="AY480" s="164" t="s">
        <v>239</v>
      </c>
    </row>
    <row r="481" spans="1:65" s="2" customFormat="1" ht="14.4" customHeight="1">
      <c r="A481" s="34"/>
      <c r="B481" s="147"/>
      <c r="C481" s="190" t="s">
        <v>1592</v>
      </c>
      <c r="D481" s="190" t="s">
        <v>541</v>
      </c>
      <c r="E481" s="191" t="s">
        <v>688</v>
      </c>
      <c r="F481" s="192" t="s">
        <v>689</v>
      </c>
      <c r="G481" s="193" t="s">
        <v>261</v>
      </c>
      <c r="H481" s="194">
        <v>480.56799999999998</v>
      </c>
      <c r="I481" s="195"/>
      <c r="J481" s="194">
        <f>ROUND(I481*H481,3)</f>
        <v>0</v>
      </c>
      <c r="K481" s="196"/>
      <c r="L481" s="197"/>
      <c r="M481" s="198" t="s">
        <v>1</v>
      </c>
      <c r="N481" s="199" t="s">
        <v>46</v>
      </c>
      <c r="O481" s="60"/>
      <c r="P481" s="157">
        <f>O481*H481</f>
        <v>0</v>
      </c>
      <c r="Q481" s="157">
        <v>4.0000000000000002E-4</v>
      </c>
      <c r="R481" s="157">
        <f>Q481*H481</f>
        <v>0.19222720000000001</v>
      </c>
      <c r="S481" s="157">
        <v>0</v>
      </c>
      <c r="T481" s="158">
        <f>S481*H481</f>
        <v>0</v>
      </c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R481" s="159" t="s">
        <v>323</v>
      </c>
      <c r="AT481" s="159" t="s">
        <v>541</v>
      </c>
      <c r="AU481" s="159" t="s">
        <v>140</v>
      </c>
      <c r="AY481" s="18" t="s">
        <v>239</v>
      </c>
      <c r="BE481" s="160">
        <f>IF(N481="základná",J481,0)</f>
        <v>0</v>
      </c>
      <c r="BF481" s="160">
        <f>IF(N481="znížená",J481,0)</f>
        <v>0</v>
      </c>
      <c r="BG481" s="160">
        <f>IF(N481="zákl. prenesená",J481,0)</f>
        <v>0</v>
      </c>
      <c r="BH481" s="160">
        <f>IF(N481="zníž. prenesená",J481,0)</f>
        <v>0</v>
      </c>
      <c r="BI481" s="160">
        <f>IF(N481="nulová",J481,0)</f>
        <v>0</v>
      </c>
      <c r="BJ481" s="18" t="s">
        <v>140</v>
      </c>
      <c r="BK481" s="161">
        <f>ROUND(I481*H481,3)</f>
        <v>0</v>
      </c>
      <c r="BL481" s="18" t="s">
        <v>307</v>
      </c>
      <c r="BM481" s="159" t="s">
        <v>678</v>
      </c>
    </row>
    <row r="482" spans="1:65" s="13" customFormat="1">
      <c r="B482" s="162"/>
      <c r="D482" s="163" t="s">
        <v>247</v>
      </c>
      <c r="F482" s="165" t="s">
        <v>2265</v>
      </c>
      <c r="H482" s="166">
        <v>480.56799999999998</v>
      </c>
      <c r="I482" s="167"/>
      <c r="L482" s="162"/>
      <c r="M482" s="168"/>
      <c r="N482" s="169"/>
      <c r="O482" s="169"/>
      <c r="P482" s="169"/>
      <c r="Q482" s="169"/>
      <c r="R482" s="169"/>
      <c r="S482" s="169"/>
      <c r="T482" s="170"/>
      <c r="AT482" s="164" t="s">
        <v>247</v>
      </c>
      <c r="AU482" s="164" t="s">
        <v>140</v>
      </c>
      <c r="AV482" s="13" t="s">
        <v>140</v>
      </c>
      <c r="AW482" s="13" t="s">
        <v>4</v>
      </c>
      <c r="AX482" s="13" t="s">
        <v>88</v>
      </c>
      <c r="AY482" s="164" t="s">
        <v>239</v>
      </c>
    </row>
    <row r="483" spans="1:65" s="2" customFormat="1" ht="24.25" customHeight="1">
      <c r="A483" s="34"/>
      <c r="B483" s="147"/>
      <c r="C483" s="148" t="s">
        <v>1144</v>
      </c>
      <c r="D483" s="148" t="s">
        <v>242</v>
      </c>
      <c r="E483" s="149" t="s">
        <v>692</v>
      </c>
      <c r="F483" s="150" t="s">
        <v>693</v>
      </c>
      <c r="G483" s="151" t="s">
        <v>388</v>
      </c>
      <c r="H483" s="152">
        <v>6</v>
      </c>
      <c r="I483" s="153"/>
      <c r="J483" s="152">
        <f>ROUND(I483*H483,3)</f>
        <v>0</v>
      </c>
      <c r="K483" s="154"/>
      <c r="L483" s="35"/>
      <c r="M483" s="155" t="s">
        <v>1</v>
      </c>
      <c r="N483" s="156" t="s">
        <v>46</v>
      </c>
      <c r="O483" s="60"/>
      <c r="P483" s="157">
        <f>O483*H483</f>
        <v>0</v>
      </c>
      <c r="Q483" s="157">
        <v>1.3999999999999999E-4</v>
      </c>
      <c r="R483" s="157">
        <f>Q483*H483</f>
        <v>8.3999999999999993E-4</v>
      </c>
      <c r="S483" s="157">
        <v>0</v>
      </c>
      <c r="T483" s="158">
        <f>S483*H483</f>
        <v>0</v>
      </c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R483" s="159" t="s">
        <v>307</v>
      </c>
      <c r="AT483" s="159" t="s">
        <v>242</v>
      </c>
      <c r="AU483" s="159" t="s">
        <v>140</v>
      </c>
      <c r="AY483" s="18" t="s">
        <v>239</v>
      </c>
      <c r="BE483" s="160">
        <f>IF(N483="základná",J483,0)</f>
        <v>0</v>
      </c>
      <c r="BF483" s="160">
        <f>IF(N483="znížená",J483,0)</f>
        <v>0</v>
      </c>
      <c r="BG483" s="160">
        <f>IF(N483="zákl. prenesená",J483,0)</f>
        <v>0</v>
      </c>
      <c r="BH483" s="160">
        <f>IF(N483="zníž. prenesená",J483,0)</f>
        <v>0</v>
      </c>
      <c r="BI483" s="160">
        <f>IF(N483="nulová",J483,0)</f>
        <v>0</v>
      </c>
      <c r="BJ483" s="18" t="s">
        <v>140</v>
      </c>
      <c r="BK483" s="161">
        <f>ROUND(I483*H483,3)</f>
        <v>0</v>
      </c>
      <c r="BL483" s="18" t="s">
        <v>307</v>
      </c>
      <c r="BM483" s="159" t="s">
        <v>2266</v>
      </c>
    </row>
    <row r="484" spans="1:65" s="2" customFormat="1" ht="38" customHeight="1">
      <c r="A484" s="34"/>
      <c r="B484" s="147"/>
      <c r="C484" s="190" t="s">
        <v>330</v>
      </c>
      <c r="D484" s="190" t="s">
        <v>541</v>
      </c>
      <c r="E484" s="191" t="s">
        <v>696</v>
      </c>
      <c r="F484" s="192" t="s">
        <v>5403</v>
      </c>
      <c r="G484" s="193" t="s">
        <v>261</v>
      </c>
      <c r="H484" s="194">
        <v>1.71</v>
      </c>
      <c r="I484" s="195"/>
      <c r="J484" s="194">
        <f>ROUND(I484*H484,3)</f>
        <v>0</v>
      </c>
      <c r="K484" s="196"/>
      <c r="L484" s="197"/>
      <c r="M484" s="198" t="s">
        <v>1</v>
      </c>
      <c r="N484" s="199" t="s">
        <v>46</v>
      </c>
      <c r="O484" s="60"/>
      <c r="P484" s="157">
        <f>O484*H484</f>
        <v>0</v>
      </c>
      <c r="Q484" s="157">
        <v>2.5400000000000002E-3</v>
      </c>
      <c r="R484" s="157">
        <f>Q484*H484</f>
        <v>4.3433999999999999E-3</v>
      </c>
      <c r="S484" s="157">
        <v>0</v>
      </c>
      <c r="T484" s="158">
        <f>S484*H484</f>
        <v>0</v>
      </c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R484" s="159" t="s">
        <v>323</v>
      </c>
      <c r="AT484" s="159" t="s">
        <v>541</v>
      </c>
      <c r="AU484" s="159" t="s">
        <v>140</v>
      </c>
      <c r="AY484" s="18" t="s">
        <v>239</v>
      </c>
      <c r="BE484" s="160">
        <f>IF(N484="základná",J484,0)</f>
        <v>0</v>
      </c>
      <c r="BF484" s="160">
        <f>IF(N484="znížená",J484,0)</f>
        <v>0</v>
      </c>
      <c r="BG484" s="160">
        <f>IF(N484="zákl. prenesená",J484,0)</f>
        <v>0</v>
      </c>
      <c r="BH484" s="160">
        <f>IF(N484="zníž. prenesená",J484,0)</f>
        <v>0</v>
      </c>
      <c r="BI484" s="160">
        <f>IF(N484="nulová",J484,0)</f>
        <v>0</v>
      </c>
      <c r="BJ484" s="18" t="s">
        <v>140</v>
      </c>
      <c r="BK484" s="161">
        <f>ROUND(I484*H484,3)</f>
        <v>0</v>
      </c>
      <c r="BL484" s="18" t="s">
        <v>307</v>
      </c>
      <c r="BM484" s="159" t="s">
        <v>2267</v>
      </c>
    </row>
    <row r="485" spans="1:65" s="13" customFormat="1">
      <c r="B485" s="162"/>
      <c r="D485" s="163" t="s">
        <v>247</v>
      </c>
      <c r="F485" s="165" t="s">
        <v>1417</v>
      </c>
      <c r="H485" s="166">
        <v>1.71</v>
      </c>
      <c r="I485" s="167"/>
      <c r="L485" s="162"/>
      <c r="M485" s="168"/>
      <c r="N485" s="169"/>
      <c r="O485" s="169"/>
      <c r="P485" s="169"/>
      <c r="Q485" s="169"/>
      <c r="R485" s="169"/>
      <c r="S485" s="169"/>
      <c r="T485" s="170"/>
      <c r="AT485" s="164" t="s">
        <v>247</v>
      </c>
      <c r="AU485" s="164" t="s">
        <v>140</v>
      </c>
      <c r="AV485" s="13" t="s">
        <v>140</v>
      </c>
      <c r="AW485" s="13" t="s">
        <v>4</v>
      </c>
      <c r="AX485" s="13" t="s">
        <v>88</v>
      </c>
      <c r="AY485" s="164" t="s">
        <v>239</v>
      </c>
    </row>
    <row r="486" spans="1:65" s="2" customFormat="1" ht="38" customHeight="1">
      <c r="A486" s="34"/>
      <c r="B486" s="147"/>
      <c r="C486" s="148" t="s">
        <v>1147</v>
      </c>
      <c r="D486" s="148" t="s">
        <v>242</v>
      </c>
      <c r="E486" s="149" t="s">
        <v>700</v>
      </c>
      <c r="F486" s="150" t="s">
        <v>701</v>
      </c>
      <c r="G486" s="151" t="s">
        <v>138</v>
      </c>
      <c r="H486" s="152">
        <v>27.8</v>
      </c>
      <c r="I486" s="153"/>
      <c r="J486" s="152">
        <f>ROUND(I486*H486,3)</f>
        <v>0</v>
      </c>
      <c r="K486" s="154"/>
      <c r="L486" s="35"/>
      <c r="M486" s="155" t="s">
        <v>1</v>
      </c>
      <c r="N486" s="156" t="s">
        <v>46</v>
      </c>
      <c r="O486" s="60"/>
      <c r="P486" s="157">
        <f>O486*H486</f>
        <v>0</v>
      </c>
      <c r="Q486" s="157">
        <v>5.0000000000000002E-5</v>
      </c>
      <c r="R486" s="157">
        <f>Q486*H486</f>
        <v>1.3900000000000002E-3</v>
      </c>
      <c r="S486" s="157">
        <v>0</v>
      </c>
      <c r="T486" s="158">
        <f>S486*H486</f>
        <v>0</v>
      </c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R486" s="159" t="s">
        <v>307</v>
      </c>
      <c r="AT486" s="159" t="s">
        <v>242</v>
      </c>
      <c r="AU486" s="159" t="s">
        <v>140</v>
      </c>
      <c r="AY486" s="18" t="s">
        <v>239</v>
      </c>
      <c r="BE486" s="160">
        <f>IF(N486="základná",J486,0)</f>
        <v>0</v>
      </c>
      <c r="BF486" s="160">
        <f>IF(N486="znížená",J486,0)</f>
        <v>0</v>
      </c>
      <c r="BG486" s="160">
        <f>IF(N486="zákl. prenesená",J486,0)</f>
        <v>0</v>
      </c>
      <c r="BH486" s="160">
        <f>IF(N486="zníž. prenesená",J486,0)</f>
        <v>0</v>
      </c>
      <c r="BI486" s="160">
        <f>IF(N486="nulová",J486,0)</f>
        <v>0</v>
      </c>
      <c r="BJ486" s="18" t="s">
        <v>140</v>
      </c>
      <c r="BK486" s="161">
        <f>ROUND(I486*H486,3)</f>
        <v>0</v>
      </c>
      <c r="BL486" s="18" t="s">
        <v>307</v>
      </c>
      <c r="BM486" s="159" t="s">
        <v>2268</v>
      </c>
    </row>
    <row r="487" spans="1:65" s="13" customFormat="1">
      <c r="B487" s="162"/>
      <c r="D487" s="163" t="s">
        <v>247</v>
      </c>
      <c r="E487" s="164" t="s">
        <v>1</v>
      </c>
      <c r="F487" s="165" t="s">
        <v>2269</v>
      </c>
      <c r="H487" s="166">
        <v>27.8</v>
      </c>
      <c r="I487" s="167"/>
      <c r="L487" s="162"/>
      <c r="M487" s="168"/>
      <c r="N487" s="169"/>
      <c r="O487" s="169"/>
      <c r="P487" s="169"/>
      <c r="Q487" s="169"/>
      <c r="R487" s="169"/>
      <c r="S487" s="169"/>
      <c r="T487" s="170"/>
      <c r="AT487" s="164" t="s">
        <v>247</v>
      </c>
      <c r="AU487" s="164" t="s">
        <v>140</v>
      </c>
      <c r="AV487" s="13" t="s">
        <v>140</v>
      </c>
      <c r="AW487" s="13" t="s">
        <v>3</v>
      </c>
      <c r="AX487" s="13" t="s">
        <v>88</v>
      </c>
      <c r="AY487" s="164" t="s">
        <v>239</v>
      </c>
    </row>
    <row r="488" spans="1:65" s="2" customFormat="1" ht="24.25" customHeight="1">
      <c r="A488" s="34"/>
      <c r="B488" s="147"/>
      <c r="C488" s="190" t="s">
        <v>1153</v>
      </c>
      <c r="D488" s="190" t="s">
        <v>541</v>
      </c>
      <c r="E488" s="191" t="s">
        <v>705</v>
      </c>
      <c r="F488" s="192" t="s">
        <v>5404</v>
      </c>
      <c r="G488" s="193" t="s">
        <v>388</v>
      </c>
      <c r="H488" s="194">
        <v>222.4</v>
      </c>
      <c r="I488" s="195"/>
      <c r="J488" s="194">
        <f>ROUND(I488*H488,3)</f>
        <v>0</v>
      </c>
      <c r="K488" s="196"/>
      <c r="L488" s="197"/>
      <c r="M488" s="198" t="s">
        <v>1</v>
      </c>
      <c r="N488" s="199" t="s">
        <v>46</v>
      </c>
      <c r="O488" s="60"/>
      <c r="P488" s="157">
        <f>O488*H488</f>
        <v>0</v>
      </c>
      <c r="Q488" s="157">
        <v>3.5E-4</v>
      </c>
      <c r="R488" s="157">
        <f>Q488*H488</f>
        <v>7.7840000000000006E-2</v>
      </c>
      <c r="S488" s="157">
        <v>0</v>
      </c>
      <c r="T488" s="158">
        <f>S488*H488</f>
        <v>0</v>
      </c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R488" s="159" t="s">
        <v>323</v>
      </c>
      <c r="AT488" s="159" t="s">
        <v>541</v>
      </c>
      <c r="AU488" s="159" t="s">
        <v>140</v>
      </c>
      <c r="AY488" s="18" t="s">
        <v>239</v>
      </c>
      <c r="BE488" s="160">
        <f>IF(N488="základná",J488,0)</f>
        <v>0</v>
      </c>
      <c r="BF488" s="160">
        <f>IF(N488="znížená",J488,0)</f>
        <v>0</v>
      </c>
      <c r="BG488" s="160">
        <f>IF(N488="zákl. prenesená",J488,0)</f>
        <v>0</v>
      </c>
      <c r="BH488" s="160">
        <f>IF(N488="zníž. prenesená",J488,0)</f>
        <v>0</v>
      </c>
      <c r="BI488" s="160">
        <f>IF(N488="nulová",J488,0)</f>
        <v>0</v>
      </c>
      <c r="BJ488" s="18" t="s">
        <v>140</v>
      </c>
      <c r="BK488" s="161">
        <f>ROUND(I488*H488,3)</f>
        <v>0</v>
      </c>
      <c r="BL488" s="18" t="s">
        <v>307</v>
      </c>
      <c r="BM488" s="159" t="s">
        <v>2270</v>
      </c>
    </row>
    <row r="489" spans="1:65" s="2" customFormat="1" ht="24.25" customHeight="1">
      <c r="A489" s="34"/>
      <c r="B489" s="147"/>
      <c r="C489" s="148" t="s">
        <v>1157</v>
      </c>
      <c r="D489" s="148" t="s">
        <v>242</v>
      </c>
      <c r="E489" s="149" t="s">
        <v>708</v>
      </c>
      <c r="F489" s="150" t="s">
        <v>709</v>
      </c>
      <c r="G489" s="151" t="s">
        <v>138</v>
      </c>
      <c r="H489" s="152">
        <v>27.52</v>
      </c>
      <c r="I489" s="153"/>
      <c r="J489" s="152">
        <f>ROUND(I489*H489,3)</f>
        <v>0</v>
      </c>
      <c r="K489" s="154"/>
      <c r="L489" s="35"/>
      <c r="M489" s="155" t="s">
        <v>1</v>
      </c>
      <c r="N489" s="156" t="s">
        <v>46</v>
      </c>
      <c r="O489" s="60"/>
      <c r="P489" s="157">
        <f>O489*H489</f>
        <v>0</v>
      </c>
      <c r="Q489" s="157">
        <v>5.0000000000000002E-5</v>
      </c>
      <c r="R489" s="157">
        <f>Q489*H489</f>
        <v>1.3760000000000001E-3</v>
      </c>
      <c r="S489" s="157">
        <v>0</v>
      </c>
      <c r="T489" s="158">
        <f>S489*H489</f>
        <v>0</v>
      </c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R489" s="159" t="s">
        <v>307</v>
      </c>
      <c r="AT489" s="159" t="s">
        <v>242</v>
      </c>
      <c r="AU489" s="159" t="s">
        <v>140</v>
      </c>
      <c r="AY489" s="18" t="s">
        <v>239</v>
      </c>
      <c r="BE489" s="160">
        <f>IF(N489="základná",J489,0)</f>
        <v>0</v>
      </c>
      <c r="BF489" s="160">
        <f>IF(N489="znížená",J489,0)</f>
        <v>0</v>
      </c>
      <c r="BG489" s="160">
        <f>IF(N489="zákl. prenesená",J489,0)</f>
        <v>0</v>
      </c>
      <c r="BH489" s="160">
        <f>IF(N489="zníž. prenesená",J489,0)</f>
        <v>0</v>
      </c>
      <c r="BI489" s="160">
        <f>IF(N489="nulová",J489,0)</f>
        <v>0</v>
      </c>
      <c r="BJ489" s="18" t="s">
        <v>140</v>
      </c>
      <c r="BK489" s="161">
        <f>ROUND(I489*H489,3)</f>
        <v>0</v>
      </c>
      <c r="BL489" s="18" t="s">
        <v>307</v>
      </c>
      <c r="BM489" s="159" t="s">
        <v>2271</v>
      </c>
    </row>
    <row r="490" spans="1:65" s="13" customFormat="1">
      <c r="B490" s="162"/>
      <c r="D490" s="163" t="s">
        <v>247</v>
      </c>
      <c r="E490" s="164" t="s">
        <v>1</v>
      </c>
      <c r="F490" s="165" t="s">
        <v>2272</v>
      </c>
      <c r="H490" s="166">
        <v>27.52</v>
      </c>
      <c r="I490" s="167"/>
      <c r="L490" s="162"/>
      <c r="M490" s="168"/>
      <c r="N490" s="169"/>
      <c r="O490" s="169"/>
      <c r="P490" s="169"/>
      <c r="Q490" s="169"/>
      <c r="R490" s="169"/>
      <c r="S490" s="169"/>
      <c r="T490" s="170"/>
      <c r="AT490" s="164" t="s">
        <v>247</v>
      </c>
      <c r="AU490" s="164" t="s">
        <v>140</v>
      </c>
      <c r="AV490" s="13" t="s">
        <v>140</v>
      </c>
      <c r="AW490" s="13" t="s">
        <v>3</v>
      </c>
      <c r="AX490" s="13" t="s">
        <v>88</v>
      </c>
      <c r="AY490" s="164" t="s">
        <v>239</v>
      </c>
    </row>
    <row r="491" spans="1:65" s="2" customFormat="1" ht="24.25" customHeight="1">
      <c r="A491" s="34"/>
      <c r="B491" s="147"/>
      <c r="C491" s="190" t="s">
        <v>1200</v>
      </c>
      <c r="D491" s="190" t="s">
        <v>541</v>
      </c>
      <c r="E491" s="191" t="s">
        <v>705</v>
      </c>
      <c r="F491" s="192" t="s">
        <v>5406</v>
      </c>
      <c r="G491" s="193" t="s">
        <v>388</v>
      </c>
      <c r="H491" s="194">
        <v>220.16</v>
      </c>
      <c r="I491" s="195"/>
      <c r="J491" s="194">
        <f>ROUND(I491*H491,3)</f>
        <v>0</v>
      </c>
      <c r="K491" s="196"/>
      <c r="L491" s="197"/>
      <c r="M491" s="198" t="s">
        <v>1</v>
      </c>
      <c r="N491" s="199" t="s">
        <v>46</v>
      </c>
      <c r="O491" s="60"/>
      <c r="P491" s="157">
        <f>O491*H491</f>
        <v>0</v>
      </c>
      <c r="Q491" s="157">
        <v>3.5E-4</v>
      </c>
      <c r="R491" s="157">
        <f>Q491*H491</f>
        <v>7.7055999999999999E-2</v>
      </c>
      <c r="S491" s="157">
        <v>0</v>
      </c>
      <c r="T491" s="158">
        <f>S491*H491</f>
        <v>0</v>
      </c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R491" s="159" t="s">
        <v>323</v>
      </c>
      <c r="AT491" s="159" t="s">
        <v>541</v>
      </c>
      <c r="AU491" s="159" t="s">
        <v>140</v>
      </c>
      <c r="AY491" s="18" t="s">
        <v>239</v>
      </c>
      <c r="BE491" s="160">
        <f>IF(N491="základná",J491,0)</f>
        <v>0</v>
      </c>
      <c r="BF491" s="160">
        <f>IF(N491="znížená",J491,0)</f>
        <v>0</v>
      </c>
      <c r="BG491" s="160">
        <f>IF(N491="zákl. prenesená",J491,0)</f>
        <v>0</v>
      </c>
      <c r="BH491" s="160">
        <f>IF(N491="zníž. prenesená",J491,0)</f>
        <v>0</v>
      </c>
      <c r="BI491" s="160">
        <f>IF(N491="nulová",J491,0)</f>
        <v>0</v>
      </c>
      <c r="BJ491" s="18" t="s">
        <v>140</v>
      </c>
      <c r="BK491" s="161">
        <f>ROUND(I491*H491,3)</f>
        <v>0</v>
      </c>
      <c r="BL491" s="18" t="s">
        <v>307</v>
      </c>
      <c r="BM491" s="159" t="s">
        <v>2273</v>
      </c>
    </row>
    <row r="492" spans="1:65" s="2" customFormat="1" ht="38" customHeight="1">
      <c r="A492" s="34"/>
      <c r="B492" s="147"/>
      <c r="C492" s="148" t="s">
        <v>1242</v>
      </c>
      <c r="D492" s="148" t="s">
        <v>242</v>
      </c>
      <c r="E492" s="149" t="s">
        <v>714</v>
      </c>
      <c r="F492" s="150" t="s">
        <v>715</v>
      </c>
      <c r="G492" s="151" t="s">
        <v>138</v>
      </c>
      <c r="H492" s="152">
        <v>60.76</v>
      </c>
      <c r="I492" s="153"/>
      <c r="J492" s="152">
        <f>ROUND(I492*H492,3)</f>
        <v>0</v>
      </c>
      <c r="K492" s="154"/>
      <c r="L492" s="35"/>
      <c r="M492" s="155" t="s">
        <v>1</v>
      </c>
      <c r="N492" s="156" t="s">
        <v>46</v>
      </c>
      <c r="O492" s="60"/>
      <c r="P492" s="157">
        <f>O492*H492</f>
        <v>0</v>
      </c>
      <c r="Q492" s="157">
        <v>2.3000000000000001E-4</v>
      </c>
      <c r="R492" s="157">
        <f>Q492*H492</f>
        <v>1.3974800000000001E-2</v>
      </c>
      <c r="S492" s="157">
        <v>0</v>
      </c>
      <c r="T492" s="158">
        <f>S492*H492</f>
        <v>0</v>
      </c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R492" s="159" t="s">
        <v>307</v>
      </c>
      <c r="AT492" s="159" t="s">
        <v>242</v>
      </c>
      <c r="AU492" s="159" t="s">
        <v>140</v>
      </c>
      <c r="AY492" s="18" t="s">
        <v>239</v>
      </c>
      <c r="BE492" s="160">
        <f>IF(N492="základná",J492,0)</f>
        <v>0</v>
      </c>
      <c r="BF492" s="160">
        <f>IF(N492="znížená",J492,0)</f>
        <v>0</v>
      </c>
      <c r="BG492" s="160">
        <f>IF(N492="zákl. prenesená",J492,0)</f>
        <v>0</v>
      </c>
      <c r="BH492" s="160">
        <f>IF(N492="zníž. prenesená",J492,0)</f>
        <v>0</v>
      </c>
      <c r="BI492" s="160">
        <f>IF(N492="nulová",J492,0)</f>
        <v>0</v>
      </c>
      <c r="BJ492" s="18" t="s">
        <v>140</v>
      </c>
      <c r="BK492" s="161">
        <f>ROUND(I492*H492,3)</f>
        <v>0</v>
      </c>
      <c r="BL492" s="18" t="s">
        <v>307</v>
      </c>
      <c r="BM492" s="159" t="s">
        <v>2274</v>
      </c>
    </row>
    <row r="493" spans="1:65" s="13" customFormat="1">
      <c r="B493" s="162"/>
      <c r="D493" s="163" t="s">
        <v>247</v>
      </c>
      <c r="E493" s="164" t="s">
        <v>1</v>
      </c>
      <c r="F493" s="165" t="s">
        <v>2275</v>
      </c>
      <c r="H493" s="166">
        <v>60.76</v>
      </c>
      <c r="I493" s="167"/>
      <c r="L493" s="162"/>
      <c r="M493" s="168"/>
      <c r="N493" s="169"/>
      <c r="O493" s="169"/>
      <c r="P493" s="169"/>
      <c r="Q493" s="169"/>
      <c r="R493" s="169"/>
      <c r="S493" s="169"/>
      <c r="T493" s="170"/>
      <c r="AT493" s="164" t="s">
        <v>247</v>
      </c>
      <c r="AU493" s="164" t="s">
        <v>140</v>
      </c>
      <c r="AV493" s="13" t="s">
        <v>140</v>
      </c>
      <c r="AW493" s="13" t="s">
        <v>3</v>
      </c>
      <c r="AX493" s="13" t="s">
        <v>88</v>
      </c>
      <c r="AY493" s="164" t="s">
        <v>239</v>
      </c>
    </row>
    <row r="494" spans="1:65" s="2" customFormat="1" ht="24.25" customHeight="1">
      <c r="A494" s="34"/>
      <c r="B494" s="147"/>
      <c r="C494" s="190" t="s">
        <v>1193</v>
      </c>
      <c r="D494" s="190" t="s">
        <v>541</v>
      </c>
      <c r="E494" s="191" t="s">
        <v>705</v>
      </c>
      <c r="F494" s="192" t="s">
        <v>5406</v>
      </c>
      <c r="G494" s="193" t="s">
        <v>388</v>
      </c>
      <c r="H494" s="194">
        <v>486.08</v>
      </c>
      <c r="I494" s="195"/>
      <c r="J494" s="194">
        <f>ROUND(I494*H494,3)</f>
        <v>0</v>
      </c>
      <c r="K494" s="196"/>
      <c r="L494" s="197"/>
      <c r="M494" s="198" t="s">
        <v>1</v>
      </c>
      <c r="N494" s="199" t="s">
        <v>46</v>
      </c>
      <c r="O494" s="60"/>
      <c r="P494" s="157">
        <f>O494*H494</f>
        <v>0</v>
      </c>
      <c r="Q494" s="157">
        <v>3.5E-4</v>
      </c>
      <c r="R494" s="157">
        <f>Q494*H494</f>
        <v>0.170128</v>
      </c>
      <c r="S494" s="157">
        <v>0</v>
      </c>
      <c r="T494" s="158">
        <f>S494*H494</f>
        <v>0</v>
      </c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R494" s="159" t="s">
        <v>323</v>
      </c>
      <c r="AT494" s="159" t="s">
        <v>541</v>
      </c>
      <c r="AU494" s="159" t="s">
        <v>140</v>
      </c>
      <c r="AY494" s="18" t="s">
        <v>239</v>
      </c>
      <c r="BE494" s="160">
        <f>IF(N494="základná",J494,0)</f>
        <v>0</v>
      </c>
      <c r="BF494" s="160">
        <f>IF(N494="znížená",J494,0)</f>
        <v>0</v>
      </c>
      <c r="BG494" s="160">
        <f>IF(N494="zákl. prenesená",J494,0)</f>
        <v>0</v>
      </c>
      <c r="BH494" s="160">
        <f>IF(N494="zníž. prenesená",J494,0)</f>
        <v>0</v>
      </c>
      <c r="BI494" s="160">
        <f>IF(N494="nulová",J494,0)</f>
        <v>0</v>
      </c>
      <c r="BJ494" s="18" t="s">
        <v>140</v>
      </c>
      <c r="BK494" s="161">
        <f>ROUND(I494*H494,3)</f>
        <v>0</v>
      </c>
      <c r="BL494" s="18" t="s">
        <v>307</v>
      </c>
      <c r="BM494" s="159" t="s">
        <v>2276</v>
      </c>
    </row>
    <row r="495" spans="1:65" s="12" customFormat="1" ht="22.75" customHeight="1">
      <c r="B495" s="134"/>
      <c r="D495" s="135" t="s">
        <v>79</v>
      </c>
      <c r="E495" s="145" t="s">
        <v>720</v>
      </c>
      <c r="F495" s="145" t="s">
        <v>721</v>
      </c>
      <c r="I495" s="137"/>
      <c r="J495" s="146">
        <f>BK495</f>
        <v>0</v>
      </c>
      <c r="L495" s="134"/>
      <c r="M495" s="139"/>
      <c r="N495" s="140"/>
      <c r="O495" s="140"/>
      <c r="P495" s="141">
        <f>SUM(P496:P543)</f>
        <v>0</v>
      </c>
      <c r="Q495" s="140"/>
      <c r="R495" s="141">
        <f>SUM(R496:R543)</f>
        <v>15.280473010000003</v>
      </c>
      <c r="S495" s="140"/>
      <c r="T495" s="142">
        <f>SUM(T496:T543)</f>
        <v>0</v>
      </c>
      <c r="AR495" s="135" t="s">
        <v>88</v>
      </c>
      <c r="AT495" s="143" t="s">
        <v>79</v>
      </c>
      <c r="AU495" s="143" t="s">
        <v>88</v>
      </c>
      <c r="AY495" s="135" t="s">
        <v>239</v>
      </c>
      <c r="BK495" s="144">
        <f>SUM(BK496:BK543)</f>
        <v>0</v>
      </c>
    </row>
    <row r="496" spans="1:65" s="2" customFormat="1" ht="24.25" customHeight="1">
      <c r="A496" s="34"/>
      <c r="B496" s="147"/>
      <c r="C496" s="148" t="s">
        <v>1181</v>
      </c>
      <c r="D496" s="148" t="s">
        <v>242</v>
      </c>
      <c r="E496" s="149" t="s">
        <v>723</v>
      </c>
      <c r="F496" s="150" t="s">
        <v>724</v>
      </c>
      <c r="G496" s="151" t="s">
        <v>138</v>
      </c>
      <c r="H496" s="152">
        <v>168.8</v>
      </c>
      <c r="I496" s="153"/>
      <c r="J496" s="152">
        <f>ROUND(I496*H496,3)</f>
        <v>0</v>
      </c>
      <c r="K496" s="154"/>
      <c r="L496" s="35"/>
      <c r="M496" s="155" t="s">
        <v>1</v>
      </c>
      <c r="N496" s="156" t="s">
        <v>46</v>
      </c>
      <c r="O496" s="60"/>
      <c r="P496" s="157">
        <f>O496*H496</f>
        <v>0</v>
      </c>
      <c r="Q496" s="157">
        <v>2.5000000000000001E-4</v>
      </c>
      <c r="R496" s="157">
        <f>Q496*H496</f>
        <v>4.2200000000000001E-2</v>
      </c>
      <c r="S496" s="157">
        <v>0</v>
      </c>
      <c r="T496" s="158">
        <f>S496*H496</f>
        <v>0</v>
      </c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R496" s="159" t="s">
        <v>246</v>
      </c>
      <c r="AT496" s="159" t="s">
        <v>242</v>
      </c>
      <c r="AU496" s="159" t="s">
        <v>140</v>
      </c>
      <c r="AY496" s="18" t="s">
        <v>239</v>
      </c>
      <c r="BE496" s="160">
        <f>IF(N496="základná",J496,0)</f>
        <v>0</v>
      </c>
      <c r="BF496" s="160">
        <f>IF(N496="znížená",J496,0)</f>
        <v>0</v>
      </c>
      <c r="BG496" s="160">
        <f>IF(N496="zákl. prenesená",J496,0)</f>
        <v>0</v>
      </c>
      <c r="BH496" s="160">
        <f>IF(N496="zníž. prenesená",J496,0)</f>
        <v>0</v>
      </c>
      <c r="BI496" s="160">
        <f>IF(N496="nulová",J496,0)</f>
        <v>0</v>
      </c>
      <c r="BJ496" s="18" t="s">
        <v>140</v>
      </c>
      <c r="BK496" s="161">
        <f>ROUND(I496*H496,3)</f>
        <v>0</v>
      </c>
      <c r="BL496" s="18" t="s">
        <v>246</v>
      </c>
      <c r="BM496" s="159" t="s">
        <v>2277</v>
      </c>
    </row>
    <row r="497" spans="1:65" s="13" customFormat="1">
      <c r="B497" s="162"/>
      <c r="D497" s="163" t="s">
        <v>247</v>
      </c>
      <c r="E497" s="164" t="s">
        <v>1</v>
      </c>
      <c r="F497" s="165" t="s">
        <v>2278</v>
      </c>
      <c r="H497" s="166">
        <v>168.8</v>
      </c>
      <c r="I497" s="167"/>
      <c r="L497" s="162"/>
      <c r="M497" s="168"/>
      <c r="N497" s="169"/>
      <c r="O497" s="169"/>
      <c r="P497" s="169"/>
      <c r="Q497" s="169"/>
      <c r="R497" s="169"/>
      <c r="S497" s="169"/>
      <c r="T497" s="170"/>
      <c r="AT497" s="164" t="s">
        <v>247</v>
      </c>
      <c r="AU497" s="164" t="s">
        <v>140</v>
      </c>
      <c r="AV497" s="13" t="s">
        <v>140</v>
      </c>
      <c r="AW497" s="13" t="s">
        <v>3</v>
      </c>
      <c r="AX497" s="13" t="s">
        <v>88</v>
      </c>
      <c r="AY497" s="164" t="s">
        <v>239</v>
      </c>
    </row>
    <row r="498" spans="1:65" s="2" customFormat="1" ht="24.25" customHeight="1">
      <c r="A498" s="34"/>
      <c r="B498" s="147"/>
      <c r="C498" s="148" t="s">
        <v>1212</v>
      </c>
      <c r="D498" s="148" t="s">
        <v>242</v>
      </c>
      <c r="E498" s="149" t="s">
        <v>730</v>
      </c>
      <c r="F498" s="150" t="s">
        <v>731</v>
      </c>
      <c r="G498" s="151" t="s">
        <v>138</v>
      </c>
      <c r="H498" s="152">
        <v>38.75</v>
      </c>
      <c r="I498" s="153"/>
      <c r="J498" s="152">
        <f>ROUND(I498*H498,3)</f>
        <v>0</v>
      </c>
      <c r="K498" s="154"/>
      <c r="L498" s="35"/>
      <c r="M498" s="155" t="s">
        <v>1</v>
      </c>
      <c r="N498" s="156" t="s">
        <v>46</v>
      </c>
      <c r="O498" s="60"/>
      <c r="P498" s="157">
        <f>O498*H498</f>
        <v>0</v>
      </c>
      <c r="Q498" s="157">
        <v>6.9999999999999994E-5</v>
      </c>
      <c r="R498" s="157">
        <f>Q498*H498</f>
        <v>2.7124999999999996E-3</v>
      </c>
      <c r="S498" s="157">
        <v>0</v>
      </c>
      <c r="T498" s="158">
        <f>S498*H498</f>
        <v>0</v>
      </c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R498" s="159" t="s">
        <v>246</v>
      </c>
      <c r="AT498" s="159" t="s">
        <v>242</v>
      </c>
      <c r="AU498" s="159" t="s">
        <v>140</v>
      </c>
      <c r="AY498" s="18" t="s">
        <v>239</v>
      </c>
      <c r="BE498" s="160">
        <f>IF(N498="základná",J498,0)</f>
        <v>0</v>
      </c>
      <c r="BF498" s="160">
        <f>IF(N498="znížená",J498,0)</f>
        <v>0</v>
      </c>
      <c r="BG498" s="160">
        <f>IF(N498="zákl. prenesená",J498,0)</f>
        <v>0</v>
      </c>
      <c r="BH498" s="160">
        <f>IF(N498="zníž. prenesená",J498,0)</f>
        <v>0</v>
      </c>
      <c r="BI498" s="160">
        <f>IF(N498="nulová",J498,0)</f>
        <v>0</v>
      </c>
      <c r="BJ498" s="18" t="s">
        <v>140</v>
      </c>
      <c r="BK498" s="161">
        <f>ROUND(I498*H498,3)</f>
        <v>0</v>
      </c>
      <c r="BL498" s="18" t="s">
        <v>246</v>
      </c>
      <c r="BM498" s="159" t="s">
        <v>2279</v>
      </c>
    </row>
    <row r="499" spans="1:65" s="13" customFormat="1">
      <c r="B499" s="162"/>
      <c r="D499" s="163" t="s">
        <v>247</v>
      </c>
      <c r="E499" s="164" t="s">
        <v>1</v>
      </c>
      <c r="F499" s="165" t="s">
        <v>2280</v>
      </c>
      <c r="H499" s="166">
        <v>32.4</v>
      </c>
      <c r="I499" s="167"/>
      <c r="L499" s="162"/>
      <c r="M499" s="168"/>
      <c r="N499" s="169"/>
      <c r="O499" s="169"/>
      <c r="P499" s="169"/>
      <c r="Q499" s="169"/>
      <c r="R499" s="169"/>
      <c r="S499" s="169"/>
      <c r="T499" s="170"/>
      <c r="AT499" s="164" t="s">
        <v>247</v>
      </c>
      <c r="AU499" s="164" t="s">
        <v>140</v>
      </c>
      <c r="AV499" s="13" t="s">
        <v>140</v>
      </c>
      <c r="AW499" s="13" t="s">
        <v>3</v>
      </c>
      <c r="AX499" s="13" t="s">
        <v>80</v>
      </c>
      <c r="AY499" s="164" t="s">
        <v>239</v>
      </c>
    </row>
    <row r="500" spans="1:65" s="13" customFormat="1">
      <c r="B500" s="162"/>
      <c r="D500" s="163" t="s">
        <v>247</v>
      </c>
      <c r="E500" s="164" t="s">
        <v>1</v>
      </c>
      <c r="F500" s="165" t="s">
        <v>2281</v>
      </c>
      <c r="H500" s="166">
        <v>6.35</v>
      </c>
      <c r="I500" s="167"/>
      <c r="L500" s="162"/>
      <c r="M500" s="168"/>
      <c r="N500" s="169"/>
      <c r="O500" s="169"/>
      <c r="P500" s="169"/>
      <c r="Q500" s="169"/>
      <c r="R500" s="169"/>
      <c r="S500" s="169"/>
      <c r="T500" s="170"/>
      <c r="AT500" s="164" t="s">
        <v>247</v>
      </c>
      <c r="AU500" s="164" t="s">
        <v>140</v>
      </c>
      <c r="AV500" s="13" t="s">
        <v>140</v>
      </c>
      <c r="AW500" s="13" t="s">
        <v>3</v>
      </c>
      <c r="AX500" s="13" t="s">
        <v>80</v>
      </c>
      <c r="AY500" s="164" t="s">
        <v>239</v>
      </c>
    </row>
    <row r="501" spans="1:65" s="14" customFormat="1">
      <c r="B501" s="171"/>
      <c r="D501" s="163" t="s">
        <v>247</v>
      </c>
      <c r="E501" s="172" t="s">
        <v>1907</v>
      </c>
      <c r="F501" s="173" t="s">
        <v>249</v>
      </c>
      <c r="H501" s="174">
        <v>38.75</v>
      </c>
      <c r="I501" s="175"/>
      <c r="L501" s="171"/>
      <c r="M501" s="176"/>
      <c r="N501" s="177"/>
      <c r="O501" s="177"/>
      <c r="P501" s="177"/>
      <c r="Q501" s="177"/>
      <c r="R501" s="177"/>
      <c r="S501" s="177"/>
      <c r="T501" s="178"/>
      <c r="AT501" s="172" t="s">
        <v>247</v>
      </c>
      <c r="AU501" s="172" t="s">
        <v>140</v>
      </c>
      <c r="AV501" s="14" t="s">
        <v>246</v>
      </c>
      <c r="AW501" s="14" t="s">
        <v>3</v>
      </c>
      <c r="AX501" s="14" t="s">
        <v>88</v>
      </c>
      <c r="AY501" s="172" t="s">
        <v>239</v>
      </c>
    </row>
    <row r="502" spans="1:65" s="2" customFormat="1" ht="24.25" customHeight="1">
      <c r="A502" s="34"/>
      <c r="B502" s="147"/>
      <c r="C502" s="148" t="s">
        <v>1203</v>
      </c>
      <c r="D502" s="148" t="s">
        <v>242</v>
      </c>
      <c r="E502" s="149" t="s">
        <v>737</v>
      </c>
      <c r="F502" s="150" t="s">
        <v>738</v>
      </c>
      <c r="G502" s="151" t="s">
        <v>138</v>
      </c>
      <c r="H502" s="152">
        <v>108.3</v>
      </c>
      <c r="I502" s="153"/>
      <c r="J502" s="152">
        <f>ROUND(I502*H502,3)</f>
        <v>0</v>
      </c>
      <c r="K502" s="154"/>
      <c r="L502" s="35"/>
      <c r="M502" s="155" t="s">
        <v>1</v>
      </c>
      <c r="N502" s="156" t="s">
        <v>46</v>
      </c>
      <c r="O502" s="60"/>
      <c r="P502" s="157">
        <f>O502*H502</f>
        <v>0</v>
      </c>
      <c r="Q502" s="157">
        <v>2.4000000000000001E-4</v>
      </c>
      <c r="R502" s="157">
        <f>Q502*H502</f>
        <v>2.5992000000000001E-2</v>
      </c>
      <c r="S502" s="157">
        <v>0</v>
      </c>
      <c r="T502" s="158">
        <f>S502*H502</f>
        <v>0</v>
      </c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R502" s="159" t="s">
        <v>246</v>
      </c>
      <c r="AT502" s="159" t="s">
        <v>242</v>
      </c>
      <c r="AU502" s="159" t="s">
        <v>140</v>
      </c>
      <c r="AY502" s="18" t="s">
        <v>239</v>
      </c>
      <c r="BE502" s="160">
        <f>IF(N502="základná",J502,0)</f>
        <v>0</v>
      </c>
      <c r="BF502" s="160">
        <f>IF(N502="znížená",J502,0)</f>
        <v>0</v>
      </c>
      <c r="BG502" s="160">
        <f>IF(N502="zákl. prenesená",J502,0)</f>
        <v>0</v>
      </c>
      <c r="BH502" s="160">
        <f>IF(N502="zníž. prenesená",J502,0)</f>
        <v>0</v>
      </c>
      <c r="BI502" s="160">
        <f>IF(N502="nulová",J502,0)</f>
        <v>0</v>
      </c>
      <c r="BJ502" s="18" t="s">
        <v>140</v>
      </c>
      <c r="BK502" s="161">
        <f>ROUND(I502*H502,3)</f>
        <v>0</v>
      </c>
      <c r="BL502" s="18" t="s">
        <v>246</v>
      </c>
      <c r="BM502" s="159" t="s">
        <v>2282</v>
      </c>
    </row>
    <row r="503" spans="1:65" s="13" customFormat="1">
      <c r="B503" s="162"/>
      <c r="D503" s="163" t="s">
        <v>247</v>
      </c>
      <c r="E503" s="164" t="s">
        <v>1</v>
      </c>
      <c r="F503" s="165" t="s">
        <v>2283</v>
      </c>
      <c r="H503" s="166">
        <v>51.2</v>
      </c>
      <c r="I503" s="167"/>
      <c r="L503" s="162"/>
      <c r="M503" s="168"/>
      <c r="N503" s="169"/>
      <c r="O503" s="169"/>
      <c r="P503" s="169"/>
      <c r="Q503" s="169"/>
      <c r="R503" s="169"/>
      <c r="S503" s="169"/>
      <c r="T503" s="170"/>
      <c r="AT503" s="164" t="s">
        <v>247</v>
      </c>
      <c r="AU503" s="164" t="s">
        <v>140</v>
      </c>
      <c r="AV503" s="13" t="s">
        <v>140</v>
      </c>
      <c r="AW503" s="13" t="s">
        <v>3</v>
      </c>
      <c r="AX503" s="13" t="s">
        <v>80</v>
      </c>
      <c r="AY503" s="164" t="s">
        <v>239</v>
      </c>
    </row>
    <row r="504" spans="1:65" s="13" customFormat="1">
      <c r="B504" s="162"/>
      <c r="D504" s="163" t="s">
        <v>247</v>
      </c>
      <c r="E504" s="164" t="s">
        <v>1</v>
      </c>
      <c r="F504" s="165" t="s">
        <v>2284</v>
      </c>
      <c r="H504" s="166">
        <v>40.1</v>
      </c>
      <c r="I504" s="167"/>
      <c r="L504" s="162"/>
      <c r="M504" s="168"/>
      <c r="N504" s="169"/>
      <c r="O504" s="169"/>
      <c r="P504" s="169"/>
      <c r="Q504" s="169"/>
      <c r="R504" s="169"/>
      <c r="S504" s="169"/>
      <c r="T504" s="170"/>
      <c r="AT504" s="164" t="s">
        <v>247</v>
      </c>
      <c r="AU504" s="164" t="s">
        <v>140</v>
      </c>
      <c r="AV504" s="13" t="s">
        <v>140</v>
      </c>
      <c r="AW504" s="13" t="s">
        <v>3</v>
      </c>
      <c r="AX504" s="13" t="s">
        <v>80</v>
      </c>
      <c r="AY504" s="164" t="s">
        <v>239</v>
      </c>
    </row>
    <row r="505" spans="1:65" s="16" customFormat="1">
      <c r="B505" s="200"/>
      <c r="D505" s="163" t="s">
        <v>247</v>
      </c>
      <c r="E505" s="201" t="s">
        <v>136</v>
      </c>
      <c r="F505" s="202" t="s">
        <v>742</v>
      </c>
      <c r="H505" s="203">
        <v>91.3</v>
      </c>
      <c r="I505" s="204"/>
      <c r="L505" s="200"/>
      <c r="M505" s="205"/>
      <c r="N505" s="206"/>
      <c r="O505" s="206"/>
      <c r="P505" s="206"/>
      <c r="Q505" s="206"/>
      <c r="R505" s="206"/>
      <c r="S505" s="206"/>
      <c r="T505" s="207"/>
      <c r="AT505" s="201" t="s">
        <v>247</v>
      </c>
      <c r="AU505" s="201" t="s">
        <v>140</v>
      </c>
      <c r="AV505" s="16" t="s">
        <v>252</v>
      </c>
      <c r="AW505" s="16" t="s">
        <v>3</v>
      </c>
      <c r="AX505" s="16" t="s">
        <v>80</v>
      </c>
      <c r="AY505" s="201" t="s">
        <v>239</v>
      </c>
    </row>
    <row r="506" spans="1:65" s="13" customFormat="1">
      <c r="B506" s="162"/>
      <c r="D506" s="163" t="s">
        <v>247</v>
      </c>
      <c r="E506" s="164" t="s">
        <v>1</v>
      </c>
      <c r="F506" s="165" t="s">
        <v>2285</v>
      </c>
      <c r="H506" s="166">
        <v>17</v>
      </c>
      <c r="I506" s="167"/>
      <c r="L506" s="162"/>
      <c r="M506" s="168"/>
      <c r="N506" s="169"/>
      <c r="O506" s="169"/>
      <c r="P506" s="169"/>
      <c r="Q506" s="169"/>
      <c r="R506" s="169"/>
      <c r="S506" s="169"/>
      <c r="T506" s="170"/>
      <c r="AT506" s="164" t="s">
        <v>247</v>
      </c>
      <c r="AU506" s="164" t="s">
        <v>140</v>
      </c>
      <c r="AV506" s="13" t="s">
        <v>140</v>
      </c>
      <c r="AW506" s="13" t="s">
        <v>3</v>
      </c>
      <c r="AX506" s="13" t="s">
        <v>80</v>
      </c>
      <c r="AY506" s="164" t="s">
        <v>239</v>
      </c>
    </row>
    <row r="507" spans="1:65" s="14" customFormat="1">
      <c r="B507" s="171"/>
      <c r="D507" s="163" t="s">
        <v>247</v>
      </c>
      <c r="E507" s="172" t="s">
        <v>1</v>
      </c>
      <c r="F507" s="173" t="s">
        <v>249</v>
      </c>
      <c r="H507" s="174">
        <v>108.3</v>
      </c>
      <c r="I507" s="175"/>
      <c r="L507" s="171"/>
      <c r="M507" s="176"/>
      <c r="N507" s="177"/>
      <c r="O507" s="177"/>
      <c r="P507" s="177"/>
      <c r="Q507" s="177"/>
      <c r="R507" s="177"/>
      <c r="S507" s="177"/>
      <c r="T507" s="178"/>
      <c r="AT507" s="172" t="s">
        <v>247</v>
      </c>
      <c r="AU507" s="172" t="s">
        <v>140</v>
      </c>
      <c r="AV507" s="14" t="s">
        <v>246</v>
      </c>
      <c r="AW507" s="14" t="s">
        <v>3</v>
      </c>
      <c r="AX507" s="14" t="s">
        <v>88</v>
      </c>
      <c r="AY507" s="172" t="s">
        <v>239</v>
      </c>
    </row>
    <row r="508" spans="1:65" s="2" customFormat="1" ht="24.25" customHeight="1">
      <c r="A508" s="34"/>
      <c r="B508" s="147"/>
      <c r="C508" s="148" t="s">
        <v>1261</v>
      </c>
      <c r="D508" s="148" t="s">
        <v>242</v>
      </c>
      <c r="E508" s="149" t="s">
        <v>745</v>
      </c>
      <c r="F508" s="150" t="s">
        <v>746</v>
      </c>
      <c r="G508" s="151" t="s">
        <v>138</v>
      </c>
      <c r="H508" s="152">
        <v>69.930000000000007</v>
      </c>
      <c r="I508" s="153"/>
      <c r="J508" s="152">
        <f>ROUND(I508*H508,3)</f>
        <v>0</v>
      </c>
      <c r="K508" s="154"/>
      <c r="L508" s="35"/>
      <c r="M508" s="155" t="s">
        <v>1</v>
      </c>
      <c r="N508" s="156" t="s">
        <v>46</v>
      </c>
      <c r="O508" s="60"/>
      <c r="P508" s="157">
        <f>O508*H508</f>
        <v>0</v>
      </c>
      <c r="Q508" s="157">
        <v>4.0000000000000002E-4</v>
      </c>
      <c r="R508" s="157">
        <f>Q508*H508</f>
        <v>2.7972000000000004E-2</v>
      </c>
      <c r="S508" s="157">
        <v>0</v>
      </c>
      <c r="T508" s="158">
        <f>S508*H508</f>
        <v>0</v>
      </c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R508" s="159" t="s">
        <v>246</v>
      </c>
      <c r="AT508" s="159" t="s">
        <v>242</v>
      </c>
      <c r="AU508" s="159" t="s">
        <v>140</v>
      </c>
      <c r="AY508" s="18" t="s">
        <v>239</v>
      </c>
      <c r="BE508" s="160">
        <f>IF(N508="základná",J508,0)</f>
        <v>0</v>
      </c>
      <c r="BF508" s="160">
        <f>IF(N508="znížená",J508,0)</f>
        <v>0</v>
      </c>
      <c r="BG508" s="160">
        <f>IF(N508="zákl. prenesená",J508,0)</f>
        <v>0</v>
      </c>
      <c r="BH508" s="160">
        <f>IF(N508="zníž. prenesená",J508,0)</f>
        <v>0</v>
      </c>
      <c r="BI508" s="160">
        <f>IF(N508="nulová",J508,0)</f>
        <v>0</v>
      </c>
      <c r="BJ508" s="18" t="s">
        <v>140</v>
      </c>
      <c r="BK508" s="161">
        <f>ROUND(I508*H508,3)</f>
        <v>0</v>
      </c>
      <c r="BL508" s="18" t="s">
        <v>246</v>
      </c>
      <c r="BM508" s="159" t="s">
        <v>2286</v>
      </c>
    </row>
    <row r="509" spans="1:65" s="13" customFormat="1">
      <c r="B509" s="162"/>
      <c r="D509" s="163" t="s">
        <v>247</v>
      </c>
      <c r="E509" s="164" t="s">
        <v>1</v>
      </c>
      <c r="F509" s="165" t="s">
        <v>2287</v>
      </c>
      <c r="H509" s="166">
        <v>76.28</v>
      </c>
      <c r="I509" s="167"/>
      <c r="L509" s="162"/>
      <c r="M509" s="168"/>
      <c r="N509" s="169"/>
      <c r="O509" s="169"/>
      <c r="P509" s="169"/>
      <c r="Q509" s="169"/>
      <c r="R509" s="169"/>
      <c r="S509" s="169"/>
      <c r="T509" s="170"/>
      <c r="AT509" s="164" t="s">
        <v>247</v>
      </c>
      <c r="AU509" s="164" t="s">
        <v>140</v>
      </c>
      <c r="AV509" s="13" t="s">
        <v>140</v>
      </c>
      <c r="AW509" s="13" t="s">
        <v>3</v>
      </c>
      <c r="AX509" s="13" t="s">
        <v>80</v>
      </c>
      <c r="AY509" s="164" t="s">
        <v>239</v>
      </c>
    </row>
    <row r="510" spans="1:65" s="13" customFormat="1">
      <c r="B510" s="162"/>
      <c r="D510" s="163" t="s">
        <v>247</v>
      </c>
      <c r="E510" s="164" t="s">
        <v>1</v>
      </c>
      <c r="F510" s="165" t="s">
        <v>2288</v>
      </c>
      <c r="H510" s="166">
        <v>-6.35</v>
      </c>
      <c r="I510" s="167"/>
      <c r="L510" s="162"/>
      <c r="M510" s="168"/>
      <c r="N510" s="169"/>
      <c r="O510" s="169"/>
      <c r="P510" s="169"/>
      <c r="Q510" s="169"/>
      <c r="R510" s="169"/>
      <c r="S510" s="169"/>
      <c r="T510" s="170"/>
      <c r="AT510" s="164" t="s">
        <v>247</v>
      </c>
      <c r="AU510" s="164" t="s">
        <v>140</v>
      </c>
      <c r="AV510" s="13" t="s">
        <v>140</v>
      </c>
      <c r="AW510" s="13" t="s">
        <v>3</v>
      </c>
      <c r="AX510" s="13" t="s">
        <v>80</v>
      </c>
      <c r="AY510" s="164" t="s">
        <v>239</v>
      </c>
    </row>
    <row r="511" spans="1:65" s="14" customFormat="1">
      <c r="B511" s="171"/>
      <c r="D511" s="163" t="s">
        <v>247</v>
      </c>
      <c r="E511" s="172" t="s">
        <v>1</v>
      </c>
      <c r="F511" s="173" t="s">
        <v>249</v>
      </c>
      <c r="H511" s="174">
        <v>69.930000000000007</v>
      </c>
      <c r="I511" s="175"/>
      <c r="L511" s="171"/>
      <c r="M511" s="176"/>
      <c r="N511" s="177"/>
      <c r="O511" s="177"/>
      <c r="P511" s="177"/>
      <c r="Q511" s="177"/>
      <c r="R511" s="177"/>
      <c r="S511" s="177"/>
      <c r="T511" s="178"/>
      <c r="AT511" s="172" t="s">
        <v>247</v>
      </c>
      <c r="AU511" s="172" t="s">
        <v>140</v>
      </c>
      <c r="AV511" s="14" t="s">
        <v>246</v>
      </c>
      <c r="AW511" s="14" t="s">
        <v>3</v>
      </c>
      <c r="AX511" s="14" t="s">
        <v>88</v>
      </c>
      <c r="AY511" s="172" t="s">
        <v>239</v>
      </c>
    </row>
    <row r="512" spans="1:65" s="2" customFormat="1" ht="24.25" customHeight="1">
      <c r="A512" s="34"/>
      <c r="B512" s="147"/>
      <c r="C512" s="254" t="s">
        <v>1218</v>
      </c>
      <c r="D512" s="254" t="s">
        <v>242</v>
      </c>
      <c r="E512" s="255" t="s">
        <v>759</v>
      </c>
      <c r="F512" s="256" t="s">
        <v>760</v>
      </c>
      <c r="G512" s="257" t="s">
        <v>261</v>
      </c>
      <c r="H512" s="258">
        <v>73.424000000000007</v>
      </c>
      <c r="I512" s="258"/>
      <c r="J512" s="258">
        <f>ROUND(I512*H512,3)</f>
        <v>0</v>
      </c>
      <c r="K512" s="154"/>
      <c r="L512" s="35"/>
      <c r="M512" s="155" t="s">
        <v>1</v>
      </c>
      <c r="N512" s="156" t="s">
        <v>46</v>
      </c>
      <c r="O512" s="60"/>
      <c r="P512" s="157">
        <f>O512*H512</f>
        <v>0</v>
      </c>
      <c r="Q512" s="157">
        <v>1.5630000000000002E-2</v>
      </c>
      <c r="R512" s="157">
        <f>Q512*H512</f>
        <v>1.1476171200000003</v>
      </c>
      <c r="S512" s="157">
        <v>0</v>
      </c>
      <c r="T512" s="158">
        <f>S512*H512</f>
        <v>0</v>
      </c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R512" s="159" t="s">
        <v>246</v>
      </c>
      <c r="AT512" s="159" t="s">
        <v>242</v>
      </c>
      <c r="AU512" s="159" t="s">
        <v>140</v>
      </c>
      <c r="AY512" s="18" t="s">
        <v>239</v>
      </c>
      <c r="BE512" s="160">
        <f>IF(N512="základná",J512,0)</f>
        <v>0</v>
      </c>
      <c r="BF512" s="160">
        <f>IF(N512="znížená",J512,0)</f>
        <v>0</v>
      </c>
      <c r="BG512" s="160">
        <f>IF(N512="zákl. prenesená",J512,0)</f>
        <v>0</v>
      </c>
      <c r="BH512" s="160">
        <f>IF(N512="zníž. prenesená",J512,0)</f>
        <v>0</v>
      </c>
      <c r="BI512" s="160">
        <f>IF(N512="nulová",J512,0)</f>
        <v>0</v>
      </c>
      <c r="BJ512" s="18" t="s">
        <v>140</v>
      </c>
      <c r="BK512" s="161">
        <f>ROUND(I512*H512,3)</f>
        <v>0</v>
      </c>
      <c r="BL512" s="18" t="s">
        <v>246</v>
      </c>
      <c r="BM512" s="159" t="s">
        <v>362</v>
      </c>
    </row>
    <row r="513" spans="1:65" s="13" customFormat="1">
      <c r="B513" s="162"/>
      <c r="D513" s="163" t="s">
        <v>247</v>
      </c>
      <c r="E513" s="164" t="s">
        <v>1923</v>
      </c>
      <c r="F513" s="165" t="s">
        <v>2289</v>
      </c>
      <c r="H513" s="166">
        <v>29.692</v>
      </c>
      <c r="I513" s="167"/>
      <c r="L513" s="162"/>
      <c r="M513" s="168"/>
      <c r="N513" s="169"/>
      <c r="O513" s="169"/>
      <c r="P513" s="169"/>
      <c r="Q513" s="169"/>
      <c r="R513" s="169"/>
      <c r="S513" s="169"/>
      <c r="T513" s="170"/>
      <c r="AT513" s="164" t="s">
        <v>247</v>
      </c>
      <c r="AU513" s="164" t="s">
        <v>140</v>
      </c>
      <c r="AV513" s="13" t="s">
        <v>140</v>
      </c>
      <c r="AW513" s="13" t="s">
        <v>3</v>
      </c>
      <c r="AX513" s="13" t="s">
        <v>80</v>
      </c>
      <c r="AY513" s="164" t="s">
        <v>239</v>
      </c>
    </row>
    <row r="514" spans="1:65" s="13" customFormat="1">
      <c r="B514" s="162"/>
      <c r="D514" s="163" t="s">
        <v>247</v>
      </c>
      <c r="E514" s="164" t="s">
        <v>1</v>
      </c>
      <c r="F514" s="165" t="s">
        <v>2290</v>
      </c>
      <c r="H514" s="166">
        <v>43.731999999999999</v>
      </c>
      <c r="I514" s="167"/>
      <c r="L514" s="162"/>
      <c r="M514" s="168"/>
      <c r="N514" s="169"/>
      <c r="O514" s="169"/>
      <c r="P514" s="169"/>
      <c r="Q514" s="169"/>
      <c r="R514" s="169"/>
      <c r="S514" s="169"/>
      <c r="T514" s="170"/>
      <c r="AT514" s="164" t="s">
        <v>247</v>
      </c>
      <c r="AU514" s="164" t="s">
        <v>140</v>
      </c>
      <c r="AV514" s="13" t="s">
        <v>140</v>
      </c>
      <c r="AW514" s="13" t="s">
        <v>3</v>
      </c>
      <c r="AX514" s="13" t="s">
        <v>80</v>
      </c>
      <c r="AY514" s="164" t="s">
        <v>239</v>
      </c>
    </row>
    <row r="515" spans="1:65" s="14" customFormat="1">
      <c r="B515" s="171"/>
      <c r="D515" s="163" t="s">
        <v>247</v>
      </c>
      <c r="E515" s="172" t="s">
        <v>1</v>
      </c>
      <c r="F515" s="173" t="s">
        <v>249</v>
      </c>
      <c r="H515" s="174">
        <v>73.424000000000007</v>
      </c>
      <c r="I515" s="175"/>
      <c r="L515" s="171"/>
      <c r="M515" s="176"/>
      <c r="N515" s="177"/>
      <c r="O515" s="177"/>
      <c r="P515" s="177"/>
      <c r="Q515" s="177"/>
      <c r="R515" s="177"/>
      <c r="S515" s="177"/>
      <c r="T515" s="178"/>
      <c r="AT515" s="172" t="s">
        <v>247</v>
      </c>
      <c r="AU515" s="172" t="s">
        <v>140</v>
      </c>
      <c r="AV515" s="14" t="s">
        <v>246</v>
      </c>
      <c r="AW515" s="14" t="s">
        <v>3</v>
      </c>
      <c r="AX515" s="14" t="s">
        <v>88</v>
      </c>
      <c r="AY515" s="172" t="s">
        <v>239</v>
      </c>
    </row>
    <row r="516" spans="1:65" s="2" customFormat="1" ht="24.25" customHeight="1">
      <c r="A516" s="34"/>
      <c r="B516" s="147"/>
      <c r="C516" s="254" t="s">
        <v>1245</v>
      </c>
      <c r="D516" s="254" t="s">
        <v>242</v>
      </c>
      <c r="E516" s="255" t="s">
        <v>768</v>
      </c>
      <c r="F516" s="256" t="s">
        <v>769</v>
      </c>
      <c r="G516" s="257" t="s">
        <v>261</v>
      </c>
      <c r="H516" s="258">
        <v>33.222999999999999</v>
      </c>
      <c r="I516" s="258"/>
      <c r="J516" s="258">
        <f>ROUND(I516*H516,3)</f>
        <v>0</v>
      </c>
      <c r="K516" s="154"/>
      <c r="L516" s="35"/>
      <c r="M516" s="155" t="s">
        <v>1</v>
      </c>
      <c r="N516" s="156" t="s">
        <v>46</v>
      </c>
      <c r="O516" s="60"/>
      <c r="P516" s="157">
        <f>O516*H516</f>
        <v>0</v>
      </c>
      <c r="Q516" s="157">
        <v>2.7584999999999998E-2</v>
      </c>
      <c r="R516" s="157">
        <f>Q516*H516</f>
        <v>0.91645645499999995</v>
      </c>
      <c r="S516" s="157">
        <v>0</v>
      </c>
      <c r="T516" s="158">
        <f>S516*H516</f>
        <v>0</v>
      </c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R516" s="159" t="s">
        <v>246</v>
      </c>
      <c r="AT516" s="159" t="s">
        <v>242</v>
      </c>
      <c r="AU516" s="159" t="s">
        <v>140</v>
      </c>
      <c r="AY516" s="18" t="s">
        <v>239</v>
      </c>
      <c r="BE516" s="160">
        <f>IF(N516="základná",J516,0)</f>
        <v>0</v>
      </c>
      <c r="BF516" s="160">
        <f>IF(N516="znížená",J516,0)</f>
        <v>0</v>
      </c>
      <c r="BG516" s="160">
        <f>IF(N516="zákl. prenesená",J516,0)</f>
        <v>0</v>
      </c>
      <c r="BH516" s="160">
        <f>IF(N516="zníž. prenesená",J516,0)</f>
        <v>0</v>
      </c>
      <c r="BI516" s="160">
        <f>IF(N516="nulová",J516,0)</f>
        <v>0</v>
      </c>
      <c r="BJ516" s="18" t="s">
        <v>140</v>
      </c>
      <c r="BK516" s="161">
        <f>ROUND(I516*H516,3)</f>
        <v>0</v>
      </c>
      <c r="BL516" s="18" t="s">
        <v>246</v>
      </c>
      <c r="BM516" s="159" t="s">
        <v>375</v>
      </c>
    </row>
    <row r="517" spans="1:65" s="13" customFormat="1">
      <c r="B517" s="162"/>
      <c r="D517" s="163" t="s">
        <v>247</v>
      </c>
      <c r="E517" s="164" t="s">
        <v>1</v>
      </c>
      <c r="F517" s="165" t="s">
        <v>2291</v>
      </c>
      <c r="H517" s="166">
        <v>40.468000000000004</v>
      </c>
      <c r="I517" s="167"/>
      <c r="L517" s="162"/>
      <c r="M517" s="168"/>
      <c r="N517" s="169"/>
      <c r="O517" s="169"/>
      <c r="P517" s="169"/>
      <c r="Q517" s="169"/>
      <c r="R517" s="169"/>
      <c r="S517" s="169"/>
      <c r="T517" s="170"/>
      <c r="AT517" s="164" t="s">
        <v>247</v>
      </c>
      <c r="AU517" s="164" t="s">
        <v>140</v>
      </c>
      <c r="AV517" s="13" t="s">
        <v>140</v>
      </c>
      <c r="AW517" s="13" t="s">
        <v>3</v>
      </c>
      <c r="AX517" s="13" t="s">
        <v>80</v>
      </c>
      <c r="AY517" s="164" t="s">
        <v>239</v>
      </c>
    </row>
    <row r="518" spans="1:65" s="13" customFormat="1">
      <c r="B518" s="162"/>
      <c r="D518" s="163" t="s">
        <v>247</v>
      </c>
      <c r="E518" s="164" t="s">
        <v>1</v>
      </c>
      <c r="F518" s="165" t="s">
        <v>2292</v>
      </c>
      <c r="H518" s="166">
        <v>-7.2450000000000001</v>
      </c>
      <c r="I518" s="167"/>
      <c r="L518" s="162"/>
      <c r="M518" s="168"/>
      <c r="N518" s="169"/>
      <c r="O518" s="169"/>
      <c r="P518" s="169"/>
      <c r="Q518" s="169"/>
      <c r="R518" s="169"/>
      <c r="S518" s="169"/>
      <c r="T518" s="170"/>
      <c r="AT518" s="164" t="s">
        <v>247</v>
      </c>
      <c r="AU518" s="164" t="s">
        <v>140</v>
      </c>
      <c r="AV518" s="13" t="s">
        <v>140</v>
      </c>
      <c r="AW518" s="13" t="s">
        <v>3</v>
      </c>
      <c r="AX518" s="13" t="s">
        <v>80</v>
      </c>
      <c r="AY518" s="164" t="s">
        <v>239</v>
      </c>
    </row>
    <row r="519" spans="1:65" s="14" customFormat="1">
      <c r="B519" s="171"/>
      <c r="D519" s="163" t="s">
        <v>247</v>
      </c>
      <c r="E519" s="172" t="s">
        <v>1914</v>
      </c>
      <c r="F519" s="173" t="s">
        <v>249</v>
      </c>
      <c r="H519" s="174">
        <v>33.222999999999999</v>
      </c>
      <c r="I519" s="175"/>
      <c r="L519" s="171"/>
      <c r="M519" s="176"/>
      <c r="N519" s="177"/>
      <c r="O519" s="177"/>
      <c r="P519" s="177"/>
      <c r="Q519" s="177"/>
      <c r="R519" s="177"/>
      <c r="S519" s="177"/>
      <c r="T519" s="178"/>
      <c r="AT519" s="172" t="s">
        <v>247</v>
      </c>
      <c r="AU519" s="172" t="s">
        <v>140</v>
      </c>
      <c r="AV519" s="14" t="s">
        <v>246</v>
      </c>
      <c r="AW519" s="14" t="s">
        <v>3</v>
      </c>
      <c r="AX519" s="14" t="s">
        <v>88</v>
      </c>
      <c r="AY519" s="172" t="s">
        <v>239</v>
      </c>
    </row>
    <row r="520" spans="1:65" s="2" customFormat="1" ht="24.25" customHeight="1">
      <c r="A520" s="34"/>
      <c r="B520" s="147"/>
      <c r="C520" s="254" t="s">
        <v>1248</v>
      </c>
      <c r="D520" s="254" t="s">
        <v>242</v>
      </c>
      <c r="E520" s="255" t="s">
        <v>773</v>
      </c>
      <c r="F520" s="256" t="s">
        <v>774</v>
      </c>
      <c r="G520" s="257" t="s">
        <v>261</v>
      </c>
      <c r="H520" s="258">
        <v>220.87200000000001</v>
      </c>
      <c r="I520" s="258"/>
      <c r="J520" s="258">
        <f>ROUND(I520*H520,3)</f>
        <v>0</v>
      </c>
      <c r="K520" s="154"/>
      <c r="L520" s="35"/>
      <c r="M520" s="155" t="s">
        <v>1</v>
      </c>
      <c r="N520" s="156" t="s">
        <v>46</v>
      </c>
      <c r="O520" s="60"/>
      <c r="P520" s="157">
        <f>O520*H520</f>
        <v>0</v>
      </c>
      <c r="Q520" s="157">
        <v>3.7365000000000002E-2</v>
      </c>
      <c r="R520" s="157">
        <f>Q520*H520</f>
        <v>8.2528822800000015</v>
      </c>
      <c r="S520" s="157">
        <v>0</v>
      </c>
      <c r="T520" s="158">
        <f>S520*H520</f>
        <v>0</v>
      </c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R520" s="159" t="s">
        <v>246</v>
      </c>
      <c r="AT520" s="159" t="s">
        <v>242</v>
      </c>
      <c r="AU520" s="159" t="s">
        <v>140</v>
      </c>
      <c r="AY520" s="18" t="s">
        <v>239</v>
      </c>
      <c r="BE520" s="160">
        <f>IF(N520="základná",J520,0)</f>
        <v>0</v>
      </c>
      <c r="BF520" s="160">
        <f>IF(N520="znížená",J520,0)</f>
        <v>0</v>
      </c>
      <c r="BG520" s="160">
        <f>IF(N520="zákl. prenesená",J520,0)</f>
        <v>0</v>
      </c>
      <c r="BH520" s="160">
        <f>IF(N520="zníž. prenesená",J520,0)</f>
        <v>0</v>
      </c>
      <c r="BI520" s="160">
        <f>IF(N520="nulová",J520,0)</f>
        <v>0</v>
      </c>
      <c r="BJ520" s="18" t="s">
        <v>140</v>
      </c>
      <c r="BK520" s="161">
        <f>ROUND(I520*H520,3)</f>
        <v>0</v>
      </c>
      <c r="BL520" s="18" t="s">
        <v>246</v>
      </c>
      <c r="BM520" s="159" t="s">
        <v>380</v>
      </c>
    </row>
    <row r="521" spans="1:65" s="13" customFormat="1">
      <c r="B521" s="162"/>
      <c r="D521" s="163" t="s">
        <v>247</v>
      </c>
      <c r="E521" s="164" t="s">
        <v>1</v>
      </c>
      <c r="F521" s="165" t="s">
        <v>2293</v>
      </c>
      <c r="H521" s="166">
        <v>287.52</v>
      </c>
      <c r="I521" s="167"/>
      <c r="L521" s="162"/>
      <c r="M521" s="168"/>
      <c r="N521" s="169"/>
      <c r="O521" s="169"/>
      <c r="P521" s="169"/>
      <c r="Q521" s="169"/>
      <c r="R521" s="169"/>
      <c r="S521" s="169"/>
      <c r="T521" s="170"/>
      <c r="AT521" s="164" t="s">
        <v>247</v>
      </c>
      <c r="AU521" s="164" t="s">
        <v>140</v>
      </c>
      <c r="AV521" s="13" t="s">
        <v>140</v>
      </c>
      <c r="AW521" s="13" t="s">
        <v>3</v>
      </c>
      <c r="AX521" s="13" t="s">
        <v>80</v>
      </c>
      <c r="AY521" s="164" t="s">
        <v>239</v>
      </c>
    </row>
    <row r="522" spans="1:65" s="13" customFormat="1" ht="20.95">
      <c r="B522" s="162"/>
      <c r="D522" s="163" t="s">
        <v>247</v>
      </c>
      <c r="E522" s="164" t="s">
        <v>1</v>
      </c>
      <c r="F522" s="165" t="s">
        <v>2294</v>
      </c>
      <c r="H522" s="166">
        <v>-66.647999999999996</v>
      </c>
      <c r="I522" s="167"/>
      <c r="L522" s="162"/>
      <c r="M522" s="168"/>
      <c r="N522" s="169"/>
      <c r="O522" s="169"/>
      <c r="P522" s="169"/>
      <c r="Q522" s="169"/>
      <c r="R522" s="169"/>
      <c r="S522" s="169"/>
      <c r="T522" s="170"/>
      <c r="AT522" s="164" t="s">
        <v>247</v>
      </c>
      <c r="AU522" s="164" t="s">
        <v>140</v>
      </c>
      <c r="AV522" s="13" t="s">
        <v>140</v>
      </c>
      <c r="AW522" s="13" t="s">
        <v>3</v>
      </c>
      <c r="AX522" s="13" t="s">
        <v>80</v>
      </c>
      <c r="AY522" s="164" t="s">
        <v>239</v>
      </c>
    </row>
    <row r="523" spans="1:65" s="14" customFormat="1">
      <c r="B523" s="171"/>
      <c r="D523" s="163" t="s">
        <v>247</v>
      </c>
      <c r="E523" s="172" t="s">
        <v>1917</v>
      </c>
      <c r="F523" s="173" t="s">
        <v>249</v>
      </c>
      <c r="H523" s="174">
        <v>220.87200000000001</v>
      </c>
      <c r="I523" s="175"/>
      <c r="L523" s="171"/>
      <c r="M523" s="176"/>
      <c r="N523" s="177"/>
      <c r="O523" s="177"/>
      <c r="P523" s="177"/>
      <c r="Q523" s="177"/>
      <c r="R523" s="177"/>
      <c r="S523" s="177"/>
      <c r="T523" s="178"/>
      <c r="AT523" s="172" t="s">
        <v>247</v>
      </c>
      <c r="AU523" s="172" t="s">
        <v>140</v>
      </c>
      <c r="AV523" s="14" t="s">
        <v>246</v>
      </c>
      <c r="AW523" s="14" t="s">
        <v>3</v>
      </c>
      <c r="AX523" s="14" t="s">
        <v>88</v>
      </c>
      <c r="AY523" s="172" t="s">
        <v>239</v>
      </c>
    </row>
    <row r="524" spans="1:65" s="2" customFormat="1" ht="24.25" customHeight="1">
      <c r="A524" s="34"/>
      <c r="B524" s="147"/>
      <c r="C524" s="254" t="s">
        <v>403</v>
      </c>
      <c r="D524" s="254" t="s">
        <v>242</v>
      </c>
      <c r="E524" s="255" t="s">
        <v>777</v>
      </c>
      <c r="F524" s="256" t="s">
        <v>778</v>
      </c>
      <c r="G524" s="257" t="s">
        <v>261</v>
      </c>
      <c r="H524" s="258">
        <v>13.03</v>
      </c>
      <c r="I524" s="258"/>
      <c r="J524" s="258">
        <f>ROUND(I524*H524,3)</f>
        <v>0</v>
      </c>
      <c r="K524" s="154"/>
      <c r="L524" s="35"/>
      <c r="M524" s="155" t="s">
        <v>1</v>
      </c>
      <c r="N524" s="156" t="s">
        <v>46</v>
      </c>
      <c r="O524" s="60"/>
      <c r="P524" s="157">
        <f>O524*H524</f>
        <v>0</v>
      </c>
      <c r="Q524" s="157">
        <v>1.8682500000000001E-2</v>
      </c>
      <c r="R524" s="157">
        <f>Q524*H524</f>
        <v>0.243432975</v>
      </c>
      <c r="S524" s="157">
        <v>0</v>
      </c>
      <c r="T524" s="158">
        <f>S524*H524</f>
        <v>0</v>
      </c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R524" s="159" t="s">
        <v>246</v>
      </c>
      <c r="AT524" s="159" t="s">
        <v>242</v>
      </c>
      <c r="AU524" s="159" t="s">
        <v>140</v>
      </c>
      <c r="AY524" s="18" t="s">
        <v>239</v>
      </c>
      <c r="BE524" s="160">
        <f>IF(N524="základná",J524,0)</f>
        <v>0</v>
      </c>
      <c r="BF524" s="160">
        <f>IF(N524="znížená",J524,0)</f>
        <v>0</v>
      </c>
      <c r="BG524" s="160">
        <f>IF(N524="zákl. prenesená",J524,0)</f>
        <v>0</v>
      </c>
      <c r="BH524" s="160">
        <f>IF(N524="zníž. prenesená",J524,0)</f>
        <v>0</v>
      </c>
      <c r="BI524" s="160">
        <f>IF(N524="nulová",J524,0)</f>
        <v>0</v>
      </c>
      <c r="BJ524" s="18" t="s">
        <v>140</v>
      </c>
      <c r="BK524" s="161">
        <f>ROUND(I524*H524,3)</f>
        <v>0</v>
      </c>
      <c r="BL524" s="18" t="s">
        <v>246</v>
      </c>
      <c r="BM524" s="159" t="s">
        <v>385</v>
      </c>
    </row>
    <row r="525" spans="1:65" s="13" customFormat="1">
      <c r="B525" s="162"/>
      <c r="D525" s="163" t="s">
        <v>247</v>
      </c>
      <c r="E525" s="164" t="s">
        <v>1</v>
      </c>
      <c r="F525" s="165" t="s">
        <v>2295</v>
      </c>
      <c r="H525" s="166">
        <v>8.84</v>
      </c>
      <c r="I525" s="167"/>
      <c r="L525" s="162"/>
      <c r="M525" s="168"/>
      <c r="N525" s="169"/>
      <c r="O525" s="169"/>
      <c r="P525" s="169"/>
      <c r="Q525" s="169"/>
      <c r="R525" s="169"/>
      <c r="S525" s="169"/>
      <c r="T525" s="170"/>
      <c r="AT525" s="164" t="s">
        <v>247</v>
      </c>
      <c r="AU525" s="164" t="s">
        <v>140</v>
      </c>
      <c r="AV525" s="13" t="s">
        <v>140</v>
      </c>
      <c r="AW525" s="13" t="s">
        <v>3</v>
      </c>
      <c r="AX525" s="13" t="s">
        <v>80</v>
      </c>
      <c r="AY525" s="164" t="s">
        <v>239</v>
      </c>
    </row>
    <row r="526" spans="1:65" s="13" customFormat="1" ht="20.95">
      <c r="B526" s="162"/>
      <c r="D526" s="163" t="s">
        <v>247</v>
      </c>
      <c r="E526" s="164" t="s">
        <v>1</v>
      </c>
      <c r="F526" s="165" t="s">
        <v>2296</v>
      </c>
      <c r="H526" s="166">
        <v>4.1900000000000004</v>
      </c>
      <c r="I526" s="167"/>
      <c r="L526" s="162"/>
      <c r="M526" s="168"/>
      <c r="N526" s="169"/>
      <c r="O526" s="169"/>
      <c r="P526" s="169"/>
      <c r="Q526" s="169"/>
      <c r="R526" s="169"/>
      <c r="S526" s="169"/>
      <c r="T526" s="170"/>
      <c r="AT526" s="164" t="s">
        <v>247</v>
      </c>
      <c r="AU526" s="164" t="s">
        <v>140</v>
      </c>
      <c r="AV526" s="13" t="s">
        <v>140</v>
      </c>
      <c r="AW526" s="13" t="s">
        <v>3</v>
      </c>
      <c r="AX526" s="13" t="s">
        <v>80</v>
      </c>
      <c r="AY526" s="164" t="s">
        <v>239</v>
      </c>
    </row>
    <row r="527" spans="1:65" s="14" customFormat="1">
      <c r="B527" s="171"/>
      <c r="D527" s="163" t="s">
        <v>247</v>
      </c>
      <c r="E527" s="172" t="s">
        <v>1920</v>
      </c>
      <c r="F527" s="173" t="s">
        <v>249</v>
      </c>
      <c r="H527" s="174">
        <v>13.03</v>
      </c>
      <c r="I527" s="175"/>
      <c r="L527" s="171"/>
      <c r="M527" s="176"/>
      <c r="N527" s="177"/>
      <c r="O527" s="177"/>
      <c r="P527" s="177"/>
      <c r="Q527" s="177"/>
      <c r="R527" s="177"/>
      <c r="S527" s="177"/>
      <c r="T527" s="178"/>
      <c r="AT527" s="172" t="s">
        <v>247</v>
      </c>
      <c r="AU527" s="172" t="s">
        <v>140</v>
      </c>
      <c r="AV527" s="14" t="s">
        <v>246</v>
      </c>
      <c r="AW527" s="14" t="s">
        <v>3</v>
      </c>
      <c r="AX527" s="14" t="s">
        <v>88</v>
      </c>
      <c r="AY527" s="172" t="s">
        <v>239</v>
      </c>
    </row>
    <row r="528" spans="1:65" s="2" customFormat="1" ht="24.25" customHeight="1">
      <c r="A528" s="34"/>
      <c r="B528" s="147"/>
      <c r="C528" s="148" t="s">
        <v>415</v>
      </c>
      <c r="D528" s="148" t="s">
        <v>242</v>
      </c>
      <c r="E528" s="149" t="s">
        <v>793</v>
      </c>
      <c r="F528" s="150" t="s">
        <v>2297</v>
      </c>
      <c r="G528" s="151" t="s">
        <v>261</v>
      </c>
      <c r="H528" s="152">
        <v>418.029</v>
      </c>
      <c r="I528" s="153"/>
      <c r="J528" s="152">
        <f>ROUND(I528*H528,3)</f>
        <v>0</v>
      </c>
      <c r="K528" s="154"/>
      <c r="L528" s="35"/>
      <c r="M528" s="155" t="s">
        <v>1</v>
      </c>
      <c r="N528" s="156" t="s">
        <v>46</v>
      </c>
      <c r="O528" s="60"/>
      <c r="P528" s="157">
        <f>O528*H528</f>
        <v>0</v>
      </c>
      <c r="Q528" s="157">
        <v>1.2E-4</v>
      </c>
      <c r="R528" s="157">
        <f>Q528*H528</f>
        <v>5.0163480000000003E-2</v>
      </c>
      <c r="S528" s="157">
        <v>0</v>
      </c>
      <c r="T528" s="158">
        <f>S528*H528</f>
        <v>0</v>
      </c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R528" s="159" t="s">
        <v>307</v>
      </c>
      <c r="AT528" s="159" t="s">
        <v>242</v>
      </c>
      <c r="AU528" s="159" t="s">
        <v>140</v>
      </c>
      <c r="AY528" s="18" t="s">
        <v>239</v>
      </c>
      <c r="BE528" s="160">
        <f>IF(N528="základná",J528,0)</f>
        <v>0</v>
      </c>
      <c r="BF528" s="160">
        <f>IF(N528="znížená",J528,0)</f>
        <v>0</v>
      </c>
      <c r="BG528" s="160">
        <f>IF(N528="zákl. prenesená",J528,0)</f>
        <v>0</v>
      </c>
      <c r="BH528" s="160">
        <f>IF(N528="zníž. prenesená",J528,0)</f>
        <v>0</v>
      </c>
      <c r="BI528" s="160">
        <f>IF(N528="nulová",J528,0)</f>
        <v>0</v>
      </c>
      <c r="BJ528" s="18" t="s">
        <v>140</v>
      </c>
      <c r="BK528" s="161">
        <f>ROUND(I528*H528,3)</f>
        <v>0</v>
      </c>
      <c r="BL528" s="18" t="s">
        <v>307</v>
      </c>
      <c r="BM528" s="159" t="s">
        <v>2298</v>
      </c>
    </row>
    <row r="529" spans="1:65" s="13" customFormat="1">
      <c r="B529" s="162"/>
      <c r="D529" s="163" t="s">
        <v>247</v>
      </c>
      <c r="E529" s="164" t="s">
        <v>1</v>
      </c>
      <c r="F529" s="165" t="s">
        <v>2299</v>
      </c>
      <c r="H529" s="166">
        <v>418.029</v>
      </c>
      <c r="I529" s="167"/>
      <c r="L529" s="162"/>
      <c r="M529" s="168"/>
      <c r="N529" s="169"/>
      <c r="O529" s="169"/>
      <c r="P529" s="169"/>
      <c r="Q529" s="169"/>
      <c r="R529" s="169"/>
      <c r="S529" s="169"/>
      <c r="T529" s="170"/>
      <c r="AT529" s="164" t="s">
        <v>247</v>
      </c>
      <c r="AU529" s="164" t="s">
        <v>140</v>
      </c>
      <c r="AV529" s="13" t="s">
        <v>140</v>
      </c>
      <c r="AW529" s="13" t="s">
        <v>3</v>
      </c>
      <c r="AX529" s="13" t="s">
        <v>88</v>
      </c>
      <c r="AY529" s="164" t="s">
        <v>239</v>
      </c>
    </row>
    <row r="530" spans="1:65" s="2" customFormat="1" ht="24.25" customHeight="1">
      <c r="A530" s="34"/>
      <c r="B530" s="147"/>
      <c r="C530" s="259" t="s">
        <v>1274</v>
      </c>
      <c r="D530" s="259" t="s">
        <v>541</v>
      </c>
      <c r="E530" s="260" t="s">
        <v>2300</v>
      </c>
      <c r="F530" s="261" t="s">
        <v>5424</v>
      </c>
      <c r="G530" s="262" t="s">
        <v>261</v>
      </c>
      <c r="H530" s="263">
        <v>852.779</v>
      </c>
      <c r="I530" s="263"/>
      <c r="J530" s="263">
        <f>ROUND(I530*H530,3)</f>
        <v>0</v>
      </c>
      <c r="K530" s="196"/>
      <c r="L530" s="197"/>
      <c r="M530" s="198" t="s">
        <v>1</v>
      </c>
      <c r="N530" s="199" t="s">
        <v>46</v>
      </c>
      <c r="O530" s="60"/>
      <c r="P530" s="157">
        <f>O530*H530</f>
        <v>0</v>
      </c>
      <c r="Q530" s="157">
        <v>3.8999999999999998E-3</v>
      </c>
      <c r="R530" s="157">
        <f>Q530*H530</f>
        <v>3.3258380999999999</v>
      </c>
      <c r="S530" s="157">
        <v>0</v>
      </c>
      <c r="T530" s="158">
        <f>S530*H530</f>
        <v>0</v>
      </c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R530" s="159" t="s">
        <v>323</v>
      </c>
      <c r="AT530" s="159" t="s">
        <v>541</v>
      </c>
      <c r="AU530" s="159" t="s">
        <v>140</v>
      </c>
      <c r="AY530" s="18" t="s">
        <v>239</v>
      </c>
      <c r="BE530" s="160">
        <f>IF(N530="základná",J530,0)</f>
        <v>0</v>
      </c>
      <c r="BF530" s="160">
        <f>IF(N530="znížená",J530,0)</f>
        <v>0</v>
      </c>
      <c r="BG530" s="160">
        <f>IF(N530="zákl. prenesená",J530,0)</f>
        <v>0</v>
      </c>
      <c r="BH530" s="160">
        <f>IF(N530="zníž. prenesená",J530,0)</f>
        <v>0</v>
      </c>
      <c r="BI530" s="160">
        <f>IF(N530="nulová",J530,0)</f>
        <v>0</v>
      </c>
      <c r="BJ530" s="18" t="s">
        <v>140</v>
      </c>
      <c r="BK530" s="161">
        <f>ROUND(I530*H530,3)</f>
        <v>0</v>
      </c>
      <c r="BL530" s="18" t="s">
        <v>307</v>
      </c>
      <c r="BM530" s="159" t="s">
        <v>2301</v>
      </c>
    </row>
    <row r="531" spans="1:65" s="2" customFormat="1" ht="24.25" customHeight="1">
      <c r="A531" s="34"/>
      <c r="B531" s="147"/>
      <c r="C531" s="148" t="s">
        <v>1279</v>
      </c>
      <c r="D531" s="148" t="s">
        <v>242</v>
      </c>
      <c r="E531" s="149" t="s">
        <v>2302</v>
      </c>
      <c r="F531" s="150" t="s">
        <v>2303</v>
      </c>
      <c r="G531" s="151" t="s">
        <v>261</v>
      </c>
      <c r="H531" s="152">
        <v>418.029</v>
      </c>
      <c r="I531" s="153"/>
      <c r="J531" s="152">
        <f>ROUND(I531*H531,3)</f>
        <v>0</v>
      </c>
      <c r="K531" s="154"/>
      <c r="L531" s="35"/>
      <c r="M531" s="155" t="s">
        <v>1</v>
      </c>
      <c r="N531" s="156" t="s">
        <v>46</v>
      </c>
      <c r="O531" s="60"/>
      <c r="P531" s="157">
        <f>O531*H531</f>
        <v>0</v>
      </c>
      <c r="Q531" s="157">
        <v>0</v>
      </c>
      <c r="R531" s="157">
        <f>Q531*H531</f>
        <v>0</v>
      </c>
      <c r="S531" s="157">
        <v>0</v>
      </c>
      <c r="T531" s="158">
        <f>S531*H531</f>
        <v>0</v>
      </c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R531" s="159" t="s">
        <v>307</v>
      </c>
      <c r="AT531" s="159" t="s">
        <v>242</v>
      </c>
      <c r="AU531" s="159" t="s">
        <v>140</v>
      </c>
      <c r="AY531" s="18" t="s">
        <v>239</v>
      </c>
      <c r="BE531" s="160">
        <f>IF(N531="základná",J531,0)</f>
        <v>0</v>
      </c>
      <c r="BF531" s="160">
        <f>IF(N531="znížená",J531,0)</f>
        <v>0</v>
      </c>
      <c r="BG531" s="160">
        <f>IF(N531="zákl. prenesená",J531,0)</f>
        <v>0</v>
      </c>
      <c r="BH531" s="160">
        <f>IF(N531="zníž. prenesená",J531,0)</f>
        <v>0</v>
      </c>
      <c r="BI531" s="160">
        <f>IF(N531="nulová",J531,0)</f>
        <v>0</v>
      </c>
      <c r="BJ531" s="18" t="s">
        <v>140</v>
      </c>
      <c r="BK531" s="161">
        <f>ROUND(I531*H531,3)</f>
        <v>0</v>
      </c>
      <c r="BL531" s="18" t="s">
        <v>307</v>
      </c>
      <c r="BM531" s="159" t="s">
        <v>2304</v>
      </c>
    </row>
    <row r="532" spans="1:65" s="13" customFormat="1">
      <c r="B532" s="162"/>
      <c r="D532" s="163" t="s">
        <v>247</v>
      </c>
      <c r="E532" s="164" t="s">
        <v>1</v>
      </c>
      <c r="F532" s="165" t="s">
        <v>2299</v>
      </c>
      <c r="H532" s="166">
        <v>418.029</v>
      </c>
      <c r="I532" s="167"/>
      <c r="L532" s="162"/>
      <c r="M532" s="168"/>
      <c r="N532" s="169"/>
      <c r="O532" s="169"/>
      <c r="P532" s="169"/>
      <c r="Q532" s="169"/>
      <c r="R532" s="169"/>
      <c r="S532" s="169"/>
      <c r="T532" s="170"/>
      <c r="AT532" s="164" t="s">
        <v>247</v>
      </c>
      <c r="AU532" s="164" t="s">
        <v>140</v>
      </c>
      <c r="AV532" s="13" t="s">
        <v>140</v>
      </c>
      <c r="AW532" s="13" t="s">
        <v>3</v>
      </c>
      <c r="AX532" s="13" t="s">
        <v>88</v>
      </c>
      <c r="AY532" s="164" t="s">
        <v>239</v>
      </c>
    </row>
    <row r="533" spans="1:65" s="2" customFormat="1" ht="24.25" customHeight="1">
      <c r="A533" s="34"/>
      <c r="B533" s="147"/>
      <c r="C533" s="259" t="s">
        <v>420</v>
      </c>
      <c r="D533" s="259" t="s">
        <v>541</v>
      </c>
      <c r="E533" s="260" t="s">
        <v>2305</v>
      </c>
      <c r="F533" s="261" t="s">
        <v>5425</v>
      </c>
      <c r="G533" s="262" t="s">
        <v>245</v>
      </c>
      <c r="H533" s="263">
        <v>62.704000000000001</v>
      </c>
      <c r="I533" s="263"/>
      <c r="J533" s="263">
        <f>ROUND(I533*H533,3)</f>
        <v>0</v>
      </c>
      <c r="K533" s="196"/>
      <c r="L533" s="197"/>
      <c r="M533" s="198" t="s">
        <v>1</v>
      </c>
      <c r="N533" s="199" t="s">
        <v>46</v>
      </c>
      <c r="O533" s="60"/>
      <c r="P533" s="157">
        <f>O533*H533</f>
        <v>0</v>
      </c>
      <c r="Q533" s="157">
        <v>1.95E-2</v>
      </c>
      <c r="R533" s="157">
        <f>Q533*H533</f>
        <v>1.222728</v>
      </c>
      <c r="S533" s="157">
        <v>0</v>
      </c>
      <c r="T533" s="158">
        <f>S533*H533</f>
        <v>0</v>
      </c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R533" s="159" t="s">
        <v>323</v>
      </c>
      <c r="AT533" s="159" t="s">
        <v>541</v>
      </c>
      <c r="AU533" s="159" t="s">
        <v>140</v>
      </c>
      <c r="AY533" s="18" t="s">
        <v>239</v>
      </c>
      <c r="BE533" s="160">
        <f>IF(N533="základná",J533,0)</f>
        <v>0</v>
      </c>
      <c r="BF533" s="160">
        <f>IF(N533="znížená",J533,0)</f>
        <v>0</v>
      </c>
      <c r="BG533" s="160">
        <f>IF(N533="zákl. prenesená",J533,0)</f>
        <v>0</v>
      </c>
      <c r="BH533" s="160">
        <f>IF(N533="zníž. prenesená",J533,0)</f>
        <v>0</v>
      </c>
      <c r="BI533" s="160">
        <f>IF(N533="nulová",J533,0)</f>
        <v>0</v>
      </c>
      <c r="BJ533" s="18" t="s">
        <v>140</v>
      </c>
      <c r="BK533" s="161">
        <f>ROUND(I533*H533,3)</f>
        <v>0</v>
      </c>
      <c r="BL533" s="18" t="s">
        <v>307</v>
      </c>
      <c r="BM533" s="159" t="s">
        <v>2306</v>
      </c>
    </row>
    <row r="534" spans="1:65" s="2" customFormat="1" ht="29.45">
      <c r="A534" s="34"/>
      <c r="B534" s="35"/>
      <c r="C534" s="34"/>
      <c r="D534" s="163" t="s">
        <v>316</v>
      </c>
      <c r="E534" s="34"/>
      <c r="F534" s="186" t="s">
        <v>2307</v>
      </c>
      <c r="G534" s="34"/>
      <c r="H534" s="34"/>
      <c r="I534" s="187"/>
      <c r="J534" s="34"/>
      <c r="K534" s="34"/>
      <c r="L534" s="35"/>
      <c r="M534" s="188"/>
      <c r="N534" s="189"/>
      <c r="O534" s="60"/>
      <c r="P534" s="60"/>
      <c r="Q534" s="60"/>
      <c r="R534" s="60"/>
      <c r="S534" s="60"/>
      <c r="T534" s="61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T534" s="18" t="s">
        <v>316</v>
      </c>
      <c r="AU534" s="18" t="s">
        <v>140</v>
      </c>
    </row>
    <row r="535" spans="1:65" s="13" customFormat="1">
      <c r="B535" s="162"/>
      <c r="D535" s="163" t="s">
        <v>247</v>
      </c>
      <c r="F535" s="165" t="s">
        <v>2308</v>
      </c>
      <c r="H535" s="166">
        <v>62.704000000000001</v>
      </c>
      <c r="I535" s="167"/>
      <c r="L535" s="162"/>
      <c r="M535" s="168"/>
      <c r="N535" s="169"/>
      <c r="O535" s="169"/>
      <c r="P535" s="169"/>
      <c r="Q535" s="169"/>
      <c r="R535" s="169"/>
      <c r="S535" s="169"/>
      <c r="T535" s="170"/>
      <c r="AT535" s="164" t="s">
        <v>247</v>
      </c>
      <c r="AU535" s="164" t="s">
        <v>140</v>
      </c>
      <c r="AV535" s="13" t="s">
        <v>140</v>
      </c>
      <c r="AW535" s="13" t="s">
        <v>4</v>
      </c>
      <c r="AX535" s="13" t="s">
        <v>88</v>
      </c>
      <c r="AY535" s="164" t="s">
        <v>239</v>
      </c>
    </row>
    <row r="536" spans="1:65" s="2" customFormat="1" ht="24.25" customHeight="1">
      <c r="A536" s="34"/>
      <c r="B536" s="147"/>
      <c r="C536" s="148" t="s">
        <v>425</v>
      </c>
      <c r="D536" s="148" t="s">
        <v>242</v>
      </c>
      <c r="E536" s="149" t="s">
        <v>2309</v>
      </c>
      <c r="F536" s="150" t="s">
        <v>2310</v>
      </c>
      <c r="G536" s="151" t="s">
        <v>261</v>
      </c>
      <c r="H536" s="152">
        <v>5.5039999999999996</v>
      </c>
      <c r="I536" s="153"/>
      <c r="J536" s="152">
        <f>ROUND(I536*H536,3)</f>
        <v>0</v>
      </c>
      <c r="K536" s="154"/>
      <c r="L536" s="35"/>
      <c r="M536" s="155" t="s">
        <v>1</v>
      </c>
      <c r="N536" s="156" t="s">
        <v>46</v>
      </c>
      <c r="O536" s="60"/>
      <c r="P536" s="157">
        <f>O536*H536</f>
        <v>0</v>
      </c>
      <c r="Q536" s="157">
        <v>1.2E-4</v>
      </c>
      <c r="R536" s="157">
        <f>Q536*H536</f>
        <v>6.6047999999999996E-4</v>
      </c>
      <c r="S536" s="157">
        <v>0</v>
      </c>
      <c r="T536" s="158">
        <f>S536*H536</f>
        <v>0</v>
      </c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R536" s="159" t="s">
        <v>307</v>
      </c>
      <c r="AT536" s="159" t="s">
        <v>242</v>
      </c>
      <c r="AU536" s="159" t="s">
        <v>140</v>
      </c>
      <c r="AY536" s="18" t="s">
        <v>239</v>
      </c>
      <c r="BE536" s="160">
        <f>IF(N536="základná",J536,0)</f>
        <v>0</v>
      </c>
      <c r="BF536" s="160">
        <f>IF(N536="znížená",J536,0)</f>
        <v>0</v>
      </c>
      <c r="BG536" s="160">
        <f>IF(N536="zákl. prenesená",J536,0)</f>
        <v>0</v>
      </c>
      <c r="BH536" s="160">
        <f>IF(N536="zníž. prenesená",J536,0)</f>
        <v>0</v>
      </c>
      <c r="BI536" s="160">
        <f>IF(N536="nulová",J536,0)</f>
        <v>0</v>
      </c>
      <c r="BJ536" s="18" t="s">
        <v>140</v>
      </c>
      <c r="BK536" s="161">
        <f>ROUND(I536*H536,3)</f>
        <v>0</v>
      </c>
      <c r="BL536" s="18" t="s">
        <v>307</v>
      </c>
      <c r="BM536" s="159" t="s">
        <v>2311</v>
      </c>
    </row>
    <row r="537" spans="1:65" s="13" customFormat="1">
      <c r="B537" s="162"/>
      <c r="D537" s="163" t="s">
        <v>247</v>
      </c>
      <c r="E537" s="164" t="s">
        <v>1</v>
      </c>
      <c r="F537" s="165" t="s">
        <v>2312</v>
      </c>
      <c r="H537" s="166">
        <v>5.5039999999999996</v>
      </c>
      <c r="I537" s="167"/>
      <c r="L537" s="162"/>
      <c r="M537" s="168"/>
      <c r="N537" s="169"/>
      <c r="O537" s="169"/>
      <c r="P537" s="169"/>
      <c r="Q537" s="169"/>
      <c r="R537" s="169"/>
      <c r="S537" s="169"/>
      <c r="T537" s="170"/>
      <c r="AT537" s="164" t="s">
        <v>247</v>
      </c>
      <c r="AU537" s="164" t="s">
        <v>140</v>
      </c>
      <c r="AV537" s="13" t="s">
        <v>140</v>
      </c>
      <c r="AW537" s="13" t="s">
        <v>3</v>
      </c>
      <c r="AX537" s="13" t="s">
        <v>88</v>
      </c>
      <c r="AY537" s="164" t="s">
        <v>239</v>
      </c>
    </row>
    <row r="538" spans="1:65" s="2" customFormat="1" ht="14.4" customHeight="1">
      <c r="A538" s="34"/>
      <c r="B538" s="147"/>
      <c r="C538" s="190" t="s">
        <v>1285</v>
      </c>
      <c r="D538" s="190" t="s">
        <v>541</v>
      </c>
      <c r="E538" s="191" t="s">
        <v>2313</v>
      </c>
      <c r="F538" s="192" t="s">
        <v>5426</v>
      </c>
      <c r="G538" s="193" t="s">
        <v>261</v>
      </c>
      <c r="H538" s="194">
        <v>5.6139999999999999</v>
      </c>
      <c r="I538" s="195"/>
      <c r="J538" s="194">
        <f>ROUND(I538*H538,3)</f>
        <v>0</v>
      </c>
      <c r="K538" s="196"/>
      <c r="L538" s="197"/>
      <c r="M538" s="198" t="s">
        <v>1</v>
      </c>
      <c r="N538" s="199" t="s">
        <v>46</v>
      </c>
      <c r="O538" s="60"/>
      <c r="P538" s="157">
        <f>O538*H538</f>
        <v>0</v>
      </c>
      <c r="Q538" s="157">
        <v>7.2000000000000005E-4</v>
      </c>
      <c r="R538" s="157">
        <f>Q538*H538</f>
        <v>4.04208E-3</v>
      </c>
      <c r="S538" s="157">
        <v>0</v>
      </c>
      <c r="T538" s="158">
        <f>S538*H538</f>
        <v>0</v>
      </c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R538" s="159" t="s">
        <v>323</v>
      </c>
      <c r="AT538" s="159" t="s">
        <v>541</v>
      </c>
      <c r="AU538" s="159" t="s">
        <v>140</v>
      </c>
      <c r="AY538" s="18" t="s">
        <v>239</v>
      </c>
      <c r="BE538" s="160">
        <f>IF(N538="základná",J538,0)</f>
        <v>0</v>
      </c>
      <c r="BF538" s="160">
        <f>IF(N538="znížená",J538,0)</f>
        <v>0</v>
      </c>
      <c r="BG538" s="160">
        <f>IF(N538="zákl. prenesená",J538,0)</f>
        <v>0</v>
      </c>
      <c r="BH538" s="160">
        <f>IF(N538="zníž. prenesená",J538,0)</f>
        <v>0</v>
      </c>
      <c r="BI538" s="160">
        <f>IF(N538="nulová",J538,0)</f>
        <v>0</v>
      </c>
      <c r="BJ538" s="18" t="s">
        <v>140</v>
      </c>
      <c r="BK538" s="161">
        <f>ROUND(I538*H538,3)</f>
        <v>0</v>
      </c>
      <c r="BL538" s="18" t="s">
        <v>307</v>
      </c>
      <c r="BM538" s="159" t="s">
        <v>2314</v>
      </c>
    </row>
    <row r="539" spans="1:65" s="13" customFormat="1">
      <c r="B539" s="162"/>
      <c r="D539" s="163" t="s">
        <v>247</v>
      </c>
      <c r="F539" s="165" t="s">
        <v>2315</v>
      </c>
      <c r="H539" s="166">
        <v>5.6139999999999999</v>
      </c>
      <c r="I539" s="167"/>
      <c r="L539" s="162"/>
      <c r="M539" s="168"/>
      <c r="N539" s="169"/>
      <c r="O539" s="169"/>
      <c r="P539" s="169"/>
      <c r="Q539" s="169"/>
      <c r="R539" s="169"/>
      <c r="S539" s="169"/>
      <c r="T539" s="170"/>
      <c r="AT539" s="164" t="s">
        <v>247</v>
      </c>
      <c r="AU539" s="164" t="s">
        <v>140</v>
      </c>
      <c r="AV539" s="13" t="s">
        <v>140</v>
      </c>
      <c r="AW539" s="13" t="s">
        <v>4</v>
      </c>
      <c r="AX539" s="13" t="s">
        <v>88</v>
      </c>
      <c r="AY539" s="164" t="s">
        <v>239</v>
      </c>
    </row>
    <row r="540" spans="1:65" s="2" customFormat="1" ht="38" customHeight="1">
      <c r="A540" s="34"/>
      <c r="B540" s="147"/>
      <c r="C540" s="148" t="s">
        <v>1707</v>
      </c>
      <c r="D540" s="148" t="s">
        <v>242</v>
      </c>
      <c r="E540" s="149" t="s">
        <v>805</v>
      </c>
      <c r="F540" s="150" t="s">
        <v>806</v>
      </c>
      <c r="G540" s="151" t="s">
        <v>261</v>
      </c>
      <c r="H540" s="152">
        <v>0.629</v>
      </c>
      <c r="I540" s="153"/>
      <c r="J540" s="152">
        <f>ROUND(I540*H540,3)</f>
        <v>0</v>
      </c>
      <c r="K540" s="154"/>
      <c r="L540" s="35"/>
      <c r="M540" s="155" t="s">
        <v>1</v>
      </c>
      <c r="N540" s="156" t="s">
        <v>46</v>
      </c>
      <c r="O540" s="60"/>
      <c r="P540" s="157">
        <f>O540*H540</f>
        <v>0</v>
      </c>
      <c r="Q540" s="157">
        <v>2.826E-2</v>
      </c>
      <c r="R540" s="157">
        <f>Q540*H540</f>
        <v>1.7775539999999999E-2</v>
      </c>
      <c r="S540" s="157">
        <v>0</v>
      </c>
      <c r="T540" s="158">
        <f>S540*H540</f>
        <v>0</v>
      </c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R540" s="159" t="s">
        <v>246</v>
      </c>
      <c r="AT540" s="159" t="s">
        <v>242</v>
      </c>
      <c r="AU540" s="159" t="s">
        <v>140</v>
      </c>
      <c r="AY540" s="18" t="s">
        <v>239</v>
      </c>
      <c r="BE540" s="160">
        <f>IF(N540="základná",J540,0)</f>
        <v>0</v>
      </c>
      <c r="BF540" s="160">
        <f>IF(N540="znížená",J540,0)</f>
        <v>0</v>
      </c>
      <c r="BG540" s="160">
        <f>IF(N540="zákl. prenesená",J540,0)</f>
        <v>0</v>
      </c>
      <c r="BH540" s="160">
        <f>IF(N540="zníž. prenesená",J540,0)</f>
        <v>0</v>
      </c>
      <c r="BI540" s="160">
        <f>IF(N540="nulová",J540,0)</f>
        <v>0</v>
      </c>
      <c r="BJ540" s="18" t="s">
        <v>140</v>
      </c>
      <c r="BK540" s="161">
        <f>ROUND(I540*H540,3)</f>
        <v>0</v>
      </c>
      <c r="BL540" s="18" t="s">
        <v>246</v>
      </c>
      <c r="BM540" s="159" t="s">
        <v>2316</v>
      </c>
    </row>
    <row r="541" spans="1:65" s="13" customFormat="1">
      <c r="B541" s="162"/>
      <c r="D541" s="163" t="s">
        <v>247</v>
      </c>
      <c r="E541" s="164" t="s">
        <v>1</v>
      </c>
      <c r="F541" s="165" t="s">
        <v>2317</v>
      </c>
      <c r="H541" s="166">
        <v>0.40300000000000002</v>
      </c>
      <c r="I541" s="167"/>
      <c r="L541" s="162"/>
      <c r="M541" s="168"/>
      <c r="N541" s="169"/>
      <c r="O541" s="169"/>
      <c r="P541" s="169"/>
      <c r="Q541" s="169"/>
      <c r="R541" s="169"/>
      <c r="S541" s="169"/>
      <c r="T541" s="170"/>
      <c r="AT541" s="164" t="s">
        <v>247</v>
      </c>
      <c r="AU541" s="164" t="s">
        <v>140</v>
      </c>
      <c r="AV541" s="13" t="s">
        <v>140</v>
      </c>
      <c r="AW541" s="13" t="s">
        <v>3</v>
      </c>
      <c r="AX541" s="13" t="s">
        <v>80</v>
      </c>
      <c r="AY541" s="164" t="s">
        <v>239</v>
      </c>
    </row>
    <row r="542" spans="1:65" s="13" customFormat="1">
      <c r="B542" s="162"/>
      <c r="D542" s="163" t="s">
        <v>247</v>
      </c>
      <c r="E542" s="164" t="s">
        <v>1</v>
      </c>
      <c r="F542" s="165" t="s">
        <v>2318</v>
      </c>
      <c r="H542" s="166">
        <v>0.22600000000000001</v>
      </c>
      <c r="I542" s="167"/>
      <c r="L542" s="162"/>
      <c r="M542" s="168"/>
      <c r="N542" s="169"/>
      <c r="O542" s="169"/>
      <c r="P542" s="169"/>
      <c r="Q542" s="169"/>
      <c r="R542" s="169"/>
      <c r="S542" s="169"/>
      <c r="T542" s="170"/>
      <c r="AT542" s="164" t="s">
        <v>247</v>
      </c>
      <c r="AU542" s="164" t="s">
        <v>140</v>
      </c>
      <c r="AV542" s="13" t="s">
        <v>140</v>
      </c>
      <c r="AW542" s="13" t="s">
        <v>3</v>
      </c>
      <c r="AX542" s="13" t="s">
        <v>80</v>
      </c>
      <c r="AY542" s="164" t="s">
        <v>239</v>
      </c>
    </row>
    <row r="543" spans="1:65" s="14" customFormat="1">
      <c r="B543" s="171"/>
      <c r="D543" s="163" t="s">
        <v>247</v>
      </c>
      <c r="E543" s="172" t="s">
        <v>1</v>
      </c>
      <c r="F543" s="173" t="s">
        <v>249</v>
      </c>
      <c r="H543" s="174">
        <v>0.629</v>
      </c>
      <c r="I543" s="175"/>
      <c r="L543" s="171"/>
      <c r="M543" s="176"/>
      <c r="N543" s="177"/>
      <c r="O543" s="177"/>
      <c r="P543" s="177"/>
      <c r="Q543" s="177"/>
      <c r="R543" s="177"/>
      <c r="S543" s="177"/>
      <c r="T543" s="178"/>
      <c r="AT543" s="172" t="s">
        <v>247</v>
      </c>
      <c r="AU543" s="172" t="s">
        <v>140</v>
      </c>
      <c r="AV543" s="14" t="s">
        <v>246</v>
      </c>
      <c r="AW543" s="14" t="s">
        <v>3</v>
      </c>
      <c r="AX543" s="14" t="s">
        <v>88</v>
      </c>
      <c r="AY543" s="172" t="s">
        <v>239</v>
      </c>
    </row>
    <row r="544" spans="1:65" s="12" customFormat="1" ht="22.75" customHeight="1">
      <c r="B544" s="134"/>
      <c r="D544" s="135" t="s">
        <v>79</v>
      </c>
      <c r="E544" s="145" t="s">
        <v>809</v>
      </c>
      <c r="F544" s="145" t="s">
        <v>509</v>
      </c>
      <c r="I544" s="137"/>
      <c r="J544" s="146">
        <f>BK544</f>
        <v>0</v>
      </c>
      <c r="L544" s="134"/>
      <c r="M544" s="139"/>
      <c r="N544" s="140"/>
      <c r="O544" s="140"/>
      <c r="P544" s="141">
        <f>SUM(P545:P547)</f>
        <v>0</v>
      </c>
      <c r="Q544" s="140"/>
      <c r="R544" s="141">
        <f>SUM(R545:R547)</f>
        <v>0</v>
      </c>
      <c r="S544" s="140"/>
      <c r="T544" s="142">
        <f>SUM(T545:T547)</f>
        <v>0</v>
      </c>
      <c r="AR544" s="135" t="s">
        <v>88</v>
      </c>
      <c r="AT544" s="143" t="s">
        <v>79</v>
      </c>
      <c r="AU544" s="143" t="s">
        <v>88</v>
      </c>
      <c r="AY544" s="135" t="s">
        <v>239</v>
      </c>
      <c r="BK544" s="144">
        <f>SUM(BK545:BK547)</f>
        <v>0</v>
      </c>
    </row>
    <row r="545" spans="1:65" s="2" customFormat="1" ht="24.25" customHeight="1">
      <c r="A545" s="34"/>
      <c r="B545" s="147"/>
      <c r="C545" s="148" t="s">
        <v>1289</v>
      </c>
      <c r="D545" s="148" t="s">
        <v>242</v>
      </c>
      <c r="E545" s="149" t="s">
        <v>1455</v>
      </c>
      <c r="F545" s="150" t="s">
        <v>1456</v>
      </c>
      <c r="G545" s="151" t="s">
        <v>461</v>
      </c>
      <c r="H545" s="152">
        <v>0.29099999999999998</v>
      </c>
      <c r="I545" s="153"/>
      <c r="J545" s="152">
        <f>ROUND(I545*H545,3)</f>
        <v>0</v>
      </c>
      <c r="K545" s="154"/>
      <c r="L545" s="35"/>
      <c r="M545" s="155" t="s">
        <v>1</v>
      </c>
      <c r="N545" s="156" t="s">
        <v>46</v>
      </c>
      <c r="O545" s="60"/>
      <c r="P545" s="157">
        <f>O545*H545</f>
        <v>0</v>
      </c>
      <c r="Q545" s="157">
        <v>0</v>
      </c>
      <c r="R545" s="157">
        <f>Q545*H545</f>
        <v>0</v>
      </c>
      <c r="S545" s="157">
        <v>0</v>
      </c>
      <c r="T545" s="158">
        <f>S545*H545</f>
        <v>0</v>
      </c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R545" s="159" t="s">
        <v>246</v>
      </c>
      <c r="AT545" s="159" t="s">
        <v>242</v>
      </c>
      <c r="AU545" s="159" t="s">
        <v>140</v>
      </c>
      <c r="AY545" s="18" t="s">
        <v>239</v>
      </c>
      <c r="BE545" s="160">
        <f>IF(N545="základná",J545,0)</f>
        <v>0</v>
      </c>
      <c r="BF545" s="160">
        <f>IF(N545="znížená",J545,0)</f>
        <v>0</v>
      </c>
      <c r="BG545" s="160">
        <f>IF(N545="zákl. prenesená",J545,0)</f>
        <v>0</v>
      </c>
      <c r="BH545" s="160">
        <f>IF(N545="zníž. prenesená",J545,0)</f>
        <v>0</v>
      </c>
      <c r="BI545" s="160">
        <f>IF(N545="nulová",J545,0)</f>
        <v>0</v>
      </c>
      <c r="BJ545" s="18" t="s">
        <v>140</v>
      </c>
      <c r="BK545" s="161">
        <f>ROUND(I545*H545,3)</f>
        <v>0</v>
      </c>
      <c r="BL545" s="18" t="s">
        <v>246</v>
      </c>
      <c r="BM545" s="159" t="s">
        <v>2319</v>
      </c>
    </row>
    <row r="546" spans="1:65" s="2" customFormat="1" ht="24.25" customHeight="1">
      <c r="A546" s="34"/>
      <c r="B546" s="147"/>
      <c r="C546" s="148" t="s">
        <v>1290</v>
      </c>
      <c r="D546" s="148" t="s">
        <v>242</v>
      </c>
      <c r="E546" s="149" t="s">
        <v>1458</v>
      </c>
      <c r="F546" s="150" t="s">
        <v>1459</v>
      </c>
      <c r="G546" s="151" t="s">
        <v>461</v>
      </c>
      <c r="H546" s="152">
        <v>1.7</v>
      </c>
      <c r="I546" s="153"/>
      <c r="J546" s="152">
        <f>ROUND(I546*H546,3)</f>
        <v>0</v>
      </c>
      <c r="K546" s="154"/>
      <c r="L546" s="35"/>
      <c r="M546" s="155" t="s">
        <v>1</v>
      </c>
      <c r="N546" s="156" t="s">
        <v>46</v>
      </c>
      <c r="O546" s="60"/>
      <c r="P546" s="157">
        <f>O546*H546</f>
        <v>0</v>
      </c>
      <c r="Q546" s="157">
        <v>0</v>
      </c>
      <c r="R546" s="157">
        <f>Q546*H546</f>
        <v>0</v>
      </c>
      <c r="S546" s="157">
        <v>0</v>
      </c>
      <c r="T546" s="158">
        <f>S546*H546</f>
        <v>0</v>
      </c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R546" s="159" t="s">
        <v>246</v>
      </c>
      <c r="AT546" s="159" t="s">
        <v>242</v>
      </c>
      <c r="AU546" s="159" t="s">
        <v>140</v>
      </c>
      <c r="AY546" s="18" t="s">
        <v>239</v>
      </c>
      <c r="BE546" s="160">
        <f>IF(N546="základná",J546,0)</f>
        <v>0</v>
      </c>
      <c r="BF546" s="160">
        <f>IF(N546="znížená",J546,0)</f>
        <v>0</v>
      </c>
      <c r="BG546" s="160">
        <f>IF(N546="zákl. prenesená",J546,0)</f>
        <v>0</v>
      </c>
      <c r="BH546" s="160">
        <f>IF(N546="zníž. prenesená",J546,0)</f>
        <v>0</v>
      </c>
      <c r="BI546" s="160">
        <f>IF(N546="nulová",J546,0)</f>
        <v>0</v>
      </c>
      <c r="BJ546" s="18" t="s">
        <v>140</v>
      </c>
      <c r="BK546" s="161">
        <f>ROUND(I546*H546,3)</f>
        <v>0</v>
      </c>
      <c r="BL546" s="18" t="s">
        <v>246</v>
      </c>
      <c r="BM546" s="159" t="s">
        <v>2320</v>
      </c>
    </row>
    <row r="547" spans="1:65" s="2" customFormat="1" ht="24.25" customHeight="1">
      <c r="A547" s="34"/>
      <c r="B547" s="147"/>
      <c r="C547" s="148" t="s">
        <v>1294</v>
      </c>
      <c r="D547" s="148" t="s">
        <v>242</v>
      </c>
      <c r="E547" s="149" t="s">
        <v>1461</v>
      </c>
      <c r="F547" s="150" t="s">
        <v>1462</v>
      </c>
      <c r="G547" s="151" t="s">
        <v>461</v>
      </c>
      <c r="H547" s="152">
        <v>15.28</v>
      </c>
      <c r="I547" s="153"/>
      <c r="J547" s="152">
        <f>ROUND(I547*H547,3)</f>
        <v>0</v>
      </c>
      <c r="K547" s="154"/>
      <c r="L547" s="35"/>
      <c r="M547" s="155" t="s">
        <v>1</v>
      </c>
      <c r="N547" s="156" t="s">
        <v>46</v>
      </c>
      <c r="O547" s="60"/>
      <c r="P547" s="157">
        <f>O547*H547</f>
        <v>0</v>
      </c>
      <c r="Q547" s="157">
        <v>0</v>
      </c>
      <c r="R547" s="157">
        <f>Q547*H547</f>
        <v>0</v>
      </c>
      <c r="S547" s="157">
        <v>0</v>
      </c>
      <c r="T547" s="158">
        <f>S547*H547</f>
        <v>0</v>
      </c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R547" s="159" t="s">
        <v>246</v>
      </c>
      <c r="AT547" s="159" t="s">
        <v>242</v>
      </c>
      <c r="AU547" s="159" t="s">
        <v>140</v>
      </c>
      <c r="AY547" s="18" t="s">
        <v>239</v>
      </c>
      <c r="BE547" s="160">
        <f>IF(N547="základná",J547,0)</f>
        <v>0</v>
      </c>
      <c r="BF547" s="160">
        <f>IF(N547="znížená",J547,0)</f>
        <v>0</v>
      </c>
      <c r="BG547" s="160">
        <f>IF(N547="zákl. prenesená",J547,0)</f>
        <v>0</v>
      </c>
      <c r="BH547" s="160">
        <f>IF(N547="zníž. prenesená",J547,0)</f>
        <v>0</v>
      </c>
      <c r="BI547" s="160">
        <f>IF(N547="nulová",J547,0)</f>
        <v>0</v>
      </c>
      <c r="BJ547" s="18" t="s">
        <v>140</v>
      </c>
      <c r="BK547" s="161">
        <f>ROUND(I547*H547,3)</f>
        <v>0</v>
      </c>
      <c r="BL547" s="18" t="s">
        <v>246</v>
      </c>
      <c r="BM547" s="159" t="s">
        <v>2321</v>
      </c>
    </row>
    <row r="548" spans="1:65" s="12" customFormat="1" ht="25.85" customHeight="1">
      <c r="B548" s="134"/>
      <c r="D548" s="135" t="s">
        <v>79</v>
      </c>
      <c r="E548" s="136" t="s">
        <v>678</v>
      </c>
      <c r="F548" s="136" t="s">
        <v>822</v>
      </c>
      <c r="I548" s="137"/>
      <c r="J548" s="138">
        <f>BK548</f>
        <v>0</v>
      </c>
      <c r="L548" s="134"/>
      <c r="M548" s="139"/>
      <c r="N548" s="140"/>
      <c r="O548" s="140"/>
      <c r="P548" s="141">
        <f>P549+P557</f>
        <v>0</v>
      </c>
      <c r="Q548" s="140"/>
      <c r="R548" s="141">
        <f>R549+R557</f>
        <v>0.67710759999999992</v>
      </c>
      <c r="S548" s="140"/>
      <c r="T548" s="142">
        <f>T549+T557</f>
        <v>0</v>
      </c>
      <c r="AR548" s="135" t="s">
        <v>88</v>
      </c>
      <c r="AT548" s="143" t="s">
        <v>79</v>
      </c>
      <c r="AU548" s="143" t="s">
        <v>80</v>
      </c>
      <c r="AY548" s="135" t="s">
        <v>239</v>
      </c>
      <c r="BK548" s="144">
        <f>BK549+BK557</f>
        <v>0</v>
      </c>
    </row>
    <row r="549" spans="1:65" s="12" customFormat="1" ht="22.75" customHeight="1">
      <c r="B549" s="134"/>
      <c r="D549" s="135" t="s">
        <v>79</v>
      </c>
      <c r="E549" s="145" t="s">
        <v>823</v>
      </c>
      <c r="F549" s="145" t="s">
        <v>824</v>
      </c>
      <c r="I549" s="137"/>
      <c r="J549" s="146">
        <f>BK549</f>
        <v>0</v>
      </c>
      <c r="L549" s="134"/>
      <c r="M549" s="139"/>
      <c r="N549" s="140"/>
      <c r="O549" s="140"/>
      <c r="P549" s="141">
        <f>SUM(P550:P556)</f>
        <v>0</v>
      </c>
      <c r="Q549" s="140"/>
      <c r="R549" s="141">
        <f>SUM(R550:R556)</f>
        <v>0.67710759999999992</v>
      </c>
      <c r="S549" s="140"/>
      <c r="T549" s="142">
        <f>SUM(T550:T556)</f>
        <v>0</v>
      </c>
      <c r="AR549" s="135" t="s">
        <v>88</v>
      </c>
      <c r="AT549" s="143" t="s">
        <v>79</v>
      </c>
      <c r="AU549" s="143" t="s">
        <v>88</v>
      </c>
      <c r="AY549" s="135" t="s">
        <v>239</v>
      </c>
      <c r="BK549" s="144">
        <f>SUM(BK550:BK556)</f>
        <v>0</v>
      </c>
    </row>
    <row r="550" spans="1:65" s="2" customFormat="1" ht="24.25" customHeight="1">
      <c r="A550" s="34"/>
      <c r="B550" s="147"/>
      <c r="C550" s="148" t="s">
        <v>1374</v>
      </c>
      <c r="D550" s="148" t="s">
        <v>242</v>
      </c>
      <c r="E550" s="149" t="s">
        <v>826</v>
      </c>
      <c r="F550" s="150" t="s">
        <v>827</v>
      </c>
      <c r="G550" s="151" t="s">
        <v>138</v>
      </c>
      <c r="H550" s="152">
        <v>88.28</v>
      </c>
      <c r="I550" s="153"/>
      <c r="J550" s="152">
        <f>ROUND(I550*H550,3)</f>
        <v>0</v>
      </c>
      <c r="K550" s="154"/>
      <c r="L550" s="35"/>
      <c r="M550" s="155" t="s">
        <v>1</v>
      </c>
      <c r="N550" s="156" t="s">
        <v>46</v>
      </c>
      <c r="O550" s="60"/>
      <c r="P550" s="157">
        <f>O550*H550</f>
        <v>0</v>
      </c>
      <c r="Q550" s="157">
        <v>3.0000000000000001E-5</v>
      </c>
      <c r="R550" s="157">
        <f>Q550*H550</f>
        <v>2.6484E-3</v>
      </c>
      <c r="S550" s="157">
        <v>0</v>
      </c>
      <c r="T550" s="158">
        <f>S550*H550</f>
        <v>0</v>
      </c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R550" s="159" t="s">
        <v>307</v>
      </c>
      <c r="AT550" s="159" t="s">
        <v>242</v>
      </c>
      <c r="AU550" s="159" t="s">
        <v>140</v>
      </c>
      <c r="AY550" s="18" t="s">
        <v>239</v>
      </c>
      <c r="BE550" s="160">
        <f>IF(N550="základná",J550,0)</f>
        <v>0</v>
      </c>
      <c r="BF550" s="160">
        <f>IF(N550="znížená",J550,0)</f>
        <v>0</v>
      </c>
      <c r="BG550" s="160">
        <f>IF(N550="zákl. prenesená",J550,0)</f>
        <v>0</v>
      </c>
      <c r="BH550" s="160">
        <f>IF(N550="zníž. prenesená",J550,0)</f>
        <v>0</v>
      </c>
      <c r="BI550" s="160">
        <f>IF(N550="nulová",J550,0)</f>
        <v>0</v>
      </c>
      <c r="BJ550" s="18" t="s">
        <v>140</v>
      </c>
      <c r="BK550" s="161">
        <f>ROUND(I550*H550,3)</f>
        <v>0</v>
      </c>
      <c r="BL550" s="18" t="s">
        <v>307</v>
      </c>
      <c r="BM550" s="159" t="s">
        <v>2322</v>
      </c>
    </row>
    <row r="551" spans="1:65" s="13" customFormat="1">
      <c r="B551" s="162"/>
      <c r="D551" s="163" t="s">
        <v>247</v>
      </c>
      <c r="E551" s="164" t="s">
        <v>1</v>
      </c>
      <c r="F551" s="165" t="s">
        <v>2323</v>
      </c>
      <c r="H551" s="166">
        <v>27.52</v>
      </c>
      <c r="I551" s="167"/>
      <c r="L551" s="162"/>
      <c r="M551" s="168"/>
      <c r="N551" s="169"/>
      <c r="O551" s="169"/>
      <c r="P551" s="169"/>
      <c r="Q551" s="169"/>
      <c r="R551" s="169"/>
      <c r="S551" s="169"/>
      <c r="T551" s="170"/>
      <c r="AT551" s="164" t="s">
        <v>247</v>
      </c>
      <c r="AU551" s="164" t="s">
        <v>140</v>
      </c>
      <c r="AV551" s="13" t="s">
        <v>140</v>
      </c>
      <c r="AW551" s="13" t="s">
        <v>3</v>
      </c>
      <c r="AX551" s="13" t="s">
        <v>80</v>
      </c>
      <c r="AY551" s="164" t="s">
        <v>239</v>
      </c>
    </row>
    <row r="552" spans="1:65" s="13" customFormat="1">
      <c r="B552" s="162"/>
      <c r="D552" s="163" t="s">
        <v>247</v>
      </c>
      <c r="E552" s="164" t="s">
        <v>1</v>
      </c>
      <c r="F552" s="165" t="s">
        <v>2324</v>
      </c>
      <c r="H552" s="166">
        <v>60.76</v>
      </c>
      <c r="I552" s="167"/>
      <c r="L552" s="162"/>
      <c r="M552" s="168"/>
      <c r="N552" s="169"/>
      <c r="O552" s="169"/>
      <c r="P552" s="169"/>
      <c r="Q552" s="169"/>
      <c r="R552" s="169"/>
      <c r="S552" s="169"/>
      <c r="T552" s="170"/>
      <c r="AT552" s="164" t="s">
        <v>247</v>
      </c>
      <c r="AU552" s="164" t="s">
        <v>140</v>
      </c>
      <c r="AV552" s="13" t="s">
        <v>140</v>
      </c>
      <c r="AW552" s="13" t="s">
        <v>3</v>
      </c>
      <c r="AX552" s="13" t="s">
        <v>80</v>
      </c>
      <c r="AY552" s="164" t="s">
        <v>239</v>
      </c>
    </row>
    <row r="553" spans="1:65" s="14" customFormat="1">
      <c r="B553" s="171"/>
      <c r="D553" s="163" t="s">
        <v>247</v>
      </c>
      <c r="E553" s="172" t="s">
        <v>1</v>
      </c>
      <c r="F553" s="173" t="s">
        <v>249</v>
      </c>
      <c r="H553" s="174">
        <v>88.28</v>
      </c>
      <c r="I553" s="175"/>
      <c r="L553" s="171"/>
      <c r="M553" s="176"/>
      <c r="N553" s="177"/>
      <c r="O553" s="177"/>
      <c r="P553" s="177"/>
      <c r="Q553" s="177"/>
      <c r="R553" s="177"/>
      <c r="S553" s="177"/>
      <c r="T553" s="178"/>
      <c r="AT553" s="172" t="s">
        <v>247</v>
      </c>
      <c r="AU553" s="172" t="s">
        <v>140</v>
      </c>
      <c r="AV553" s="14" t="s">
        <v>246</v>
      </c>
      <c r="AW553" s="14" t="s">
        <v>3</v>
      </c>
      <c r="AX553" s="14" t="s">
        <v>88</v>
      </c>
      <c r="AY553" s="172" t="s">
        <v>239</v>
      </c>
    </row>
    <row r="554" spans="1:65" s="2" customFormat="1" ht="24.25" customHeight="1">
      <c r="A554" s="34"/>
      <c r="B554" s="147"/>
      <c r="C554" s="190" t="s">
        <v>1329</v>
      </c>
      <c r="D554" s="190" t="s">
        <v>541</v>
      </c>
      <c r="E554" s="191" t="s">
        <v>705</v>
      </c>
      <c r="F554" s="192" t="s">
        <v>5406</v>
      </c>
      <c r="G554" s="193" t="s">
        <v>388</v>
      </c>
      <c r="H554" s="194">
        <v>706.24</v>
      </c>
      <c r="I554" s="195"/>
      <c r="J554" s="194">
        <f>ROUND(I554*H554,3)</f>
        <v>0</v>
      </c>
      <c r="K554" s="196"/>
      <c r="L554" s="197"/>
      <c r="M554" s="198" t="s">
        <v>1</v>
      </c>
      <c r="N554" s="199" t="s">
        <v>46</v>
      </c>
      <c r="O554" s="60"/>
      <c r="P554" s="157">
        <f>O554*H554</f>
        <v>0</v>
      </c>
      <c r="Q554" s="157">
        <v>3.5E-4</v>
      </c>
      <c r="R554" s="157">
        <f>Q554*H554</f>
        <v>0.24718399999999999</v>
      </c>
      <c r="S554" s="157">
        <v>0</v>
      </c>
      <c r="T554" s="158">
        <f>S554*H554</f>
        <v>0</v>
      </c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R554" s="159" t="s">
        <v>323</v>
      </c>
      <c r="AT554" s="159" t="s">
        <v>541</v>
      </c>
      <c r="AU554" s="159" t="s">
        <v>140</v>
      </c>
      <c r="AY554" s="18" t="s">
        <v>239</v>
      </c>
      <c r="BE554" s="160">
        <f>IF(N554="základná",J554,0)</f>
        <v>0</v>
      </c>
      <c r="BF554" s="160">
        <f>IF(N554="znížená",J554,0)</f>
        <v>0</v>
      </c>
      <c r="BG554" s="160">
        <f>IF(N554="zákl. prenesená",J554,0)</f>
        <v>0</v>
      </c>
      <c r="BH554" s="160">
        <f>IF(N554="zníž. prenesená",J554,0)</f>
        <v>0</v>
      </c>
      <c r="BI554" s="160">
        <f>IF(N554="nulová",J554,0)</f>
        <v>0</v>
      </c>
      <c r="BJ554" s="18" t="s">
        <v>140</v>
      </c>
      <c r="BK554" s="161">
        <f>ROUND(I554*H554,3)</f>
        <v>0</v>
      </c>
      <c r="BL554" s="18" t="s">
        <v>307</v>
      </c>
      <c r="BM554" s="159" t="s">
        <v>2325</v>
      </c>
    </row>
    <row r="555" spans="1:65" s="2" customFormat="1" ht="24.25" customHeight="1">
      <c r="A555" s="34"/>
      <c r="B555" s="147"/>
      <c r="C555" s="190" t="s">
        <v>1336</v>
      </c>
      <c r="D555" s="190" t="s">
        <v>541</v>
      </c>
      <c r="E555" s="191" t="s">
        <v>833</v>
      </c>
      <c r="F555" s="192" t="s">
        <v>5407</v>
      </c>
      <c r="G555" s="193" t="s">
        <v>261</v>
      </c>
      <c r="H555" s="194">
        <v>44.14</v>
      </c>
      <c r="I555" s="195"/>
      <c r="J555" s="194">
        <f>ROUND(I555*H555,3)</f>
        <v>0</v>
      </c>
      <c r="K555" s="196"/>
      <c r="L555" s="197"/>
      <c r="M555" s="198" t="s">
        <v>1</v>
      </c>
      <c r="N555" s="199" t="s">
        <v>46</v>
      </c>
      <c r="O555" s="60"/>
      <c r="P555" s="157">
        <f>O555*H555</f>
        <v>0</v>
      </c>
      <c r="Q555" s="157">
        <v>9.6799999999999994E-3</v>
      </c>
      <c r="R555" s="157">
        <f>Q555*H555</f>
        <v>0.42727519999999997</v>
      </c>
      <c r="S555" s="157">
        <v>0</v>
      </c>
      <c r="T555" s="158">
        <f>S555*H555</f>
        <v>0</v>
      </c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R555" s="159" t="s">
        <v>323</v>
      </c>
      <c r="AT555" s="159" t="s">
        <v>541</v>
      </c>
      <c r="AU555" s="159" t="s">
        <v>140</v>
      </c>
      <c r="AY555" s="18" t="s">
        <v>239</v>
      </c>
      <c r="BE555" s="160">
        <f>IF(N555="základná",J555,0)</f>
        <v>0</v>
      </c>
      <c r="BF555" s="160">
        <f>IF(N555="znížená",J555,0)</f>
        <v>0</v>
      </c>
      <c r="BG555" s="160">
        <f>IF(N555="zákl. prenesená",J555,0)</f>
        <v>0</v>
      </c>
      <c r="BH555" s="160">
        <f>IF(N555="zníž. prenesená",J555,0)</f>
        <v>0</v>
      </c>
      <c r="BI555" s="160">
        <f>IF(N555="nulová",J555,0)</f>
        <v>0</v>
      </c>
      <c r="BJ555" s="18" t="s">
        <v>140</v>
      </c>
      <c r="BK555" s="161">
        <f>ROUND(I555*H555,3)</f>
        <v>0</v>
      </c>
      <c r="BL555" s="18" t="s">
        <v>307</v>
      </c>
      <c r="BM555" s="159" t="s">
        <v>2326</v>
      </c>
    </row>
    <row r="556" spans="1:65" s="13" customFormat="1">
      <c r="B556" s="162"/>
      <c r="D556" s="163" t="s">
        <v>247</v>
      </c>
      <c r="F556" s="165" t="s">
        <v>2327</v>
      </c>
      <c r="H556" s="166">
        <v>44.14</v>
      </c>
      <c r="I556" s="167"/>
      <c r="L556" s="162"/>
      <c r="M556" s="168"/>
      <c r="N556" s="169"/>
      <c r="O556" s="169"/>
      <c r="P556" s="169"/>
      <c r="Q556" s="169"/>
      <c r="R556" s="169"/>
      <c r="S556" s="169"/>
      <c r="T556" s="170"/>
      <c r="AT556" s="164" t="s">
        <v>247</v>
      </c>
      <c r="AU556" s="164" t="s">
        <v>140</v>
      </c>
      <c r="AV556" s="13" t="s">
        <v>140</v>
      </c>
      <c r="AW556" s="13" t="s">
        <v>4</v>
      </c>
      <c r="AX556" s="13" t="s">
        <v>88</v>
      </c>
      <c r="AY556" s="164" t="s">
        <v>239</v>
      </c>
    </row>
    <row r="557" spans="1:65" s="12" customFormat="1" ht="22.75" customHeight="1">
      <c r="B557" s="134"/>
      <c r="D557" s="135" t="s">
        <v>79</v>
      </c>
      <c r="E557" s="145" t="s">
        <v>836</v>
      </c>
      <c r="F557" s="145" t="s">
        <v>509</v>
      </c>
      <c r="I557" s="137"/>
      <c r="J557" s="146">
        <f>BK557</f>
        <v>0</v>
      </c>
      <c r="L557" s="134"/>
      <c r="M557" s="139"/>
      <c r="N557" s="140"/>
      <c r="O557" s="140"/>
      <c r="P557" s="141">
        <f>P558</f>
        <v>0</v>
      </c>
      <c r="Q557" s="140"/>
      <c r="R557" s="141">
        <f>R558</f>
        <v>0</v>
      </c>
      <c r="S557" s="140"/>
      <c r="T557" s="142">
        <f>T558</f>
        <v>0</v>
      </c>
      <c r="AR557" s="135" t="s">
        <v>88</v>
      </c>
      <c r="AT557" s="143" t="s">
        <v>79</v>
      </c>
      <c r="AU557" s="143" t="s">
        <v>88</v>
      </c>
      <c r="AY557" s="135" t="s">
        <v>239</v>
      </c>
      <c r="BK557" s="144">
        <f>BK558</f>
        <v>0</v>
      </c>
    </row>
    <row r="558" spans="1:65" s="2" customFormat="1" ht="24.25" customHeight="1">
      <c r="A558" s="34"/>
      <c r="B558" s="147"/>
      <c r="C558" s="148" t="s">
        <v>1475</v>
      </c>
      <c r="D558" s="148" t="s">
        <v>242</v>
      </c>
      <c r="E558" s="149" t="s">
        <v>838</v>
      </c>
      <c r="F558" s="150" t="s">
        <v>839</v>
      </c>
      <c r="G558" s="151" t="s">
        <v>461</v>
      </c>
      <c r="H558" s="152">
        <v>0.67700000000000005</v>
      </c>
      <c r="I558" s="153"/>
      <c r="J558" s="152">
        <f>ROUND(I558*H558,3)</f>
        <v>0</v>
      </c>
      <c r="K558" s="154"/>
      <c r="L558" s="35"/>
      <c r="M558" s="155" t="s">
        <v>1</v>
      </c>
      <c r="N558" s="156" t="s">
        <v>46</v>
      </c>
      <c r="O558" s="60"/>
      <c r="P558" s="157">
        <f>O558*H558</f>
        <v>0</v>
      </c>
      <c r="Q558" s="157">
        <v>0</v>
      </c>
      <c r="R558" s="157">
        <f>Q558*H558</f>
        <v>0</v>
      </c>
      <c r="S558" s="157">
        <v>0</v>
      </c>
      <c r="T558" s="158">
        <f>S558*H558</f>
        <v>0</v>
      </c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R558" s="159" t="s">
        <v>246</v>
      </c>
      <c r="AT558" s="159" t="s">
        <v>242</v>
      </c>
      <c r="AU558" s="159" t="s">
        <v>140</v>
      </c>
      <c r="AY558" s="18" t="s">
        <v>239</v>
      </c>
      <c r="BE558" s="160">
        <f>IF(N558="základná",J558,0)</f>
        <v>0</v>
      </c>
      <c r="BF558" s="160">
        <f>IF(N558="znížená",J558,0)</f>
        <v>0</v>
      </c>
      <c r="BG558" s="160">
        <f>IF(N558="zákl. prenesená",J558,0)</f>
        <v>0</v>
      </c>
      <c r="BH558" s="160">
        <f>IF(N558="zníž. prenesená",J558,0)</f>
        <v>0</v>
      </c>
      <c r="BI558" s="160">
        <f>IF(N558="nulová",J558,0)</f>
        <v>0</v>
      </c>
      <c r="BJ558" s="18" t="s">
        <v>140</v>
      </c>
      <c r="BK558" s="161">
        <f>ROUND(I558*H558,3)</f>
        <v>0</v>
      </c>
      <c r="BL558" s="18" t="s">
        <v>246</v>
      </c>
      <c r="BM558" s="159" t="s">
        <v>2328</v>
      </c>
    </row>
    <row r="559" spans="1:65" s="12" customFormat="1" ht="25.85" customHeight="1">
      <c r="B559" s="134"/>
      <c r="D559" s="135" t="s">
        <v>79</v>
      </c>
      <c r="E559" s="136" t="s">
        <v>684</v>
      </c>
      <c r="F559" s="136" t="s">
        <v>841</v>
      </c>
      <c r="I559" s="137"/>
      <c r="J559" s="138">
        <f>BK559</f>
        <v>0</v>
      </c>
      <c r="L559" s="134"/>
      <c r="M559" s="139"/>
      <c r="N559" s="140"/>
      <c r="O559" s="140"/>
      <c r="P559" s="141">
        <f>P560+P567+P570+P573</f>
        <v>0</v>
      </c>
      <c r="Q559" s="140"/>
      <c r="R559" s="141">
        <f>R560+R567+R570+R573</f>
        <v>0.2147696</v>
      </c>
      <c r="S559" s="140"/>
      <c r="T559" s="142">
        <f>T560+T567+T570+T573</f>
        <v>0</v>
      </c>
      <c r="AR559" s="135" t="s">
        <v>88</v>
      </c>
      <c r="AT559" s="143" t="s">
        <v>79</v>
      </c>
      <c r="AU559" s="143" t="s">
        <v>80</v>
      </c>
      <c r="AY559" s="135" t="s">
        <v>239</v>
      </c>
      <c r="BK559" s="144">
        <f>BK560+BK567+BK570+BK573</f>
        <v>0</v>
      </c>
    </row>
    <row r="560" spans="1:65" s="12" customFormat="1" ht="22.75" customHeight="1">
      <c r="B560" s="134"/>
      <c r="D560" s="135" t="s">
        <v>79</v>
      </c>
      <c r="E560" s="145" t="s">
        <v>842</v>
      </c>
      <c r="F560" s="145" t="s">
        <v>843</v>
      </c>
      <c r="I560" s="137"/>
      <c r="J560" s="146">
        <f>BK560</f>
        <v>0</v>
      </c>
      <c r="L560" s="134"/>
      <c r="M560" s="139"/>
      <c r="N560" s="140"/>
      <c r="O560" s="140"/>
      <c r="P560" s="141">
        <f>SUM(P561:P566)</f>
        <v>0</v>
      </c>
      <c r="Q560" s="140"/>
      <c r="R560" s="141">
        <f>SUM(R561:R566)</f>
        <v>0.12495440000000001</v>
      </c>
      <c r="S560" s="140"/>
      <c r="T560" s="142">
        <f>SUM(T561:T566)</f>
        <v>0</v>
      </c>
      <c r="AR560" s="135" t="s">
        <v>88</v>
      </c>
      <c r="AT560" s="143" t="s">
        <v>79</v>
      </c>
      <c r="AU560" s="143" t="s">
        <v>88</v>
      </c>
      <c r="AY560" s="135" t="s">
        <v>239</v>
      </c>
      <c r="BK560" s="144">
        <f>SUM(BK561:BK566)</f>
        <v>0</v>
      </c>
    </row>
    <row r="561" spans="1:65" s="2" customFormat="1" ht="24.25" customHeight="1">
      <c r="A561" s="34"/>
      <c r="B561" s="147"/>
      <c r="C561" s="148" t="s">
        <v>1326</v>
      </c>
      <c r="D561" s="148" t="s">
        <v>242</v>
      </c>
      <c r="E561" s="149" t="s">
        <v>850</v>
      </c>
      <c r="F561" s="150" t="s">
        <v>851</v>
      </c>
      <c r="G561" s="151" t="s">
        <v>138</v>
      </c>
      <c r="H561" s="152">
        <v>13.95</v>
      </c>
      <c r="I561" s="153"/>
      <c r="J561" s="152">
        <f>ROUND(I561*H561,3)</f>
        <v>0</v>
      </c>
      <c r="K561" s="154"/>
      <c r="L561" s="35"/>
      <c r="M561" s="155" t="s">
        <v>1</v>
      </c>
      <c r="N561" s="156" t="s">
        <v>46</v>
      </c>
      <c r="O561" s="60"/>
      <c r="P561" s="157">
        <f>O561*H561</f>
        <v>0</v>
      </c>
      <c r="Q561" s="157">
        <v>1.1000000000000001E-3</v>
      </c>
      <c r="R561" s="157">
        <f>Q561*H561</f>
        <v>1.5345000000000001E-2</v>
      </c>
      <c r="S561" s="157">
        <v>0</v>
      </c>
      <c r="T561" s="158">
        <f>S561*H561</f>
        <v>0</v>
      </c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R561" s="159" t="s">
        <v>307</v>
      </c>
      <c r="AT561" s="159" t="s">
        <v>242</v>
      </c>
      <c r="AU561" s="159" t="s">
        <v>140</v>
      </c>
      <c r="AY561" s="18" t="s">
        <v>239</v>
      </c>
      <c r="BE561" s="160">
        <f>IF(N561="základná",J561,0)</f>
        <v>0</v>
      </c>
      <c r="BF561" s="160">
        <f>IF(N561="znížená",J561,0)</f>
        <v>0</v>
      </c>
      <c r="BG561" s="160">
        <f>IF(N561="zákl. prenesená",J561,0)</f>
        <v>0</v>
      </c>
      <c r="BH561" s="160">
        <f>IF(N561="zníž. prenesená",J561,0)</f>
        <v>0</v>
      </c>
      <c r="BI561" s="160">
        <f>IF(N561="nulová",J561,0)</f>
        <v>0</v>
      </c>
      <c r="BJ561" s="18" t="s">
        <v>140</v>
      </c>
      <c r="BK561" s="161">
        <f>ROUND(I561*H561,3)</f>
        <v>0</v>
      </c>
      <c r="BL561" s="18" t="s">
        <v>307</v>
      </c>
      <c r="BM561" s="159" t="s">
        <v>2329</v>
      </c>
    </row>
    <row r="562" spans="1:65" s="13" customFormat="1">
      <c r="B562" s="162"/>
      <c r="D562" s="163" t="s">
        <v>247</v>
      </c>
      <c r="E562" s="164" t="s">
        <v>1</v>
      </c>
      <c r="F562" s="165" t="s">
        <v>2330</v>
      </c>
      <c r="H562" s="166">
        <v>13.95</v>
      </c>
      <c r="I562" s="167"/>
      <c r="L562" s="162"/>
      <c r="M562" s="168"/>
      <c r="N562" s="169"/>
      <c r="O562" s="169"/>
      <c r="P562" s="169"/>
      <c r="Q562" s="169"/>
      <c r="R562" s="169"/>
      <c r="S562" s="169"/>
      <c r="T562" s="170"/>
      <c r="AT562" s="164" t="s">
        <v>247</v>
      </c>
      <c r="AU562" s="164" t="s">
        <v>140</v>
      </c>
      <c r="AV562" s="13" t="s">
        <v>140</v>
      </c>
      <c r="AW562" s="13" t="s">
        <v>3</v>
      </c>
      <c r="AX562" s="13" t="s">
        <v>88</v>
      </c>
      <c r="AY562" s="164" t="s">
        <v>239</v>
      </c>
    </row>
    <row r="563" spans="1:65" s="2" customFormat="1" ht="24.25" customHeight="1">
      <c r="A563" s="34"/>
      <c r="B563" s="147"/>
      <c r="C563" s="148" t="s">
        <v>1331</v>
      </c>
      <c r="D563" s="148" t="s">
        <v>242</v>
      </c>
      <c r="E563" s="149" t="s">
        <v>860</v>
      </c>
      <c r="F563" s="150" t="s">
        <v>861</v>
      </c>
      <c r="G563" s="151" t="s">
        <v>138</v>
      </c>
      <c r="H563" s="152">
        <v>18.45</v>
      </c>
      <c r="I563" s="153"/>
      <c r="J563" s="152">
        <f>ROUND(I563*H563,3)</f>
        <v>0</v>
      </c>
      <c r="K563" s="154"/>
      <c r="L563" s="35"/>
      <c r="M563" s="155" t="s">
        <v>1</v>
      </c>
      <c r="N563" s="156" t="s">
        <v>46</v>
      </c>
      <c r="O563" s="60"/>
      <c r="P563" s="157">
        <f>O563*H563</f>
        <v>0</v>
      </c>
      <c r="Q563" s="157">
        <v>1.66E-3</v>
      </c>
      <c r="R563" s="157">
        <f>Q563*H563</f>
        <v>3.0626999999999998E-2</v>
      </c>
      <c r="S563" s="157">
        <v>0</v>
      </c>
      <c r="T563" s="158">
        <f>S563*H563</f>
        <v>0</v>
      </c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R563" s="159" t="s">
        <v>307</v>
      </c>
      <c r="AT563" s="159" t="s">
        <v>242</v>
      </c>
      <c r="AU563" s="159" t="s">
        <v>140</v>
      </c>
      <c r="AY563" s="18" t="s">
        <v>239</v>
      </c>
      <c r="BE563" s="160">
        <f>IF(N563="základná",J563,0)</f>
        <v>0</v>
      </c>
      <c r="BF563" s="160">
        <f>IF(N563="znížená",J563,0)</f>
        <v>0</v>
      </c>
      <c r="BG563" s="160">
        <f>IF(N563="zákl. prenesená",J563,0)</f>
        <v>0</v>
      </c>
      <c r="BH563" s="160">
        <f>IF(N563="zníž. prenesená",J563,0)</f>
        <v>0</v>
      </c>
      <c r="BI563" s="160">
        <f>IF(N563="nulová",J563,0)</f>
        <v>0</v>
      </c>
      <c r="BJ563" s="18" t="s">
        <v>140</v>
      </c>
      <c r="BK563" s="161">
        <f>ROUND(I563*H563,3)</f>
        <v>0</v>
      </c>
      <c r="BL563" s="18" t="s">
        <v>307</v>
      </c>
      <c r="BM563" s="159" t="s">
        <v>2331</v>
      </c>
    </row>
    <row r="564" spans="1:65" s="13" customFormat="1">
      <c r="B564" s="162"/>
      <c r="D564" s="163" t="s">
        <v>247</v>
      </c>
      <c r="E564" s="164" t="s">
        <v>1</v>
      </c>
      <c r="F564" s="165" t="s">
        <v>2332</v>
      </c>
      <c r="H564" s="166">
        <v>18.45</v>
      </c>
      <c r="I564" s="167"/>
      <c r="L564" s="162"/>
      <c r="M564" s="168"/>
      <c r="N564" s="169"/>
      <c r="O564" s="169"/>
      <c r="P564" s="169"/>
      <c r="Q564" s="169"/>
      <c r="R564" s="169"/>
      <c r="S564" s="169"/>
      <c r="T564" s="170"/>
      <c r="AT564" s="164" t="s">
        <v>247</v>
      </c>
      <c r="AU564" s="164" t="s">
        <v>140</v>
      </c>
      <c r="AV564" s="13" t="s">
        <v>140</v>
      </c>
      <c r="AW564" s="13" t="s">
        <v>3</v>
      </c>
      <c r="AX564" s="13" t="s">
        <v>88</v>
      </c>
      <c r="AY564" s="164" t="s">
        <v>239</v>
      </c>
    </row>
    <row r="565" spans="1:65" s="2" customFormat="1" ht="24.25" customHeight="1">
      <c r="A565" s="34"/>
      <c r="B565" s="147"/>
      <c r="C565" s="148" t="s">
        <v>825</v>
      </c>
      <c r="D565" s="148" t="s">
        <v>242</v>
      </c>
      <c r="E565" s="149" t="s">
        <v>2333</v>
      </c>
      <c r="F565" s="150" t="s">
        <v>2334</v>
      </c>
      <c r="G565" s="151" t="s">
        <v>138</v>
      </c>
      <c r="H565" s="152">
        <v>27.52</v>
      </c>
      <c r="I565" s="153"/>
      <c r="J565" s="152">
        <f>ROUND(I565*H565,3)</f>
        <v>0</v>
      </c>
      <c r="K565" s="154"/>
      <c r="L565" s="35"/>
      <c r="M565" s="155" t="s">
        <v>1</v>
      </c>
      <c r="N565" s="156" t="s">
        <v>46</v>
      </c>
      <c r="O565" s="60"/>
      <c r="P565" s="157">
        <f>O565*H565</f>
        <v>0</v>
      </c>
      <c r="Q565" s="157">
        <v>2.8700000000000002E-3</v>
      </c>
      <c r="R565" s="157">
        <f>Q565*H565</f>
        <v>7.8982400000000008E-2</v>
      </c>
      <c r="S565" s="157">
        <v>0</v>
      </c>
      <c r="T565" s="158">
        <f>S565*H565</f>
        <v>0</v>
      </c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R565" s="159" t="s">
        <v>307</v>
      </c>
      <c r="AT565" s="159" t="s">
        <v>242</v>
      </c>
      <c r="AU565" s="159" t="s">
        <v>140</v>
      </c>
      <c r="AY565" s="18" t="s">
        <v>239</v>
      </c>
      <c r="BE565" s="160">
        <f>IF(N565="základná",J565,0)</f>
        <v>0</v>
      </c>
      <c r="BF565" s="160">
        <f>IF(N565="znížená",J565,0)</f>
        <v>0</v>
      </c>
      <c r="BG565" s="160">
        <f>IF(N565="zákl. prenesená",J565,0)</f>
        <v>0</v>
      </c>
      <c r="BH565" s="160">
        <f>IF(N565="zníž. prenesená",J565,0)</f>
        <v>0</v>
      </c>
      <c r="BI565" s="160">
        <f>IF(N565="nulová",J565,0)</f>
        <v>0</v>
      </c>
      <c r="BJ565" s="18" t="s">
        <v>140</v>
      </c>
      <c r="BK565" s="161">
        <f>ROUND(I565*H565,3)</f>
        <v>0</v>
      </c>
      <c r="BL565" s="18" t="s">
        <v>307</v>
      </c>
      <c r="BM565" s="159" t="s">
        <v>2335</v>
      </c>
    </row>
    <row r="566" spans="1:65" s="13" customFormat="1">
      <c r="B566" s="162"/>
      <c r="D566" s="163" t="s">
        <v>247</v>
      </c>
      <c r="E566" s="164" t="s">
        <v>1</v>
      </c>
      <c r="F566" s="165" t="s">
        <v>2336</v>
      </c>
      <c r="H566" s="166">
        <v>27.52</v>
      </c>
      <c r="I566" s="167"/>
      <c r="L566" s="162"/>
      <c r="M566" s="168"/>
      <c r="N566" s="169"/>
      <c r="O566" s="169"/>
      <c r="P566" s="169"/>
      <c r="Q566" s="169"/>
      <c r="R566" s="169"/>
      <c r="S566" s="169"/>
      <c r="T566" s="170"/>
      <c r="AT566" s="164" t="s">
        <v>247</v>
      </c>
      <c r="AU566" s="164" t="s">
        <v>140</v>
      </c>
      <c r="AV566" s="13" t="s">
        <v>140</v>
      </c>
      <c r="AW566" s="13" t="s">
        <v>3</v>
      </c>
      <c r="AX566" s="13" t="s">
        <v>88</v>
      </c>
      <c r="AY566" s="164" t="s">
        <v>239</v>
      </c>
    </row>
    <row r="567" spans="1:65" s="12" customFormat="1" ht="22.75" customHeight="1">
      <c r="B567" s="134"/>
      <c r="D567" s="135" t="s">
        <v>79</v>
      </c>
      <c r="E567" s="145" t="s">
        <v>875</v>
      </c>
      <c r="F567" s="145" t="s">
        <v>876</v>
      </c>
      <c r="I567" s="137"/>
      <c r="J567" s="146">
        <f>BK567</f>
        <v>0</v>
      </c>
      <c r="L567" s="134"/>
      <c r="M567" s="139"/>
      <c r="N567" s="140"/>
      <c r="O567" s="140"/>
      <c r="P567" s="141">
        <f>SUM(P568:P569)</f>
        <v>0</v>
      </c>
      <c r="Q567" s="140"/>
      <c r="R567" s="141">
        <f>SUM(R568:R569)</f>
        <v>6.9539999999999991E-2</v>
      </c>
      <c r="S567" s="140"/>
      <c r="T567" s="142">
        <f>SUM(T568:T569)</f>
        <v>0</v>
      </c>
      <c r="AR567" s="135" t="s">
        <v>88</v>
      </c>
      <c r="AT567" s="143" t="s">
        <v>79</v>
      </c>
      <c r="AU567" s="143" t="s">
        <v>88</v>
      </c>
      <c r="AY567" s="135" t="s">
        <v>239</v>
      </c>
      <c r="BK567" s="144">
        <f>SUM(BK568:BK569)</f>
        <v>0</v>
      </c>
    </row>
    <row r="568" spans="1:65" s="2" customFormat="1" ht="24.25" customHeight="1">
      <c r="A568" s="34"/>
      <c r="B568" s="147"/>
      <c r="C568" s="148" t="s">
        <v>830</v>
      </c>
      <c r="D568" s="148" t="s">
        <v>242</v>
      </c>
      <c r="E568" s="149" t="s">
        <v>878</v>
      </c>
      <c r="F568" s="150" t="s">
        <v>879</v>
      </c>
      <c r="G568" s="151" t="s">
        <v>138</v>
      </c>
      <c r="H568" s="152">
        <v>61</v>
      </c>
      <c r="I568" s="153"/>
      <c r="J568" s="152">
        <f>ROUND(I568*H568,3)</f>
        <v>0</v>
      </c>
      <c r="K568" s="154"/>
      <c r="L568" s="35"/>
      <c r="M568" s="155" t="s">
        <v>1</v>
      </c>
      <c r="N568" s="156" t="s">
        <v>46</v>
      </c>
      <c r="O568" s="60"/>
      <c r="P568" s="157">
        <f>O568*H568</f>
        <v>0</v>
      </c>
      <c r="Q568" s="157">
        <v>1.14E-3</v>
      </c>
      <c r="R568" s="157">
        <f>Q568*H568</f>
        <v>6.9539999999999991E-2</v>
      </c>
      <c r="S568" s="157">
        <v>0</v>
      </c>
      <c r="T568" s="158">
        <f>S568*H568</f>
        <v>0</v>
      </c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R568" s="159" t="s">
        <v>307</v>
      </c>
      <c r="AT568" s="159" t="s">
        <v>242</v>
      </c>
      <c r="AU568" s="159" t="s">
        <v>140</v>
      </c>
      <c r="AY568" s="18" t="s">
        <v>239</v>
      </c>
      <c r="BE568" s="160">
        <f>IF(N568="základná",J568,0)</f>
        <v>0</v>
      </c>
      <c r="BF568" s="160">
        <f>IF(N568="znížená",J568,0)</f>
        <v>0</v>
      </c>
      <c r="BG568" s="160">
        <f>IF(N568="zákl. prenesená",J568,0)</f>
        <v>0</v>
      </c>
      <c r="BH568" s="160">
        <f>IF(N568="zníž. prenesená",J568,0)</f>
        <v>0</v>
      </c>
      <c r="BI568" s="160">
        <f>IF(N568="nulová",J568,0)</f>
        <v>0</v>
      </c>
      <c r="BJ568" s="18" t="s">
        <v>140</v>
      </c>
      <c r="BK568" s="161">
        <f>ROUND(I568*H568,3)</f>
        <v>0</v>
      </c>
      <c r="BL568" s="18" t="s">
        <v>307</v>
      </c>
      <c r="BM568" s="159" t="s">
        <v>2337</v>
      </c>
    </row>
    <row r="569" spans="1:65" s="13" customFormat="1">
      <c r="B569" s="162"/>
      <c r="D569" s="163" t="s">
        <v>247</v>
      </c>
      <c r="E569" s="164" t="s">
        <v>1</v>
      </c>
      <c r="F569" s="165" t="s">
        <v>2338</v>
      </c>
      <c r="H569" s="166">
        <v>61</v>
      </c>
      <c r="I569" s="167"/>
      <c r="L569" s="162"/>
      <c r="M569" s="168"/>
      <c r="N569" s="169"/>
      <c r="O569" s="169"/>
      <c r="P569" s="169"/>
      <c r="Q569" s="169"/>
      <c r="R569" s="169"/>
      <c r="S569" s="169"/>
      <c r="T569" s="170"/>
      <c r="AT569" s="164" t="s">
        <v>247</v>
      </c>
      <c r="AU569" s="164" t="s">
        <v>140</v>
      </c>
      <c r="AV569" s="13" t="s">
        <v>140</v>
      </c>
      <c r="AW569" s="13" t="s">
        <v>3</v>
      </c>
      <c r="AX569" s="13" t="s">
        <v>88</v>
      </c>
      <c r="AY569" s="164" t="s">
        <v>239</v>
      </c>
    </row>
    <row r="570" spans="1:65" s="12" customFormat="1" ht="22.75" customHeight="1">
      <c r="B570" s="134"/>
      <c r="D570" s="135" t="s">
        <v>79</v>
      </c>
      <c r="E570" s="145" t="s">
        <v>890</v>
      </c>
      <c r="F570" s="145" t="s">
        <v>891</v>
      </c>
      <c r="I570" s="137"/>
      <c r="J570" s="146">
        <f>BK570</f>
        <v>0</v>
      </c>
      <c r="L570" s="134"/>
      <c r="M570" s="139"/>
      <c r="N570" s="140"/>
      <c r="O570" s="140"/>
      <c r="P570" s="141">
        <f>SUM(P571:P572)</f>
        <v>0</v>
      </c>
      <c r="Q570" s="140"/>
      <c r="R570" s="141">
        <f>SUM(R571:R572)</f>
        <v>2.02752E-2</v>
      </c>
      <c r="S570" s="140"/>
      <c r="T570" s="142">
        <f>SUM(T571:T572)</f>
        <v>0</v>
      </c>
      <c r="AR570" s="135" t="s">
        <v>88</v>
      </c>
      <c r="AT570" s="143" t="s">
        <v>79</v>
      </c>
      <c r="AU570" s="143" t="s">
        <v>88</v>
      </c>
      <c r="AY570" s="135" t="s">
        <v>239</v>
      </c>
      <c r="BK570" s="144">
        <f>SUM(BK571:BK572)</f>
        <v>0</v>
      </c>
    </row>
    <row r="571" spans="1:65" s="2" customFormat="1" ht="24.25" customHeight="1">
      <c r="A571" s="34"/>
      <c r="B571" s="147"/>
      <c r="C571" s="148" t="s">
        <v>832</v>
      </c>
      <c r="D571" s="148" t="s">
        <v>242</v>
      </c>
      <c r="E571" s="149" t="s">
        <v>893</v>
      </c>
      <c r="F571" s="150" t="s">
        <v>894</v>
      </c>
      <c r="G571" s="151" t="s">
        <v>138</v>
      </c>
      <c r="H571" s="152">
        <v>15.84</v>
      </c>
      <c r="I571" s="153"/>
      <c r="J571" s="152">
        <f>ROUND(I571*H571,3)</f>
        <v>0</v>
      </c>
      <c r="K571" s="154"/>
      <c r="L571" s="35"/>
      <c r="M571" s="155" t="s">
        <v>1</v>
      </c>
      <c r="N571" s="156" t="s">
        <v>46</v>
      </c>
      <c r="O571" s="60"/>
      <c r="P571" s="157">
        <f>O571*H571</f>
        <v>0</v>
      </c>
      <c r="Q571" s="157">
        <v>1.2800000000000001E-3</v>
      </c>
      <c r="R571" s="157">
        <f>Q571*H571</f>
        <v>2.02752E-2</v>
      </c>
      <c r="S571" s="157">
        <v>0</v>
      </c>
      <c r="T571" s="158">
        <f>S571*H571</f>
        <v>0</v>
      </c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R571" s="159" t="s">
        <v>307</v>
      </c>
      <c r="AT571" s="159" t="s">
        <v>242</v>
      </c>
      <c r="AU571" s="159" t="s">
        <v>140</v>
      </c>
      <c r="AY571" s="18" t="s">
        <v>239</v>
      </c>
      <c r="BE571" s="160">
        <f>IF(N571="základná",J571,0)</f>
        <v>0</v>
      </c>
      <c r="BF571" s="160">
        <f>IF(N571="znížená",J571,0)</f>
        <v>0</v>
      </c>
      <c r="BG571" s="160">
        <f>IF(N571="zákl. prenesená",J571,0)</f>
        <v>0</v>
      </c>
      <c r="BH571" s="160">
        <f>IF(N571="zníž. prenesená",J571,0)</f>
        <v>0</v>
      </c>
      <c r="BI571" s="160">
        <f>IF(N571="nulová",J571,0)</f>
        <v>0</v>
      </c>
      <c r="BJ571" s="18" t="s">
        <v>140</v>
      </c>
      <c r="BK571" s="161">
        <f>ROUND(I571*H571,3)</f>
        <v>0</v>
      </c>
      <c r="BL571" s="18" t="s">
        <v>307</v>
      </c>
      <c r="BM571" s="159" t="s">
        <v>2339</v>
      </c>
    </row>
    <row r="572" spans="1:65" s="13" customFormat="1">
      <c r="B572" s="162"/>
      <c r="D572" s="163" t="s">
        <v>247</v>
      </c>
      <c r="E572" s="164" t="s">
        <v>1</v>
      </c>
      <c r="F572" s="165" t="s">
        <v>2340</v>
      </c>
      <c r="H572" s="166">
        <v>15.84</v>
      </c>
      <c r="I572" s="167"/>
      <c r="L572" s="162"/>
      <c r="M572" s="168"/>
      <c r="N572" s="169"/>
      <c r="O572" s="169"/>
      <c r="P572" s="169"/>
      <c r="Q572" s="169"/>
      <c r="R572" s="169"/>
      <c r="S572" s="169"/>
      <c r="T572" s="170"/>
      <c r="AT572" s="164" t="s">
        <v>247</v>
      </c>
      <c r="AU572" s="164" t="s">
        <v>140</v>
      </c>
      <c r="AV572" s="13" t="s">
        <v>140</v>
      </c>
      <c r="AW572" s="13" t="s">
        <v>3</v>
      </c>
      <c r="AX572" s="13" t="s">
        <v>88</v>
      </c>
      <c r="AY572" s="164" t="s">
        <v>239</v>
      </c>
    </row>
    <row r="573" spans="1:65" s="12" customFormat="1" ht="22.75" customHeight="1">
      <c r="B573" s="134"/>
      <c r="D573" s="135" t="s">
        <v>79</v>
      </c>
      <c r="E573" s="145" t="s">
        <v>897</v>
      </c>
      <c r="F573" s="145" t="s">
        <v>509</v>
      </c>
      <c r="I573" s="137"/>
      <c r="J573" s="146">
        <f>BK573</f>
        <v>0</v>
      </c>
      <c r="L573" s="134"/>
      <c r="M573" s="139"/>
      <c r="N573" s="140"/>
      <c r="O573" s="140"/>
      <c r="P573" s="141">
        <f>P574</f>
        <v>0</v>
      </c>
      <c r="Q573" s="140"/>
      <c r="R573" s="141">
        <f>R574</f>
        <v>0</v>
      </c>
      <c r="S573" s="140"/>
      <c r="T573" s="142">
        <f>T574</f>
        <v>0</v>
      </c>
      <c r="AR573" s="135" t="s">
        <v>88</v>
      </c>
      <c r="AT573" s="143" t="s">
        <v>79</v>
      </c>
      <c r="AU573" s="143" t="s">
        <v>88</v>
      </c>
      <c r="AY573" s="135" t="s">
        <v>239</v>
      </c>
      <c r="BK573" s="144">
        <f>BK574</f>
        <v>0</v>
      </c>
    </row>
    <row r="574" spans="1:65" s="2" customFormat="1" ht="24.25" customHeight="1">
      <c r="A574" s="34"/>
      <c r="B574" s="147"/>
      <c r="C574" s="148" t="s">
        <v>837</v>
      </c>
      <c r="D574" s="148" t="s">
        <v>242</v>
      </c>
      <c r="E574" s="149" t="s">
        <v>899</v>
      </c>
      <c r="F574" s="150" t="s">
        <v>900</v>
      </c>
      <c r="G574" s="151" t="s">
        <v>461</v>
      </c>
      <c r="H574" s="152">
        <v>0.215</v>
      </c>
      <c r="I574" s="153"/>
      <c r="J574" s="152">
        <f>ROUND(I574*H574,3)</f>
        <v>0</v>
      </c>
      <c r="K574" s="154"/>
      <c r="L574" s="35"/>
      <c r="M574" s="155" t="s">
        <v>1</v>
      </c>
      <c r="N574" s="156" t="s">
        <v>46</v>
      </c>
      <c r="O574" s="60"/>
      <c r="P574" s="157">
        <f>O574*H574</f>
        <v>0</v>
      </c>
      <c r="Q574" s="157">
        <v>0</v>
      </c>
      <c r="R574" s="157">
        <f>Q574*H574</f>
        <v>0</v>
      </c>
      <c r="S574" s="157">
        <v>0</v>
      </c>
      <c r="T574" s="158">
        <f>S574*H574</f>
        <v>0</v>
      </c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R574" s="159" t="s">
        <v>246</v>
      </c>
      <c r="AT574" s="159" t="s">
        <v>242</v>
      </c>
      <c r="AU574" s="159" t="s">
        <v>140</v>
      </c>
      <c r="AY574" s="18" t="s">
        <v>239</v>
      </c>
      <c r="BE574" s="160">
        <f>IF(N574="základná",J574,0)</f>
        <v>0</v>
      </c>
      <c r="BF574" s="160">
        <f>IF(N574="znížená",J574,0)</f>
        <v>0</v>
      </c>
      <c r="BG574" s="160">
        <f>IF(N574="zákl. prenesená",J574,0)</f>
        <v>0</v>
      </c>
      <c r="BH574" s="160">
        <f>IF(N574="zníž. prenesená",J574,0)</f>
        <v>0</v>
      </c>
      <c r="BI574" s="160">
        <f>IF(N574="nulová",J574,0)</f>
        <v>0</v>
      </c>
      <c r="BJ574" s="18" t="s">
        <v>140</v>
      </c>
      <c r="BK574" s="161">
        <f>ROUND(I574*H574,3)</f>
        <v>0</v>
      </c>
      <c r="BL574" s="18" t="s">
        <v>246</v>
      </c>
      <c r="BM574" s="159" t="s">
        <v>2341</v>
      </c>
    </row>
    <row r="575" spans="1:65" s="12" customFormat="1" ht="25.85" customHeight="1">
      <c r="B575" s="134"/>
      <c r="D575" s="135" t="s">
        <v>79</v>
      </c>
      <c r="E575" s="136" t="s">
        <v>750</v>
      </c>
      <c r="F575" s="136" t="s">
        <v>902</v>
      </c>
      <c r="I575" s="137"/>
      <c r="J575" s="138">
        <f>BK575</f>
        <v>0</v>
      </c>
      <c r="L575" s="134"/>
      <c r="M575" s="139"/>
      <c r="N575" s="140"/>
      <c r="O575" s="140"/>
      <c r="P575" s="141">
        <f>P576+P583+P599+P611</f>
        <v>0</v>
      </c>
      <c r="Q575" s="140"/>
      <c r="R575" s="141">
        <f>R576+R583+R599+R611</f>
        <v>0.46824677696000006</v>
      </c>
      <c r="S575" s="140"/>
      <c r="T575" s="142">
        <f>T576+T583+T599+T611</f>
        <v>0</v>
      </c>
      <c r="AR575" s="135" t="s">
        <v>88</v>
      </c>
      <c r="AT575" s="143" t="s">
        <v>79</v>
      </c>
      <c r="AU575" s="143" t="s">
        <v>80</v>
      </c>
      <c r="AY575" s="135" t="s">
        <v>239</v>
      </c>
      <c r="BK575" s="144">
        <f>BK576+BK583+BK599+BK611</f>
        <v>0</v>
      </c>
    </row>
    <row r="576" spans="1:65" s="12" customFormat="1" ht="22.75" customHeight="1">
      <c r="B576" s="134"/>
      <c r="D576" s="135" t="s">
        <v>79</v>
      </c>
      <c r="E576" s="145" t="s">
        <v>903</v>
      </c>
      <c r="F576" s="145" t="s">
        <v>904</v>
      </c>
      <c r="I576" s="137"/>
      <c r="J576" s="146">
        <f>BK576</f>
        <v>0</v>
      </c>
      <c r="L576" s="134"/>
      <c r="M576" s="139"/>
      <c r="N576" s="140"/>
      <c r="O576" s="140"/>
      <c r="P576" s="141">
        <f>SUM(P577:P582)</f>
        <v>0</v>
      </c>
      <c r="Q576" s="140"/>
      <c r="R576" s="141">
        <f>SUM(R577:R582)</f>
        <v>0.121693</v>
      </c>
      <c r="S576" s="140"/>
      <c r="T576" s="142">
        <f>SUM(T577:T582)</f>
        <v>0</v>
      </c>
      <c r="AR576" s="135" t="s">
        <v>88</v>
      </c>
      <c r="AT576" s="143" t="s">
        <v>79</v>
      </c>
      <c r="AU576" s="143" t="s">
        <v>88</v>
      </c>
      <c r="AY576" s="135" t="s">
        <v>239</v>
      </c>
      <c r="BK576" s="144">
        <f>SUM(BK577:BK582)</f>
        <v>0</v>
      </c>
    </row>
    <row r="577" spans="1:65" s="2" customFormat="1" ht="24.25" customHeight="1">
      <c r="A577" s="34"/>
      <c r="B577" s="147"/>
      <c r="C577" s="148" t="s">
        <v>849</v>
      </c>
      <c r="D577" s="148" t="s">
        <v>242</v>
      </c>
      <c r="E577" s="149" t="s">
        <v>906</v>
      </c>
      <c r="F577" s="150" t="s">
        <v>907</v>
      </c>
      <c r="G577" s="151" t="s">
        <v>138</v>
      </c>
      <c r="H577" s="152">
        <v>6.6</v>
      </c>
      <c r="I577" s="153"/>
      <c r="J577" s="152">
        <f>ROUND(I577*H577,3)</f>
        <v>0</v>
      </c>
      <c r="K577" s="154"/>
      <c r="L577" s="35"/>
      <c r="M577" s="155" t="s">
        <v>1</v>
      </c>
      <c r="N577" s="156" t="s">
        <v>46</v>
      </c>
      <c r="O577" s="60"/>
      <c r="P577" s="157">
        <f>O577*H577</f>
        <v>0</v>
      </c>
      <c r="Q577" s="157">
        <v>0</v>
      </c>
      <c r="R577" s="157">
        <f>Q577*H577</f>
        <v>0</v>
      </c>
      <c r="S577" s="157">
        <v>0</v>
      </c>
      <c r="T577" s="158">
        <f>S577*H577</f>
        <v>0</v>
      </c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R577" s="159" t="s">
        <v>307</v>
      </c>
      <c r="AT577" s="159" t="s">
        <v>242</v>
      </c>
      <c r="AU577" s="159" t="s">
        <v>140</v>
      </c>
      <c r="AY577" s="18" t="s">
        <v>239</v>
      </c>
      <c r="BE577" s="160">
        <f>IF(N577="základná",J577,0)</f>
        <v>0</v>
      </c>
      <c r="BF577" s="160">
        <f>IF(N577="znížená",J577,0)</f>
        <v>0</v>
      </c>
      <c r="BG577" s="160">
        <f>IF(N577="zákl. prenesená",J577,0)</f>
        <v>0</v>
      </c>
      <c r="BH577" s="160">
        <f>IF(N577="zníž. prenesená",J577,0)</f>
        <v>0</v>
      </c>
      <c r="BI577" s="160">
        <f>IF(N577="nulová",J577,0)</f>
        <v>0</v>
      </c>
      <c r="BJ577" s="18" t="s">
        <v>140</v>
      </c>
      <c r="BK577" s="161">
        <f>ROUND(I577*H577,3)</f>
        <v>0</v>
      </c>
      <c r="BL577" s="18" t="s">
        <v>307</v>
      </c>
      <c r="BM577" s="159" t="s">
        <v>2342</v>
      </c>
    </row>
    <row r="578" spans="1:65" s="13" customFormat="1">
      <c r="B578" s="162"/>
      <c r="D578" s="163" t="s">
        <v>247</v>
      </c>
      <c r="E578" s="164" t="s">
        <v>1</v>
      </c>
      <c r="F578" s="165" t="s">
        <v>2343</v>
      </c>
      <c r="H578" s="166">
        <v>6.6</v>
      </c>
      <c r="I578" s="167"/>
      <c r="L578" s="162"/>
      <c r="M578" s="168"/>
      <c r="N578" s="169"/>
      <c r="O578" s="169"/>
      <c r="P578" s="169"/>
      <c r="Q578" s="169"/>
      <c r="R578" s="169"/>
      <c r="S578" s="169"/>
      <c r="T578" s="170"/>
      <c r="AT578" s="164" t="s">
        <v>247</v>
      </c>
      <c r="AU578" s="164" t="s">
        <v>140</v>
      </c>
      <c r="AV578" s="13" t="s">
        <v>140</v>
      </c>
      <c r="AW578" s="13" t="s">
        <v>3</v>
      </c>
      <c r="AX578" s="13" t="s">
        <v>88</v>
      </c>
      <c r="AY578" s="164" t="s">
        <v>239</v>
      </c>
    </row>
    <row r="579" spans="1:65" s="2" customFormat="1" ht="24.25" customHeight="1">
      <c r="A579" s="34"/>
      <c r="B579" s="147"/>
      <c r="C579" s="190" t="s">
        <v>859</v>
      </c>
      <c r="D579" s="190" t="s">
        <v>541</v>
      </c>
      <c r="E579" s="191" t="s">
        <v>2344</v>
      </c>
      <c r="F579" s="192" t="s">
        <v>2345</v>
      </c>
      <c r="G579" s="193" t="s">
        <v>388</v>
      </c>
      <c r="H579" s="194">
        <v>1</v>
      </c>
      <c r="I579" s="195"/>
      <c r="J579" s="194">
        <f>ROUND(I579*H579,3)</f>
        <v>0</v>
      </c>
      <c r="K579" s="196"/>
      <c r="L579" s="197"/>
      <c r="M579" s="198" t="s">
        <v>1</v>
      </c>
      <c r="N579" s="199" t="s">
        <v>46</v>
      </c>
      <c r="O579" s="60"/>
      <c r="P579" s="157">
        <f>O579*H579</f>
        <v>0</v>
      </c>
      <c r="Q579" s="157">
        <v>0.121</v>
      </c>
      <c r="R579" s="157">
        <f>Q579*H579</f>
        <v>0.121</v>
      </c>
      <c r="S579" s="157">
        <v>0</v>
      </c>
      <c r="T579" s="158">
        <f>S579*H579</f>
        <v>0</v>
      </c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R579" s="159" t="s">
        <v>323</v>
      </c>
      <c r="AT579" s="159" t="s">
        <v>541</v>
      </c>
      <c r="AU579" s="159" t="s">
        <v>140</v>
      </c>
      <c r="AY579" s="18" t="s">
        <v>239</v>
      </c>
      <c r="BE579" s="160">
        <f>IF(N579="základná",J579,0)</f>
        <v>0</v>
      </c>
      <c r="BF579" s="160">
        <f>IF(N579="znížená",J579,0)</f>
        <v>0</v>
      </c>
      <c r="BG579" s="160">
        <f>IF(N579="zákl. prenesená",J579,0)</f>
        <v>0</v>
      </c>
      <c r="BH579" s="160">
        <f>IF(N579="zníž. prenesená",J579,0)</f>
        <v>0</v>
      </c>
      <c r="BI579" s="160">
        <f>IF(N579="nulová",J579,0)</f>
        <v>0</v>
      </c>
      <c r="BJ579" s="18" t="s">
        <v>140</v>
      </c>
      <c r="BK579" s="161">
        <f>ROUND(I579*H579,3)</f>
        <v>0</v>
      </c>
      <c r="BL579" s="18" t="s">
        <v>307</v>
      </c>
      <c r="BM579" s="159" t="s">
        <v>2346</v>
      </c>
    </row>
    <row r="580" spans="1:65" s="2" customFormat="1" ht="29.45">
      <c r="A580" s="34"/>
      <c r="B580" s="35"/>
      <c r="C580" s="34"/>
      <c r="D580" s="163" t="s">
        <v>316</v>
      </c>
      <c r="E580" s="34"/>
      <c r="F580" s="186" t="s">
        <v>2347</v>
      </c>
      <c r="G580" s="34"/>
      <c r="H580" s="34"/>
      <c r="I580" s="187"/>
      <c r="J580" s="34"/>
      <c r="K580" s="34"/>
      <c r="L580" s="35"/>
      <c r="M580" s="188"/>
      <c r="N580" s="189"/>
      <c r="O580" s="60"/>
      <c r="P580" s="60"/>
      <c r="Q580" s="60"/>
      <c r="R580" s="60"/>
      <c r="S580" s="60"/>
      <c r="T580" s="61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T580" s="18" t="s">
        <v>316</v>
      </c>
      <c r="AU580" s="18" t="s">
        <v>140</v>
      </c>
    </row>
    <row r="581" spans="1:65" s="2" customFormat="1" ht="38" customHeight="1">
      <c r="A581" s="34"/>
      <c r="B581" s="147"/>
      <c r="C581" s="190" t="s">
        <v>870</v>
      </c>
      <c r="D581" s="190" t="s">
        <v>541</v>
      </c>
      <c r="E581" s="191" t="s">
        <v>914</v>
      </c>
      <c r="F581" s="192" t="s">
        <v>915</v>
      </c>
      <c r="G581" s="193" t="s">
        <v>138</v>
      </c>
      <c r="H581" s="194">
        <v>6.93</v>
      </c>
      <c r="I581" s="195"/>
      <c r="J581" s="194">
        <f>ROUND(I581*H581,3)</f>
        <v>0</v>
      </c>
      <c r="K581" s="196"/>
      <c r="L581" s="197"/>
      <c r="M581" s="198" t="s">
        <v>1</v>
      </c>
      <c r="N581" s="199" t="s">
        <v>46</v>
      </c>
      <c r="O581" s="60"/>
      <c r="P581" s="157">
        <f>O581*H581</f>
        <v>0</v>
      </c>
      <c r="Q581" s="157">
        <v>1E-4</v>
      </c>
      <c r="R581" s="157">
        <f>Q581*H581</f>
        <v>6.9300000000000004E-4</v>
      </c>
      <c r="S581" s="157">
        <v>0</v>
      </c>
      <c r="T581" s="158">
        <f>S581*H581</f>
        <v>0</v>
      </c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R581" s="159" t="s">
        <v>323</v>
      </c>
      <c r="AT581" s="159" t="s">
        <v>541</v>
      </c>
      <c r="AU581" s="159" t="s">
        <v>140</v>
      </c>
      <c r="AY581" s="18" t="s">
        <v>239</v>
      </c>
      <c r="BE581" s="160">
        <f>IF(N581="základná",J581,0)</f>
        <v>0</v>
      </c>
      <c r="BF581" s="160">
        <f>IF(N581="znížená",J581,0)</f>
        <v>0</v>
      </c>
      <c r="BG581" s="160">
        <f>IF(N581="zákl. prenesená",J581,0)</f>
        <v>0</v>
      </c>
      <c r="BH581" s="160">
        <f>IF(N581="zníž. prenesená",J581,0)</f>
        <v>0</v>
      </c>
      <c r="BI581" s="160">
        <f>IF(N581="nulová",J581,0)</f>
        <v>0</v>
      </c>
      <c r="BJ581" s="18" t="s">
        <v>140</v>
      </c>
      <c r="BK581" s="161">
        <f>ROUND(I581*H581,3)</f>
        <v>0</v>
      </c>
      <c r="BL581" s="18" t="s">
        <v>307</v>
      </c>
      <c r="BM581" s="159" t="s">
        <v>2348</v>
      </c>
    </row>
    <row r="582" spans="1:65" s="2" customFormat="1" ht="38" customHeight="1">
      <c r="A582" s="34"/>
      <c r="B582" s="147"/>
      <c r="C582" s="190" t="s">
        <v>877</v>
      </c>
      <c r="D582" s="190" t="s">
        <v>541</v>
      </c>
      <c r="E582" s="191" t="s">
        <v>917</v>
      </c>
      <c r="F582" s="192" t="s">
        <v>918</v>
      </c>
      <c r="G582" s="193" t="s">
        <v>138</v>
      </c>
      <c r="H582" s="194">
        <v>6.93</v>
      </c>
      <c r="I582" s="195"/>
      <c r="J582" s="194">
        <f>ROUND(I582*H582,3)</f>
        <v>0</v>
      </c>
      <c r="K582" s="196"/>
      <c r="L582" s="197"/>
      <c r="M582" s="198" t="s">
        <v>1</v>
      </c>
      <c r="N582" s="199" t="s">
        <v>46</v>
      </c>
      <c r="O582" s="60"/>
      <c r="P582" s="157">
        <f>O582*H582</f>
        <v>0</v>
      </c>
      <c r="Q582" s="157">
        <v>0</v>
      </c>
      <c r="R582" s="157">
        <f>Q582*H582</f>
        <v>0</v>
      </c>
      <c r="S582" s="157">
        <v>0</v>
      </c>
      <c r="T582" s="158">
        <f>S582*H582</f>
        <v>0</v>
      </c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R582" s="159" t="s">
        <v>323</v>
      </c>
      <c r="AT582" s="159" t="s">
        <v>541</v>
      </c>
      <c r="AU582" s="159" t="s">
        <v>140</v>
      </c>
      <c r="AY582" s="18" t="s">
        <v>239</v>
      </c>
      <c r="BE582" s="160">
        <f>IF(N582="základná",J582,0)</f>
        <v>0</v>
      </c>
      <c r="BF582" s="160">
        <f>IF(N582="znížená",J582,0)</f>
        <v>0</v>
      </c>
      <c r="BG582" s="160">
        <f>IF(N582="zákl. prenesená",J582,0)</f>
        <v>0</v>
      </c>
      <c r="BH582" s="160">
        <f>IF(N582="zníž. prenesená",J582,0)</f>
        <v>0</v>
      </c>
      <c r="BI582" s="160">
        <f>IF(N582="nulová",J582,0)</f>
        <v>0</v>
      </c>
      <c r="BJ582" s="18" t="s">
        <v>140</v>
      </c>
      <c r="BK582" s="161">
        <f>ROUND(I582*H582,3)</f>
        <v>0</v>
      </c>
      <c r="BL582" s="18" t="s">
        <v>307</v>
      </c>
      <c r="BM582" s="159" t="s">
        <v>2349</v>
      </c>
    </row>
    <row r="583" spans="1:65" s="12" customFormat="1" ht="22.75" customHeight="1">
      <c r="B583" s="134"/>
      <c r="D583" s="135" t="s">
        <v>79</v>
      </c>
      <c r="E583" s="145" t="s">
        <v>919</v>
      </c>
      <c r="F583" s="145" t="s">
        <v>920</v>
      </c>
      <c r="I583" s="137"/>
      <c r="J583" s="146">
        <f>BK583</f>
        <v>0</v>
      </c>
      <c r="L583" s="134"/>
      <c r="M583" s="139"/>
      <c r="N583" s="140"/>
      <c r="O583" s="140"/>
      <c r="P583" s="141">
        <f>SUM(P584:P598)</f>
        <v>0</v>
      </c>
      <c r="Q583" s="140"/>
      <c r="R583" s="141">
        <f>SUM(R584:R598)</f>
        <v>0.33200000000000007</v>
      </c>
      <c r="S583" s="140"/>
      <c r="T583" s="142">
        <f>SUM(T584:T598)</f>
        <v>0</v>
      </c>
      <c r="AR583" s="135" t="s">
        <v>88</v>
      </c>
      <c r="AT583" s="143" t="s">
        <v>79</v>
      </c>
      <c r="AU583" s="143" t="s">
        <v>88</v>
      </c>
      <c r="AY583" s="135" t="s">
        <v>239</v>
      </c>
      <c r="BK583" s="144">
        <f>SUM(BK584:BK598)</f>
        <v>0</v>
      </c>
    </row>
    <row r="584" spans="1:65" s="2" customFormat="1" ht="24.25" customHeight="1">
      <c r="A584" s="34"/>
      <c r="B584" s="147"/>
      <c r="C584" s="148" t="s">
        <v>892</v>
      </c>
      <c r="D584" s="148" t="s">
        <v>242</v>
      </c>
      <c r="E584" s="149" t="s">
        <v>922</v>
      </c>
      <c r="F584" s="150" t="s">
        <v>923</v>
      </c>
      <c r="G584" s="151" t="s">
        <v>388</v>
      </c>
      <c r="H584" s="152">
        <v>13</v>
      </c>
      <c r="I584" s="153"/>
      <c r="J584" s="152">
        <f>ROUND(I584*H584,3)</f>
        <v>0</v>
      </c>
      <c r="K584" s="154"/>
      <c r="L584" s="35"/>
      <c r="M584" s="155" t="s">
        <v>1</v>
      </c>
      <c r="N584" s="156" t="s">
        <v>46</v>
      </c>
      <c r="O584" s="60"/>
      <c r="P584" s="157">
        <f>O584*H584</f>
        <v>0</v>
      </c>
      <c r="Q584" s="157">
        <v>0</v>
      </c>
      <c r="R584" s="157">
        <f>Q584*H584</f>
        <v>0</v>
      </c>
      <c r="S584" s="157">
        <v>0</v>
      </c>
      <c r="T584" s="158">
        <f>S584*H584</f>
        <v>0</v>
      </c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R584" s="159" t="s">
        <v>307</v>
      </c>
      <c r="AT584" s="159" t="s">
        <v>242</v>
      </c>
      <c r="AU584" s="159" t="s">
        <v>140</v>
      </c>
      <c r="AY584" s="18" t="s">
        <v>239</v>
      </c>
      <c r="BE584" s="160">
        <f>IF(N584="základná",J584,0)</f>
        <v>0</v>
      </c>
      <c r="BF584" s="160">
        <f>IF(N584="znížená",J584,0)</f>
        <v>0</v>
      </c>
      <c r="BG584" s="160">
        <f>IF(N584="zákl. prenesená",J584,0)</f>
        <v>0</v>
      </c>
      <c r="BH584" s="160">
        <f>IF(N584="zníž. prenesená",J584,0)</f>
        <v>0</v>
      </c>
      <c r="BI584" s="160">
        <f>IF(N584="nulová",J584,0)</f>
        <v>0</v>
      </c>
      <c r="BJ584" s="18" t="s">
        <v>140</v>
      </c>
      <c r="BK584" s="161">
        <f>ROUND(I584*H584,3)</f>
        <v>0</v>
      </c>
      <c r="BL584" s="18" t="s">
        <v>307</v>
      </c>
      <c r="BM584" s="159" t="s">
        <v>971</v>
      </c>
    </row>
    <row r="585" spans="1:65" s="2" customFormat="1" ht="19.649999999999999">
      <c r="A585" s="34"/>
      <c r="B585" s="35"/>
      <c r="C585" s="34"/>
      <c r="D585" s="163" t="s">
        <v>316</v>
      </c>
      <c r="E585" s="34"/>
      <c r="F585" s="186" t="s">
        <v>2350</v>
      </c>
      <c r="G585" s="34"/>
      <c r="H585" s="34"/>
      <c r="I585" s="187"/>
      <c r="J585" s="34"/>
      <c r="K585" s="34"/>
      <c r="L585" s="35"/>
      <c r="M585" s="188"/>
      <c r="N585" s="189"/>
      <c r="O585" s="60"/>
      <c r="P585" s="60"/>
      <c r="Q585" s="60"/>
      <c r="R585" s="60"/>
      <c r="S585" s="60"/>
      <c r="T585" s="61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T585" s="18" t="s">
        <v>316</v>
      </c>
      <c r="AU585" s="18" t="s">
        <v>140</v>
      </c>
    </row>
    <row r="586" spans="1:65" s="2" customFormat="1" ht="24.25" customHeight="1">
      <c r="A586" s="34"/>
      <c r="B586" s="147"/>
      <c r="C586" s="190" t="s">
        <v>898</v>
      </c>
      <c r="D586" s="190" t="s">
        <v>541</v>
      </c>
      <c r="E586" s="191" t="s">
        <v>925</v>
      </c>
      <c r="F586" s="192" t="s">
        <v>926</v>
      </c>
      <c r="G586" s="193" t="s">
        <v>388</v>
      </c>
      <c r="H586" s="194">
        <v>12</v>
      </c>
      <c r="I586" s="195"/>
      <c r="J586" s="194">
        <f>ROUND(I586*H586,3)</f>
        <v>0</v>
      </c>
      <c r="K586" s="196"/>
      <c r="L586" s="197"/>
      <c r="M586" s="198" t="s">
        <v>1</v>
      </c>
      <c r="N586" s="199" t="s">
        <v>46</v>
      </c>
      <c r="O586" s="60"/>
      <c r="P586" s="157">
        <f>O586*H586</f>
        <v>0</v>
      </c>
      <c r="Q586" s="157">
        <v>1E-3</v>
      </c>
      <c r="R586" s="157">
        <f>Q586*H586</f>
        <v>1.2E-2</v>
      </c>
      <c r="S586" s="157">
        <v>0</v>
      </c>
      <c r="T586" s="158">
        <f>S586*H586</f>
        <v>0</v>
      </c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R586" s="159" t="s">
        <v>323</v>
      </c>
      <c r="AT586" s="159" t="s">
        <v>541</v>
      </c>
      <c r="AU586" s="159" t="s">
        <v>140</v>
      </c>
      <c r="AY586" s="18" t="s">
        <v>239</v>
      </c>
      <c r="BE586" s="160">
        <f>IF(N586="základná",J586,0)</f>
        <v>0</v>
      </c>
      <c r="BF586" s="160">
        <f>IF(N586="znížená",J586,0)</f>
        <v>0</v>
      </c>
      <c r="BG586" s="160">
        <f>IF(N586="zákl. prenesená",J586,0)</f>
        <v>0</v>
      </c>
      <c r="BH586" s="160">
        <f>IF(N586="zníž. prenesená",J586,0)</f>
        <v>0</v>
      </c>
      <c r="BI586" s="160">
        <f>IF(N586="nulová",J586,0)</f>
        <v>0</v>
      </c>
      <c r="BJ586" s="18" t="s">
        <v>140</v>
      </c>
      <c r="BK586" s="161">
        <f>ROUND(I586*H586,3)</f>
        <v>0</v>
      </c>
      <c r="BL586" s="18" t="s">
        <v>307</v>
      </c>
      <c r="BM586" s="159" t="s">
        <v>975</v>
      </c>
    </row>
    <row r="587" spans="1:65" s="2" customFormat="1" ht="19.649999999999999">
      <c r="A587" s="34"/>
      <c r="B587" s="35"/>
      <c r="C587" s="34"/>
      <c r="D587" s="163" t="s">
        <v>316</v>
      </c>
      <c r="E587" s="34"/>
      <c r="F587" s="186" t="s">
        <v>2351</v>
      </c>
      <c r="G587" s="34"/>
      <c r="H587" s="34"/>
      <c r="I587" s="187"/>
      <c r="J587" s="34"/>
      <c r="K587" s="34"/>
      <c r="L587" s="35"/>
      <c r="M587" s="188"/>
      <c r="N587" s="189"/>
      <c r="O587" s="60"/>
      <c r="P587" s="60"/>
      <c r="Q587" s="60"/>
      <c r="R587" s="60"/>
      <c r="S587" s="60"/>
      <c r="T587" s="61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T587" s="18" t="s">
        <v>316</v>
      </c>
      <c r="AU587" s="18" t="s">
        <v>140</v>
      </c>
    </row>
    <row r="588" spans="1:65" s="2" customFormat="1" ht="38" customHeight="1">
      <c r="A588" s="34"/>
      <c r="B588" s="147"/>
      <c r="C588" s="190" t="s">
        <v>1421</v>
      </c>
      <c r="D588" s="190" t="s">
        <v>541</v>
      </c>
      <c r="E588" s="191" t="s">
        <v>927</v>
      </c>
      <c r="F588" s="192" t="s">
        <v>928</v>
      </c>
      <c r="G588" s="193" t="s">
        <v>388</v>
      </c>
      <c r="H588" s="194">
        <v>12</v>
      </c>
      <c r="I588" s="195"/>
      <c r="J588" s="194">
        <f>ROUND(I588*H588,3)</f>
        <v>0</v>
      </c>
      <c r="K588" s="196"/>
      <c r="L588" s="197"/>
      <c r="M588" s="198" t="s">
        <v>1</v>
      </c>
      <c r="N588" s="199" t="s">
        <v>46</v>
      </c>
      <c r="O588" s="60"/>
      <c r="P588" s="157">
        <f>O588*H588</f>
        <v>0</v>
      </c>
      <c r="Q588" s="157">
        <v>2.5000000000000001E-2</v>
      </c>
      <c r="R588" s="157">
        <f>Q588*H588</f>
        <v>0.30000000000000004</v>
      </c>
      <c r="S588" s="157">
        <v>0</v>
      </c>
      <c r="T588" s="158">
        <f>S588*H588</f>
        <v>0</v>
      </c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R588" s="159" t="s">
        <v>323</v>
      </c>
      <c r="AT588" s="159" t="s">
        <v>541</v>
      </c>
      <c r="AU588" s="159" t="s">
        <v>140</v>
      </c>
      <c r="AY588" s="18" t="s">
        <v>239</v>
      </c>
      <c r="BE588" s="160">
        <f>IF(N588="základná",J588,0)</f>
        <v>0</v>
      </c>
      <c r="BF588" s="160">
        <f>IF(N588="znížená",J588,0)</f>
        <v>0</v>
      </c>
      <c r="BG588" s="160">
        <f>IF(N588="zákl. prenesená",J588,0)</f>
        <v>0</v>
      </c>
      <c r="BH588" s="160">
        <f>IF(N588="zníž. prenesená",J588,0)</f>
        <v>0</v>
      </c>
      <c r="BI588" s="160">
        <f>IF(N588="nulová",J588,0)</f>
        <v>0</v>
      </c>
      <c r="BJ588" s="18" t="s">
        <v>140</v>
      </c>
      <c r="BK588" s="161">
        <f>ROUND(I588*H588,3)</f>
        <v>0</v>
      </c>
      <c r="BL588" s="18" t="s">
        <v>307</v>
      </c>
      <c r="BM588" s="159" t="s">
        <v>2352</v>
      </c>
    </row>
    <row r="589" spans="1:65" s="2" customFormat="1" ht="19.649999999999999">
      <c r="A589" s="34"/>
      <c r="B589" s="35"/>
      <c r="C589" s="34"/>
      <c r="D589" s="163" t="s">
        <v>316</v>
      </c>
      <c r="E589" s="34"/>
      <c r="F589" s="186" t="s">
        <v>2353</v>
      </c>
      <c r="G589" s="34"/>
      <c r="H589" s="34"/>
      <c r="I589" s="187"/>
      <c r="J589" s="34"/>
      <c r="K589" s="34"/>
      <c r="L589" s="35"/>
      <c r="M589" s="188"/>
      <c r="N589" s="189"/>
      <c r="O589" s="60"/>
      <c r="P589" s="60"/>
      <c r="Q589" s="60"/>
      <c r="R589" s="60"/>
      <c r="S589" s="60"/>
      <c r="T589" s="61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T589" s="18" t="s">
        <v>316</v>
      </c>
      <c r="AU589" s="18" t="s">
        <v>140</v>
      </c>
    </row>
    <row r="590" spans="1:65" s="2" customFormat="1" ht="24.25" customHeight="1">
      <c r="A590" s="34"/>
      <c r="B590" s="147"/>
      <c r="C590" s="190" t="s">
        <v>1812</v>
      </c>
      <c r="D590" s="190" t="s">
        <v>541</v>
      </c>
      <c r="E590" s="191" t="s">
        <v>2354</v>
      </c>
      <c r="F590" s="192" t="s">
        <v>2355</v>
      </c>
      <c r="G590" s="193" t="s">
        <v>388</v>
      </c>
      <c r="H590" s="194">
        <v>1</v>
      </c>
      <c r="I590" s="195"/>
      <c r="J590" s="194">
        <f>ROUND(I590*H590,3)</f>
        <v>0</v>
      </c>
      <c r="K590" s="196"/>
      <c r="L590" s="197"/>
      <c r="M590" s="198" t="s">
        <v>1</v>
      </c>
      <c r="N590" s="199" t="s">
        <v>46</v>
      </c>
      <c r="O590" s="60"/>
      <c r="P590" s="157">
        <f>O590*H590</f>
        <v>0</v>
      </c>
      <c r="Q590" s="157">
        <v>0.02</v>
      </c>
      <c r="R590" s="157">
        <f>Q590*H590</f>
        <v>0.02</v>
      </c>
      <c r="S590" s="157">
        <v>0</v>
      </c>
      <c r="T590" s="158">
        <f>S590*H590</f>
        <v>0</v>
      </c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R590" s="159" t="s">
        <v>323</v>
      </c>
      <c r="AT590" s="159" t="s">
        <v>541</v>
      </c>
      <c r="AU590" s="159" t="s">
        <v>140</v>
      </c>
      <c r="AY590" s="18" t="s">
        <v>239</v>
      </c>
      <c r="BE590" s="160">
        <f>IF(N590="základná",J590,0)</f>
        <v>0</v>
      </c>
      <c r="BF590" s="160">
        <f>IF(N590="znížená",J590,0)</f>
        <v>0</v>
      </c>
      <c r="BG590" s="160">
        <f>IF(N590="zákl. prenesená",J590,0)</f>
        <v>0</v>
      </c>
      <c r="BH590" s="160">
        <f>IF(N590="zníž. prenesená",J590,0)</f>
        <v>0</v>
      </c>
      <c r="BI590" s="160">
        <f>IF(N590="nulová",J590,0)</f>
        <v>0</v>
      </c>
      <c r="BJ590" s="18" t="s">
        <v>140</v>
      </c>
      <c r="BK590" s="161">
        <f>ROUND(I590*H590,3)</f>
        <v>0</v>
      </c>
      <c r="BL590" s="18" t="s">
        <v>307</v>
      </c>
      <c r="BM590" s="159" t="s">
        <v>2356</v>
      </c>
    </row>
    <row r="591" spans="1:65" s="2" customFormat="1" ht="19.649999999999999">
      <c r="A591" s="34"/>
      <c r="B591" s="35"/>
      <c r="C591" s="34"/>
      <c r="D591" s="163" t="s">
        <v>316</v>
      </c>
      <c r="E591" s="34"/>
      <c r="F591" s="186" t="s">
        <v>2357</v>
      </c>
      <c r="G591" s="34"/>
      <c r="H591" s="34"/>
      <c r="I591" s="187"/>
      <c r="J591" s="34"/>
      <c r="K591" s="34"/>
      <c r="L591" s="35"/>
      <c r="M591" s="188"/>
      <c r="N591" s="189"/>
      <c r="O591" s="60"/>
      <c r="P591" s="60"/>
      <c r="Q591" s="60"/>
      <c r="R591" s="60"/>
      <c r="S591" s="60"/>
      <c r="T591" s="61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T591" s="18" t="s">
        <v>316</v>
      </c>
      <c r="AU591" s="18" t="s">
        <v>140</v>
      </c>
    </row>
    <row r="592" spans="1:65" s="13" customFormat="1">
      <c r="B592" s="162"/>
      <c r="D592" s="163" t="s">
        <v>247</v>
      </c>
      <c r="E592" s="164" t="s">
        <v>1</v>
      </c>
      <c r="F592" s="165" t="s">
        <v>2358</v>
      </c>
      <c r="H592" s="166">
        <v>1</v>
      </c>
      <c r="I592" s="167"/>
      <c r="L592" s="162"/>
      <c r="M592" s="168"/>
      <c r="N592" s="169"/>
      <c r="O592" s="169"/>
      <c r="P592" s="169"/>
      <c r="Q592" s="169"/>
      <c r="R592" s="169"/>
      <c r="S592" s="169"/>
      <c r="T592" s="170"/>
      <c r="AT592" s="164" t="s">
        <v>247</v>
      </c>
      <c r="AU592" s="164" t="s">
        <v>140</v>
      </c>
      <c r="AV592" s="13" t="s">
        <v>140</v>
      </c>
      <c r="AW592" s="13" t="s">
        <v>3</v>
      </c>
      <c r="AX592" s="13" t="s">
        <v>88</v>
      </c>
      <c r="AY592" s="164" t="s">
        <v>239</v>
      </c>
    </row>
    <row r="593" spans="1:65" s="2" customFormat="1" ht="24.25" customHeight="1">
      <c r="A593" s="34"/>
      <c r="B593" s="147"/>
      <c r="C593" s="148" t="s">
        <v>1423</v>
      </c>
      <c r="D593" s="148" t="s">
        <v>242</v>
      </c>
      <c r="E593" s="149" t="s">
        <v>1792</v>
      </c>
      <c r="F593" s="150" t="s">
        <v>1793</v>
      </c>
      <c r="G593" s="151" t="s">
        <v>138</v>
      </c>
      <c r="H593" s="152">
        <v>14.4</v>
      </c>
      <c r="I593" s="153"/>
      <c r="J593" s="152">
        <f>ROUND(I593*H593,3)</f>
        <v>0</v>
      </c>
      <c r="K593" s="154"/>
      <c r="L593" s="35"/>
      <c r="M593" s="155" t="s">
        <v>1</v>
      </c>
      <c r="N593" s="156" t="s">
        <v>46</v>
      </c>
      <c r="O593" s="60"/>
      <c r="P593" s="157">
        <f>O593*H593</f>
        <v>0</v>
      </c>
      <c r="Q593" s="157">
        <v>0</v>
      </c>
      <c r="R593" s="157">
        <f>Q593*H593</f>
        <v>0</v>
      </c>
      <c r="S593" s="157">
        <v>0</v>
      </c>
      <c r="T593" s="158">
        <f>S593*H593</f>
        <v>0</v>
      </c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R593" s="159" t="s">
        <v>307</v>
      </c>
      <c r="AT593" s="159" t="s">
        <v>242</v>
      </c>
      <c r="AU593" s="159" t="s">
        <v>140</v>
      </c>
      <c r="AY593" s="18" t="s">
        <v>239</v>
      </c>
      <c r="BE593" s="160">
        <f>IF(N593="základná",J593,0)</f>
        <v>0</v>
      </c>
      <c r="BF593" s="160">
        <f>IF(N593="znížená",J593,0)</f>
        <v>0</v>
      </c>
      <c r="BG593" s="160">
        <f>IF(N593="zákl. prenesená",J593,0)</f>
        <v>0</v>
      </c>
      <c r="BH593" s="160">
        <f>IF(N593="zníž. prenesená",J593,0)</f>
        <v>0</v>
      </c>
      <c r="BI593" s="160">
        <f>IF(N593="nulová",J593,0)</f>
        <v>0</v>
      </c>
      <c r="BJ593" s="18" t="s">
        <v>140</v>
      </c>
      <c r="BK593" s="161">
        <f>ROUND(I593*H593,3)</f>
        <v>0</v>
      </c>
      <c r="BL593" s="18" t="s">
        <v>307</v>
      </c>
      <c r="BM593" s="159" t="s">
        <v>965</v>
      </c>
    </row>
    <row r="594" spans="1:65" s="13" customFormat="1">
      <c r="B594" s="162"/>
      <c r="D594" s="163" t="s">
        <v>247</v>
      </c>
      <c r="E594" s="164" t="s">
        <v>1</v>
      </c>
      <c r="F594" s="165" t="s">
        <v>2359</v>
      </c>
      <c r="H594" s="166">
        <v>14.4</v>
      </c>
      <c r="I594" s="167"/>
      <c r="L594" s="162"/>
      <c r="M594" s="168"/>
      <c r="N594" s="169"/>
      <c r="O594" s="169"/>
      <c r="P594" s="169"/>
      <c r="Q594" s="169"/>
      <c r="R594" s="169"/>
      <c r="S594" s="169"/>
      <c r="T594" s="170"/>
      <c r="AT594" s="164" t="s">
        <v>247</v>
      </c>
      <c r="AU594" s="164" t="s">
        <v>140</v>
      </c>
      <c r="AV594" s="13" t="s">
        <v>140</v>
      </c>
      <c r="AW594" s="13" t="s">
        <v>3</v>
      </c>
      <c r="AX594" s="13" t="s">
        <v>88</v>
      </c>
      <c r="AY594" s="164" t="s">
        <v>239</v>
      </c>
    </row>
    <row r="595" spans="1:65" s="2" customFormat="1" ht="24.25" customHeight="1">
      <c r="A595" s="34"/>
      <c r="B595" s="147"/>
      <c r="C595" s="190" t="s">
        <v>1431</v>
      </c>
      <c r="D595" s="190" t="s">
        <v>541</v>
      </c>
      <c r="E595" s="191" t="s">
        <v>2360</v>
      </c>
      <c r="F595" s="192" t="s">
        <v>2361</v>
      </c>
      <c r="G595" s="193" t="s">
        <v>388</v>
      </c>
      <c r="H595" s="194">
        <v>1</v>
      </c>
      <c r="I595" s="195"/>
      <c r="J595" s="194">
        <f>ROUND(I595*H595,3)</f>
        <v>0</v>
      </c>
      <c r="K595" s="196"/>
      <c r="L595" s="197"/>
      <c r="M595" s="198" t="s">
        <v>1</v>
      </c>
      <c r="N595" s="199" t="s">
        <v>46</v>
      </c>
      <c r="O595" s="60"/>
      <c r="P595" s="157">
        <f>O595*H595</f>
        <v>0</v>
      </c>
      <c r="Q595" s="157">
        <v>0</v>
      </c>
      <c r="R595" s="157">
        <f>Q595*H595</f>
        <v>0</v>
      </c>
      <c r="S595" s="157">
        <v>0</v>
      </c>
      <c r="T595" s="158">
        <f>S595*H595</f>
        <v>0</v>
      </c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R595" s="159" t="s">
        <v>323</v>
      </c>
      <c r="AT595" s="159" t="s">
        <v>541</v>
      </c>
      <c r="AU595" s="159" t="s">
        <v>140</v>
      </c>
      <c r="AY595" s="18" t="s">
        <v>239</v>
      </c>
      <c r="BE595" s="160">
        <f>IF(N595="základná",J595,0)</f>
        <v>0</v>
      </c>
      <c r="BF595" s="160">
        <f>IF(N595="znížená",J595,0)</f>
        <v>0</v>
      </c>
      <c r="BG595" s="160">
        <f>IF(N595="zákl. prenesená",J595,0)</f>
        <v>0</v>
      </c>
      <c r="BH595" s="160">
        <f>IF(N595="zníž. prenesená",J595,0)</f>
        <v>0</v>
      </c>
      <c r="BI595" s="160">
        <f>IF(N595="nulová",J595,0)</f>
        <v>0</v>
      </c>
      <c r="BJ595" s="18" t="s">
        <v>140</v>
      </c>
      <c r="BK595" s="161">
        <f>ROUND(I595*H595,3)</f>
        <v>0</v>
      </c>
      <c r="BL595" s="18" t="s">
        <v>307</v>
      </c>
      <c r="BM595" s="159" t="s">
        <v>2362</v>
      </c>
    </row>
    <row r="596" spans="1:65" s="2" customFormat="1" ht="39.299999999999997">
      <c r="A596" s="34"/>
      <c r="B596" s="35"/>
      <c r="C596" s="34"/>
      <c r="D596" s="163" t="s">
        <v>316</v>
      </c>
      <c r="E596" s="34"/>
      <c r="F596" s="186" t="s">
        <v>2363</v>
      </c>
      <c r="G596" s="34"/>
      <c r="H596" s="34"/>
      <c r="I596" s="187"/>
      <c r="J596" s="34"/>
      <c r="K596" s="34"/>
      <c r="L596" s="35"/>
      <c r="M596" s="188"/>
      <c r="N596" s="189"/>
      <c r="O596" s="60"/>
      <c r="P596" s="60"/>
      <c r="Q596" s="60"/>
      <c r="R596" s="60"/>
      <c r="S596" s="60"/>
      <c r="T596" s="61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T596" s="18" t="s">
        <v>316</v>
      </c>
      <c r="AU596" s="18" t="s">
        <v>140</v>
      </c>
    </row>
    <row r="597" spans="1:65" s="2" customFormat="1" ht="24.25" customHeight="1">
      <c r="A597" s="34"/>
      <c r="B597" s="147"/>
      <c r="C597" s="190" t="s">
        <v>1297</v>
      </c>
      <c r="D597" s="190" t="s">
        <v>541</v>
      </c>
      <c r="E597" s="191" t="s">
        <v>2364</v>
      </c>
      <c r="F597" s="192" t="s">
        <v>2365</v>
      </c>
      <c r="G597" s="193" t="s">
        <v>388</v>
      </c>
      <c r="H597" s="194">
        <v>1</v>
      </c>
      <c r="I597" s="195"/>
      <c r="J597" s="194">
        <f>ROUND(I597*H597,3)</f>
        <v>0</v>
      </c>
      <c r="K597" s="196"/>
      <c r="L597" s="197"/>
      <c r="M597" s="198" t="s">
        <v>1</v>
      </c>
      <c r="N597" s="199" t="s">
        <v>46</v>
      </c>
      <c r="O597" s="60"/>
      <c r="P597" s="157">
        <f>O597*H597</f>
        <v>0</v>
      </c>
      <c r="Q597" s="157">
        <v>0</v>
      </c>
      <c r="R597" s="157">
        <f>Q597*H597</f>
        <v>0</v>
      </c>
      <c r="S597" s="157">
        <v>0</v>
      </c>
      <c r="T597" s="158">
        <f>S597*H597</f>
        <v>0</v>
      </c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R597" s="159" t="s">
        <v>323</v>
      </c>
      <c r="AT597" s="159" t="s">
        <v>541</v>
      </c>
      <c r="AU597" s="159" t="s">
        <v>140</v>
      </c>
      <c r="AY597" s="18" t="s">
        <v>239</v>
      </c>
      <c r="BE597" s="160">
        <f>IF(N597="základná",J597,0)</f>
        <v>0</v>
      </c>
      <c r="BF597" s="160">
        <f>IF(N597="znížená",J597,0)</f>
        <v>0</v>
      </c>
      <c r="BG597" s="160">
        <f>IF(N597="zákl. prenesená",J597,0)</f>
        <v>0</v>
      </c>
      <c r="BH597" s="160">
        <f>IF(N597="zníž. prenesená",J597,0)</f>
        <v>0</v>
      </c>
      <c r="BI597" s="160">
        <f>IF(N597="nulová",J597,0)</f>
        <v>0</v>
      </c>
      <c r="BJ597" s="18" t="s">
        <v>140</v>
      </c>
      <c r="BK597" s="161">
        <f>ROUND(I597*H597,3)</f>
        <v>0</v>
      </c>
      <c r="BL597" s="18" t="s">
        <v>307</v>
      </c>
      <c r="BM597" s="159" t="s">
        <v>2366</v>
      </c>
    </row>
    <row r="598" spans="1:65" s="2" customFormat="1" ht="29.45">
      <c r="A598" s="34"/>
      <c r="B598" s="35"/>
      <c r="C598" s="34"/>
      <c r="D598" s="163" t="s">
        <v>316</v>
      </c>
      <c r="E598" s="34"/>
      <c r="F598" s="186" t="s">
        <v>2367</v>
      </c>
      <c r="G598" s="34"/>
      <c r="H598" s="34"/>
      <c r="I598" s="187"/>
      <c r="J598" s="34"/>
      <c r="K598" s="34"/>
      <c r="L598" s="35"/>
      <c r="M598" s="188"/>
      <c r="N598" s="189"/>
      <c r="O598" s="60"/>
      <c r="P598" s="60"/>
      <c r="Q598" s="60"/>
      <c r="R598" s="60"/>
      <c r="S598" s="60"/>
      <c r="T598" s="61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T598" s="18" t="s">
        <v>316</v>
      </c>
      <c r="AU598" s="18" t="s">
        <v>140</v>
      </c>
    </row>
    <row r="599" spans="1:65" s="12" customFormat="1" ht="22.75" customHeight="1">
      <c r="B599" s="134"/>
      <c r="D599" s="135" t="s">
        <v>79</v>
      </c>
      <c r="E599" s="145" t="s">
        <v>930</v>
      </c>
      <c r="F599" s="145" t="s">
        <v>931</v>
      </c>
      <c r="I599" s="137"/>
      <c r="J599" s="146">
        <f>BK599</f>
        <v>0</v>
      </c>
      <c r="L599" s="134"/>
      <c r="M599" s="139"/>
      <c r="N599" s="140"/>
      <c r="O599" s="140"/>
      <c r="P599" s="141">
        <f>SUM(P600:P610)</f>
        <v>0</v>
      </c>
      <c r="Q599" s="140"/>
      <c r="R599" s="141">
        <f>SUM(R600:R610)</f>
        <v>1.4553776960000001E-2</v>
      </c>
      <c r="S599" s="140"/>
      <c r="T599" s="142">
        <f>SUM(T600:T610)</f>
        <v>0</v>
      </c>
      <c r="AR599" s="135" t="s">
        <v>88</v>
      </c>
      <c r="AT599" s="143" t="s">
        <v>79</v>
      </c>
      <c r="AU599" s="143" t="s">
        <v>88</v>
      </c>
      <c r="AY599" s="135" t="s">
        <v>239</v>
      </c>
      <c r="BK599" s="144">
        <f>SUM(BK600:BK610)</f>
        <v>0</v>
      </c>
    </row>
    <row r="600" spans="1:65" s="2" customFormat="1" ht="24.25" customHeight="1">
      <c r="A600" s="34"/>
      <c r="B600" s="147"/>
      <c r="C600" s="148" t="s">
        <v>953</v>
      </c>
      <c r="D600" s="148" t="s">
        <v>242</v>
      </c>
      <c r="E600" s="149" t="s">
        <v>2368</v>
      </c>
      <c r="F600" s="150" t="s">
        <v>2369</v>
      </c>
      <c r="G600" s="151" t="s">
        <v>388</v>
      </c>
      <c r="H600" s="152">
        <v>4</v>
      </c>
      <c r="I600" s="153"/>
      <c r="J600" s="152">
        <f>ROUND(I600*H600,3)</f>
        <v>0</v>
      </c>
      <c r="K600" s="154"/>
      <c r="L600" s="35"/>
      <c r="M600" s="155" t="s">
        <v>1</v>
      </c>
      <c r="N600" s="156" t="s">
        <v>46</v>
      </c>
      <c r="O600" s="60"/>
      <c r="P600" s="157">
        <f>O600*H600</f>
        <v>0</v>
      </c>
      <c r="Q600" s="157">
        <v>2.5999999999999998E-4</v>
      </c>
      <c r="R600" s="157">
        <f>Q600*H600</f>
        <v>1.0399999999999999E-3</v>
      </c>
      <c r="S600" s="157">
        <v>0</v>
      </c>
      <c r="T600" s="158">
        <f>S600*H600</f>
        <v>0</v>
      </c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R600" s="159" t="s">
        <v>307</v>
      </c>
      <c r="AT600" s="159" t="s">
        <v>242</v>
      </c>
      <c r="AU600" s="159" t="s">
        <v>140</v>
      </c>
      <c r="AY600" s="18" t="s">
        <v>239</v>
      </c>
      <c r="BE600" s="160">
        <f>IF(N600="základná",J600,0)</f>
        <v>0</v>
      </c>
      <c r="BF600" s="160">
        <f>IF(N600="znížená",J600,0)</f>
        <v>0</v>
      </c>
      <c r="BG600" s="160">
        <f>IF(N600="zákl. prenesená",J600,0)</f>
        <v>0</v>
      </c>
      <c r="BH600" s="160">
        <f>IF(N600="zníž. prenesená",J600,0)</f>
        <v>0</v>
      </c>
      <c r="BI600" s="160">
        <f>IF(N600="nulová",J600,0)</f>
        <v>0</v>
      </c>
      <c r="BJ600" s="18" t="s">
        <v>140</v>
      </c>
      <c r="BK600" s="161">
        <f>ROUND(I600*H600,3)</f>
        <v>0</v>
      </c>
      <c r="BL600" s="18" t="s">
        <v>307</v>
      </c>
      <c r="BM600" s="159" t="s">
        <v>2370</v>
      </c>
    </row>
    <row r="601" spans="1:65" s="2" customFormat="1" ht="38" customHeight="1">
      <c r="A601" s="34"/>
      <c r="B601" s="147"/>
      <c r="C601" s="190" t="s">
        <v>477</v>
      </c>
      <c r="D601" s="190" t="s">
        <v>541</v>
      </c>
      <c r="E601" s="191" t="s">
        <v>2371</v>
      </c>
      <c r="F601" s="192" t="s">
        <v>5427</v>
      </c>
      <c r="G601" s="193" t="s">
        <v>138</v>
      </c>
      <c r="H601" s="194">
        <v>6</v>
      </c>
      <c r="I601" s="195"/>
      <c r="J601" s="194">
        <f>ROUND(I601*H601,3)</f>
        <v>0</v>
      </c>
      <c r="K601" s="196"/>
      <c r="L601" s="197"/>
      <c r="M601" s="198" t="s">
        <v>1</v>
      </c>
      <c r="N601" s="199" t="s">
        <v>46</v>
      </c>
      <c r="O601" s="60"/>
      <c r="P601" s="157">
        <f>O601*H601</f>
        <v>0</v>
      </c>
      <c r="Q601" s="157">
        <v>7.3999999999999999E-4</v>
      </c>
      <c r="R601" s="157">
        <f>Q601*H601</f>
        <v>4.4399999999999995E-3</v>
      </c>
      <c r="S601" s="157">
        <v>0</v>
      </c>
      <c r="T601" s="158">
        <f>S601*H601</f>
        <v>0</v>
      </c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R601" s="159" t="s">
        <v>323</v>
      </c>
      <c r="AT601" s="159" t="s">
        <v>541</v>
      </c>
      <c r="AU601" s="159" t="s">
        <v>140</v>
      </c>
      <c r="AY601" s="18" t="s">
        <v>239</v>
      </c>
      <c r="BE601" s="160">
        <f>IF(N601="základná",J601,0)</f>
        <v>0</v>
      </c>
      <c r="BF601" s="160">
        <f>IF(N601="znížená",J601,0)</f>
        <v>0</v>
      </c>
      <c r="BG601" s="160">
        <f>IF(N601="zákl. prenesená",J601,0)</f>
        <v>0</v>
      </c>
      <c r="BH601" s="160">
        <f>IF(N601="zníž. prenesená",J601,0)</f>
        <v>0</v>
      </c>
      <c r="BI601" s="160">
        <f>IF(N601="nulová",J601,0)</f>
        <v>0</v>
      </c>
      <c r="BJ601" s="18" t="s">
        <v>140</v>
      </c>
      <c r="BK601" s="161">
        <f>ROUND(I601*H601,3)</f>
        <v>0</v>
      </c>
      <c r="BL601" s="18" t="s">
        <v>307</v>
      </c>
      <c r="BM601" s="159" t="s">
        <v>2372</v>
      </c>
    </row>
    <row r="602" spans="1:65" s="2" customFormat="1" ht="29.45">
      <c r="A602" s="34"/>
      <c r="B602" s="35"/>
      <c r="C602" s="34"/>
      <c r="D602" s="163" t="s">
        <v>316</v>
      </c>
      <c r="E602" s="34"/>
      <c r="F602" s="186" t="s">
        <v>2373</v>
      </c>
      <c r="G602" s="34"/>
      <c r="H602" s="34"/>
      <c r="I602" s="187"/>
      <c r="J602" s="34"/>
      <c r="K602" s="34"/>
      <c r="L602" s="35"/>
      <c r="M602" s="188"/>
      <c r="N602" s="189"/>
      <c r="O602" s="60"/>
      <c r="P602" s="60"/>
      <c r="Q602" s="60"/>
      <c r="R602" s="60"/>
      <c r="S602" s="60"/>
      <c r="T602" s="61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T602" s="18" t="s">
        <v>316</v>
      </c>
      <c r="AU602" s="18" t="s">
        <v>140</v>
      </c>
    </row>
    <row r="603" spans="1:65" s="13" customFormat="1">
      <c r="B603" s="162"/>
      <c r="D603" s="163" t="s">
        <v>247</v>
      </c>
      <c r="E603" s="164" t="s">
        <v>1</v>
      </c>
      <c r="F603" s="165" t="s">
        <v>2374</v>
      </c>
      <c r="H603" s="166">
        <v>6</v>
      </c>
      <c r="I603" s="167"/>
      <c r="L603" s="162"/>
      <c r="M603" s="168"/>
      <c r="N603" s="169"/>
      <c r="O603" s="169"/>
      <c r="P603" s="169"/>
      <c r="Q603" s="169"/>
      <c r="R603" s="169"/>
      <c r="S603" s="169"/>
      <c r="T603" s="170"/>
      <c r="AT603" s="164" t="s">
        <v>247</v>
      </c>
      <c r="AU603" s="164" t="s">
        <v>140</v>
      </c>
      <c r="AV603" s="13" t="s">
        <v>140</v>
      </c>
      <c r="AW603" s="13" t="s">
        <v>3</v>
      </c>
      <c r="AX603" s="13" t="s">
        <v>88</v>
      </c>
      <c r="AY603" s="164" t="s">
        <v>239</v>
      </c>
    </row>
    <row r="604" spans="1:65" s="2" customFormat="1" ht="24.25" customHeight="1">
      <c r="A604" s="34"/>
      <c r="B604" s="147"/>
      <c r="C604" s="148" t="s">
        <v>485</v>
      </c>
      <c r="D604" s="148" t="s">
        <v>242</v>
      </c>
      <c r="E604" s="149" t="s">
        <v>2375</v>
      </c>
      <c r="F604" s="150" t="s">
        <v>2376</v>
      </c>
      <c r="G604" s="151" t="s">
        <v>388</v>
      </c>
      <c r="H604" s="152">
        <v>3</v>
      </c>
      <c r="I604" s="153"/>
      <c r="J604" s="152">
        <f>ROUND(I604*H604,3)</f>
        <v>0</v>
      </c>
      <c r="K604" s="154"/>
      <c r="L604" s="35"/>
      <c r="M604" s="155" t="s">
        <v>1</v>
      </c>
      <c r="N604" s="156" t="s">
        <v>46</v>
      </c>
      <c r="O604" s="60"/>
      <c r="P604" s="157">
        <f>O604*H604</f>
        <v>0</v>
      </c>
      <c r="Q604" s="157">
        <v>3.2000000000000003E-4</v>
      </c>
      <c r="R604" s="157">
        <f>Q604*H604</f>
        <v>9.6000000000000013E-4</v>
      </c>
      <c r="S604" s="157">
        <v>0</v>
      </c>
      <c r="T604" s="158">
        <f>S604*H604</f>
        <v>0</v>
      </c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R604" s="159" t="s">
        <v>307</v>
      </c>
      <c r="AT604" s="159" t="s">
        <v>242</v>
      </c>
      <c r="AU604" s="159" t="s">
        <v>140</v>
      </c>
      <c r="AY604" s="18" t="s">
        <v>239</v>
      </c>
      <c r="BE604" s="160">
        <f>IF(N604="základná",J604,0)</f>
        <v>0</v>
      </c>
      <c r="BF604" s="160">
        <f>IF(N604="znížená",J604,0)</f>
        <v>0</v>
      </c>
      <c r="BG604" s="160">
        <f>IF(N604="zákl. prenesená",J604,0)</f>
        <v>0</v>
      </c>
      <c r="BH604" s="160">
        <f>IF(N604="zníž. prenesená",J604,0)</f>
        <v>0</v>
      </c>
      <c r="BI604" s="160">
        <f>IF(N604="nulová",J604,0)</f>
        <v>0</v>
      </c>
      <c r="BJ604" s="18" t="s">
        <v>140</v>
      </c>
      <c r="BK604" s="161">
        <f>ROUND(I604*H604,3)</f>
        <v>0</v>
      </c>
      <c r="BL604" s="18" t="s">
        <v>307</v>
      </c>
      <c r="BM604" s="159" t="s">
        <v>2377</v>
      </c>
    </row>
    <row r="605" spans="1:65" s="2" customFormat="1" ht="38" customHeight="1">
      <c r="A605" s="34"/>
      <c r="B605" s="147"/>
      <c r="C605" s="190" t="s">
        <v>481</v>
      </c>
      <c r="D605" s="190" t="s">
        <v>541</v>
      </c>
      <c r="E605" s="191" t="s">
        <v>2378</v>
      </c>
      <c r="F605" s="192" t="s">
        <v>5428</v>
      </c>
      <c r="G605" s="193" t="s">
        <v>138</v>
      </c>
      <c r="H605" s="194">
        <v>7.95</v>
      </c>
      <c r="I605" s="195"/>
      <c r="J605" s="194">
        <f>ROUND(I605*H605,3)</f>
        <v>0</v>
      </c>
      <c r="K605" s="196"/>
      <c r="L605" s="197"/>
      <c r="M605" s="198" t="s">
        <v>1</v>
      </c>
      <c r="N605" s="199" t="s">
        <v>46</v>
      </c>
      <c r="O605" s="60"/>
      <c r="P605" s="157">
        <f>O605*H605</f>
        <v>0</v>
      </c>
      <c r="Q605" s="157">
        <v>9.7999999999999997E-4</v>
      </c>
      <c r="R605" s="157">
        <f>Q605*H605</f>
        <v>7.7910000000000002E-3</v>
      </c>
      <c r="S605" s="157">
        <v>0</v>
      </c>
      <c r="T605" s="158">
        <f>S605*H605</f>
        <v>0</v>
      </c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R605" s="159" t="s">
        <v>323</v>
      </c>
      <c r="AT605" s="159" t="s">
        <v>541</v>
      </c>
      <c r="AU605" s="159" t="s">
        <v>140</v>
      </c>
      <c r="AY605" s="18" t="s">
        <v>239</v>
      </c>
      <c r="BE605" s="160">
        <f>IF(N605="základná",J605,0)</f>
        <v>0</v>
      </c>
      <c r="BF605" s="160">
        <f>IF(N605="znížená",J605,0)</f>
        <v>0</v>
      </c>
      <c r="BG605" s="160">
        <f>IF(N605="zákl. prenesená",J605,0)</f>
        <v>0</v>
      </c>
      <c r="BH605" s="160">
        <f>IF(N605="zníž. prenesená",J605,0)</f>
        <v>0</v>
      </c>
      <c r="BI605" s="160">
        <f>IF(N605="nulová",J605,0)</f>
        <v>0</v>
      </c>
      <c r="BJ605" s="18" t="s">
        <v>140</v>
      </c>
      <c r="BK605" s="161">
        <f>ROUND(I605*H605,3)</f>
        <v>0</v>
      </c>
      <c r="BL605" s="18" t="s">
        <v>307</v>
      </c>
      <c r="BM605" s="159" t="s">
        <v>2379</v>
      </c>
    </row>
    <row r="606" spans="1:65" s="2" customFormat="1" ht="29.45">
      <c r="A606" s="34"/>
      <c r="B606" s="35"/>
      <c r="C606" s="34"/>
      <c r="D606" s="163" t="s">
        <v>316</v>
      </c>
      <c r="E606" s="34"/>
      <c r="F606" s="186" t="s">
        <v>2373</v>
      </c>
      <c r="G606" s="34"/>
      <c r="H606" s="34"/>
      <c r="I606" s="187"/>
      <c r="J606" s="34"/>
      <c r="K606" s="34"/>
      <c r="L606" s="35"/>
      <c r="M606" s="188"/>
      <c r="N606" s="189"/>
      <c r="O606" s="60"/>
      <c r="P606" s="60"/>
      <c r="Q606" s="60"/>
      <c r="R606" s="60"/>
      <c r="S606" s="60"/>
      <c r="T606" s="61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T606" s="18" t="s">
        <v>316</v>
      </c>
      <c r="AU606" s="18" t="s">
        <v>140</v>
      </c>
    </row>
    <row r="607" spans="1:65" s="13" customFormat="1">
      <c r="B607" s="162"/>
      <c r="D607" s="163" t="s">
        <v>247</v>
      </c>
      <c r="E607" s="164" t="s">
        <v>1</v>
      </c>
      <c r="F607" s="165" t="s">
        <v>2380</v>
      </c>
      <c r="H607" s="166">
        <v>7.95</v>
      </c>
      <c r="I607" s="167"/>
      <c r="L607" s="162"/>
      <c r="M607" s="168"/>
      <c r="N607" s="169"/>
      <c r="O607" s="169"/>
      <c r="P607" s="169"/>
      <c r="Q607" s="169"/>
      <c r="R607" s="169"/>
      <c r="S607" s="169"/>
      <c r="T607" s="170"/>
      <c r="AT607" s="164" t="s">
        <v>247</v>
      </c>
      <c r="AU607" s="164" t="s">
        <v>140</v>
      </c>
      <c r="AV607" s="13" t="s">
        <v>140</v>
      </c>
      <c r="AW607" s="13" t="s">
        <v>3</v>
      </c>
      <c r="AX607" s="13" t="s">
        <v>88</v>
      </c>
      <c r="AY607" s="164" t="s">
        <v>239</v>
      </c>
    </row>
    <row r="608" spans="1:65" s="2" customFormat="1" ht="24.25" customHeight="1">
      <c r="A608" s="34"/>
      <c r="B608" s="147"/>
      <c r="C608" s="148" t="s">
        <v>854</v>
      </c>
      <c r="D608" s="148" t="s">
        <v>242</v>
      </c>
      <c r="E608" s="149" t="s">
        <v>932</v>
      </c>
      <c r="F608" s="150" t="s">
        <v>933</v>
      </c>
      <c r="G608" s="151" t="s">
        <v>261</v>
      </c>
      <c r="H608" s="152">
        <v>5.27</v>
      </c>
      <c r="I608" s="153"/>
      <c r="J608" s="152">
        <f>ROUND(I608*H608,3)</f>
        <v>0</v>
      </c>
      <c r="K608" s="154"/>
      <c r="L608" s="35"/>
      <c r="M608" s="155" t="s">
        <v>1</v>
      </c>
      <c r="N608" s="156" t="s">
        <v>46</v>
      </c>
      <c r="O608" s="60"/>
      <c r="P608" s="157">
        <f>O608*H608</f>
        <v>0</v>
      </c>
      <c r="Q608" s="157">
        <v>6.1247999999999994E-5</v>
      </c>
      <c r="R608" s="157">
        <f>Q608*H608</f>
        <v>3.2277695999999995E-4</v>
      </c>
      <c r="S608" s="157">
        <v>0</v>
      </c>
      <c r="T608" s="158">
        <f>S608*H608</f>
        <v>0</v>
      </c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R608" s="159" t="s">
        <v>307</v>
      </c>
      <c r="AT608" s="159" t="s">
        <v>242</v>
      </c>
      <c r="AU608" s="159" t="s">
        <v>140</v>
      </c>
      <c r="AY608" s="18" t="s">
        <v>239</v>
      </c>
      <c r="BE608" s="160">
        <f>IF(N608="základná",J608,0)</f>
        <v>0</v>
      </c>
      <c r="BF608" s="160">
        <f>IF(N608="znížená",J608,0)</f>
        <v>0</v>
      </c>
      <c r="BG608" s="160">
        <f>IF(N608="zákl. prenesená",J608,0)</f>
        <v>0</v>
      </c>
      <c r="BH608" s="160">
        <f>IF(N608="zníž. prenesená",J608,0)</f>
        <v>0</v>
      </c>
      <c r="BI608" s="160">
        <f>IF(N608="nulová",J608,0)</f>
        <v>0</v>
      </c>
      <c r="BJ608" s="18" t="s">
        <v>140</v>
      </c>
      <c r="BK608" s="161">
        <f>ROUND(I608*H608,3)</f>
        <v>0</v>
      </c>
      <c r="BL608" s="18" t="s">
        <v>307</v>
      </c>
      <c r="BM608" s="159" t="s">
        <v>985</v>
      </c>
    </row>
    <row r="609" spans="1:65" s="13" customFormat="1">
      <c r="B609" s="162"/>
      <c r="D609" s="163" t="s">
        <v>247</v>
      </c>
      <c r="E609" s="164" t="s">
        <v>1</v>
      </c>
      <c r="F609" s="165" t="s">
        <v>2381</v>
      </c>
      <c r="H609" s="166">
        <v>5.27</v>
      </c>
      <c r="I609" s="167"/>
      <c r="L609" s="162"/>
      <c r="M609" s="168"/>
      <c r="N609" s="169"/>
      <c r="O609" s="169"/>
      <c r="P609" s="169"/>
      <c r="Q609" s="169"/>
      <c r="R609" s="169"/>
      <c r="S609" s="169"/>
      <c r="T609" s="170"/>
      <c r="AT609" s="164" t="s">
        <v>247</v>
      </c>
      <c r="AU609" s="164" t="s">
        <v>140</v>
      </c>
      <c r="AV609" s="13" t="s">
        <v>140</v>
      </c>
      <c r="AW609" s="13" t="s">
        <v>3</v>
      </c>
      <c r="AX609" s="13" t="s">
        <v>88</v>
      </c>
      <c r="AY609" s="164" t="s">
        <v>239</v>
      </c>
    </row>
    <row r="610" spans="1:65" s="2" customFormat="1" ht="24.25" customHeight="1">
      <c r="A610" s="34"/>
      <c r="B610" s="147"/>
      <c r="C610" s="190" t="s">
        <v>713</v>
      </c>
      <c r="D610" s="190" t="s">
        <v>541</v>
      </c>
      <c r="E610" s="191" t="s">
        <v>936</v>
      </c>
      <c r="F610" s="192" t="s">
        <v>940</v>
      </c>
      <c r="G610" s="193" t="s">
        <v>388</v>
      </c>
      <c r="H610" s="194">
        <v>4</v>
      </c>
      <c r="I610" s="195"/>
      <c r="J610" s="194">
        <f>ROUND(I610*H610,3)</f>
        <v>0</v>
      </c>
      <c r="K610" s="196"/>
      <c r="L610" s="197"/>
      <c r="M610" s="198" t="s">
        <v>1</v>
      </c>
      <c r="N610" s="199" t="s">
        <v>46</v>
      </c>
      <c r="O610" s="60"/>
      <c r="P610" s="157">
        <f>O610*H610</f>
        <v>0</v>
      </c>
      <c r="Q610" s="157">
        <v>0</v>
      </c>
      <c r="R610" s="157">
        <f>Q610*H610</f>
        <v>0</v>
      </c>
      <c r="S610" s="157">
        <v>0</v>
      </c>
      <c r="T610" s="158">
        <f>S610*H610</f>
        <v>0</v>
      </c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R610" s="159" t="s">
        <v>323</v>
      </c>
      <c r="AT610" s="159" t="s">
        <v>541</v>
      </c>
      <c r="AU610" s="159" t="s">
        <v>140</v>
      </c>
      <c r="AY610" s="18" t="s">
        <v>239</v>
      </c>
      <c r="BE610" s="160">
        <f>IF(N610="základná",J610,0)</f>
        <v>0</v>
      </c>
      <c r="BF610" s="160">
        <f>IF(N610="znížená",J610,0)</f>
        <v>0</v>
      </c>
      <c r="BG610" s="160">
        <f>IF(N610="zákl. prenesená",J610,0)</f>
        <v>0</v>
      </c>
      <c r="BH610" s="160">
        <f>IF(N610="zníž. prenesená",J610,0)</f>
        <v>0</v>
      </c>
      <c r="BI610" s="160">
        <f>IF(N610="nulová",J610,0)</f>
        <v>0</v>
      </c>
      <c r="BJ610" s="18" t="s">
        <v>140</v>
      </c>
      <c r="BK610" s="161">
        <f>ROUND(I610*H610,3)</f>
        <v>0</v>
      </c>
      <c r="BL610" s="18" t="s">
        <v>307</v>
      </c>
      <c r="BM610" s="159" t="s">
        <v>1005</v>
      </c>
    </row>
    <row r="611" spans="1:65" s="12" customFormat="1" ht="22.75" customHeight="1">
      <c r="B611" s="134"/>
      <c r="D611" s="135" t="s">
        <v>79</v>
      </c>
      <c r="E611" s="145" t="s">
        <v>952</v>
      </c>
      <c r="F611" s="145" t="s">
        <v>509</v>
      </c>
      <c r="I611" s="137"/>
      <c r="J611" s="146">
        <f>BK611</f>
        <v>0</v>
      </c>
      <c r="L611" s="134"/>
      <c r="M611" s="139"/>
      <c r="N611" s="140"/>
      <c r="O611" s="140"/>
      <c r="P611" s="141">
        <f>P612</f>
        <v>0</v>
      </c>
      <c r="Q611" s="140"/>
      <c r="R611" s="141">
        <f>R612</f>
        <v>0</v>
      </c>
      <c r="S611" s="140"/>
      <c r="T611" s="142">
        <f>T612</f>
        <v>0</v>
      </c>
      <c r="AR611" s="135" t="s">
        <v>88</v>
      </c>
      <c r="AT611" s="143" t="s">
        <v>79</v>
      </c>
      <c r="AU611" s="143" t="s">
        <v>88</v>
      </c>
      <c r="AY611" s="135" t="s">
        <v>239</v>
      </c>
      <c r="BK611" s="144">
        <f>BK612</f>
        <v>0</v>
      </c>
    </row>
    <row r="612" spans="1:65" s="2" customFormat="1" ht="24.25" customHeight="1">
      <c r="A612" s="34"/>
      <c r="B612" s="147"/>
      <c r="C612" s="148" t="s">
        <v>718</v>
      </c>
      <c r="D612" s="148" t="s">
        <v>242</v>
      </c>
      <c r="E612" s="149" t="s">
        <v>954</v>
      </c>
      <c r="F612" s="150" t="s">
        <v>955</v>
      </c>
      <c r="G612" s="151" t="s">
        <v>461</v>
      </c>
      <c r="H612" s="152">
        <v>0.46800000000000003</v>
      </c>
      <c r="I612" s="153"/>
      <c r="J612" s="152">
        <f>ROUND(I612*H612,3)</f>
        <v>0</v>
      </c>
      <c r="K612" s="154"/>
      <c r="L612" s="35"/>
      <c r="M612" s="155" t="s">
        <v>1</v>
      </c>
      <c r="N612" s="156" t="s">
        <v>46</v>
      </c>
      <c r="O612" s="60"/>
      <c r="P612" s="157">
        <f>O612*H612</f>
        <v>0</v>
      </c>
      <c r="Q612" s="157">
        <v>0</v>
      </c>
      <c r="R612" s="157">
        <f>Q612*H612</f>
        <v>0</v>
      </c>
      <c r="S612" s="157">
        <v>0</v>
      </c>
      <c r="T612" s="158">
        <f>S612*H612</f>
        <v>0</v>
      </c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R612" s="159" t="s">
        <v>246</v>
      </c>
      <c r="AT612" s="159" t="s">
        <v>242</v>
      </c>
      <c r="AU612" s="159" t="s">
        <v>140</v>
      </c>
      <c r="AY612" s="18" t="s">
        <v>239</v>
      </c>
      <c r="BE612" s="160">
        <f>IF(N612="základná",J612,0)</f>
        <v>0</v>
      </c>
      <c r="BF612" s="160">
        <f>IF(N612="znížená",J612,0)</f>
        <v>0</v>
      </c>
      <c r="BG612" s="160">
        <f>IF(N612="zákl. prenesená",J612,0)</f>
        <v>0</v>
      </c>
      <c r="BH612" s="160">
        <f>IF(N612="zníž. prenesená",J612,0)</f>
        <v>0</v>
      </c>
      <c r="BI612" s="160">
        <f>IF(N612="nulová",J612,0)</f>
        <v>0</v>
      </c>
      <c r="BJ612" s="18" t="s">
        <v>140</v>
      </c>
      <c r="BK612" s="161">
        <f>ROUND(I612*H612,3)</f>
        <v>0</v>
      </c>
      <c r="BL612" s="18" t="s">
        <v>246</v>
      </c>
      <c r="BM612" s="159" t="s">
        <v>2382</v>
      </c>
    </row>
    <row r="613" spans="1:65" s="12" customFormat="1" ht="25.85" customHeight="1">
      <c r="B613" s="134"/>
      <c r="D613" s="135" t="s">
        <v>79</v>
      </c>
      <c r="E613" s="136" t="s">
        <v>754</v>
      </c>
      <c r="F613" s="136" t="s">
        <v>957</v>
      </c>
      <c r="I613" s="137"/>
      <c r="J613" s="138">
        <f>BK613</f>
        <v>0</v>
      </c>
      <c r="L613" s="134"/>
      <c r="M613" s="139"/>
      <c r="N613" s="140"/>
      <c r="O613" s="140"/>
      <c r="P613" s="141">
        <f>P614+P630+P648</f>
        <v>0</v>
      </c>
      <c r="Q613" s="140"/>
      <c r="R613" s="141">
        <f>R614+R630+R648</f>
        <v>10.45894852</v>
      </c>
      <c r="S613" s="140"/>
      <c r="T613" s="142">
        <f>T614+T630+T648</f>
        <v>0</v>
      </c>
      <c r="AR613" s="135" t="s">
        <v>88</v>
      </c>
      <c r="AT613" s="143" t="s">
        <v>79</v>
      </c>
      <c r="AU613" s="143" t="s">
        <v>80</v>
      </c>
      <c r="AY613" s="135" t="s">
        <v>239</v>
      </c>
      <c r="BK613" s="144">
        <f>BK614+BK630+BK648</f>
        <v>0</v>
      </c>
    </row>
    <row r="614" spans="1:65" s="12" customFormat="1" ht="22.75" customHeight="1">
      <c r="B614" s="134"/>
      <c r="D614" s="135" t="s">
        <v>79</v>
      </c>
      <c r="E614" s="145" t="s">
        <v>958</v>
      </c>
      <c r="F614" s="145" t="s">
        <v>959</v>
      </c>
      <c r="I614" s="137"/>
      <c r="J614" s="146">
        <f>BK614</f>
        <v>0</v>
      </c>
      <c r="L614" s="134"/>
      <c r="M614" s="139"/>
      <c r="N614" s="140"/>
      <c r="O614" s="140"/>
      <c r="P614" s="141">
        <f>SUM(P615:P629)</f>
        <v>0</v>
      </c>
      <c r="Q614" s="140"/>
      <c r="R614" s="141">
        <f>SUM(R615:R629)</f>
        <v>0.59375800000000001</v>
      </c>
      <c r="S614" s="140"/>
      <c r="T614" s="142">
        <f>SUM(T615:T629)</f>
        <v>0</v>
      </c>
      <c r="AR614" s="135" t="s">
        <v>88</v>
      </c>
      <c r="AT614" s="143" t="s">
        <v>79</v>
      </c>
      <c r="AU614" s="143" t="s">
        <v>88</v>
      </c>
      <c r="AY614" s="135" t="s">
        <v>239</v>
      </c>
      <c r="BK614" s="144">
        <f>SUM(BK615:BK629)</f>
        <v>0</v>
      </c>
    </row>
    <row r="615" spans="1:65" s="2" customFormat="1" ht="24.25" customHeight="1">
      <c r="A615" s="34"/>
      <c r="B615" s="147"/>
      <c r="C615" s="148" t="s">
        <v>699</v>
      </c>
      <c r="D615" s="148" t="s">
        <v>242</v>
      </c>
      <c r="E615" s="149" t="s">
        <v>960</v>
      </c>
      <c r="F615" s="150" t="s">
        <v>961</v>
      </c>
      <c r="G615" s="151" t="s">
        <v>138</v>
      </c>
      <c r="H615" s="152">
        <v>41.1</v>
      </c>
      <c r="I615" s="153"/>
      <c r="J615" s="152">
        <f>ROUND(I615*H615,3)</f>
        <v>0</v>
      </c>
      <c r="K615" s="154"/>
      <c r="L615" s="35"/>
      <c r="M615" s="155" t="s">
        <v>1</v>
      </c>
      <c r="N615" s="156" t="s">
        <v>46</v>
      </c>
      <c r="O615" s="60"/>
      <c r="P615" s="157">
        <f>O615*H615</f>
        <v>0</v>
      </c>
      <c r="Q615" s="157">
        <v>2.1000000000000001E-4</v>
      </c>
      <c r="R615" s="157">
        <f>Q615*H615</f>
        <v>8.6310000000000015E-3</v>
      </c>
      <c r="S615" s="157">
        <v>0</v>
      </c>
      <c r="T615" s="158">
        <f>S615*H615</f>
        <v>0</v>
      </c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R615" s="159" t="s">
        <v>307</v>
      </c>
      <c r="AT615" s="159" t="s">
        <v>242</v>
      </c>
      <c r="AU615" s="159" t="s">
        <v>140</v>
      </c>
      <c r="AY615" s="18" t="s">
        <v>239</v>
      </c>
      <c r="BE615" s="160">
        <f>IF(N615="základná",J615,0)</f>
        <v>0</v>
      </c>
      <c r="BF615" s="160">
        <f>IF(N615="znížená",J615,0)</f>
        <v>0</v>
      </c>
      <c r="BG615" s="160">
        <f>IF(N615="zákl. prenesená",J615,0)</f>
        <v>0</v>
      </c>
      <c r="BH615" s="160">
        <f>IF(N615="zníž. prenesená",J615,0)</f>
        <v>0</v>
      </c>
      <c r="BI615" s="160">
        <f>IF(N615="nulová",J615,0)</f>
        <v>0</v>
      </c>
      <c r="BJ615" s="18" t="s">
        <v>140</v>
      </c>
      <c r="BK615" s="161">
        <f>ROUND(I615*H615,3)</f>
        <v>0</v>
      </c>
      <c r="BL615" s="18" t="s">
        <v>307</v>
      </c>
      <c r="BM615" s="159" t="s">
        <v>2383</v>
      </c>
    </row>
    <row r="616" spans="1:65" s="13" customFormat="1">
      <c r="B616" s="162"/>
      <c r="D616" s="163" t="s">
        <v>247</v>
      </c>
      <c r="E616" s="164" t="s">
        <v>1</v>
      </c>
      <c r="F616" s="165" t="s">
        <v>2384</v>
      </c>
      <c r="H616" s="166">
        <v>41.1</v>
      </c>
      <c r="I616" s="167"/>
      <c r="L616" s="162"/>
      <c r="M616" s="168"/>
      <c r="N616" s="169"/>
      <c r="O616" s="169"/>
      <c r="P616" s="169"/>
      <c r="Q616" s="169"/>
      <c r="R616" s="169"/>
      <c r="S616" s="169"/>
      <c r="T616" s="170"/>
      <c r="AT616" s="164" t="s">
        <v>247</v>
      </c>
      <c r="AU616" s="164" t="s">
        <v>140</v>
      </c>
      <c r="AV616" s="13" t="s">
        <v>140</v>
      </c>
      <c r="AW616" s="13" t="s">
        <v>3</v>
      </c>
      <c r="AX616" s="13" t="s">
        <v>88</v>
      </c>
      <c r="AY616" s="164" t="s">
        <v>239</v>
      </c>
    </row>
    <row r="617" spans="1:65" s="2" customFormat="1" ht="38" customHeight="1">
      <c r="A617" s="34"/>
      <c r="B617" s="147"/>
      <c r="C617" s="190" t="s">
        <v>704</v>
      </c>
      <c r="D617" s="190" t="s">
        <v>541</v>
      </c>
      <c r="E617" s="191" t="s">
        <v>914</v>
      </c>
      <c r="F617" s="192" t="s">
        <v>915</v>
      </c>
      <c r="G617" s="193" t="s">
        <v>138</v>
      </c>
      <c r="H617" s="194">
        <v>43.155000000000001</v>
      </c>
      <c r="I617" s="195"/>
      <c r="J617" s="194">
        <f>ROUND(I617*H617,3)</f>
        <v>0</v>
      </c>
      <c r="K617" s="196"/>
      <c r="L617" s="197"/>
      <c r="M617" s="198" t="s">
        <v>1</v>
      </c>
      <c r="N617" s="199" t="s">
        <v>46</v>
      </c>
      <c r="O617" s="60"/>
      <c r="P617" s="157">
        <f>O617*H617</f>
        <v>0</v>
      </c>
      <c r="Q617" s="157">
        <v>1E-4</v>
      </c>
      <c r="R617" s="157">
        <f>Q617*H617</f>
        <v>4.3154999999999999E-3</v>
      </c>
      <c r="S617" s="157">
        <v>0</v>
      </c>
      <c r="T617" s="158">
        <f>S617*H617</f>
        <v>0</v>
      </c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R617" s="159" t="s">
        <v>323</v>
      </c>
      <c r="AT617" s="159" t="s">
        <v>541</v>
      </c>
      <c r="AU617" s="159" t="s">
        <v>140</v>
      </c>
      <c r="AY617" s="18" t="s">
        <v>239</v>
      </c>
      <c r="BE617" s="160">
        <f>IF(N617="základná",J617,0)</f>
        <v>0</v>
      </c>
      <c r="BF617" s="160">
        <f>IF(N617="znížená",J617,0)</f>
        <v>0</v>
      </c>
      <c r="BG617" s="160">
        <f>IF(N617="zákl. prenesená",J617,0)</f>
        <v>0</v>
      </c>
      <c r="BH617" s="160">
        <f>IF(N617="zníž. prenesená",J617,0)</f>
        <v>0</v>
      </c>
      <c r="BI617" s="160">
        <f>IF(N617="nulová",J617,0)</f>
        <v>0</v>
      </c>
      <c r="BJ617" s="18" t="s">
        <v>140</v>
      </c>
      <c r="BK617" s="161">
        <f>ROUND(I617*H617,3)</f>
        <v>0</v>
      </c>
      <c r="BL617" s="18" t="s">
        <v>307</v>
      </c>
      <c r="BM617" s="159" t="s">
        <v>2385</v>
      </c>
    </row>
    <row r="618" spans="1:65" s="2" customFormat="1" ht="24.25" customHeight="1">
      <c r="A618" s="34"/>
      <c r="B618" s="147"/>
      <c r="C618" s="190" t="s">
        <v>882</v>
      </c>
      <c r="D618" s="190" t="s">
        <v>541</v>
      </c>
      <c r="E618" s="191" t="s">
        <v>966</v>
      </c>
      <c r="F618" s="192" t="s">
        <v>967</v>
      </c>
      <c r="G618" s="193" t="s">
        <v>138</v>
      </c>
      <c r="H618" s="194">
        <v>43.155000000000001</v>
      </c>
      <c r="I618" s="195"/>
      <c r="J618" s="194">
        <f>ROUND(I618*H618,3)</f>
        <v>0</v>
      </c>
      <c r="K618" s="196"/>
      <c r="L618" s="197"/>
      <c r="M618" s="198" t="s">
        <v>1</v>
      </c>
      <c r="N618" s="199" t="s">
        <v>46</v>
      </c>
      <c r="O618" s="60"/>
      <c r="P618" s="157">
        <f>O618*H618</f>
        <v>0</v>
      </c>
      <c r="Q618" s="157">
        <v>1E-4</v>
      </c>
      <c r="R618" s="157">
        <f>Q618*H618</f>
        <v>4.3154999999999999E-3</v>
      </c>
      <c r="S618" s="157">
        <v>0</v>
      </c>
      <c r="T618" s="158">
        <f>S618*H618</f>
        <v>0</v>
      </c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R618" s="159" t="s">
        <v>323</v>
      </c>
      <c r="AT618" s="159" t="s">
        <v>541</v>
      </c>
      <c r="AU618" s="159" t="s">
        <v>140</v>
      </c>
      <c r="AY618" s="18" t="s">
        <v>239</v>
      </c>
      <c r="BE618" s="160">
        <f>IF(N618="základná",J618,0)</f>
        <v>0</v>
      </c>
      <c r="BF618" s="160">
        <f>IF(N618="znížená",J618,0)</f>
        <v>0</v>
      </c>
      <c r="BG618" s="160">
        <f>IF(N618="zákl. prenesená",J618,0)</f>
        <v>0</v>
      </c>
      <c r="BH618" s="160">
        <f>IF(N618="zníž. prenesená",J618,0)</f>
        <v>0</v>
      </c>
      <c r="BI618" s="160">
        <f>IF(N618="nulová",J618,0)</f>
        <v>0</v>
      </c>
      <c r="BJ618" s="18" t="s">
        <v>140</v>
      </c>
      <c r="BK618" s="161">
        <f>ROUND(I618*H618,3)</f>
        <v>0</v>
      </c>
      <c r="BL618" s="18" t="s">
        <v>307</v>
      </c>
      <c r="BM618" s="159" t="s">
        <v>2386</v>
      </c>
    </row>
    <row r="619" spans="1:65" s="2" customFormat="1" ht="24.25" customHeight="1">
      <c r="A619" s="34"/>
      <c r="B619" s="147"/>
      <c r="C619" s="190" t="s">
        <v>887</v>
      </c>
      <c r="D619" s="190" t="s">
        <v>541</v>
      </c>
      <c r="E619" s="191" t="s">
        <v>2387</v>
      </c>
      <c r="F619" s="192" t="s">
        <v>2388</v>
      </c>
      <c r="G619" s="193" t="s">
        <v>388</v>
      </c>
      <c r="H619" s="194">
        <v>3</v>
      </c>
      <c r="I619" s="195"/>
      <c r="J619" s="194">
        <f>ROUND(I619*H619,3)</f>
        <v>0</v>
      </c>
      <c r="K619" s="196"/>
      <c r="L619" s="197"/>
      <c r="M619" s="198" t="s">
        <v>1</v>
      </c>
      <c r="N619" s="199" t="s">
        <v>46</v>
      </c>
      <c r="O619" s="60"/>
      <c r="P619" s="157">
        <f>O619*H619</f>
        <v>0</v>
      </c>
      <c r="Q619" s="157">
        <v>8.2000000000000003E-2</v>
      </c>
      <c r="R619" s="157">
        <f>Q619*H619</f>
        <v>0.246</v>
      </c>
      <c r="S619" s="157">
        <v>0</v>
      </c>
      <c r="T619" s="158">
        <f>S619*H619</f>
        <v>0</v>
      </c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R619" s="159" t="s">
        <v>323</v>
      </c>
      <c r="AT619" s="159" t="s">
        <v>541</v>
      </c>
      <c r="AU619" s="159" t="s">
        <v>140</v>
      </c>
      <c r="AY619" s="18" t="s">
        <v>239</v>
      </c>
      <c r="BE619" s="160">
        <f>IF(N619="základná",J619,0)</f>
        <v>0</v>
      </c>
      <c r="BF619" s="160">
        <f>IF(N619="znížená",J619,0)</f>
        <v>0</v>
      </c>
      <c r="BG619" s="160">
        <f>IF(N619="zákl. prenesená",J619,0)</f>
        <v>0</v>
      </c>
      <c r="BH619" s="160">
        <f>IF(N619="zníž. prenesená",J619,0)</f>
        <v>0</v>
      </c>
      <c r="BI619" s="160">
        <f>IF(N619="nulová",J619,0)</f>
        <v>0</v>
      </c>
      <c r="BJ619" s="18" t="s">
        <v>140</v>
      </c>
      <c r="BK619" s="161">
        <f>ROUND(I619*H619,3)</f>
        <v>0</v>
      </c>
      <c r="BL619" s="18" t="s">
        <v>307</v>
      </c>
      <c r="BM619" s="159" t="s">
        <v>2389</v>
      </c>
    </row>
    <row r="620" spans="1:65" s="2" customFormat="1" ht="49.1">
      <c r="A620" s="34"/>
      <c r="B620" s="35"/>
      <c r="C620" s="34"/>
      <c r="D620" s="163" t="s">
        <v>316</v>
      </c>
      <c r="E620" s="34"/>
      <c r="F620" s="186" t="s">
        <v>2390</v>
      </c>
      <c r="G620" s="34"/>
      <c r="H620" s="34"/>
      <c r="I620" s="187"/>
      <c r="J620" s="34"/>
      <c r="K620" s="34"/>
      <c r="L620" s="35"/>
      <c r="M620" s="188"/>
      <c r="N620" s="189"/>
      <c r="O620" s="60"/>
      <c r="P620" s="60"/>
      <c r="Q620" s="60"/>
      <c r="R620" s="60"/>
      <c r="S620" s="60"/>
      <c r="T620" s="61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T620" s="18" t="s">
        <v>316</v>
      </c>
      <c r="AU620" s="18" t="s">
        <v>140</v>
      </c>
    </row>
    <row r="621" spans="1:65" s="2" customFormat="1" ht="24.25" customHeight="1">
      <c r="A621" s="34"/>
      <c r="B621" s="147"/>
      <c r="C621" s="190" t="s">
        <v>722</v>
      </c>
      <c r="D621" s="190" t="s">
        <v>541</v>
      </c>
      <c r="E621" s="191" t="s">
        <v>2391</v>
      </c>
      <c r="F621" s="192" t="s">
        <v>2392</v>
      </c>
      <c r="G621" s="193" t="s">
        <v>388</v>
      </c>
      <c r="H621" s="194">
        <v>3</v>
      </c>
      <c r="I621" s="195"/>
      <c r="J621" s="194">
        <f>ROUND(I621*H621,3)</f>
        <v>0</v>
      </c>
      <c r="K621" s="196"/>
      <c r="L621" s="197"/>
      <c r="M621" s="198" t="s">
        <v>1</v>
      </c>
      <c r="N621" s="199" t="s">
        <v>46</v>
      </c>
      <c r="O621" s="60"/>
      <c r="P621" s="157">
        <f>O621*H621</f>
        <v>0</v>
      </c>
      <c r="Q621" s="157">
        <v>8.1000000000000003E-2</v>
      </c>
      <c r="R621" s="157">
        <f>Q621*H621</f>
        <v>0.24299999999999999</v>
      </c>
      <c r="S621" s="157">
        <v>0</v>
      </c>
      <c r="T621" s="158">
        <f>S621*H621</f>
        <v>0</v>
      </c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R621" s="159" t="s">
        <v>323</v>
      </c>
      <c r="AT621" s="159" t="s">
        <v>541</v>
      </c>
      <c r="AU621" s="159" t="s">
        <v>140</v>
      </c>
      <c r="AY621" s="18" t="s">
        <v>239</v>
      </c>
      <c r="BE621" s="160">
        <f>IF(N621="základná",J621,0)</f>
        <v>0</v>
      </c>
      <c r="BF621" s="160">
        <f>IF(N621="znížená",J621,0)</f>
        <v>0</v>
      </c>
      <c r="BG621" s="160">
        <f>IF(N621="zákl. prenesená",J621,0)</f>
        <v>0</v>
      </c>
      <c r="BH621" s="160">
        <f>IF(N621="zníž. prenesená",J621,0)</f>
        <v>0</v>
      </c>
      <c r="BI621" s="160">
        <f>IF(N621="nulová",J621,0)</f>
        <v>0</v>
      </c>
      <c r="BJ621" s="18" t="s">
        <v>140</v>
      </c>
      <c r="BK621" s="161">
        <f>ROUND(I621*H621,3)</f>
        <v>0</v>
      </c>
      <c r="BL621" s="18" t="s">
        <v>307</v>
      </c>
      <c r="BM621" s="159" t="s">
        <v>2393</v>
      </c>
    </row>
    <row r="622" spans="1:65" s="2" customFormat="1" ht="49.1">
      <c r="A622" s="34"/>
      <c r="B622" s="35"/>
      <c r="C622" s="34"/>
      <c r="D622" s="163" t="s">
        <v>316</v>
      </c>
      <c r="E622" s="34"/>
      <c r="F622" s="186" t="s">
        <v>2394</v>
      </c>
      <c r="G622" s="34"/>
      <c r="H622" s="34"/>
      <c r="I622" s="187"/>
      <c r="J622" s="34"/>
      <c r="K622" s="34"/>
      <c r="L622" s="35"/>
      <c r="M622" s="188"/>
      <c r="N622" s="189"/>
      <c r="O622" s="60"/>
      <c r="P622" s="60"/>
      <c r="Q622" s="60"/>
      <c r="R622" s="60"/>
      <c r="S622" s="60"/>
      <c r="T622" s="61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T622" s="18" t="s">
        <v>316</v>
      </c>
      <c r="AU622" s="18" t="s">
        <v>140</v>
      </c>
    </row>
    <row r="623" spans="1:65" s="2" customFormat="1" ht="24.25" customHeight="1">
      <c r="A623" s="34"/>
      <c r="B623" s="147"/>
      <c r="C623" s="148" t="s">
        <v>729</v>
      </c>
      <c r="D623" s="148" t="s">
        <v>242</v>
      </c>
      <c r="E623" s="149" t="s">
        <v>973</v>
      </c>
      <c r="F623" s="150" t="s">
        <v>974</v>
      </c>
      <c r="G623" s="151" t="s">
        <v>388</v>
      </c>
      <c r="H623" s="152">
        <v>3</v>
      </c>
      <c r="I623" s="153"/>
      <c r="J623" s="152">
        <f>ROUND(I623*H623,3)</f>
        <v>0</v>
      </c>
      <c r="K623" s="154"/>
      <c r="L623" s="35"/>
      <c r="M623" s="155" t="s">
        <v>1</v>
      </c>
      <c r="N623" s="156" t="s">
        <v>46</v>
      </c>
      <c r="O623" s="60"/>
      <c r="P623" s="157">
        <f>O623*H623</f>
        <v>0</v>
      </c>
      <c r="Q623" s="157">
        <v>0</v>
      </c>
      <c r="R623" s="157">
        <f>Q623*H623</f>
        <v>0</v>
      </c>
      <c r="S623" s="157">
        <v>0</v>
      </c>
      <c r="T623" s="158">
        <f>S623*H623</f>
        <v>0</v>
      </c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R623" s="159" t="s">
        <v>307</v>
      </c>
      <c r="AT623" s="159" t="s">
        <v>242</v>
      </c>
      <c r="AU623" s="159" t="s">
        <v>140</v>
      </c>
      <c r="AY623" s="18" t="s">
        <v>239</v>
      </c>
      <c r="BE623" s="160">
        <f>IF(N623="základná",J623,0)</f>
        <v>0</v>
      </c>
      <c r="BF623" s="160">
        <f>IF(N623="znížená",J623,0)</f>
        <v>0</v>
      </c>
      <c r="BG623" s="160">
        <f>IF(N623="zákl. prenesená",J623,0)</f>
        <v>0</v>
      </c>
      <c r="BH623" s="160">
        <f>IF(N623="zníž. prenesená",J623,0)</f>
        <v>0</v>
      </c>
      <c r="BI623" s="160">
        <f>IF(N623="nulová",J623,0)</f>
        <v>0</v>
      </c>
      <c r="BJ623" s="18" t="s">
        <v>140</v>
      </c>
      <c r="BK623" s="161">
        <f>ROUND(I623*H623,3)</f>
        <v>0</v>
      </c>
      <c r="BL623" s="18" t="s">
        <v>307</v>
      </c>
      <c r="BM623" s="159" t="s">
        <v>988</v>
      </c>
    </row>
    <row r="624" spans="1:65" s="2" customFormat="1" ht="14.4" customHeight="1">
      <c r="A624" s="34"/>
      <c r="B624" s="147"/>
      <c r="C624" s="190" t="s">
        <v>736</v>
      </c>
      <c r="D624" s="190" t="s">
        <v>541</v>
      </c>
      <c r="E624" s="191" t="s">
        <v>1804</v>
      </c>
      <c r="F624" s="192" t="s">
        <v>2395</v>
      </c>
      <c r="G624" s="193" t="s">
        <v>388</v>
      </c>
      <c r="H624" s="194">
        <v>3</v>
      </c>
      <c r="I624" s="195"/>
      <c r="J624" s="194">
        <f>ROUND(I624*H624,3)</f>
        <v>0</v>
      </c>
      <c r="K624" s="196"/>
      <c r="L624" s="197"/>
      <c r="M624" s="198" t="s">
        <v>1</v>
      </c>
      <c r="N624" s="199" t="s">
        <v>46</v>
      </c>
      <c r="O624" s="60"/>
      <c r="P624" s="157">
        <f>O624*H624</f>
        <v>0</v>
      </c>
      <c r="Q624" s="157">
        <v>0</v>
      </c>
      <c r="R624" s="157">
        <f>Q624*H624</f>
        <v>0</v>
      </c>
      <c r="S624" s="157">
        <v>0</v>
      </c>
      <c r="T624" s="158">
        <f>S624*H624</f>
        <v>0</v>
      </c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R624" s="159" t="s">
        <v>323</v>
      </c>
      <c r="AT624" s="159" t="s">
        <v>541</v>
      </c>
      <c r="AU624" s="159" t="s">
        <v>140</v>
      </c>
      <c r="AY624" s="18" t="s">
        <v>239</v>
      </c>
      <c r="BE624" s="160">
        <f>IF(N624="základná",J624,0)</f>
        <v>0</v>
      </c>
      <c r="BF624" s="160">
        <f>IF(N624="znížená",J624,0)</f>
        <v>0</v>
      </c>
      <c r="BG624" s="160">
        <f>IF(N624="zákl. prenesená",J624,0)</f>
        <v>0</v>
      </c>
      <c r="BH624" s="160">
        <f>IF(N624="zníž. prenesená",J624,0)</f>
        <v>0</v>
      </c>
      <c r="BI624" s="160">
        <f>IF(N624="nulová",J624,0)</f>
        <v>0</v>
      </c>
      <c r="BJ624" s="18" t="s">
        <v>140</v>
      </c>
      <c r="BK624" s="161">
        <f>ROUND(I624*H624,3)</f>
        <v>0</v>
      </c>
      <c r="BL624" s="18" t="s">
        <v>307</v>
      </c>
      <c r="BM624" s="159" t="s">
        <v>455</v>
      </c>
    </row>
    <row r="625" spans="1:65" s="2" customFormat="1" ht="19.649999999999999">
      <c r="A625" s="34"/>
      <c r="B625" s="35"/>
      <c r="C625" s="34"/>
      <c r="D625" s="163" t="s">
        <v>316</v>
      </c>
      <c r="E625" s="34"/>
      <c r="F625" s="186" t="s">
        <v>2396</v>
      </c>
      <c r="G625" s="34"/>
      <c r="H625" s="34"/>
      <c r="I625" s="187"/>
      <c r="J625" s="34"/>
      <c r="K625" s="34"/>
      <c r="L625" s="35"/>
      <c r="M625" s="188"/>
      <c r="N625" s="189"/>
      <c r="O625" s="60"/>
      <c r="P625" s="60"/>
      <c r="Q625" s="60"/>
      <c r="R625" s="60"/>
      <c r="S625" s="60"/>
      <c r="T625" s="61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T625" s="18" t="s">
        <v>316</v>
      </c>
      <c r="AU625" s="18" t="s">
        <v>140</v>
      </c>
    </row>
    <row r="626" spans="1:65" s="2" customFormat="1" ht="24.25" customHeight="1">
      <c r="A626" s="34"/>
      <c r="B626" s="147"/>
      <c r="C626" s="148" t="s">
        <v>1137</v>
      </c>
      <c r="D626" s="148" t="s">
        <v>242</v>
      </c>
      <c r="E626" s="149" t="s">
        <v>2397</v>
      </c>
      <c r="F626" s="150" t="s">
        <v>2398</v>
      </c>
      <c r="G626" s="151" t="s">
        <v>138</v>
      </c>
      <c r="H626" s="152">
        <v>7.6</v>
      </c>
      <c r="I626" s="153"/>
      <c r="J626" s="152">
        <f>ROUND(I626*H626,3)</f>
        <v>0</v>
      </c>
      <c r="K626" s="154"/>
      <c r="L626" s="35"/>
      <c r="M626" s="155" t="s">
        <v>1</v>
      </c>
      <c r="N626" s="156" t="s">
        <v>46</v>
      </c>
      <c r="O626" s="60"/>
      <c r="P626" s="157">
        <f>O626*H626</f>
        <v>0</v>
      </c>
      <c r="Q626" s="157">
        <v>4.0999999999999999E-4</v>
      </c>
      <c r="R626" s="157">
        <f>Q626*H626</f>
        <v>3.1159999999999998E-3</v>
      </c>
      <c r="S626" s="157">
        <v>0</v>
      </c>
      <c r="T626" s="158">
        <f>S626*H626</f>
        <v>0</v>
      </c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R626" s="159" t="s">
        <v>246</v>
      </c>
      <c r="AT626" s="159" t="s">
        <v>242</v>
      </c>
      <c r="AU626" s="159" t="s">
        <v>140</v>
      </c>
      <c r="AY626" s="18" t="s">
        <v>239</v>
      </c>
      <c r="BE626" s="160">
        <f>IF(N626="základná",J626,0)</f>
        <v>0</v>
      </c>
      <c r="BF626" s="160">
        <f>IF(N626="znížená",J626,0)</f>
        <v>0</v>
      </c>
      <c r="BG626" s="160">
        <f>IF(N626="zákl. prenesená",J626,0)</f>
        <v>0</v>
      </c>
      <c r="BH626" s="160">
        <f>IF(N626="zníž. prenesená",J626,0)</f>
        <v>0</v>
      </c>
      <c r="BI626" s="160">
        <f>IF(N626="nulová",J626,0)</f>
        <v>0</v>
      </c>
      <c r="BJ626" s="18" t="s">
        <v>140</v>
      </c>
      <c r="BK626" s="161">
        <f>ROUND(I626*H626,3)</f>
        <v>0</v>
      </c>
      <c r="BL626" s="18" t="s">
        <v>246</v>
      </c>
      <c r="BM626" s="159" t="s">
        <v>2399</v>
      </c>
    </row>
    <row r="627" spans="1:65" s="13" customFormat="1">
      <c r="B627" s="162"/>
      <c r="D627" s="163" t="s">
        <v>247</v>
      </c>
      <c r="E627" s="164" t="s">
        <v>1</v>
      </c>
      <c r="F627" s="165" t="s">
        <v>2400</v>
      </c>
      <c r="H627" s="166">
        <v>7.6</v>
      </c>
      <c r="I627" s="167"/>
      <c r="L627" s="162"/>
      <c r="M627" s="168"/>
      <c r="N627" s="169"/>
      <c r="O627" s="169"/>
      <c r="P627" s="169"/>
      <c r="Q627" s="169"/>
      <c r="R627" s="169"/>
      <c r="S627" s="169"/>
      <c r="T627" s="170"/>
      <c r="AT627" s="164" t="s">
        <v>247</v>
      </c>
      <c r="AU627" s="164" t="s">
        <v>140</v>
      </c>
      <c r="AV627" s="13" t="s">
        <v>140</v>
      </c>
      <c r="AW627" s="13" t="s">
        <v>3</v>
      </c>
      <c r="AX627" s="13" t="s">
        <v>88</v>
      </c>
      <c r="AY627" s="164" t="s">
        <v>239</v>
      </c>
    </row>
    <row r="628" spans="1:65" s="2" customFormat="1" ht="14.4" customHeight="1">
      <c r="A628" s="34"/>
      <c r="B628" s="147"/>
      <c r="C628" s="190" t="s">
        <v>810</v>
      </c>
      <c r="D628" s="190" t="s">
        <v>541</v>
      </c>
      <c r="E628" s="191" t="s">
        <v>2401</v>
      </c>
      <c r="F628" s="192" t="s">
        <v>2402</v>
      </c>
      <c r="G628" s="193" t="s">
        <v>388</v>
      </c>
      <c r="H628" s="194">
        <v>1</v>
      </c>
      <c r="I628" s="195"/>
      <c r="J628" s="194">
        <f>ROUND(I628*H628,3)</f>
        <v>0</v>
      </c>
      <c r="K628" s="196"/>
      <c r="L628" s="197"/>
      <c r="M628" s="198" t="s">
        <v>1</v>
      </c>
      <c r="N628" s="199" t="s">
        <v>46</v>
      </c>
      <c r="O628" s="60"/>
      <c r="P628" s="157">
        <f>O628*H628</f>
        <v>0</v>
      </c>
      <c r="Q628" s="157">
        <v>8.4379999999999997E-2</v>
      </c>
      <c r="R628" s="157">
        <f>Q628*H628</f>
        <v>8.4379999999999997E-2</v>
      </c>
      <c r="S628" s="157">
        <v>0</v>
      </c>
      <c r="T628" s="158">
        <f>S628*H628</f>
        <v>0</v>
      </c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R628" s="159" t="s">
        <v>291</v>
      </c>
      <c r="AT628" s="159" t="s">
        <v>541</v>
      </c>
      <c r="AU628" s="159" t="s">
        <v>140</v>
      </c>
      <c r="AY628" s="18" t="s">
        <v>239</v>
      </c>
      <c r="BE628" s="160">
        <f>IF(N628="základná",J628,0)</f>
        <v>0</v>
      </c>
      <c r="BF628" s="160">
        <f>IF(N628="znížená",J628,0)</f>
        <v>0</v>
      </c>
      <c r="BG628" s="160">
        <f>IF(N628="zákl. prenesená",J628,0)</f>
        <v>0</v>
      </c>
      <c r="BH628" s="160">
        <f>IF(N628="zníž. prenesená",J628,0)</f>
        <v>0</v>
      </c>
      <c r="BI628" s="160">
        <f>IF(N628="nulová",J628,0)</f>
        <v>0</v>
      </c>
      <c r="BJ628" s="18" t="s">
        <v>140</v>
      </c>
      <c r="BK628" s="161">
        <f>ROUND(I628*H628,3)</f>
        <v>0</v>
      </c>
      <c r="BL628" s="18" t="s">
        <v>246</v>
      </c>
      <c r="BM628" s="159" t="s">
        <v>2403</v>
      </c>
    </row>
    <row r="629" spans="1:65" s="2" customFormat="1" ht="19.649999999999999">
      <c r="A629" s="34"/>
      <c r="B629" s="35"/>
      <c r="C629" s="34"/>
      <c r="D629" s="163" t="s">
        <v>316</v>
      </c>
      <c r="E629" s="34"/>
      <c r="F629" s="186" t="s">
        <v>2404</v>
      </c>
      <c r="G629" s="34"/>
      <c r="H629" s="34"/>
      <c r="I629" s="187"/>
      <c r="J629" s="34"/>
      <c r="K629" s="34"/>
      <c r="L629" s="35"/>
      <c r="M629" s="188"/>
      <c r="N629" s="189"/>
      <c r="O629" s="60"/>
      <c r="P629" s="60"/>
      <c r="Q629" s="60"/>
      <c r="R629" s="60"/>
      <c r="S629" s="60"/>
      <c r="T629" s="61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T629" s="18" t="s">
        <v>316</v>
      </c>
      <c r="AU629" s="18" t="s">
        <v>140</v>
      </c>
    </row>
    <row r="630" spans="1:65" s="12" customFormat="1" ht="22.75" customHeight="1">
      <c r="B630" s="134"/>
      <c r="D630" s="135" t="s">
        <v>79</v>
      </c>
      <c r="E630" s="145" t="s">
        <v>980</v>
      </c>
      <c r="F630" s="145" t="s">
        <v>981</v>
      </c>
      <c r="I630" s="137"/>
      <c r="J630" s="146">
        <f>BK630</f>
        <v>0</v>
      </c>
      <c r="L630" s="134"/>
      <c r="M630" s="139"/>
      <c r="N630" s="140"/>
      <c r="O630" s="140"/>
      <c r="P630" s="141">
        <f>SUM(P631:P647)</f>
        <v>0</v>
      </c>
      <c r="Q630" s="140"/>
      <c r="R630" s="141">
        <f>SUM(R631:R647)</f>
        <v>9.8651905200000005</v>
      </c>
      <c r="S630" s="140"/>
      <c r="T630" s="142">
        <f>SUM(T631:T647)</f>
        <v>0</v>
      </c>
      <c r="AR630" s="135" t="s">
        <v>88</v>
      </c>
      <c r="AT630" s="143" t="s">
        <v>79</v>
      </c>
      <c r="AU630" s="143" t="s">
        <v>88</v>
      </c>
      <c r="AY630" s="135" t="s">
        <v>239</v>
      </c>
      <c r="BK630" s="144">
        <f>SUM(BK631:BK647)</f>
        <v>0</v>
      </c>
    </row>
    <row r="631" spans="1:65" s="2" customFormat="1" ht="24.25" customHeight="1">
      <c r="A631" s="34"/>
      <c r="B631" s="147"/>
      <c r="C631" s="148" t="s">
        <v>744</v>
      </c>
      <c r="D631" s="148" t="s">
        <v>242</v>
      </c>
      <c r="E631" s="149" t="s">
        <v>982</v>
      </c>
      <c r="F631" s="150" t="s">
        <v>983</v>
      </c>
      <c r="G631" s="151" t="s">
        <v>138</v>
      </c>
      <c r="H631" s="152">
        <v>5.4</v>
      </c>
      <c r="I631" s="153"/>
      <c r="J631" s="152">
        <f>ROUND(I631*H631,3)</f>
        <v>0</v>
      </c>
      <c r="K631" s="154"/>
      <c r="L631" s="35"/>
      <c r="M631" s="155" t="s">
        <v>1</v>
      </c>
      <c r="N631" s="156" t="s">
        <v>46</v>
      </c>
      <c r="O631" s="60"/>
      <c r="P631" s="157">
        <f>O631*H631</f>
        <v>0</v>
      </c>
      <c r="Q631" s="157">
        <v>9.1799999999999995E-5</v>
      </c>
      <c r="R631" s="157">
        <f>Q631*H631</f>
        <v>4.9572000000000006E-4</v>
      </c>
      <c r="S631" s="157">
        <v>0</v>
      </c>
      <c r="T631" s="158">
        <f>S631*H631</f>
        <v>0</v>
      </c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R631" s="159" t="s">
        <v>307</v>
      </c>
      <c r="AT631" s="159" t="s">
        <v>242</v>
      </c>
      <c r="AU631" s="159" t="s">
        <v>140</v>
      </c>
      <c r="AY631" s="18" t="s">
        <v>239</v>
      </c>
      <c r="BE631" s="160">
        <f>IF(N631="základná",J631,0)</f>
        <v>0</v>
      </c>
      <c r="BF631" s="160">
        <f>IF(N631="znížená",J631,0)</f>
        <v>0</v>
      </c>
      <c r="BG631" s="160">
        <f>IF(N631="zákl. prenesená",J631,0)</f>
        <v>0</v>
      </c>
      <c r="BH631" s="160">
        <f>IF(N631="zníž. prenesená",J631,0)</f>
        <v>0</v>
      </c>
      <c r="BI631" s="160">
        <f>IF(N631="nulová",J631,0)</f>
        <v>0</v>
      </c>
      <c r="BJ631" s="18" t="s">
        <v>140</v>
      </c>
      <c r="BK631" s="161">
        <f>ROUND(I631*H631,3)</f>
        <v>0</v>
      </c>
      <c r="BL631" s="18" t="s">
        <v>307</v>
      </c>
      <c r="BM631" s="159" t="s">
        <v>1592</v>
      </c>
    </row>
    <row r="632" spans="1:65" s="2" customFormat="1" ht="14.4" customHeight="1">
      <c r="A632" s="34"/>
      <c r="B632" s="147"/>
      <c r="C632" s="190" t="s">
        <v>691</v>
      </c>
      <c r="D632" s="190" t="s">
        <v>541</v>
      </c>
      <c r="E632" s="191" t="s">
        <v>986</v>
      </c>
      <c r="F632" s="192" t="s">
        <v>1498</v>
      </c>
      <c r="G632" s="193" t="s">
        <v>388</v>
      </c>
      <c r="H632" s="194">
        <v>1</v>
      </c>
      <c r="I632" s="195"/>
      <c r="J632" s="194">
        <f>ROUND(I632*H632,3)</f>
        <v>0</v>
      </c>
      <c r="K632" s="196"/>
      <c r="L632" s="197"/>
      <c r="M632" s="198" t="s">
        <v>1</v>
      </c>
      <c r="N632" s="199" t="s">
        <v>46</v>
      </c>
      <c r="O632" s="60"/>
      <c r="P632" s="157">
        <f>O632*H632</f>
        <v>0</v>
      </c>
      <c r="Q632" s="157">
        <v>0</v>
      </c>
      <c r="R632" s="157">
        <f>Q632*H632</f>
        <v>0</v>
      </c>
      <c r="S632" s="157">
        <v>0</v>
      </c>
      <c r="T632" s="158">
        <f>S632*H632</f>
        <v>0</v>
      </c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R632" s="159" t="s">
        <v>323</v>
      </c>
      <c r="AT632" s="159" t="s">
        <v>541</v>
      </c>
      <c r="AU632" s="159" t="s">
        <v>140</v>
      </c>
      <c r="AY632" s="18" t="s">
        <v>239</v>
      </c>
      <c r="BE632" s="160">
        <f>IF(N632="základná",J632,0)</f>
        <v>0</v>
      </c>
      <c r="BF632" s="160">
        <f>IF(N632="znížená",J632,0)</f>
        <v>0</v>
      </c>
      <c r="BG632" s="160">
        <f>IF(N632="zákl. prenesená",J632,0)</f>
        <v>0</v>
      </c>
      <c r="BH632" s="160">
        <f>IF(N632="zníž. prenesená",J632,0)</f>
        <v>0</v>
      </c>
      <c r="BI632" s="160">
        <f>IF(N632="nulová",J632,0)</f>
        <v>0</v>
      </c>
      <c r="BJ632" s="18" t="s">
        <v>140</v>
      </c>
      <c r="BK632" s="161">
        <f>ROUND(I632*H632,3)</f>
        <v>0</v>
      </c>
      <c r="BL632" s="18" t="s">
        <v>307</v>
      </c>
      <c r="BM632" s="159" t="s">
        <v>1144</v>
      </c>
    </row>
    <row r="633" spans="1:65" s="2" customFormat="1" ht="24.25" customHeight="1">
      <c r="A633" s="34"/>
      <c r="B633" s="147"/>
      <c r="C633" s="148" t="s">
        <v>1687</v>
      </c>
      <c r="D633" s="148" t="s">
        <v>242</v>
      </c>
      <c r="E633" s="149" t="s">
        <v>2405</v>
      </c>
      <c r="F633" s="150" t="s">
        <v>2406</v>
      </c>
      <c r="G633" s="151" t="s">
        <v>454</v>
      </c>
      <c r="H633" s="152">
        <v>180</v>
      </c>
      <c r="I633" s="153"/>
      <c r="J633" s="152">
        <f>ROUND(I633*H633,3)</f>
        <v>0</v>
      </c>
      <c r="K633" s="154"/>
      <c r="L633" s="35"/>
      <c r="M633" s="155" t="s">
        <v>1</v>
      </c>
      <c r="N633" s="156" t="s">
        <v>46</v>
      </c>
      <c r="O633" s="60"/>
      <c r="P633" s="157">
        <f>O633*H633</f>
        <v>0</v>
      </c>
      <c r="Q633" s="157">
        <v>6.0000000000000002E-5</v>
      </c>
      <c r="R633" s="157">
        <f>Q633*H633</f>
        <v>1.0800000000000001E-2</v>
      </c>
      <c r="S633" s="157">
        <v>0</v>
      </c>
      <c r="T633" s="158">
        <f>S633*H633</f>
        <v>0</v>
      </c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R633" s="159" t="s">
        <v>246</v>
      </c>
      <c r="AT633" s="159" t="s">
        <v>242</v>
      </c>
      <c r="AU633" s="159" t="s">
        <v>140</v>
      </c>
      <c r="AY633" s="18" t="s">
        <v>239</v>
      </c>
      <c r="BE633" s="160">
        <f>IF(N633="základná",J633,0)</f>
        <v>0</v>
      </c>
      <c r="BF633" s="160">
        <f>IF(N633="znížená",J633,0)</f>
        <v>0</v>
      </c>
      <c r="BG633" s="160">
        <f>IF(N633="zákl. prenesená",J633,0)</f>
        <v>0</v>
      </c>
      <c r="BH633" s="160">
        <f>IF(N633="zníž. prenesená",J633,0)</f>
        <v>0</v>
      </c>
      <c r="BI633" s="160">
        <f>IF(N633="nulová",J633,0)</f>
        <v>0</v>
      </c>
      <c r="BJ633" s="18" t="s">
        <v>140</v>
      </c>
      <c r="BK633" s="161">
        <f>ROUND(I633*H633,3)</f>
        <v>0</v>
      </c>
      <c r="BL633" s="18" t="s">
        <v>246</v>
      </c>
      <c r="BM633" s="159" t="s">
        <v>2407</v>
      </c>
    </row>
    <row r="634" spans="1:65" s="13" customFormat="1">
      <c r="B634" s="162"/>
      <c r="D634" s="163" t="s">
        <v>247</v>
      </c>
      <c r="E634" s="164" t="s">
        <v>1</v>
      </c>
      <c r="F634" s="165" t="s">
        <v>2408</v>
      </c>
      <c r="H634" s="166">
        <v>180</v>
      </c>
      <c r="I634" s="167"/>
      <c r="L634" s="162"/>
      <c r="M634" s="168"/>
      <c r="N634" s="169"/>
      <c r="O634" s="169"/>
      <c r="P634" s="169"/>
      <c r="Q634" s="169"/>
      <c r="R634" s="169"/>
      <c r="S634" s="169"/>
      <c r="T634" s="170"/>
      <c r="AT634" s="164" t="s">
        <v>247</v>
      </c>
      <c r="AU634" s="164" t="s">
        <v>140</v>
      </c>
      <c r="AV634" s="13" t="s">
        <v>140</v>
      </c>
      <c r="AW634" s="13" t="s">
        <v>3</v>
      </c>
      <c r="AX634" s="13" t="s">
        <v>88</v>
      </c>
      <c r="AY634" s="164" t="s">
        <v>239</v>
      </c>
    </row>
    <row r="635" spans="1:65" s="2" customFormat="1" ht="38" customHeight="1">
      <c r="A635" s="34"/>
      <c r="B635" s="147"/>
      <c r="C635" s="190" t="s">
        <v>1689</v>
      </c>
      <c r="D635" s="190" t="s">
        <v>541</v>
      </c>
      <c r="E635" s="191" t="s">
        <v>2409</v>
      </c>
      <c r="F635" s="192" t="s">
        <v>2410</v>
      </c>
      <c r="G635" s="193" t="s">
        <v>388</v>
      </c>
      <c r="H635" s="194">
        <v>9</v>
      </c>
      <c r="I635" s="195"/>
      <c r="J635" s="194">
        <f>ROUND(I635*H635,3)</f>
        <v>0</v>
      </c>
      <c r="K635" s="196"/>
      <c r="L635" s="197"/>
      <c r="M635" s="198" t="s">
        <v>1</v>
      </c>
      <c r="N635" s="199" t="s">
        <v>46</v>
      </c>
      <c r="O635" s="60"/>
      <c r="P635" s="157">
        <f>O635*H635</f>
        <v>0</v>
      </c>
      <c r="Q635" s="157">
        <v>1</v>
      </c>
      <c r="R635" s="157">
        <f>Q635*H635</f>
        <v>9</v>
      </c>
      <c r="S635" s="157">
        <v>0</v>
      </c>
      <c r="T635" s="158">
        <f>S635*H635</f>
        <v>0</v>
      </c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R635" s="159" t="s">
        <v>291</v>
      </c>
      <c r="AT635" s="159" t="s">
        <v>541</v>
      </c>
      <c r="AU635" s="159" t="s">
        <v>140</v>
      </c>
      <c r="AY635" s="18" t="s">
        <v>239</v>
      </c>
      <c r="BE635" s="160">
        <f>IF(N635="základná",J635,0)</f>
        <v>0</v>
      </c>
      <c r="BF635" s="160">
        <f>IF(N635="znížená",J635,0)</f>
        <v>0</v>
      </c>
      <c r="BG635" s="160">
        <f>IF(N635="zákl. prenesená",J635,0)</f>
        <v>0</v>
      </c>
      <c r="BH635" s="160">
        <f>IF(N635="zníž. prenesená",J635,0)</f>
        <v>0</v>
      </c>
      <c r="BI635" s="160">
        <f>IF(N635="nulová",J635,0)</f>
        <v>0</v>
      </c>
      <c r="BJ635" s="18" t="s">
        <v>140</v>
      </c>
      <c r="BK635" s="161">
        <f>ROUND(I635*H635,3)</f>
        <v>0</v>
      </c>
      <c r="BL635" s="18" t="s">
        <v>246</v>
      </c>
      <c r="BM635" s="159" t="s">
        <v>2411</v>
      </c>
    </row>
    <row r="636" spans="1:65" s="2" customFormat="1" ht="19.649999999999999">
      <c r="A636" s="34"/>
      <c r="B636" s="35"/>
      <c r="C636" s="34"/>
      <c r="D636" s="163" t="s">
        <v>316</v>
      </c>
      <c r="E636" s="34"/>
      <c r="F636" s="186" t="s">
        <v>2412</v>
      </c>
      <c r="G636" s="34"/>
      <c r="H636" s="34"/>
      <c r="I636" s="187"/>
      <c r="J636" s="34"/>
      <c r="K636" s="34"/>
      <c r="L636" s="35"/>
      <c r="M636" s="188"/>
      <c r="N636" s="189"/>
      <c r="O636" s="60"/>
      <c r="P636" s="60"/>
      <c r="Q636" s="60"/>
      <c r="R636" s="60"/>
      <c r="S636" s="60"/>
      <c r="T636" s="61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T636" s="18" t="s">
        <v>316</v>
      </c>
      <c r="AU636" s="18" t="s">
        <v>140</v>
      </c>
    </row>
    <row r="637" spans="1:65" s="2" customFormat="1" ht="24.25" customHeight="1">
      <c r="A637" s="34"/>
      <c r="B637" s="147"/>
      <c r="C637" s="148" t="s">
        <v>695</v>
      </c>
      <c r="D637" s="148" t="s">
        <v>242</v>
      </c>
      <c r="E637" s="149" t="s">
        <v>2413</v>
      </c>
      <c r="F637" s="150" t="s">
        <v>2414</v>
      </c>
      <c r="G637" s="151" t="s">
        <v>454</v>
      </c>
      <c r="H637" s="152">
        <v>785.89599999999996</v>
      </c>
      <c r="I637" s="153"/>
      <c r="J637" s="152">
        <f>ROUND(I637*H637,3)</f>
        <v>0</v>
      </c>
      <c r="K637" s="154"/>
      <c r="L637" s="35"/>
      <c r="M637" s="155" t="s">
        <v>1</v>
      </c>
      <c r="N637" s="156" t="s">
        <v>46</v>
      </c>
      <c r="O637" s="60"/>
      <c r="P637" s="157">
        <f>O637*H637</f>
        <v>0</v>
      </c>
      <c r="Q637" s="157">
        <v>5.0000000000000002E-5</v>
      </c>
      <c r="R637" s="157">
        <f>Q637*H637</f>
        <v>3.9294799999999998E-2</v>
      </c>
      <c r="S637" s="157">
        <v>0</v>
      </c>
      <c r="T637" s="158">
        <f>S637*H637</f>
        <v>0</v>
      </c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R637" s="159" t="s">
        <v>307</v>
      </c>
      <c r="AT637" s="159" t="s">
        <v>242</v>
      </c>
      <c r="AU637" s="159" t="s">
        <v>140</v>
      </c>
      <c r="AY637" s="18" t="s">
        <v>239</v>
      </c>
      <c r="BE637" s="160">
        <f>IF(N637="základná",J637,0)</f>
        <v>0</v>
      </c>
      <c r="BF637" s="160">
        <f>IF(N637="znížená",J637,0)</f>
        <v>0</v>
      </c>
      <c r="BG637" s="160">
        <f>IF(N637="zákl. prenesená",J637,0)</f>
        <v>0</v>
      </c>
      <c r="BH637" s="160">
        <f>IF(N637="zníž. prenesená",J637,0)</f>
        <v>0</v>
      </c>
      <c r="BI637" s="160">
        <f>IF(N637="nulová",J637,0)</f>
        <v>0</v>
      </c>
      <c r="BJ637" s="18" t="s">
        <v>140</v>
      </c>
      <c r="BK637" s="161">
        <f>ROUND(I637*H637,3)</f>
        <v>0</v>
      </c>
      <c r="BL637" s="18" t="s">
        <v>307</v>
      </c>
      <c r="BM637" s="159" t="s">
        <v>2415</v>
      </c>
    </row>
    <row r="638" spans="1:65" s="13" customFormat="1">
      <c r="B638" s="162"/>
      <c r="D638" s="163" t="s">
        <v>247</v>
      </c>
      <c r="E638" s="164" t="s">
        <v>1</v>
      </c>
      <c r="F638" s="165" t="s">
        <v>2416</v>
      </c>
      <c r="H638" s="166">
        <v>618.85599999999999</v>
      </c>
      <c r="I638" s="167"/>
      <c r="L638" s="162"/>
      <c r="M638" s="168"/>
      <c r="N638" s="169"/>
      <c r="O638" s="169"/>
      <c r="P638" s="169"/>
      <c r="Q638" s="169"/>
      <c r="R638" s="169"/>
      <c r="S638" s="169"/>
      <c r="T638" s="170"/>
      <c r="AT638" s="164" t="s">
        <v>247</v>
      </c>
      <c r="AU638" s="164" t="s">
        <v>140</v>
      </c>
      <c r="AV638" s="13" t="s">
        <v>140</v>
      </c>
      <c r="AW638" s="13" t="s">
        <v>3</v>
      </c>
      <c r="AX638" s="13" t="s">
        <v>80</v>
      </c>
      <c r="AY638" s="164" t="s">
        <v>239</v>
      </c>
    </row>
    <row r="639" spans="1:65" s="13" customFormat="1">
      <c r="B639" s="162"/>
      <c r="D639" s="163" t="s">
        <v>247</v>
      </c>
      <c r="E639" s="164" t="s">
        <v>1</v>
      </c>
      <c r="F639" s="165" t="s">
        <v>2417</v>
      </c>
      <c r="H639" s="166">
        <v>167.04</v>
      </c>
      <c r="I639" s="167"/>
      <c r="L639" s="162"/>
      <c r="M639" s="168"/>
      <c r="N639" s="169"/>
      <c r="O639" s="169"/>
      <c r="P639" s="169"/>
      <c r="Q639" s="169"/>
      <c r="R639" s="169"/>
      <c r="S639" s="169"/>
      <c r="T639" s="170"/>
      <c r="AT639" s="164" t="s">
        <v>247</v>
      </c>
      <c r="AU639" s="164" t="s">
        <v>140</v>
      </c>
      <c r="AV639" s="13" t="s">
        <v>140</v>
      </c>
      <c r="AW639" s="13" t="s">
        <v>3</v>
      </c>
      <c r="AX639" s="13" t="s">
        <v>80</v>
      </c>
      <c r="AY639" s="164" t="s">
        <v>239</v>
      </c>
    </row>
    <row r="640" spans="1:65" s="14" customFormat="1">
      <c r="B640" s="171"/>
      <c r="D640" s="163" t="s">
        <v>247</v>
      </c>
      <c r="E640" s="172" t="s">
        <v>1</v>
      </c>
      <c r="F640" s="173" t="s">
        <v>2418</v>
      </c>
      <c r="H640" s="174">
        <v>785.89599999999996</v>
      </c>
      <c r="I640" s="175"/>
      <c r="L640" s="171"/>
      <c r="M640" s="176"/>
      <c r="N640" s="177"/>
      <c r="O640" s="177"/>
      <c r="P640" s="177"/>
      <c r="Q640" s="177"/>
      <c r="R640" s="177"/>
      <c r="S640" s="177"/>
      <c r="T640" s="178"/>
      <c r="AT640" s="172" t="s">
        <v>247</v>
      </c>
      <c r="AU640" s="172" t="s">
        <v>140</v>
      </c>
      <c r="AV640" s="14" t="s">
        <v>246</v>
      </c>
      <c r="AW640" s="14" t="s">
        <v>3</v>
      </c>
      <c r="AX640" s="14" t="s">
        <v>88</v>
      </c>
      <c r="AY640" s="172" t="s">
        <v>239</v>
      </c>
    </row>
    <row r="641" spans="1:65" s="2" customFormat="1" ht="24.25" customHeight="1">
      <c r="A641" s="34"/>
      <c r="B641" s="147"/>
      <c r="C641" s="190" t="s">
        <v>707</v>
      </c>
      <c r="D641" s="190" t="s">
        <v>541</v>
      </c>
      <c r="E641" s="191" t="s">
        <v>2419</v>
      </c>
      <c r="F641" s="192" t="s">
        <v>2420</v>
      </c>
      <c r="G641" s="193" t="s">
        <v>461</v>
      </c>
      <c r="H641" s="194">
        <v>0.78600000000000003</v>
      </c>
      <c r="I641" s="195"/>
      <c r="J641" s="194">
        <f>ROUND(I641*H641,3)</f>
        <v>0</v>
      </c>
      <c r="K641" s="196"/>
      <c r="L641" s="197"/>
      <c r="M641" s="198" t="s">
        <v>1</v>
      </c>
      <c r="N641" s="199" t="s">
        <v>46</v>
      </c>
      <c r="O641" s="60"/>
      <c r="P641" s="157">
        <f>O641*H641</f>
        <v>0</v>
      </c>
      <c r="Q641" s="157">
        <v>1</v>
      </c>
      <c r="R641" s="157">
        <f>Q641*H641</f>
        <v>0.78600000000000003</v>
      </c>
      <c r="S641" s="157">
        <v>0</v>
      </c>
      <c r="T641" s="158">
        <f>S641*H641</f>
        <v>0</v>
      </c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R641" s="159" t="s">
        <v>323</v>
      </c>
      <c r="AT641" s="159" t="s">
        <v>541</v>
      </c>
      <c r="AU641" s="159" t="s">
        <v>140</v>
      </c>
      <c r="AY641" s="18" t="s">
        <v>239</v>
      </c>
      <c r="BE641" s="160">
        <f>IF(N641="základná",J641,0)</f>
        <v>0</v>
      </c>
      <c r="BF641" s="160">
        <f>IF(N641="znížená",J641,0)</f>
        <v>0</v>
      </c>
      <c r="BG641" s="160">
        <f>IF(N641="zákl. prenesená",J641,0)</f>
        <v>0</v>
      </c>
      <c r="BH641" s="160">
        <f>IF(N641="zníž. prenesená",J641,0)</f>
        <v>0</v>
      </c>
      <c r="BI641" s="160">
        <f>IF(N641="nulová",J641,0)</f>
        <v>0</v>
      </c>
      <c r="BJ641" s="18" t="s">
        <v>140</v>
      </c>
      <c r="BK641" s="161">
        <f>ROUND(I641*H641,3)</f>
        <v>0</v>
      </c>
      <c r="BL641" s="18" t="s">
        <v>307</v>
      </c>
      <c r="BM641" s="159" t="s">
        <v>2421</v>
      </c>
    </row>
    <row r="642" spans="1:65" s="13" customFormat="1" ht="20.95">
      <c r="B642" s="162"/>
      <c r="D642" s="163" t="s">
        <v>247</v>
      </c>
      <c r="F642" s="165" t="s">
        <v>2422</v>
      </c>
      <c r="H642" s="166">
        <v>0.78600000000000003</v>
      </c>
      <c r="I642" s="167"/>
      <c r="L642" s="162"/>
      <c r="M642" s="168"/>
      <c r="N642" s="169"/>
      <c r="O642" s="169"/>
      <c r="P642" s="169"/>
      <c r="Q642" s="169"/>
      <c r="R642" s="169"/>
      <c r="S642" s="169"/>
      <c r="T642" s="170"/>
      <c r="AT642" s="164" t="s">
        <v>247</v>
      </c>
      <c r="AU642" s="164" t="s">
        <v>140</v>
      </c>
      <c r="AV642" s="13" t="s">
        <v>140</v>
      </c>
      <c r="AW642" s="13" t="s">
        <v>4</v>
      </c>
      <c r="AX642" s="13" t="s">
        <v>88</v>
      </c>
      <c r="AY642" s="164" t="s">
        <v>239</v>
      </c>
    </row>
    <row r="643" spans="1:65" s="2" customFormat="1" ht="24.25" customHeight="1">
      <c r="A643" s="34"/>
      <c r="B643" s="147"/>
      <c r="C643" s="148" t="s">
        <v>1878</v>
      </c>
      <c r="D643" s="148" t="s">
        <v>242</v>
      </c>
      <c r="E643" s="149" t="s">
        <v>2423</v>
      </c>
      <c r="F643" s="150" t="s">
        <v>2424</v>
      </c>
      <c r="G643" s="151" t="s">
        <v>388</v>
      </c>
      <c r="H643" s="152">
        <v>3</v>
      </c>
      <c r="I643" s="153"/>
      <c r="J643" s="152">
        <f>ROUND(I643*H643,3)</f>
        <v>0</v>
      </c>
      <c r="K643" s="154"/>
      <c r="L643" s="35"/>
      <c r="M643" s="155" t="s">
        <v>1</v>
      </c>
      <c r="N643" s="156" t="s">
        <v>46</v>
      </c>
      <c r="O643" s="60"/>
      <c r="P643" s="157">
        <f>O643*H643</f>
        <v>0</v>
      </c>
      <c r="Q643" s="157">
        <v>0</v>
      </c>
      <c r="R643" s="157">
        <f>Q643*H643</f>
        <v>0</v>
      </c>
      <c r="S643" s="157">
        <v>0</v>
      </c>
      <c r="T643" s="158">
        <f>S643*H643</f>
        <v>0</v>
      </c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R643" s="159" t="s">
        <v>246</v>
      </c>
      <c r="AT643" s="159" t="s">
        <v>242</v>
      </c>
      <c r="AU643" s="159" t="s">
        <v>140</v>
      </c>
      <c r="AY643" s="18" t="s">
        <v>239</v>
      </c>
      <c r="BE643" s="160">
        <f>IF(N643="základná",J643,0)</f>
        <v>0</v>
      </c>
      <c r="BF643" s="160">
        <f>IF(N643="znížená",J643,0)</f>
        <v>0</v>
      </c>
      <c r="BG643" s="160">
        <f>IF(N643="zákl. prenesená",J643,0)</f>
        <v>0</v>
      </c>
      <c r="BH643" s="160">
        <f>IF(N643="zníž. prenesená",J643,0)</f>
        <v>0</v>
      </c>
      <c r="BI643" s="160">
        <f>IF(N643="nulová",J643,0)</f>
        <v>0</v>
      </c>
      <c r="BJ643" s="18" t="s">
        <v>140</v>
      </c>
      <c r="BK643" s="161">
        <f>ROUND(I643*H643,3)</f>
        <v>0</v>
      </c>
      <c r="BL643" s="18" t="s">
        <v>246</v>
      </c>
      <c r="BM643" s="159" t="s">
        <v>2425</v>
      </c>
    </row>
    <row r="644" spans="1:65" s="2" customFormat="1" ht="24.25" customHeight="1">
      <c r="A644" s="34"/>
      <c r="B644" s="147"/>
      <c r="C644" s="190" t="s">
        <v>1885</v>
      </c>
      <c r="D644" s="190" t="s">
        <v>541</v>
      </c>
      <c r="E644" s="191" t="s">
        <v>2426</v>
      </c>
      <c r="F644" s="192" t="s">
        <v>2427</v>
      </c>
      <c r="G644" s="193" t="s">
        <v>388</v>
      </c>
      <c r="H644" s="194">
        <v>2</v>
      </c>
      <c r="I644" s="195"/>
      <c r="J644" s="194">
        <f>ROUND(I644*H644,3)</f>
        <v>0</v>
      </c>
      <c r="K644" s="196"/>
      <c r="L644" s="197"/>
      <c r="M644" s="198" t="s">
        <v>1</v>
      </c>
      <c r="N644" s="199" t="s">
        <v>46</v>
      </c>
      <c r="O644" s="60"/>
      <c r="P644" s="157">
        <f>O644*H644</f>
        <v>0</v>
      </c>
      <c r="Q644" s="157">
        <v>9.75E-3</v>
      </c>
      <c r="R644" s="157">
        <f>Q644*H644</f>
        <v>1.95E-2</v>
      </c>
      <c r="S644" s="157">
        <v>0</v>
      </c>
      <c r="T644" s="158">
        <f>S644*H644</f>
        <v>0</v>
      </c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R644" s="159" t="s">
        <v>291</v>
      </c>
      <c r="AT644" s="159" t="s">
        <v>541</v>
      </c>
      <c r="AU644" s="159" t="s">
        <v>140</v>
      </c>
      <c r="AY644" s="18" t="s">
        <v>239</v>
      </c>
      <c r="BE644" s="160">
        <f>IF(N644="základná",J644,0)</f>
        <v>0</v>
      </c>
      <c r="BF644" s="160">
        <f>IF(N644="znížená",J644,0)</f>
        <v>0</v>
      </c>
      <c r="BG644" s="160">
        <f>IF(N644="zákl. prenesená",J644,0)</f>
        <v>0</v>
      </c>
      <c r="BH644" s="160">
        <f>IF(N644="zníž. prenesená",J644,0)</f>
        <v>0</v>
      </c>
      <c r="BI644" s="160">
        <f>IF(N644="nulová",J644,0)</f>
        <v>0</v>
      </c>
      <c r="BJ644" s="18" t="s">
        <v>140</v>
      </c>
      <c r="BK644" s="161">
        <f>ROUND(I644*H644,3)</f>
        <v>0</v>
      </c>
      <c r="BL644" s="18" t="s">
        <v>246</v>
      </c>
      <c r="BM644" s="159" t="s">
        <v>2428</v>
      </c>
    </row>
    <row r="645" spans="1:65" s="2" customFormat="1" ht="19.649999999999999">
      <c r="A645" s="34"/>
      <c r="B645" s="35"/>
      <c r="C645" s="34"/>
      <c r="D645" s="163" t="s">
        <v>316</v>
      </c>
      <c r="E645" s="34"/>
      <c r="F645" s="186" t="s">
        <v>2429</v>
      </c>
      <c r="G645" s="34"/>
      <c r="H645" s="34"/>
      <c r="I645" s="187"/>
      <c r="J645" s="34"/>
      <c r="K645" s="34"/>
      <c r="L645" s="35"/>
      <c r="M645" s="188"/>
      <c r="N645" s="189"/>
      <c r="O645" s="60"/>
      <c r="P645" s="60"/>
      <c r="Q645" s="60"/>
      <c r="R645" s="60"/>
      <c r="S645" s="60"/>
      <c r="T645" s="61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T645" s="18" t="s">
        <v>316</v>
      </c>
      <c r="AU645" s="18" t="s">
        <v>140</v>
      </c>
    </row>
    <row r="646" spans="1:65" s="2" customFormat="1" ht="24.25" customHeight="1">
      <c r="A646" s="34"/>
      <c r="B646" s="147"/>
      <c r="C646" s="190" t="s">
        <v>1888</v>
      </c>
      <c r="D646" s="190" t="s">
        <v>541</v>
      </c>
      <c r="E646" s="191" t="s">
        <v>2430</v>
      </c>
      <c r="F646" s="192" t="s">
        <v>2431</v>
      </c>
      <c r="G646" s="193" t="s">
        <v>388</v>
      </c>
      <c r="H646" s="194">
        <v>1</v>
      </c>
      <c r="I646" s="195"/>
      <c r="J646" s="194">
        <f>ROUND(I646*H646,3)</f>
        <v>0</v>
      </c>
      <c r="K646" s="196"/>
      <c r="L646" s="197"/>
      <c r="M646" s="198" t="s">
        <v>1</v>
      </c>
      <c r="N646" s="199" t="s">
        <v>46</v>
      </c>
      <c r="O646" s="60"/>
      <c r="P646" s="157">
        <f>O646*H646</f>
        <v>0</v>
      </c>
      <c r="Q646" s="157">
        <v>9.1000000000000004E-3</v>
      </c>
      <c r="R646" s="157">
        <f>Q646*H646</f>
        <v>9.1000000000000004E-3</v>
      </c>
      <c r="S646" s="157">
        <v>0</v>
      </c>
      <c r="T646" s="158">
        <f>S646*H646</f>
        <v>0</v>
      </c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R646" s="159" t="s">
        <v>291</v>
      </c>
      <c r="AT646" s="159" t="s">
        <v>541</v>
      </c>
      <c r="AU646" s="159" t="s">
        <v>140</v>
      </c>
      <c r="AY646" s="18" t="s">
        <v>239</v>
      </c>
      <c r="BE646" s="160">
        <f>IF(N646="základná",J646,0)</f>
        <v>0</v>
      </c>
      <c r="BF646" s="160">
        <f>IF(N646="znížená",J646,0)</f>
        <v>0</v>
      </c>
      <c r="BG646" s="160">
        <f>IF(N646="zákl. prenesená",J646,0)</f>
        <v>0</v>
      </c>
      <c r="BH646" s="160">
        <f>IF(N646="zníž. prenesená",J646,0)</f>
        <v>0</v>
      </c>
      <c r="BI646" s="160">
        <f>IF(N646="nulová",J646,0)</f>
        <v>0</v>
      </c>
      <c r="BJ646" s="18" t="s">
        <v>140</v>
      </c>
      <c r="BK646" s="161">
        <f>ROUND(I646*H646,3)</f>
        <v>0</v>
      </c>
      <c r="BL646" s="18" t="s">
        <v>246</v>
      </c>
      <c r="BM646" s="159" t="s">
        <v>2432</v>
      </c>
    </row>
    <row r="647" spans="1:65" s="2" customFormat="1" ht="19.649999999999999">
      <c r="A647" s="34"/>
      <c r="B647" s="35"/>
      <c r="C647" s="34"/>
      <c r="D647" s="163" t="s">
        <v>316</v>
      </c>
      <c r="E647" s="34"/>
      <c r="F647" s="186" t="s">
        <v>2429</v>
      </c>
      <c r="G647" s="34"/>
      <c r="H647" s="34"/>
      <c r="I647" s="187"/>
      <c r="J647" s="34"/>
      <c r="K647" s="34"/>
      <c r="L647" s="35"/>
      <c r="M647" s="188"/>
      <c r="N647" s="189"/>
      <c r="O647" s="60"/>
      <c r="P647" s="60"/>
      <c r="Q647" s="60"/>
      <c r="R647" s="60"/>
      <c r="S647" s="60"/>
      <c r="T647" s="61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T647" s="18" t="s">
        <v>316</v>
      </c>
      <c r="AU647" s="18" t="s">
        <v>140</v>
      </c>
    </row>
    <row r="648" spans="1:65" s="12" customFormat="1" ht="22.75" customHeight="1">
      <c r="B648" s="134"/>
      <c r="D648" s="135" t="s">
        <v>79</v>
      </c>
      <c r="E648" s="145" t="s">
        <v>1041</v>
      </c>
      <c r="F648" s="145" t="s">
        <v>509</v>
      </c>
      <c r="I648" s="137"/>
      <c r="J648" s="146">
        <f>BK648</f>
        <v>0</v>
      </c>
      <c r="L648" s="134"/>
      <c r="M648" s="139"/>
      <c r="N648" s="140"/>
      <c r="O648" s="140"/>
      <c r="P648" s="141">
        <f>P649</f>
        <v>0</v>
      </c>
      <c r="Q648" s="140"/>
      <c r="R648" s="141">
        <f>R649</f>
        <v>0</v>
      </c>
      <c r="S648" s="140"/>
      <c r="T648" s="142">
        <f>T649</f>
        <v>0</v>
      </c>
      <c r="AR648" s="135" t="s">
        <v>88</v>
      </c>
      <c r="AT648" s="143" t="s">
        <v>79</v>
      </c>
      <c r="AU648" s="143" t="s">
        <v>88</v>
      </c>
      <c r="AY648" s="135" t="s">
        <v>239</v>
      </c>
      <c r="BK648" s="144">
        <f>BK649</f>
        <v>0</v>
      </c>
    </row>
    <row r="649" spans="1:65" s="2" customFormat="1" ht="24.25" customHeight="1">
      <c r="A649" s="34"/>
      <c r="B649" s="147"/>
      <c r="C649" s="148" t="s">
        <v>711</v>
      </c>
      <c r="D649" s="148" t="s">
        <v>242</v>
      </c>
      <c r="E649" s="149" t="s">
        <v>1509</v>
      </c>
      <c r="F649" s="150" t="s">
        <v>1510</v>
      </c>
      <c r="G649" s="151" t="s">
        <v>461</v>
      </c>
      <c r="H649" s="152">
        <v>10.459</v>
      </c>
      <c r="I649" s="153"/>
      <c r="J649" s="152">
        <f>ROUND(I649*H649,3)</f>
        <v>0</v>
      </c>
      <c r="K649" s="154"/>
      <c r="L649" s="35"/>
      <c r="M649" s="155" t="s">
        <v>1</v>
      </c>
      <c r="N649" s="156" t="s">
        <v>46</v>
      </c>
      <c r="O649" s="60"/>
      <c r="P649" s="157">
        <f>O649*H649</f>
        <v>0</v>
      </c>
      <c r="Q649" s="157">
        <v>0</v>
      </c>
      <c r="R649" s="157">
        <f>Q649*H649</f>
        <v>0</v>
      </c>
      <c r="S649" s="157">
        <v>0</v>
      </c>
      <c r="T649" s="158">
        <f>S649*H649</f>
        <v>0</v>
      </c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R649" s="159" t="s">
        <v>246</v>
      </c>
      <c r="AT649" s="159" t="s">
        <v>242</v>
      </c>
      <c r="AU649" s="159" t="s">
        <v>140</v>
      </c>
      <c r="AY649" s="18" t="s">
        <v>239</v>
      </c>
      <c r="BE649" s="160">
        <f>IF(N649="základná",J649,0)</f>
        <v>0</v>
      </c>
      <c r="BF649" s="160">
        <f>IF(N649="znížená",J649,0)</f>
        <v>0</v>
      </c>
      <c r="BG649" s="160">
        <f>IF(N649="zákl. prenesená",J649,0)</f>
        <v>0</v>
      </c>
      <c r="BH649" s="160">
        <f>IF(N649="zníž. prenesená",J649,0)</f>
        <v>0</v>
      </c>
      <c r="BI649" s="160">
        <f>IF(N649="nulová",J649,0)</f>
        <v>0</v>
      </c>
      <c r="BJ649" s="18" t="s">
        <v>140</v>
      </c>
      <c r="BK649" s="161">
        <f>ROUND(I649*H649,3)</f>
        <v>0</v>
      </c>
      <c r="BL649" s="18" t="s">
        <v>246</v>
      </c>
      <c r="BM649" s="159" t="s">
        <v>2433</v>
      </c>
    </row>
    <row r="650" spans="1:65" s="12" customFormat="1" ht="25.85" customHeight="1">
      <c r="B650" s="134"/>
      <c r="D650" s="135" t="s">
        <v>79</v>
      </c>
      <c r="E650" s="136" t="s">
        <v>772</v>
      </c>
      <c r="F650" s="136" t="s">
        <v>1057</v>
      </c>
      <c r="I650" s="137"/>
      <c r="J650" s="138">
        <f>BK650</f>
        <v>0</v>
      </c>
      <c r="L650" s="134"/>
      <c r="M650" s="139"/>
      <c r="N650" s="140"/>
      <c r="O650" s="140"/>
      <c r="P650" s="141">
        <f>P651+P669+P694</f>
        <v>0</v>
      </c>
      <c r="Q650" s="140"/>
      <c r="R650" s="141">
        <f>R651+R669+R694</f>
        <v>10.332788041000002</v>
      </c>
      <c r="S650" s="140"/>
      <c r="T650" s="142">
        <f>T651+T669+T694</f>
        <v>0</v>
      </c>
      <c r="AR650" s="135" t="s">
        <v>88</v>
      </c>
      <c r="AT650" s="143" t="s">
        <v>79</v>
      </c>
      <c r="AU650" s="143" t="s">
        <v>80</v>
      </c>
      <c r="AY650" s="135" t="s">
        <v>239</v>
      </c>
      <c r="BK650" s="144">
        <f>BK651+BK669+BK694</f>
        <v>0</v>
      </c>
    </row>
    <row r="651" spans="1:65" s="12" customFormat="1" ht="22.75" customHeight="1">
      <c r="B651" s="134"/>
      <c r="D651" s="135" t="s">
        <v>79</v>
      </c>
      <c r="E651" s="145" t="s">
        <v>1058</v>
      </c>
      <c r="F651" s="145" t="s">
        <v>1059</v>
      </c>
      <c r="I651" s="137"/>
      <c r="J651" s="146">
        <f>BK651</f>
        <v>0</v>
      </c>
      <c r="L651" s="134"/>
      <c r="M651" s="139"/>
      <c r="N651" s="140"/>
      <c r="O651" s="140"/>
      <c r="P651" s="141">
        <f>SUM(P652:P668)</f>
        <v>0</v>
      </c>
      <c r="Q651" s="140"/>
      <c r="R651" s="141">
        <f>SUM(R652:R668)</f>
        <v>6.129597791000001</v>
      </c>
      <c r="S651" s="140"/>
      <c r="T651" s="142">
        <f>SUM(T652:T668)</f>
        <v>0</v>
      </c>
      <c r="AR651" s="135" t="s">
        <v>88</v>
      </c>
      <c r="AT651" s="143" t="s">
        <v>79</v>
      </c>
      <c r="AU651" s="143" t="s">
        <v>88</v>
      </c>
      <c r="AY651" s="135" t="s">
        <v>239</v>
      </c>
      <c r="BK651" s="144">
        <f>SUM(BK652:BK668)</f>
        <v>0</v>
      </c>
    </row>
    <row r="652" spans="1:65" s="2" customFormat="1" ht="24.25" customHeight="1">
      <c r="A652" s="34"/>
      <c r="B652" s="147"/>
      <c r="C652" s="148" t="s">
        <v>1108</v>
      </c>
      <c r="D652" s="148" t="s">
        <v>242</v>
      </c>
      <c r="E652" s="149" t="s">
        <v>2434</v>
      </c>
      <c r="F652" s="150" t="s">
        <v>2435</v>
      </c>
      <c r="G652" s="151" t="s">
        <v>261</v>
      </c>
      <c r="H652" s="152">
        <v>205.726</v>
      </c>
      <c r="I652" s="153"/>
      <c r="J652" s="152">
        <f>ROUND(I652*H652,3)</f>
        <v>0</v>
      </c>
      <c r="K652" s="154"/>
      <c r="L652" s="35"/>
      <c r="M652" s="155" t="s">
        <v>1</v>
      </c>
      <c r="N652" s="156" t="s">
        <v>46</v>
      </c>
      <c r="O652" s="60"/>
      <c r="P652" s="157">
        <f>O652*H652</f>
        <v>0</v>
      </c>
      <c r="Q652" s="157">
        <v>4.0499999999999998E-3</v>
      </c>
      <c r="R652" s="157">
        <f>Q652*H652</f>
        <v>0.83319029999999994</v>
      </c>
      <c r="S652" s="157">
        <v>0</v>
      </c>
      <c r="T652" s="158">
        <f>S652*H652</f>
        <v>0</v>
      </c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R652" s="159" t="s">
        <v>307</v>
      </c>
      <c r="AT652" s="159" t="s">
        <v>242</v>
      </c>
      <c r="AU652" s="159" t="s">
        <v>140</v>
      </c>
      <c r="AY652" s="18" t="s">
        <v>239</v>
      </c>
      <c r="BE652" s="160">
        <f>IF(N652="základná",J652,0)</f>
        <v>0</v>
      </c>
      <c r="BF652" s="160">
        <f>IF(N652="znížená",J652,0)</f>
        <v>0</v>
      </c>
      <c r="BG652" s="160">
        <f>IF(N652="zákl. prenesená",J652,0)</f>
        <v>0</v>
      </c>
      <c r="BH652" s="160">
        <f>IF(N652="zníž. prenesená",J652,0)</f>
        <v>0</v>
      </c>
      <c r="BI652" s="160">
        <f>IF(N652="nulová",J652,0)</f>
        <v>0</v>
      </c>
      <c r="BJ652" s="18" t="s">
        <v>140</v>
      </c>
      <c r="BK652" s="161">
        <f>ROUND(I652*H652,3)</f>
        <v>0</v>
      </c>
      <c r="BL652" s="18" t="s">
        <v>307</v>
      </c>
      <c r="BM652" s="159" t="s">
        <v>2436</v>
      </c>
    </row>
    <row r="653" spans="1:65" s="13" customFormat="1" ht="31.45">
      <c r="B653" s="162"/>
      <c r="D653" s="163" t="s">
        <v>247</v>
      </c>
      <c r="E653" s="164" t="s">
        <v>1</v>
      </c>
      <c r="F653" s="165" t="s">
        <v>2437</v>
      </c>
      <c r="H653" s="166">
        <v>132.93600000000001</v>
      </c>
      <c r="I653" s="167"/>
      <c r="L653" s="162"/>
      <c r="M653" s="168"/>
      <c r="N653" s="169"/>
      <c r="O653" s="169"/>
      <c r="P653" s="169"/>
      <c r="Q653" s="169"/>
      <c r="R653" s="169"/>
      <c r="S653" s="169"/>
      <c r="T653" s="170"/>
      <c r="AT653" s="164" t="s">
        <v>247</v>
      </c>
      <c r="AU653" s="164" t="s">
        <v>140</v>
      </c>
      <c r="AV653" s="13" t="s">
        <v>140</v>
      </c>
      <c r="AW653" s="13" t="s">
        <v>3</v>
      </c>
      <c r="AX653" s="13" t="s">
        <v>80</v>
      </c>
      <c r="AY653" s="164" t="s">
        <v>239</v>
      </c>
    </row>
    <row r="654" spans="1:65" s="13" customFormat="1" ht="31.45">
      <c r="B654" s="162"/>
      <c r="D654" s="163" t="s">
        <v>247</v>
      </c>
      <c r="E654" s="164" t="s">
        <v>1</v>
      </c>
      <c r="F654" s="165" t="s">
        <v>2438</v>
      </c>
      <c r="H654" s="166">
        <v>72.790000000000006</v>
      </c>
      <c r="I654" s="167"/>
      <c r="L654" s="162"/>
      <c r="M654" s="168"/>
      <c r="N654" s="169"/>
      <c r="O654" s="169"/>
      <c r="P654" s="169"/>
      <c r="Q654" s="169"/>
      <c r="R654" s="169"/>
      <c r="S654" s="169"/>
      <c r="T654" s="170"/>
      <c r="AT654" s="164" t="s">
        <v>247</v>
      </c>
      <c r="AU654" s="164" t="s">
        <v>140</v>
      </c>
      <c r="AV654" s="13" t="s">
        <v>140</v>
      </c>
      <c r="AW654" s="13" t="s">
        <v>3</v>
      </c>
      <c r="AX654" s="13" t="s">
        <v>80</v>
      </c>
      <c r="AY654" s="164" t="s">
        <v>239</v>
      </c>
    </row>
    <row r="655" spans="1:65" s="14" customFormat="1">
      <c r="B655" s="171"/>
      <c r="D655" s="163" t="s">
        <v>247</v>
      </c>
      <c r="E655" s="172" t="s">
        <v>1</v>
      </c>
      <c r="F655" s="173" t="s">
        <v>249</v>
      </c>
      <c r="H655" s="174">
        <v>205.726</v>
      </c>
      <c r="I655" s="175"/>
      <c r="L655" s="171"/>
      <c r="M655" s="176"/>
      <c r="N655" s="177"/>
      <c r="O655" s="177"/>
      <c r="P655" s="177"/>
      <c r="Q655" s="177"/>
      <c r="R655" s="177"/>
      <c r="S655" s="177"/>
      <c r="T655" s="178"/>
      <c r="AT655" s="172" t="s">
        <v>247</v>
      </c>
      <c r="AU655" s="172" t="s">
        <v>140</v>
      </c>
      <c r="AV655" s="14" t="s">
        <v>246</v>
      </c>
      <c r="AW655" s="14" t="s">
        <v>3</v>
      </c>
      <c r="AX655" s="14" t="s">
        <v>88</v>
      </c>
      <c r="AY655" s="172" t="s">
        <v>239</v>
      </c>
    </row>
    <row r="656" spans="1:65" s="2" customFormat="1" ht="47.15">
      <c r="A656" s="34"/>
      <c r="B656" s="147"/>
      <c r="C656" s="259" t="s">
        <v>1114</v>
      </c>
      <c r="D656" s="259" t="s">
        <v>541</v>
      </c>
      <c r="E656" s="260" t="s">
        <v>2439</v>
      </c>
      <c r="F656" s="261" t="s">
        <v>5429</v>
      </c>
      <c r="G656" s="262" t="s">
        <v>261</v>
      </c>
      <c r="H656" s="263">
        <v>216.012</v>
      </c>
      <c r="I656" s="263"/>
      <c r="J656" s="263">
        <f>ROUND(I656*H656,3)</f>
        <v>0</v>
      </c>
      <c r="K656" s="196"/>
      <c r="L656" s="197"/>
      <c r="M656" s="198" t="s">
        <v>1</v>
      </c>
      <c r="N656" s="199" t="s">
        <v>46</v>
      </c>
      <c r="O656" s="60"/>
      <c r="P656" s="157">
        <f>O656*H656</f>
        <v>0</v>
      </c>
      <c r="Q656" s="157">
        <v>2.0660000000000001E-2</v>
      </c>
      <c r="R656" s="157">
        <f>Q656*H656</f>
        <v>4.4628079200000004</v>
      </c>
      <c r="S656" s="157">
        <v>0</v>
      </c>
      <c r="T656" s="158">
        <f>S656*H656</f>
        <v>0</v>
      </c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R656" s="159" t="s">
        <v>323</v>
      </c>
      <c r="AT656" s="159" t="s">
        <v>541</v>
      </c>
      <c r="AU656" s="159" t="s">
        <v>140</v>
      </c>
      <c r="AY656" s="18" t="s">
        <v>239</v>
      </c>
      <c r="BE656" s="160">
        <f>IF(N656="základná",J656,0)</f>
        <v>0</v>
      </c>
      <c r="BF656" s="160">
        <f>IF(N656="znížená",J656,0)</f>
        <v>0</v>
      </c>
      <c r="BG656" s="160">
        <f>IF(N656="zákl. prenesená",J656,0)</f>
        <v>0</v>
      </c>
      <c r="BH656" s="160">
        <f>IF(N656="zníž. prenesená",J656,0)</f>
        <v>0</v>
      </c>
      <c r="BI656" s="160">
        <f>IF(N656="nulová",J656,0)</f>
        <v>0</v>
      </c>
      <c r="BJ656" s="18" t="s">
        <v>140</v>
      </c>
      <c r="BK656" s="161">
        <f>ROUND(I656*H656,3)</f>
        <v>0</v>
      </c>
      <c r="BL656" s="18" t="s">
        <v>307</v>
      </c>
      <c r="BM656" s="159" t="s">
        <v>2440</v>
      </c>
    </row>
    <row r="657" spans="1:65" s="13" customFormat="1">
      <c r="B657" s="162"/>
      <c r="D657" s="163" t="s">
        <v>247</v>
      </c>
      <c r="F657" s="165" t="s">
        <v>2441</v>
      </c>
      <c r="H657" s="166">
        <v>216.012</v>
      </c>
      <c r="I657" s="167"/>
      <c r="L657" s="162"/>
      <c r="M657" s="168"/>
      <c r="N657" s="169"/>
      <c r="O657" s="169"/>
      <c r="P657" s="169"/>
      <c r="Q657" s="169"/>
      <c r="R657" s="169"/>
      <c r="S657" s="169"/>
      <c r="T657" s="170"/>
      <c r="AT657" s="164" t="s">
        <v>247</v>
      </c>
      <c r="AU657" s="164" t="s">
        <v>140</v>
      </c>
      <c r="AV657" s="13" t="s">
        <v>140</v>
      </c>
      <c r="AW657" s="13" t="s">
        <v>4</v>
      </c>
      <c r="AX657" s="13" t="s">
        <v>88</v>
      </c>
      <c r="AY657" s="164" t="s">
        <v>239</v>
      </c>
    </row>
    <row r="658" spans="1:65" s="2" customFormat="1" ht="24.25" customHeight="1">
      <c r="A658" s="34"/>
      <c r="B658" s="147"/>
      <c r="C658" s="148" t="s">
        <v>580</v>
      </c>
      <c r="D658" s="148" t="s">
        <v>242</v>
      </c>
      <c r="E658" s="149" t="s">
        <v>2442</v>
      </c>
      <c r="F658" s="150" t="s">
        <v>2443</v>
      </c>
      <c r="G658" s="151" t="s">
        <v>138</v>
      </c>
      <c r="H658" s="152">
        <v>152.29</v>
      </c>
      <c r="I658" s="153"/>
      <c r="J658" s="152">
        <f>ROUND(I658*H658,3)</f>
        <v>0</v>
      </c>
      <c r="K658" s="154"/>
      <c r="L658" s="35"/>
      <c r="M658" s="155" t="s">
        <v>1</v>
      </c>
      <c r="N658" s="156" t="s">
        <v>46</v>
      </c>
      <c r="O658" s="60"/>
      <c r="P658" s="157">
        <f>O658*H658</f>
        <v>0</v>
      </c>
      <c r="Q658" s="157">
        <v>3.4699000000000002E-3</v>
      </c>
      <c r="R658" s="157">
        <f>Q658*H658</f>
        <v>0.52843107099999997</v>
      </c>
      <c r="S658" s="157">
        <v>0</v>
      </c>
      <c r="T658" s="158">
        <f>S658*H658</f>
        <v>0</v>
      </c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R658" s="159" t="s">
        <v>307</v>
      </c>
      <c r="AT658" s="159" t="s">
        <v>242</v>
      </c>
      <c r="AU658" s="159" t="s">
        <v>140</v>
      </c>
      <c r="AY658" s="18" t="s">
        <v>239</v>
      </c>
      <c r="BE658" s="160">
        <f>IF(N658="základná",J658,0)</f>
        <v>0</v>
      </c>
      <c r="BF658" s="160">
        <f>IF(N658="znížená",J658,0)</f>
        <v>0</v>
      </c>
      <c r="BG658" s="160">
        <f>IF(N658="zákl. prenesená",J658,0)</f>
        <v>0</v>
      </c>
      <c r="BH658" s="160">
        <f>IF(N658="zníž. prenesená",J658,0)</f>
        <v>0</v>
      </c>
      <c r="BI658" s="160">
        <f>IF(N658="nulová",J658,0)</f>
        <v>0</v>
      </c>
      <c r="BJ658" s="18" t="s">
        <v>140</v>
      </c>
      <c r="BK658" s="161">
        <f>ROUND(I658*H658,3)</f>
        <v>0</v>
      </c>
      <c r="BL658" s="18" t="s">
        <v>307</v>
      </c>
      <c r="BM658" s="159" t="s">
        <v>1200</v>
      </c>
    </row>
    <row r="659" spans="1:65" s="13" customFormat="1" ht="20.95">
      <c r="B659" s="162"/>
      <c r="D659" s="163" t="s">
        <v>247</v>
      </c>
      <c r="E659" s="164" t="s">
        <v>1</v>
      </c>
      <c r="F659" s="165" t="s">
        <v>2444</v>
      </c>
      <c r="H659" s="166">
        <v>92.49</v>
      </c>
      <c r="I659" s="167"/>
      <c r="L659" s="162"/>
      <c r="M659" s="168"/>
      <c r="N659" s="169"/>
      <c r="O659" s="169"/>
      <c r="P659" s="169"/>
      <c r="Q659" s="169"/>
      <c r="R659" s="169"/>
      <c r="S659" s="169"/>
      <c r="T659" s="170"/>
      <c r="AT659" s="164" t="s">
        <v>247</v>
      </c>
      <c r="AU659" s="164" t="s">
        <v>140</v>
      </c>
      <c r="AV659" s="13" t="s">
        <v>140</v>
      </c>
      <c r="AW659" s="13" t="s">
        <v>3</v>
      </c>
      <c r="AX659" s="13" t="s">
        <v>80</v>
      </c>
      <c r="AY659" s="164" t="s">
        <v>239</v>
      </c>
    </row>
    <row r="660" spans="1:65" s="13" customFormat="1" ht="20.95">
      <c r="B660" s="162"/>
      <c r="D660" s="163" t="s">
        <v>247</v>
      </c>
      <c r="E660" s="164" t="s">
        <v>1</v>
      </c>
      <c r="F660" s="165" t="s">
        <v>2445</v>
      </c>
      <c r="H660" s="166">
        <v>87.6</v>
      </c>
      <c r="I660" s="167"/>
      <c r="L660" s="162"/>
      <c r="M660" s="168"/>
      <c r="N660" s="169"/>
      <c r="O660" s="169"/>
      <c r="P660" s="169"/>
      <c r="Q660" s="169"/>
      <c r="R660" s="169"/>
      <c r="S660" s="169"/>
      <c r="T660" s="170"/>
      <c r="AT660" s="164" t="s">
        <v>247</v>
      </c>
      <c r="AU660" s="164" t="s">
        <v>140</v>
      </c>
      <c r="AV660" s="13" t="s">
        <v>140</v>
      </c>
      <c r="AW660" s="13" t="s">
        <v>3</v>
      </c>
      <c r="AX660" s="13" t="s">
        <v>80</v>
      </c>
      <c r="AY660" s="164" t="s">
        <v>239</v>
      </c>
    </row>
    <row r="661" spans="1:65" s="13" customFormat="1">
      <c r="B661" s="162"/>
      <c r="D661" s="163" t="s">
        <v>247</v>
      </c>
      <c r="E661" s="164" t="s">
        <v>1</v>
      </c>
      <c r="F661" s="165" t="s">
        <v>2446</v>
      </c>
      <c r="H661" s="166">
        <v>-27.8</v>
      </c>
      <c r="I661" s="167"/>
      <c r="L661" s="162"/>
      <c r="M661" s="168"/>
      <c r="N661" s="169"/>
      <c r="O661" s="169"/>
      <c r="P661" s="169"/>
      <c r="Q661" s="169"/>
      <c r="R661" s="169"/>
      <c r="S661" s="169"/>
      <c r="T661" s="170"/>
      <c r="AT661" s="164" t="s">
        <v>247</v>
      </c>
      <c r="AU661" s="164" t="s">
        <v>140</v>
      </c>
      <c r="AV661" s="13" t="s">
        <v>140</v>
      </c>
      <c r="AW661" s="13" t="s">
        <v>3</v>
      </c>
      <c r="AX661" s="13" t="s">
        <v>80</v>
      </c>
      <c r="AY661" s="164" t="s">
        <v>239</v>
      </c>
    </row>
    <row r="662" spans="1:65" s="14" customFormat="1">
      <c r="B662" s="171"/>
      <c r="D662" s="163" t="s">
        <v>247</v>
      </c>
      <c r="E662" s="172" t="s">
        <v>1</v>
      </c>
      <c r="F662" s="173" t="s">
        <v>249</v>
      </c>
      <c r="H662" s="174">
        <v>152.29</v>
      </c>
      <c r="I662" s="175"/>
      <c r="L662" s="171"/>
      <c r="M662" s="176"/>
      <c r="N662" s="177"/>
      <c r="O662" s="177"/>
      <c r="P662" s="177"/>
      <c r="Q662" s="177"/>
      <c r="R662" s="177"/>
      <c r="S662" s="177"/>
      <c r="T662" s="178"/>
      <c r="AT662" s="172" t="s">
        <v>247</v>
      </c>
      <c r="AU662" s="172" t="s">
        <v>140</v>
      </c>
      <c r="AV662" s="14" t="s">
        <v>246</v>
      </c>
      <c r="AW662" s="14" t="s">
        <v>3</v>
      </c>
      <c r="AX662" s="14" t="s">
        <v>88</v>
      </c>
      <c r="AY662" s="172" t="s">
        <v>239</v>
      </c>
    </row>
    <row r="663" spans="1:65" s="2" customFormat="1" ht="35.35">
      <c r="A663" s="34"/>
      <c r="B663" s="147"/>
      <c r="C663" s="259" t="s">
        <v>592</v>
      </c>
      <c r="D663" s="259" t="s">
        <v>541</v>
      </c>
      <c r="E663" s="260" t="s">
        <v>2447</v>
      </c>
      <c r="F663" s="261" t="s">
        <v>5430</v>
      </c>
      <c r="G663" s="262" t="s">
        <v>261</v>
      </c>
      <c r="H663" s="263">
        <v>12.488</v>
      </c>
      <c r="I663" s="263"/>
      <c r="J663" s="263">
        <f>ROUND(I663*H663,3)</f>
        <v>0</v>
      </c>
      <c r="K663" s="196"/>
      <c r="L663" s="197"/>
      <c r="M663" s="198" t="s">
        <v>1</v>
      </c>
      <c r="N663" s="199" t="s">
        <v>46</v>
      </c>
      <c r="O663" s="60"/>
      <c r="P663" s="157">
        <f>O663*H663</f>
        <v>0</v>
      </c>
      <c r="Q663" s="157">
        <v>2.3E-2</v>
      </c>
      <c r="R663" s="157">
        <f>Q663*H663</f>
        <v>0.28722399999999998</v>
      </c>
      <c r="S663" s="157">
        <v>0</v>
      </c>
      <c r="T663" s="158">
        <f>S663*H663</f>
        <v>0</v>
      </c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R663" s="159" t="s">
        <v>323</v>
      </c>
      <c r="AT663" s="159" t="s">
        <v>541</v>
      </c>
      <c r="AU663" s="159" t="s">
        <v>140</v>
      </c>
      <c r="AY663" s="18" t="s">
        <v>239</v>
      </c>
      <c r="BE663" s="160">
        <f>IF(N663="základná",J663,0)</f>
        <v>0</v>
      </c>
      <c r="BF663" s="160">
        <f>IF(N663="znížená",J663,0)</f>
        <v>0</v>
      </c>
      <c r="BG663" s="160">
        <f>IF(N663="zákl. prenesená",J663,0)</f>
        <v>0</v>
      </c>
      <c r="BH663" s="160">
        <f>IF(N663="zníž. prenesená",J663,0)</f>
        <v>0</v>
      </c>
      <c r="BI663" s="160">
        <f>IF(N663="nulová",J663,0)</f>
        <v>0</v>
      </c>
      <c r="BJ663" s="18" t="s">
        <v>140</v>
      </c>
      <c r="BK663" s="161">
        <f>ROUND(I663*H663,3)</f>
        <v>0</v>
      </c>
      <c r="BL663" s="18" t="s">
        <v>307</v>
      </c>
      <c r="BM663" s="159" t="s">
        <v>1100</v>
      </c>
    </row>
    <row r="664" spans="1:65" s="13" customFormat="1">
      <c r="B664" s="162"/>
      <c r="D664" s="163" t="s">
        <v>247</v>
      </c>
      <c r="F664" s="165" t="s">
        <v>2448</v>
      </c>
      <c r="H664" s="166">
        <v>12.488</v>
      </c>
      <c r="I664" s="167"/>
      <c r="L664" s="162"/>
      <c r="M664" s="168"/>
      <c r="N664" s="169"/>
      <c r="O664" s="169"/>
      <c r="P664" s="169"/>
      <c r="Q664" s="169"/>
      <c r="R664" s="169"/>
      <c r="S664" s="169"/>
      <c r="T664" s="170"/>
      <c r="AT664" s="164" t="s">
        <v>247</v>
      </c>
      <c r="AU664" s="164" t="s">
        <v>140</v>
      </c>
      <c r="AV664" s="13" t="s">
        <v>140</v>
      </c>
      <c r="AW664" s="13" t="s">
        <v>4</v>
      </c>
      <c r="AX664" s="13" t="s">
        <v>88</v>
      </c>
      <c r="AY664" s="164" t="s">
        <v>239</v>
      </c>
    </row>
    <row r="665" spans="1:65" s="2" customFormat="1" ht="24.25" customHeight="1">
      <c r="A665" s="34"/>
      <c r="B665" s="147"/>
      <c r="C665" s="148" t="s">
        <v>562</v>
      </c>
      <c r="D665" s="148" t="s">
        <v>242</v>
      </c>
      <c r="E665" s="149" t="s">
        <v>2449</v>
      </c>
      <c r="F665" s="150" t="s">
        <v>2450</v>
      </c>
      <c r="G665" s="151" t="s">
        <v>138</v>
      </c>
      <c r="H665" s="152">
        <v>10.55</v>
      </c>
      <c r="I665" s="153"/>
      <c r="J665" s="152">
        <f>ROUND(I665*H665,3)</f>
        <v>0</v>
      </c>
      <c r="K665" s="154"/>
      <c r="L665" s="35"/>
      <c r="M665" s="155" t="s">
        <v>1</v>
      </c>
      <c r="N665" s="156" t="s">
        <v>46</v>
      </c>
      <c r="O665" s="60"/>
      <c r="P665" s="157">
        <f>O665*H665</f>
        <v>0</v>
      </c>
      <c r="Q665" s="157">
        <v>6.3000000000000003E-4</v>
      </c>
      <c r="R665" s="157">
        <f>Q665*H665</f>
        <v>6.6465000000000005E-3</v>
      </c>
      <c r="S665" s="157">
        <v>0</v>
      </c>
      <c r="T665" s="158">
        <f>S665*H665</f>
        <v>0</v>
      </c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R665" s="159" t="s">
        <v>307</v>
      </c>
      <c r="AT665" s="159" t="s">
        <v>242</v>
      </c>
      <c r="AU665" s="159" t="s">
        <v>140</v>
      </c>
      <c r="AY665" s="18" t="s">
        <v>239</v>
      </c>
      <c r="BE665" s="160">
        <f>IF(N665="základná",J665,0)</f>
        <v>0</v>
      </c>
      <c r="BF665" s="160">
        <f>IF(N665="znížená",J665,0)</f>
        <v>0</v>
      </c>
      <c r="BG665" s="160">
        <f>IF(N665="zákl. prenesená",J665,0)</f>
        <v>0</v>
      </c>
      <c r="BH665" s="160">
        <f>IF(N665="zníž. prenesená",J665,0)</f>
        <v>0</v>
      </c>
      <c r="BI665" s="160">
        <f>IF(N665="nulová",J665,0)</f>
        <v>0</v>
      </c>
      <c r="BJ665" s="18" t="s">
        <v>140</v>
      </c>
      <c r="BK665" s="161">
        <f>ROUND(I665*H665,3)</f>
        <v>0</v>
      </c>
      <c r="BL665" s="18" t="s">
        <v>307</v>
      </c>
      <c r="BM665" s="159" t="s">
        <v>2451</v>
      </c>
    </row>
    <row r="666" spans="1:65" s="13" customFormat="1">
      <c r="B666" s="162"/>
      <c r="D666" s="163" t="s">
        <v>247</v>
      </c>
      <c r="E666" s="164" t="s">
        <v>1</v>
      </c>
      <c r="F666" s="165" t="s">
        <v>2452</v>
      </c>
      <c r="H666" s="166">
        <v>10.55</v>
      </c>
      <c r="I666" s="167"/>
      <c r="L666" s="162"/>
      <c r="M666" s="168"/>
      <c r="N666" s="169"/>
      <c r="O666" s="169"/>
      <c r="P666" s="169"/>
      <c r="Q666" s="169"/>
      <c r="R666" s="169"/>
      <c r="S666" s="169"/>
      <c r="T666" s="170"/>
      <c r="AT666" s="164" t="s">
        <v>247</v>
      </c>
      <c r="AU666" s="164" t="s">
        <v>140</v>
      </c>
      <c r="AV666" s="13" t="s">
        <v>140</v>
      </c>
      <c r="AW666" s="13" t="s">
        <v>3</v>
      </c>
      <c r="AX666" s="13" t="s">
        <v>88</v>
      </c>
      <c r="AY666" s="164" t="s">
        <v>239</v>
      </c>
    </row>
    <row r="667" spans="1:65" s="2" customFormat="1" ht="24.25" customHeight="1">
      <c r="A667" s="34"/>
      <c r="B667" s="147"/>
      <c r="C667" s="190" t="s">
        <v>1251</v>
      </c>
      <c r="D667" s="190" t="s">
        <v>541</v>
      </c>
      <c r="E667" s="191" t="s">
        <v>2453</v>
      </c>
      <c r="F667" s="192" t="s">
        <v>2454</v>
      </c>
      <c r="G667" s="193" t="s">
        <v>261</v>
      </c>
      <c r="H667" s="194">
        <v>1.0760000000000001</v>
      </c>
      <c r="I667" s="195"/>
      <c r="J667" s="194">
        <f>ROUND(I667*H667,3)</f>
        <v>0</v>
      </c>
      <c r="K667" s="196"/>
      <c r="L667" s="197"/>
      <c r="M667" s="198" t="s">
        <v>1</v>
      </c>
      <c r="N667" s="199" t="s">
        <v>46</v>
      </c>
      <c r="O667" s="60"/>
      <c r="P667" s="157">
        <f>O667*H667</f>
        <v>0</v>
      </c>
      <c r="Q667" s="157">
        <v>1.0500000000000001E-2</v>
      </c>
      <c r="R667" s="157">
        <f>Q667*H667</f>
        <v>1.1298000000000001E-2</v>
      </c>
      <c r="S667" s="157">
        <v>0</v>
      </c>
      <c r="T667" s="158">
        <f>S667*H667</f>
        <v>0</v>
      </c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R667" s="159" t="s">
        <v>323</v>
      </c>
      <c r="AT667" s="159" t="s">
        <v>541</v>
      </c>
      <c r="AU667" s="159" t="s">
        <v>140</v>
      </c>
      <c r="AY667" s="18" t="s">
        <v>239</v>
      </c>
      <c r="BE667" s="160">
        <f>IF(N667="základná",J667,0)</f>
        <v>0</v>
      </c>
      <c r="BF667" s="160">
        <f>IF(N667="znížená",J667,0)</f>
        <v>0</v>
      </c>
      <c r="BG667" s="160">
        <f>IF(N667="zákl. prenesená",J667,0)</f>
        <v>0</v>
      </c>
      <c r="BH667" s="160">
        <f>IF(N667="zníž. prenesená",J667,0)</f>
        <v>0</v>
      </c>
      <c r="BI667" s="160">
        <f>IF(N667="nulová",J667,0)</f>
        <v>0</v>
      </c>
      <c r="BJ667" s="18" t="s">
        <v>140</v>
      </c>
      <c r="BK667" s="161">
        <f>ROUND(I667*H667,3)</f>
        <v>0</v>
      </c>
      <c r="BL667" s="18" t="s">
        <v>307</v>
      </c>
      <c r="BM667" s="159" t="s">
        <v>2455</v>
      </c>
    </row>
    <row r="668" spans="1:65" s="13" customFormat="1">
      <c r="B668" s="162"/>
      <c r="D668" s="163" t="s">
        <v>247</v>
      </c>
      <c r="F668" s="165" t="s">
        <v>2456</v>
      </c>
      <c r="H668" s="166">
        <v>1.0760000000000001</v>
      </c>
      <c r="I668" s="167"/>
      <c r="L668" s="162"/>
      <c r="M668" s="168"/>
      <c r="N668" s="169"/>
      <c r="O668" s="169"/>
      <c r="P668" s="169"/>
      <c r="Q668" s="169"/>
      <c r="R668" s="169"/>
      <c r="S668" s="169"/>
      <c r="T668" s="170"/>
      <c r="AT668" s="164" t="s">
        <v>247</v>
      </c>
      <c r="AU668" s="164" t="s">
        <v>140</v>
      </c>
      <c r="AV668" s="13" t="s">
        <v>140</v>
      </c>
      <c r="AW668" s="13" t="s">
        <v>4</v>
      </c>
      <c r="AX668" s="13" t="s">
        <v>88</v>
      </c>
      <c r="AY668" s="164" t="s">
        <v>239</v>
      </c>
    </row>
    <row r="669" spans="1:65" s="12" customFormat="1" ht="22.75" customHeight="1">
      <c r="B669" s="134"/>
      <c r="D669" s="135" t="s">
        <v>79</v>
      </c>
      <c r="E669" s="145" t="s">
        <v>1097</v>
      </c>
      <c r="F669" s="145" t="s">
        <v>1048</v>
      </c>
      <c r="I669" s="137"/>
      <c r="J669" s="146">
        <f>BK669</f>
        <v>0</v>
      </c>
      <c r="L669" s="134"/>
      <c r="M669" s="139"/>
      <c r="N669" s="140"/>
      <c r="O669" s="140"/>
      <c r="P669" s="141">
        <f>SUM(P670:P693)</f>
        <v>0</v>
      </c>
      <c r="Q669" s="140"/>
      <c r="R669" s="141">
        <f>SUM(R670:R693)</f>
        <v>4.2031902500000013</v>
      </c>
      <c r="S669" s="140"/>
      <c r="T669" s="142">
        <f>SUM(T670:T693)</f>
        <v>0</v>
      </c>
      <c r="AR669" s="135" t="s">
        <v>88</v>
      </c>
      <c r="AT669" s="143" t="s">
        <v>79</v>
      </c>
      <c r="AU669" s="143" t="s">
        <v>88</v>
      </c>
      <c r="AY669" s="135" t="s">
        <v>239</v>
      </c>
      <c r="BK669" s="144">
        <f>SUM(BK670:BK693)</f>
        <v>0</v>
      </c>
    </row>
    <row r="670" spans="1:65" s="2" customFormat="1" ht="24.25" customHeight="1">
      <c r="A670" s="34"/>
      <c r="B670" s="147"/>
      <c r="C670" s="148" t="s">
        <v>610</v>
      </c>
      <c r="D670" s="148" t="s">
        <v>242</v>
      </c>
      <c r="E670" s="149" t="s">
        <v>2457</v>
      </c>
      <c r="F670" s="150" t="s">
        <v>2458</v>
      </c>
      <c r="G670" s="151" t="s">
        <v>261</v>
      </c>
      <c r="H670" s="152">
        <v>108.298</v>
      </c>
      <c r="I670" s="153"/>
      <c r="J670" s="152">
        <f>ROUND(I670*H670,3)</f>
        <v>0</v>
      </c>
      <c r="K670" s="154"/>
      <c r="L670" s="35"/>
      <c r="M670" s="155" t="s">
        <v>1</v>
      </c>
      <c r="N670" s="156" t="s">
        <v>46</v>
      </c>
      <c r="O670" s="60"/>
      <c r="P670" s="157">
        <f>O670*H670</f>
        <v>0</v>
      </c>
      <c r="Q670" s="157">
        <v>3.3500000000000001E-3</v>
      </c>
      <c r="R670" s="157">
        <f>Q670*H670</f>
        <v>0.36279830000000002</v>
      </c>
      <c r="S670" s="157">
        <v>0</v>
      </c>
      <c r="T670" s="158">
        <f>S670*H670</f>
        <v>0</v>
      </c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R670" s="159" t="s">
        <v>307</v>
      </c>
      <c r="AT670" s="159" t="s">
        <v>242</v>
      </c>
      <c r="AU670" s="159" t="s">
        <v>140</v>
      </c>
      <c r="AY670" s="18" t="s">
        <v>239</v>
      </c>
      <c r="BE670" s="160">
        <f>IF(N670="základná",J670,0)</f>
        <v>0</v>
      </c>
      <c r="BF670" s="160">
        <f>IF(N670="znížená",J670,0)</f>
        <v>0</v>
      </c>
      <c r="BG670" s="160">
        <f>IF(N670="zákl. prenesená",J670,0)</f>
        <v>0</v>
      </c>
      <c r="BH670" s="160">
        <f>IF(N670="zníž. prenesená",J670,0)</f>
        <v>0</v>
      </c>
      <c r="BI670" s="160">
        <f>IF(N670="nulová",J670,0)</f>
        <v>0</v>
      </c>
      <c r="BJ670" s="18" t="s">
        <v>140</v>
      </c>
      <c r="BK670" s="161">
        <f>ROUND(I670*H670,3)</f>
        <v>0</v>
      </c>
      <c r="BL670" s="18" t="s">
        <v>307</v>
      </c>
      <c r="BM670" s="159" t="s">
        <v>2459</v>
      </c>
    </row>
    <row r="671" spans="1:65" s="13" customFormat="1" ht="20.95">
      <c r="B671" s="162"/>
      <c r="D671" s="163" t="s">
        <v>247</v>
      </c>
      <c r="E671" s="164" t="s">
        <v>1</v>
      </c>
      <c r="F671" s="165" t="s">
        <v>2460</v>
      </c>
      <c r="H671" s="166">
        <v>51.512999999999998</v>
      </c>
      <c r="I671" s="167"/>
      <c r="L671" s="162"/>
      <c r="M671" s="168"/>
      <c r="N671" s="169"/>
      <c r="O671" s="169"/>
      <c r="P671" s="169"/>
      <c r="Q671" s="169"/>
      <c r="R671" s="169"/>
      <c r="S671" s="169"/>
      <c r="T671" s="170"/>
      <c r="AT671" s="164" t="s">
        <v>247</v>
      </c>
      <c r="AU671" s="164" t="s">
        <v>140</v>
      </c>
      <c r="AV671" s="13" t="s">
        <v>140</v>
      </c>
      <c r="AW671" s="13" t="s">
        <v>3</v>
      </c>
      <c r="AX671" s="13" t="s">
        <v>80</v>
      </c>
      <c r="AY671" s="164" t="s">
        <v>239</v>
      </c>
    </row>
    <row r="672" spans="1:65" s="13" customFormat="1" ht="20.95">
      <c r="B672" s="162"/>
      <c r="D672" s="163" t="s">
        <v>247</v>
      </c>
      <c r="E672" s="164" t="s">
        <v>1</v>
      </c>
      <c r="F672" s="165" t="s">
        <v>2461</v>
      </c>
      <c r="H672" s="166">
        <v>73.709999999999994</v>
      </c>
      <c r="I672" s="167"/>
      <c r="L672" s="162"/>
      <c r="M672" s="168"/>
      <c r="N672" s="169"/>
      <c r="O672" s="169"/>
      <c r="P672" s="169"/>
      <c r="Q672" s="169"/>
      <c r="R672" s="169"/>
      <c r="S672" s="169"/>
      <c r="T672" s="170"/>
      <c r="AT672" s="164" t="s">
        <v>247</v>
      </c>
      <c r="AU672" s="164" t="s">
        <v>140</v>
      </c>
      <c r="AV672" s="13" t="s">
        <v>140</v>
      </c>
      <c r="AW672" s="13" t="s">
        <v>3</v>
      </c>
      <c r="AX672" s="13" t="s">
        <v>80</v>
      </c>
      <c r="AY672" s="164" t="s">
        <v>239</v>
      </c>
    </row>
    <row r="673" spans="1:65" s="13" customFormat="1">
      <c r="B673" s="162"/>
      <c r="D673" s="163" t="s">
        <v>247</v>
      </c>
      <c r="E673" s="164" t="s">
        <v>1</v>
      </c>
      <c r="F673" s="165" t="s">
        <v>2462</v>
      </c>
      <c r="H673" s="166">
        <v>-16.925000000000001</v>
      </c>
      <c r="I673" s="167"/>
      <c r="L673" s="162"/>
      <c r="M673" s="168"/>
      <c r="N673" s="169"/>
      <c r="O673" s="169"/>
      <c r="P673" s="169"/>
      <c r="Q673" s="169"/>
      <c r="R673" s="169"/>
      <c r="S673" s="169"/>
      <c r="T673" s="170"/>
      <c r="AT673" s="164" t="s">
        <v>247</v>
      </c>
      <c r="AU673" s="164" t="s">
        <v>140</v>
      </c>
      <c r="AV673" s="13" t="s">
        <v>140</v>
      </c>
      <c r="AW673" s="13" t="s">
        <v>3</v>
      </c>
      <c r="AX673" s="13" t="s">
        <v>80</v>
      </c>
      <c r="AY673" s="164" t="s">
        <v>239</v>
      </c>
    </row>
    <row r="674" spans="1:65" s="14" customFormat="1">
      <c r="B674" s="171"/>
      <c r="D674" s="163" t="s">
        <v>247</v>
      </c>
      <c r="E674" s="172" t="s">
        <v>1930</v>
      </c>
      <c r="F674" s="173" t="s">
        <v>249</v>
      </c>
      <c r="H674" s="174">
        <v>108.298</v>
      </c>
      <c r="I674" s="175"/>
      <c r="L674" s="171"/>
      <c r="M674" s="176"/>
      <c r="N674" s="177"/>
      <c r="O674" s="177"/>
      <c r="P674" s="177"/>
      <c r="Q674" s="177"/>
      <c r="R674" s="177"/>
      <c r="S674" s="177"/>
      <c r="T674" s="178"/>
      <c r="AT674" s="172" t="s">
        <v>247</v>
      </c>
      <c r="AU674" s="172" t="s">
        <v>140</v>
      </c>
      <c r="AV674" s="14" t="s">
        <v>246</v>
      </c>
      <c r="AW674" s="14" t="s">
        <v>3</v>
      </c>
      <c r="AX674" s="14" t="s">
        <v>88</v>
      </c>
      <c r="AY674" s="172" t="s">
        <v>239</v>
      </c>
    </row>
    <row r="675" spans="1:65" s="2" customFormat="1" ht="24.25" customHeight="1">
      <c r="A675" s="34"/>
      <c r="B675" s="147"/>
      <c r="C675" s="259" t="s">
        <v>276</v>
      </c>
      <c r="D675" s="259" t="s">
        <v>541</v>
      </c>
      <c r="E675" s="260" t="s">
        <v>2463</v>
      </c>
      <c r="F675" s="261" t="s">
        <v>5431</v>
      </c>
      <c r="G675" s="262" t="s">
        <v>261</v>
      </c>
      <c r="H675" s="263">
        <v>110.464</v>
      </c>
      <c r="I675" s="263"/>
      <c r="J675" s="263">
        <f>ROUND(I675*H675,3)</f>
        <v>0</v>
      </c>
      <c r="K675" s="196"/>
      <c r="L675" s="197"/>
      <c r="M675" s="198" t="s">
        <v>1</v>
      </c>
      <c r="N675" s="199" t="s">
        <v>46</v>
      </c>
      <c r="O675" s="60"/>
      <c r="P675" s="157">
        <f>O675*H675</f>
        <v>0</v>
      </c>
      <c r="Q675" s="157">
        <v>2.1000000000000001E-2</v>
      </c>
      <c r="R675" s="157">
        <f>Q675*H675</f>
        <v>2.319744</v>
      </c>
      <c r="S675" s="157">
        <v>0</v>
      </c>
      <c r="T675" s="158">
        <f>S675*H675</f>
        <v>0</v>
      </c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R675" s="159" t="s">
        <v>323</v>
      </c>
      <c r="AT675" s="159" t="s">
        <v>541</v>
      </c>
      <c r="AU675" s="159" t="s">
        <v>140</v>
      </c>
      <c r="AY675" s="18" t="s">
        <v>239</v>
      </c>
      <c r="BE675" s="160">
        <f>IF(N675="základná",J675,0)</f>
        <v>0</v>
      </c>
      <c r="BF675" s="160">
        <f>IF(N675="znížená",J675,0)</f>
        <v>0</v>
      </c>
      <c r="BG675" s="160">
        <f>IF(N675="zákl. prenesená",J675,0)</f>
        <v>0</v>
      </c>
      <c r="BH675" s="160">
        <f>IF(N675="zníž. prenesená",J675,0)</f>
        <v>0</v>
      </c>
      <c r="BI675" s="160">
        <f>IF(N675="nulová",J675,0)</f>
        <v>0</v>
      </c>
      <c r="BJ675" s="18" t="s">
        <v>140</v>
      </c>
      <c r="BK675" s="161">
        <f>ROUND(I675*H675,3)</f>
        <v>0</v>
      </c>
      <c r="BL675" s="18" t="s">
        <v>307</v>
      </c>
      <c r="BM675" s="159" t="s">
        <v>2464</v>
      </c>
    </row>
    <row r="676" spans="1:65" s="13" customFormat="1">
      <c r="B676" s="162"/>
      <c r="D676" s="163" t="s">
        <v>247</v>
      </c>
      <c r="F676" s="165" t="s">
        <v>2465</v>
      </c>
      <c r="H676" s="166">
        <v>110.464</v>
      </c>
      <c r="I676" s="167"/>
      <c r="L676" s="162"/>
      <c r="M676" s="168"/>
      <c r="N676" s="169"/>
      <c r="O676" s="169"/>
      <c r="P676" s="169"/>
      <c r="Q676" s="169"/>
      <c r="R676" s="169"/>
      <c r="S676" s="169"/>
      <c r="T676" s="170"/>
      <c r="AT676" s="164" t="s">
        <v>247</v>
      </c>
      <c r="AU676" s="164" t="s">
        <v>140</v>
      </c>
      <c r="AV676" s="13" t="s">
        <v>140</v>
      </c>
      <c r="AW676" s="13" t="s">
        <v>4</v>
      </c>
      <c r="AX676" s="13" t="s">
        <v>88</v>
      </c>
      <c r="AY676" s="164" t="s">
        <v>239</v>
      </c>
    </row>
    <row r="677" spans="1:65" s="2" customFormat="1" ht="24.25" customHeight="1">
      <c r="A677" s="34"/>
      <c r="B677" s="147"/>
      <c r="C677" s="148" t="s">
        <v>1256</v>
      </c>
      <c r="D677" s="148" t="s">
        <v>242</v>
      </c>
      <c r="E677" s="149" t="s">
        <v>1109</v>
      </c>
      <c r="F677" s="150" t="s">
        <v>1110</v>
      </c>
      <c r="G677" s="151" t="s">
        <v>261</v>
      </c>
      <c r="H677" s="152">
        <v>36.49</v>
      </c>
      <c r="I677" s="153"/>
      <c r="J677" s="152">
        <f>ROUND(I677*H677,3)</f>
        <v>0</v>
      </c>
      <c r="K677" s="154"/>
      <c r="L677" s="35"/>
      <c r="M677" s="155" t="s">
        <v>1</v>
      </c>
      <c r="N677" s="156" t="s">
        <v>46</v>
      </c>
      <c r="O677" s="60"/>
      <c r="P677" s="157">
        <f>O677*H677</f>
        <v>0</v>
      </c>
      <c r="Q677" s="157">
        <v>3.9690000000000003E-2</v>
      </c>
      <c r="R677" s="157">
        <f>Q677*H677</f>
        <v>1.4482881000000003</v>
      </c>
      <c r="S677" s="157">
        <v>0</v>
      </c>
      <c r="T677" s="158">
        <f>S677*H677</f>
        <v>0</v>
      </c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R677" s="159" t="s">
        <v>307</v>
      </c>
      <c r="AT677" s="159" t="s">
        <v>242</v>
      </c>
      <c r="AU677" s="159" t="s">
        <v>140</v>
      </c>
      <c r="AY677" s="18" t="s">
        <v>239</v>
      </c>
      <c r="BE677" s="160">
        <f>IF(N677="základná",J677,0)</f>
        <v>0</v>
      </c>
      <c r="BF677" s="160">
        <f>IF(N677="znížená",J677,0)</f>
        <v>0</v>
      </c>
      <c r="BG677" s="160">
        <f>IF(N677="zákl. prenesená",J677,0)</f>
        <v>0</v>
      </c>
      <c r="BH677" s="160">
        <f>IF(N677="zníž. prenesená",J677,0)</f>
        <v>0</v>
      </c>
      <c r="BI677" s="160">
        <f>IF(N677="nulová",J677,0)</f>
        <v>0</v>
      </c>
      <c r="BJ677" s="18" t="s">
        <v>140</v>
      </c>
      <c r="BK677" s="161">
        <f>ROUND(I677*H677,3)</f>
        <v>0</v>
      </c>
      <c r="BL677" s="18" t="s">
        <v>307</v>
      </c>
      <c r="BM677" s="159" t="s">
        <v>2466</v>
      </c>
    </row>
    <row r="678" spans="1:65" s="2" customFormat="1" ht="19.649999999999999">
      <c r="A678" s="34"/>
      <c r="B678" s="35"/>
      <c r="C678" s="34"/>
      <c r="D678" s="163" t="s">
        <v>316</v>
      </c>
      <c r="E678" s="34"/>
      <c r="F678" s="186" t="s">
        <v>1112</v>
      </c>
      <c r="G678" s="34"/>
      <c r="H678" s="34"/>
      <c r="I678" s="187"/>
      <c r="J678" s="34"/>
      <c r="K678" s="34"/>
      <c r="L678" s="35"/>
      <c r="M678" s="188"/>
      <c r="N678" s="189"/>
      <c r="O678" s="60"/>
      <c r="P678" s="60"/>
      <c r="Q678" s="60"/>
      <c r="R678" s="60"/>
      <c r="S678" s="60"/>
      <c r="T678" s="61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T678" s="18" t="s">
        <v>316</v>
      </c>
      <c r="AU678" s="18" t="s">
        <v>140</v>
      </c>
    </row>
    <row r="679" spans="1:65" s="13" customFormat="1">
      <c r="B679" s="162"/>
      <c r="D679" s="163" t="s">
        <v>247</v>
      </c>
      <c r="E679" s="164" t="s">
        <v>1</v>
      </c>
      <c r="F679" s="165" t="s">
        <v>2467</v>
      </c>
      <c r="H679" s="166">
        <v>38.090000000000003</v>
      </c>
      <c r="I679" s="167"/>
      <c r="L679" s="162"/>
      <c r="M679" s="168"/>
      <c r="N679" s="169"/>
      <c r="O679" s="169"/>
      <c r="P679" s="169"/>
      <c r="Q679" s="169"/>
      <c r="R679" s="169"/>
      <c r="S679" s="169"/>
      <c r="T679" s="170"/>
      <c r="AT679" s="164" t="s">
        <v>247</v>
      </c>
      <c r="AU679" s="164" t="s">
        <v>140</v>
      </c>
      <c r="AV679" s="13" t="s">
        <v>140</v>
      </c>
      <c r="AW679" s="13" t="s">
        <v>3</v>
      </c>
      <c r="AX679" s="13" t="s">
        <v>80</v>
      </c>
      <c r="AY679" s="164" t="s">
        <v>239</v>
      </c>
    </row>
    <row r="680" spans="1:65" s="13" customFormat="1">
      <c r="B680" s="162"/>
      <c r="D680" s="163" t="s">
        <v>247</v>
      </c>
      <c r="E680" s="164" t="s">
        <v>1</v>
      </c>
      <c r="F680" s="165" t="s">
        <v>2468</v>
      </c>
      <c r="H680" s="166">
        <v>-1.6</v>
      </c>
      <c r="I680" s="167"/>
      <c r="L680" s="162"/>
      <c r="M680" s="168"/>
      <c r="N680" s="169"/>
      <c r="O680" s="169"/>
      <c r="P680" s="169"/>
      <c r="Q680" s="169"/>
      <c r="R680" s="169"/>
      <c r="S680" s="169"/>
      <c r="T680" s="170"/>
      <c r="AT680" s="164" t="s">
        <v>247</v>
      </c>
      <c r="AU680" s="164" t="s">
        <v>140</v>
      </c>
      <c r="AV680" s="13" t="s">
        <v>140</v>
      </c>
      <c r="AW680" s="13" t="s">
        <v>3</v>
      </c>
      <c r="AX680" s="13" t="s">
        <v>80</v>
      </c>
      <c r="AY680" s="164" t="s">
        <v>239</v>
      </c>
    </row>
    <row r="681" spans="1:65" s="14" customFormat="1">
      <c r="B681" s="171"/>
      <c r="D681" s="163" t="s">
        <v>247</v>
      </c>
      <c r="E681" s="172" t="s">
        <v>1</v>
      </c>
      <c r="F681" s="173" t="s">
        <v>249</v>
      </c>
      <c r="H681" s="174">
        <v>36.49</v>
      </c>
      <c r="I681" s="175"/>
      <c r="L681" s="171"/>
      <c r="M681" s="176"/>
      <c r="N681" s="177"/>
      <c r="O681" s="177"/>
      <c r="P681" s="177"/>
      <c r="Q681" s="177"/>
      <c r="R681" s="177"/>
      <c r="S681" s="177"/>
      <c r="T681" s="178"/>
      <c r="AT681" s="172" t="s">
        <v>247</v>
      </c>
      <c r="AU681" s="172" t="s">
        <v>140</v>
      </c>
      <c r="AV681" s="14" t="s">
        <v>246</v>
      </c>
      <c r="AW681" s="14" t="s">
        <v>3</v>
      </c>
      <c r="AX681" s="14" t="s">
        <v>88</v>
      </c>
      <c r="AY681" s="172" t="s">
        <v>239</v>
      </c>
    </row>
    <row r="682" spans="1:65" s="2" customFormat="1" ht="38" customHeight="1">
      <c r="A682" s="34"/>
      <c r="B682" s="147"/>
      <c r="C682" s="259" t="s">
        <v>1551</v>
      </c>
      <c r="D682" s="259" t="s">
        <v>541</v>
      </c>
      <c r="E682" s="260" t="s">
        <v>1115</v>
      </c>
      <c r="F682" s="261" t="s">
        <v>1116</v>
      </c>
      <c r="G682" s="262" t="s">
        <v>261</v>
      </c>
      <c r="H682" s="263">
        <v>37.585000000000001</v>
      </c>
      <c r="I682" s="263"/>
      <c r="J682" s="263">
        <f>ROUND(I682*H682,3)</f>
        <v>0</v>
      </c>
      <c r="K682" s="196"/>
      <c r="L682" s="197"/>
      <c r="M682" s="198" t="s">
        <v>1</v>
      </c>
      <c r="N682" s="199" t="s">
        <v>46</v>
      </c>
      <c r="O682" s="60"/>
      <c r="P682" s="157">
        <f>O682*H682</f>
        <v>0</v>
      </c>
      <c r="Q682" s="157">
        <v>2.4000000000000001E-4</v>
      </c>
      <c r="R682" s="157">
        <f>Q682*H682</f>
        <v>9.0203999999999996E-3</v>
      </c>
      <c r="S682" s="157">
        <v>0</v>
      </c>
      <c r="T682" s="158">
        <f>S682*H682</f>
        <v>0</v>
      </c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R682" s="159" t="s">
        <v>323</v>
      </c>
      <c r="AT682" s="159" t="s">
        <v>541</v>
      </c>
      <c r="AU682" s="159" t="s">
        <v>140</v>
      </c>
      <c r="AY682" s="18" t="s">
        <v>239</v>
      </c>
      <c r="BE682" s="160">
        <f>IF(N682="základná",J682,0)</f>
        <v>0</v>
      </c>
      <c r="BF682" s="160">
        <f>IF(N682="znížená",J682,0)</f>
        <v>0</v>
      </c>
      <c r="BG682" s="160">
        <f>IF(N682="zákl. prenesená",J682,0)</f>
        <v>0</v>
      </c>
      <c r="BH682" s="160">
        <f>IF(N682="zníž. prenesená",J682,0)</f>
        <v>0</v>
      </c>
      <c r="BI682" s="160">
        <f>IF(N682="nulová",J682,0)</f>
        <v>0</v>
      </c>
      <c r="BJ682" s="18" t="s">
        <v>140</v>
      </c>
      <c r="BK682" s="161">
        <f>ROUND(I682*H682,3)</f>
        <v>0</v>
      </c>
      <c r="BL682" s="18" t="s">
        <v>307</v>
      </c>
      <c r="BM682" s="159" t="s">
        <v>2469</v>
      </c>
    </row>
    <row r="683" spans="1:65" s="2" customFormat="1" ht="19.649999999999999">
      <c r="A683" s="34"/>
      <c r="B683" s="35"/>
      <c r="C683" s="34"/>
      <c r="D683" s="163" t="s">
        <v>316</v>
      </c>
      <c r="E683" s="34"/>
      <c r="F683" s="186" t="s">
        <v>1118</v>
      </c>
      <c r="G683" s="34"/>
      <c r="H683" s="34"/>
      <c r="I683" s="187"/>
      <c r="J683" s="34"/>
      <c r="K683" s="34"/>
      <c r="L683" s="35"/>
      <c r="M683" s="188"/>
      <c r="N683" s="189"/>
      <c r="O683" s="60"/>
      <c r="P683" s="60"/>
      <c r="Q683" s="60"/>
      <c r="R683" s="60"/>
      <c r="S683" s="60"/>
      <c r="T683" s="61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T683" s="18" t="s">
        <v>316</v>
      </c>
      <c r="AU683" s="18" t="s">
        <v>140</v>
      </c>
    </row>
    <row r="684" spans="1:65" s="13" customFormat="1">
      <c r="B684" s="162"/>
      <c r="D684" s="163" t="s">
        <v>247</v>
      </c>
      <c r="F684" s="165" t="s">
        <v>2470</v>
      </c>
      <c r="H684" s="166">
        <v>37.585000000000001</v>
      </c>
      <c r="I684" s="167"/>
      <c r="L684" s="162"/>
      <c r="M684" s="168"/>
      <c r="N684" s="169"/>
      <c r="O684" s="169"/>
      <c r="P684" s="169"/>
      <c r="Q684" s="169"/>
      <c r="R684" s="169"/>
      <c r="S684" s="169"/>
      <c r="T684" s="170"/>
      <c r="AT684" s="164" t="s">
        <v>247</v>
      </c>
      <c r="AU684" s="164" t="s">
        <v>140</v>
      </c>
      <c r="AV684" s="13" t="s">
        <v>140</v>
      </c>
      <c r="AW684" s="13" t="s">
        <v>4</v>
      </c>
      <c r="AX684" s="13" t="s">
        <v>88</v>
      </c>
      <c r="AY684" s="164" t="s">
        <v>239</v>
      </c>
    </row>
    <row r="685" spans="1:65" s="2" customFormat="1" ht="24.25" customHeight="1">
      <c r="A685" s="34"/>
      <c r="B685" s="147"/>
      <c r="C685" s="148" t="s">
        <v>1265</v>
      </c>
      <c r="D685" s="148" t="s">
        <v>242</v>
      </c>
      <c r="E685" s="149" t="s">
        <v>1121</v>
      </c>
      <c r="F685" s="150" t="s">
        <v>1122</v>
      </c>
      <c r="G685" s="151" t="s">
        <v>138</v>
      </c>
      <c r="H685" s="152">
        <v>65.55</v>
      </c>
      <c r="I685" s="153"/>
      <c r="J685" s="152">
        <f>ROUND(I685*H685,3)</f>
        <v>0</v>
      </c>
      <c r="K685" s="154"/>
      <c r="L685" s="35"/>
      <c r="M685" s="155" t="s">
        <v>1</v>
      </c>
      <c r="N685" s="156" t="s">
        <v>46</v>
      </c>
      <c r="O685" s="60"/>
      <c r="P685" s="157">
        <f>O685*H685</f>
        <v>0</v>
      </c>
      <c r="Q685" s="157">
        <v>5.0000000000000001E-4</v>
      </c>
      <c r="R685" s="157">
        <f>Q685*H685</f>
        <v>3.2774999999999999E-2</v>
      </c>
      <c r="S685" s="157">
        <v>0</v>
      </c>
      <c r="T685" s="158">
        <f>S685*H685</f>
        <v>0</v>
      </c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R685" s="159" t="s">
        <v>246</v>
      </c>
      <c r="AT685" s="159" t="s">
        <v>242</v>
      </c>
      <c r="AU685" s="159" t="s">
        <v>140</v>
      </c>
      <c r="AY685" s="18" t="s">
        <v>239</v>
      </c>
      <c r="BE685" s="160">
        <f>IF(N685="základná",J685,0)</f>
        <v>0</v>
      </c>
      <c r="BF685" s="160">
        <f>IF(N685="znížená",J685,0)</f>
        <v>0</v>
      </c>
      <c r="BG685" s="160">
        <f>IF(N685="zákl. prenesená",J685,0)</f>
        <v>0</v>
      </c>
      <c r="BH685" s="160">
        <f>IF(N685="zníž. prenesená",J685,0)</f>
        <v>0</v>
      </c>
      <c r="BI685" s="160">
        <f>IF(N685="nulová",J685,0)</f>
        <v>0</v>
      </c>
      <c r="BJ685" s="18" t="s">
        <v>140</v>
      </c>
      <c r="BK685" s="161">
        <f>ROUND(I685*H685,3)</f>
        <v>0</v>
      </c>
      <c r="BL685" s="18" t="s">
        <v>246</v>
      </c>
      <c r="BM685" s="159" t="s">
        <v>2471</v>
      </c>
    </row>
    <row r="686" spans="1:65" s="2" customFormat="1" ht="29.45">
      <c r="A686" s="34"/>
      <c r="B686" s="35"/>
      <c r="C686" s="34"/>
      <c r="D686" s="163" t="s">
        <v>316</v>
      </c>
      <c r="E686" s="34"/>
      <c r="F686" s="186" t="s">
        <v>1124</v>
      </c>
      <c r="G686" s="34"/>
      <c r="H686" s="34"/>
      <c r="I686" s="187"/>
      <c r="J686" s="34"/>
      <c r="K686" s="34"/>
      <c r="L686" s="35"/>
      <c r="M686" s="188"/>
      <c r="N686" s="189"/>
      <c r="O686" s="60"/>
      <c r="P686" s="60"/>
      <c r="Q686" s="60"/>
      <c r="R686" s="60"/>
      <c r="S686" s="60"/>
      <c r="T686" s="61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T686" s="18" t="s">
        <v>316</v>
      </c>
      <c r="AU686" s="18" t="s">
        <v>140</v>
      </c>
    </row>
    <row r="687" spans="1:65" s="13" customFormat="1" ht="20.95">
      <c r="B687" s="162"/>
      <c r="D687" s="163" t="s">
        <v>247</v>
      </c>
      <c r="E687" s="164" t="s">
        <v>1</v>
      </c>
      <c r="F687" s="165" t="s">
        <v>2472</v>
      </c>
      <c r="H687" s="166">
        <v>65.55</v>
      </c>
      <c r="I687" s="167"/>
      <c r="L687" s="162"/>
      <c r="M687" s="168"/>
      <c r="N687" s="169"/>
      <c r="O687" s="169"/>
      <c r="P687" s="169"/>
      <c r="Q687" s="169"/>
      <c r="R687" s="169"/>
      <c r="S687" s="169"/>
      <c r="T687" s="170"/>
      <c r="AT687" s="164" t="s">
        <v>247</v>
      </c>
      <c r="AU687" s="164" t="s">
        <v>140</v>
      </c>
      <c r="AV687" s="13" t="s">
        <v>140</v>
      </c>
      <c r="AW687" s="13" t="s">
        <v>3</v>
      </c>
      <c r="AX687" s="13" t="s">
        <v>88</v>
      </c>
      <c r="AY687" s="164" t="s">
        <v>239</v>
      </c>
    </row>
    <row r="688" spans="1:65" s="2" customFormat="1" ht="24.25" customHeight="1">
      <c r="A688" s="34"/>
      <c r="B688" s="147"/>
      <c r="C688" s="190" t="s">
        <v>1685</v>
      </c>
      <c r="D688" s="190" t="s">
        <v>541</v>
      </c>
      <c r="E688" s="191" t="s">
        <v>1128</v>
      </c>
      <c r="F688" s="192" t="s">
        <v>1129</v>
      </c>
      <c r="G688" s="193" t="s">
        <v>138</v>
      </c>
      <c r="H688" s="194">
        <v>72.105000000000004</v>
      </c>
      <c r="I688" s="195"/>
      <c r="J688" s="194">
        <f>ROUND(I688*H688,3)</f>
        <v>0</v>
      </c>
      <c r="K688" s="196"/>
      <c r="L688" s="197"/>
      <c r="M688" s="198" t="s">
        <v>1</v>
      </c>
      <c r="N688" s="199" t="s">
        <v>46</v>
      </c>
      <c r="O688" s="60"/>
      <c r="P688" s="157">
        <f>O688*H688</f>
        <v>0</v>
      </c>
      <c r="Q688" s="157">
        <v>9.0000000000000006E-5</v>
      </c>
      <c r="R688" s="157">
        <f>Q688*H688</f>
        <v>6.4894500000000008E-3</v>
      </c>
      <c r="S688" s="157">
        <v>0</v>
      </c>
      <c r="T688" s="158">
        <f>S688*H688</f>
        <v>0</v>
      </c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R688" s="159" t="s">
        <v>291</v>
      </c>
      <c r="AT688" s="159" t="s">
        <v>541</v>
      </c>
      <c r="AU688" s="159" t="s">
        <v>140</v>
      </c>
      <c r="AY688" s="18" t="s">
        <v>239</v>
      </c>
      <c r="BE688" s="160">
        <f>IF(N688="základná",J688,0)</f>
        <v>0</v>
      </c>
      <c r="BF688" s="160">
        <f>IF(N688="znížená",J688,0)</f>
        <v>0</v>
      </c>
      <c r="BG688" s="160">
        <f>IF(N688="zákl. prenesená",J688,0)</f>
        <v>0</v>
      </c>
      <c r="BH688" s="160">
        <f>IF(N688="zníž. prenesená",J688,0)</f>
        <v>0</v>
      </c>
      <c r="BI688" s="160">
        <f>IF(N688="nulová",J688,0)</f>
        <v>0</v>
      </c>
      <c r="BJ688" s="18" t="s">
        <v>140</v>
      </c>
      <c r="BK688" s="161">
        <f>ROUND(I688*H688,3)</f>
        <v>0</v>
      </c>
      <c r="BL688" s="18" t="s">
        <v>246</v>
      </c>
      <c r="BM688" s="159" t="s">
        <v>2473</v>
      </c>
    </row>
    <row r="689" spans="1:65" s="13" customFormat="1">
      <c r="B689" s="162"/>
      <c r="D689" s="163" t="s">
        <v>247</v>
      </c>
      <c r="F689" s="165" t="s">
        <v>2474</v>
      </c>
      <c r="H689" s="166">
        <v>72.105000000000004</v>
      </c>
      <c r="I689" s="167"/>
      <c r="L689" s="162"/>
      <c r="M689" s="168"/>
      <c r="N689" s="169"/>
      <c r="O689" s="169"/>
      <c r="P689" s="169"/>
      <c r="Q689" s="169"/>
      <c r="R689" s="169"/>
      <c r="S689" s="169"/>
      <c r="T689" s="170"/>
      <c r="AT689" s="164" t="s">
        <v>247</v>
      </c>
      <c r="AU689" s="164" t="s">
        <v>140</v>
      </c>
      <c r="AV689" s="13" t="s">
        <v>140</v>
      </c>
      <c r="AW689" s="13" t="s">
        <v>4</v>
      </c>
      <c r="AX689" s="13" t="s">
        <v>88</v>
      </c>
      <c r="AY689" s="164" t="s">
        <v>239</v>
      </c>
    </row>
    <row r="690" spans="1:65" s="2" customFormat="1" ht="24.25" customHeight="1">
      <c r="A690" s="34"/>
      <c r="B690" s="147"/>
      <c r="C690" s="148" t="s">
        <v>636</v>
      </c>
      <c r="D690" s="148" t="s">
        <v>242</v>
      </c>
      <c r="E690" s="149" t="s">
        <v>2475</v>
      </c>
      <c r="F690" s="150" t="s">
        <v>2476</v>
      </c>
      <c r="G690" s="151" t="s">
        <v>138</v>
      </c>
      <c r="H690" s="152">
        <v>12.9</v>
      </c>
      <c r="I690" s="153"/>
      <c r="J690" s="152">
        <f>ROUND(I690*H690,3)</f>
        <v>0</v>
      </c>
      <c r="K690" s="154"/>
      <c r="L690" s="35"/>
      <c r="M690" s="155" t="s">
        <v>1</v>
      </c>
      <c r="N690" s="156" t="s">
        <v>46</v>
      </c>
      <c r="O690" s="60"/>
      <c r="P690" s="157">
        <f>O690*H690</f>
        <v>0</v>
      </c>
      <c r="Q690" s="157">
        <v>1.01E-3</v>
      </c>
      <c r="R690" s="157">
        <f>Q690*H690</f>
        <v>1.3029000000000001E-2</v>
      </c>
      <c r="S690" s="157">
        <v>0</v>
      </c>
      <c r="T690" s="158">
        <f>S690*H690</f>
        <v>0</v>
      </c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R690" s="159" t="s">
        <v>307</v>
      </c>
      <c r="AT690" s="159" t="s">
        <v>242</v>
      </c>
      <c r="AU690" s="159" t="s">
        <v>140</v>
      </c>
      <c r="AY690" s="18" t="s">
        <v>239</v>
      </c>
      <c r="BE690" s="160">
        <f>IF(N690="základná",J690,0)</f>
        <v>0</v>
      </c>
      <c r="BF690" s="160">
        <f>IF(N690="znížená",J690,0)</f>
        <v>0</v>
      </c>
      <c r="BG690" s="160">
        <f>IF(N690="zákl. prenesená",J690,0)</f>
        <v>0</v>
      </c>
      <c r="BH690" s="160">
        <f>IF(N690="zníž. prenesená",J690,0)</f>
        <v>0</v>
      </c>
      <c r="BI690" s="160">
        <f>IF(N690="nulová",J690,0)</f>
        <v>0</v>
      </c>
      <c r="BJ690" s="18" t="s">
        <v>140</v>
      </c>
      <c r="BK690" s="161">
        <f>ROUND(I690*H690,3)</f>
        <v>0</v>
      </c>
      <c r="BL690" s="18" t="s">
        <v>307</v>
      </c>
      <c r="BM690" s="159" t="s">
        <v>2477</v>
      </c>
    </row>
    <row r="691" spans="1:65" s="13" customFormat="1">
      <c r="B691" s="162"/>
      <c r="D691" s="163" t="s">
        <v>247</v>
      </c>
      <c r="E691" s="164" t="s">
        <v>1</v>
      </c>
      <c r="F691" s="165" t="s">
        <v>2478</v>
      </c>
      <c r="H691" s="166">
        <v>12.9</v>
      </c>
      <c r="I691" s="167"/>
      <c r="L691" s="162"/>
      <c r="M691" s="168"/>
      <c r="N691" s="169"/>
      <c r="O691" s="169"/>
      <c r="P691" s="169"/>
      <c r="Q691" s="169"/>
      <c r="R691" s="169"/>
      <c r="S691" s="169"/>
      <c r="T691" s="170"/>
      <c r="AT691" s="164" t="s">
        <v>247</v>
      </c>
      <c r="AU691" s="164" t="s">
        <v>140</v>
      </c>
      <c r="AV691" s="13" t="s">
        <v>140</v>
      </c>
      <c r="AW691" s="13" t="s">
        <v>3</v>
      </c>
      <c r="AX691" s="13" t="s">
        <v>88</v>
      </c>
      <c r="AY691" s="164" t="s">
        <v>239</v>
      </c>
    </row>
    <row r="692" spans="1:65" s="2" customFormat="1" ht="24.25" customHeight="1">
      <c r="A692" s="34"/>
      <c r="B692" s="147"/>
      <c r="C692" s="190" t="s">
        <v>660</v>
      </c>
      <c r="D692" s="190" t="s">
        <v>541</v>
      </c>
      <c r="E692" s="191" t="s">
        <v>2463</v>
      </c>
      <c r="F692" s="192" t="s">
        <v>5432</v>
      </c>
      <c r="G692" s="193" t="s">
        <v>261</v>
      </c>
      <c r="H692" s="194">
        <v>0.52600000000000002</v>
      </c>
      <c r="I692" s="195"/>
      <c r="J692" s="194">
        <f>ROUND(I692*H692,3)</f>
        <v>0</v>
      </c>
      <c r="K692" s="196"/>
      <c r="L692" s="197"/>
      <c r="M692" s="198" t="s">
        <v>1</v>
      </c>
      <c r="N692" s="199" t="s">
        <v>46</v>
      </c>
      <c r="O692" s="60"/>
      <c r="P692" s="157">
        <f>O692*H692</f>
        <v>0</v>
      </c>
      <c r="Q692" s="157">
        <v>2.1000000000000001E-2</v>
      </c>
      <c r="R692" s="157">
        <f>Q692*H692</f>
        <v>1.1046000000000002E-2</v>
      </c>
      <c r="S692" s="157">
        <v>0</v>
      </c>
      <c r="T692" s="158">
        <f>S692*H692</f>
        <v>0</v>
      </c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R692" s="159" t="s">
        <v>323</v>
      </c>
      <c r="AT692" s="159" t="s">
        <v>541</v>
      </c>
      <c r="AU692" s="159" t="s">
        <v>140</v>
      </c>
      <c r="AY692" s="18" t="s">
        <v>239</v>
      </c>
      <c r="BE692" s="160">
        <f>IF(N692="základná",J692,0)</f>
        <v>0</v>
      </c>
      <c r="BF692" s="160">
        <f>IF(N692="znížená",J692,0)</f>
        <v>0</v>
      </c>
      <c r="BG692" s="160">
        <f>IF(N692="zákl. prenesená",J692,0)</f>
        <v>0</v>
      </c>
      <c r="BH692" s="160">
        <f>IF(N692="zníž. prenesená",J692,0)</f>
        <v>0</v>
      </c>
      <c r="BI692" s="160">
        <f>IF(N692="nulová",J692,0)</f>
        <v>0</v>
      </c>
      <c r="BJ692" s="18" t="s">
        <v>140</v>
      </c>
      <c r="BK692" s="161">
        <f>ROUND(I692*H692,3)</f>
        <v>0</v>
      </c>
      <c r="BL692" s="18" t="s">
        <v>307</v>
      </c>
      <c r="BM692" s="159" t="s">
        <v>2479</v>
      </c>
    </row>
    <row r="693" spans="1:65" s="13" customFormat="1">
      <c r="B693" s="162"/>
      <c r="D693" s="163" t="s">
        <v>247</v>
      </c>
      <c r="F693" s="165" t="s">
        <v>2480</v>
      </c>
      <c r="H693" s="166">
        <v>0.52600000000000002</v>
      </c>
      <c r="I693" s="167"/>
      <c r="L693" s="162"/>
      <c r="M693" s="168"/>
      <c r="N693" s="169"/>
      <c r="O693" s="169"/>
      <c r="P693" s="169"/>
      <c r="Q693" s="169"/>
      <c r="R693" s="169"/>
      <c r="S693" s="169"/>
      <c r="T693" s="170"/>
      <c r="AT693" s="164" t="s">
        <v>247</v>
      </c>
      <c r="AU693" s="164" t="s">
        <v>140</v>
      </c>
      <c r="AV693" s="13" t="s">
        <v>140</v>
      </c>
      <c r="AW693" s="13" t="s">
        <v>4</v>
      </c>
      <c r="AX693" s="13" t="s">
        <v>88</v>
      </c>
      <c r="AY693" s="164" t="s">
        <v>239</v>
      </c>
    </row>
    <row r="694" spans="1:65" s="12" customFormat="1" ht="22.75" customHeight="1">
      <c r="B694" s="134"/>
      <c r="D694" s="135" t="s">
        <v>79</v>
      </c>
      <c r="E694" s="145" t="s">
        <v>1132</v>
      </c>
      <c r="F694" s="145" t="s">
        <v>509</v>
      </c>
      <c r="I694" s="137"/>
      <c r="J694" s="146">
        <f>BK694</f>
        <v>0</v>
      </c>
      <c r="L694" s="134"/>
      <c r="M694" s="139"/>
      <c r="N694" s="140"/>
      <c r="O694" s="140"/>
      <c r="P694" s="141">
        <f>SUM(P695:P696)</f>
        <v>0</v>
      </c>
      <c r="Q694" s="140"/>
      <c r="R694" s="141">
        <f>SUM(R695:R696)</f>
        <v>0</v>
      </c>
      <c r="S694" s="140"/>
      <c r="T694" s="142">
        <f>SUM(T695:T696)</f>
        <v>0</v>
      </c>
      <c r="AR694" s="135" t="s">
        <v>88</v>
      </c>
      <c r="AT694" s="143" t="s">
        <v>79</v>
      </c>
      <c r="AU694" s="143" t="s">
        <v>88</v>
      </c>
      <c r="AY694" s="135" t="s">
        <v>239</v>
      </c>
      <c r="BK694" s="144">
        <f>SUM(BK695:BK696)</f>
        <v>0</v>
      </c>
    </row>
    <row r="695" spans="1:65" s="2" customFormat="1" ht="24.25" customHeight="1">
      <c r="A695" s="34"/>
      <c r="B695" s="147"/>
      <c r="C695" s="148" t="s">
        <v>844</v>
      </c>
      <c r="D695" s="148" t="s">
        <v>242</v>
      </c>
      <c r="E695" s="149" t="s">
        <v>1539</v>
      </c>
      <c r="F695" s="150" t="s">
        <v>1540</v>
      </c>
      <c r="G695" s="151" t="s">
        <v>461</v>
      </c>
      <c r="H695" s="152">
        <v>6.13</v>
      </c>
      <c r="I695" s="153"/>
      <c r="J695" s="152">
        <f>ROUND(I695*H695,3)</f>
        <v>0</v>
      </c>
      <c r="K695" s="154"/>
      <c r="L695" s="35"/>
      <c r="M695" s="155" t="s">
        <v>1</v>
      </c>
      <c r="N695" s="156" t="s">
        <v>46</v>
      </c>
      <c r="O695" s="60"/>
      <c r="P695" s="157">
        <f>O695*H695</f>
        <v>0</v>
      </c>
      <c r="Q695" s="157">
        <v>0</v>
      </c>
      <c r="R695" s="157">
        <f>Q695*H695</f>
        <v>0</v>
      </c>
      <c r="S695" s="157">
        <v>0</v>
      </c>
      <c r="T695" s="158">
        <f>S695*H695</f>
        <v>0</v>
      </c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R695" s="159" t="s">
        <v>246</v>
      </c>
      <c r="AT695" s="159" t="s">
        <v>242</v>
      </c>
      <c r="AU695" s="159" t="s">
        <v>140</v>
      </c>
      <c r="AY695" s="18" t="s">
        <v>239</v>
      </c>
      <c r="BE695" s="160">
        <f>IF(N695="základná",J695,0)</f>
        <v>0</v>
      </c>
      <c r="BF695" s="160">
        <f>IF(N695="znížená",J695,0)</f>
        <v>0</v>
      </c>
      <c r="BG695" s="160">
        <f>IF(N695="zákl. prenesená",J695,0)</f>
        <v>0</v>
      </c>
      <c r="BH695" s="160">
        <f>IF(N695="zníž. prenesená",J695,0)</f>
        <v>0</v>
      </c>
      <c r="BI695" s="160">
        <f>IF(N695="nulová",J695,0)</f>
        <v>0</v>
      </c>
      <c r="BJ695" s="18" t="s">
        <v>140</v>
      </c>
      <c r="BK695" s="161">
        <f>ROUND(I695*H695,3)</f>
        <v>0</v>
      </c>
      <c r="BL695" s="18" t="s">
        <v>246</v>
      </c>
      <c r="BM695" s="159" t="s">
        <v>2481</v>
      </c>
    </row>
    <row r="696" spans="1:65" s="2" customFormat="1" ht="24.25" customHeight="1">
      <c r="A696" s="34"/>
      <c r="B696" s="147"/>
      <c r="C696" s="148" t="s">
        <v>1899</v>
      </c>
      <c r="D696" s="148" t="s">
        <v>242</v>
      </c>
      <c r="E696" s="149" t="s">
        <v>1542</v>
      </c>
      <c r="F696" s="150" t="s">
        <v>1543</v>
      </c>
      <c r="G696" s="151" t="s">
        <v>461</v>
      </c>
      <c r="H696" s="152">
        <v>4.2030000000000003</v>
      </c>
      <c r="I696" s="153"/>
      <c r="J696" s="152">
        <f>ROUND(I696*H696,3)</f>
        <v>0</v>
      </c>
      <c r="K696" s="154"/>
      <c r="L696" s="35"/>
      <c r="M696" s="155" t="s">
        <v>1</v>
      </c>
      <c r="N696" s="156" t="s">
        <v>46</v>
      </c>
      <c r="O696" s="60"/>
      <c r="P696" s="157">
        <f>O696*H696</f>
        <v>0</v>
      </c>
      <c r="Q696" s="157">
        <v>0</v>
      </c>
      <c r="R696" s="157">
        <f>Q696*H696</f>
        <v>0</v>
      </c>
      <c r="S696" s="157">
        <v>0</v>
      </c>
      <c r="T696" s="158">
        <f>S696*H696</f>
        <v>0</v>
      </c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R696" s="159" t="s">
        <v>246</v>
      </c>
      <c r="AT696" s="159" t="s">
        <v>242</v>
      </c>
      <c r="AU696" s="159" t="s">
        <v>140</v>
      </c>
      <c r="AY696" s="18" t="s">
        <v>239</v>
      </c>
      <c r="BE696" s="160">
        <f>IF(N696="základná",J696,0)</f>
        <v>0</v>
      </c>
      <c r="BF696" s="160">
        <f>IF(N696="znížená",J696,0)</f>
        <v>0</v>
      </c>
      <c r="BG696" s="160">
        <f>IF(N696="zákl. prenesená",J696,0)</f>
        <v>0</v>
      </c>
      <c r="BH696" s="160">
        <f>IF(N696="zníž. prenesená",J696,0)</f>
        <v>0</v>
      </c>
      <c r="BI696" s="160">
        <f>IF(N696="nulová",J696,0)</f>
        <v>0</v>
      </c>
      <c r="BJ696" s="18" t="s">
        <v>140</v>
      </c>
      <c r="BK696" s="161">
        <f>ROUND(I696*H696,3)</f>
        <v>0</v>
      </c>
      <c r="BL696" s="18" t="s">
        <v>246</v>
      </c>
      <c r="BM696" s="159" t="s">
        <v>2482</v>
      </c>
    </row>
    <row r="697" spans="1:65" s="12" customFormat="1" ht="25.85" customHeight="1">
      <c r="B697" s="134"/>
      <c r="D697" s="135" t="s">
        <v>79</v>
      </c>
      <c r="E697" s="136" t="s">
        <v>788</v>
      </c>
      <c r="F697" s="136" t="s">
        <v>1141</v>
      </c>
      <c r="I697" s="137"/>
      <c r="J697" s="138">
        <f>BK697</f>
        <v>0</v>
      </c>
      <c r="L697" s="134"/>
      <c r="M697" s="139"/>
      <c r="N697" s="140"/>
      <c r="O697" s="140"/>
      <c r="P697" s="141">
        <f>P698+P710</f>
        <v>0</v>
      </c>
      <c r="Q697" s="140"/>
      <c r="R697" s="141">
        <f>R698+R710</f>
        <v>1.2265276999999999</v>
      </c>
      <c r="S697" s="140"/>
      <c r="T697" s="142">
        <f>T698+T710</f>
        <v>0</v>
      </c>
      <c r="AR697" s="135" t="s">
        <v>88</v>
      </c>
      <c r="AT697" s="143" t="s">
        <v>79</v>
      </c>
      <c r="AU697" s="143" t="s">
        <v>80</v>
      </c>
      <c r="AY697" s="135" t="s">
        <v>239</v>
      </c>
      <c r="BK697" s="144">
        <f>BK698+BK710</f>
        <v>0</v>
      </c>
    </row>
    <row r="698" spans="1:65" s="12" customFormat="1" ht="22.75" customHeight="1">
      <c r="B698" s="134"/>
      <c r="D698" s="135" t="s">
        <v>79</v>
      </c>
      <c r="E698" s="145" t="s">
        <v>1142</v>
      </c>
      <c r="F698" s="145" t="s">
        <v>1143</v>
      </c>
      <c r="I698" s="137"/>
      <c r="J698" s="146">
        <f>BK698</f>
        <v>0</v>
      </c>
      <c r="L698" s="134"/>
      <c r="M698" s="139"/>
      <c r="N698" s="140"/>
      <c r="O698" s="140"/>
      <c r="P698" s="141">
        <f>SUM(P699:P709)</f>
        <v>0</v>
      </c>
      <c r="Q698" s="140"/>
      <c r="R698" s="141">
        <f>SUM(R699:R709)</f>
        <v>1.2265276999999999</v>
      </c>
      <c r="S698" s="140"/>
      <c r="T698" s="142">
        <f>SUM(T699:T709)</f>
        <v>0</v>
      </c>
      <c r="AR698" s="135" t="s">
        <v>88</v>
      </c>
      <c r="AT698" s="143" t="s">
        <v>79</v>
      </c>
      <c r="AU698" s="143" t="s">
        <v>88</v>
      </c>
      <c r="AY698" s="135" t="s">
        <v>239</v>
      </c>
      <c r="BK698" s="144">
        <f>SUM(BK699:BK709)</f>
        <v>0</v>
      </c>
    </row>
    <row r="699" spans="1:65" s="2" customFormat="1" ht="24.25" customHeight="1">
      <c r="A699" s="34"/>
      <c r="B699" s="147"/>
      <c r="C699" s="148" t="s">
        <v>1071</v>
      </c>
      <c r="D699" s="148" t="s">
        <v>242</v>
      </c>
      <c r="E699" s="149" t="s">
        <v>1145</v>
      </c>
      <c r="F699" s="150" t="s">
        <v>1146</v>
      </c>
      <c r="G699" s="151" t="s">
        <v>261</v>
      </c>
      <c r="H699" s="152">
        <v>163.62899999999999</v>
      </c>
      <c r="I699" s="153"/>
      <c r="J699" s="152">
        <f>ROUND(I699*H699,3)</f>
        <v>0</v>
      </c>
      <c r="K699" s="154"/>
      <c r="L699" s="35"/>
      <c r="M699" s="155" t="s">
        <v>1</v>
      </c>
      <c r="N699" s="156" t="s">
        <v>46</v>
      </c>
      <c r="O699" s="60"/>
      <c r="P699" s="157">
        <f>O699*H699</f>
        <v>0</v>
      </c>
      <c r="Q699" s="157">
        <v>4.0000000000000002E-4</v>
      </c>
      <c r="R699" s="157">
        <f>Q699*H699</f>
        <v>6.5451599999999999E-2</v>
      </c>
      <c r="S699" s="157">
        <v>0</v>
      </c>
      <c r="T699" s="158">
        <f>S699*H699</f>
        <v>0</v>
      </c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R699" s="159" t="s">
        <v>307</v>
      </c>
      <c r="AT699" s="159" t="s">
        <v>242</v>
      </c>
      <c r="AU699" s="159" t="s">
        <v>140</v>
      </c>
      <c r="AY699" s="18" t="s">
        <v>239</v>
      </c>
      <c r="BE699" s="160">
        <f>IF(N699="základná",J699,0)</f>
        <v>0</v>
      </c>
      <c r="BF699" s="160">
        <f>IF(N699="znížená",J699,0)</f>
        <v>0</v>
      </c>
      <c r="BG699" s="160">
        <f>IF(N699="zákl. prenesená",J699,0)</f>
        <v>0</v>
      </c>
      <c r="BH699" s="160">
        <f>IF(N699="zníž. prenesená",J699,0)</f>
        <v>0</v>
      </c>
      <c r="BI699" s="160">
        <f>IF(N699="nulová",J699,0)</f>
        <v>0</v>
      </c>
      <c r="BJ699" s="18" t="s">
        <v>140</v>
      </c>
      <c r="BK699" s="161">
        <f>ROUND(I699*H699,3)</f>
        <v>0</v>
      </c>
      <c r="BL699" s="18" t="s">
        <v>307</v>
      </c>
      <c r="BM699" s="159" t="s">
        <v>2483</v>
      </c>
    </row>
    <row r="700" spans="1:65" s="13" customFormat="1">
      <c r="B700" s="162"/>
      <c r="D700" s="163" t="s">
        <v>247</v>
      </c>
      <c r="E700" s="164" t="s">
        <v>1</v>
      </c>
      <c r="F700" s="165" t="s">
        <v>2484</v>
      </c>
      <c r="H700" s="166">
        <v>163.62899999999999</v>
      </c>
      <c r="I700" s="167"/>
      <c r="L700" s="162"/>
      <c r="M700" s="168"/>
      <c r="N700" s="169"/>
      <c r="O700" s="169"/>
      <c r="P700" s="169"/>
      <c r="Q700" s="169"/>
      <c r="R700" s="169"/>
      <c r="S700" s="169"/>
      <c r="T700" s="170"/>
      <c r="AT700" s="164" t="s">
        <v>247</v>
      </c>
      <c r="AU700" s="164" t="s">
        <v>140</v>
      </c>
      <c r="AV700" s="13" t="s">
        <v>140</v>
      </c>
      <c r="AW700" s="13" t="s">
        <v>3</v>
      </c>
      <c r="AX700" s="13" t="s">
        <v>88</v>
      </c>
      <c r="AY700" s="164" t="s">
        <v>239</v>
      </c>
    </row>
    <row r="701" spans="1:65" s="2" customFormat="1" ht="14.4" customHeight="1">
      <c r="A701" s="34"/>
      <c r="B701" s="147"/>
      <c r="C701" s="190" t="s">
        <v>642</v>
      </c>
      <c r="D701" s="190" t="s">
        <v>541</v>
      </c>
      <c r="E701" s="191" t="s">
        <v>1167</v>
      </c>
      <c r="F701" s="192" t="s">
        <v>1168</v>
      </c>
      <c r="G701" s="193" t="s">
        <v>261</v>
      </c>
      <c r="H701" s="194">
        <v>168.53800000000001</v>
      </c>
      <c r="I701" s="195"/>
      <c r="J701" s="194">
        <f>ROUND(I701*H701,3)</f>
        <v>0</v>
      </c>
      <c r="K701" s="196"/>
      <c r="L701" s="197"/>
      <c r="M701" s="198" t="s">
        <v>1</v>
      </c>
      <c r="N701" s="199" t="s">
        <v>46</v>
      </c>
      <c r="O701" s="60"/>
      <c r="P701" s="157">
        <f>O701*H701</f>
        <v>0</v>
      </c>
      <c r="Q701" s="157">
        <v>2.3999999999999998E-3</v>
      </c>
      <c r="R701" s="157">
        <f>Q701*H701</f>
        <v>0.4044912</v>
      </c>
      <c r="S701" s="157">
        <v>0</v>
      </c>
      <c r="T701" s="158">
        <f>S701*H701</f>
        <v>0</v>
      </c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R701" s="159" t="s">
        <v>323</v>
      </c>
      <c r="AT701" s="159" t="s">
        <v>541</v>
      </c>
      <c r="AU701" s="159" t="s">
        <v>140</v>
      </c>
      <c r="AY701" s="18" t="s">
        <v>239</v>
      </c>
      <c r="BE701" s="160">
        <f>IF(N701="základná",J701,0)</f>
        <v>0</v>
      </c>
      <c r="BF701" s="160">
        <f>IF(N701="znížená",J701,0)</f>
        <v>0</v>
      </c>
      <c r="BG701" s="160">
        <f>IF(N701="zákl. prenesená",J701,0)</f>
        <v>0</v>
      </c>
      <c r="BH701" s="160">
        <f>IF(N701="zníž. prenesená",J701,0)</f>
        <v>0</v>
      </c>
      <c r="BI701" s="160">
        <f>IF(N701="nulová",J701,0)</f>
        <v>0</v>
      </c>
      <c r="BJ701" s="18" t="s">
        <v>140</v>
      </c>
      <c r="BK701" s="161">
        <f>ROUND(I701*H701,3)</f>
        <v>0</v>
      </c>
      <c r="BL701" s="18" t="s">
        <v>307</v>
      </c>
      <c r="BM701" s="159" t="s">
        <v>2485</v>
      </c>
    </row>
    <row r="702" spans="1:65" s="13" customFormat="1">
      <c r="B702" s="162"/>
      <c r="D702" s="163" t="s">
        <v>247</v>
      </c>
      <c r="F702" s="165" t="s">
        <v>2486</v>
      </c>
      <c r="H702" s="166">
        <v>168.53800000000001</v>
      </c>
      <c r="I702" s="167"/>
      <c r="L702" s="162"/>
      <c r="M702" s="168"/>
      <c r="N702" s="169"/>
      <c r="O702" s="169"/>
      <c r="P702" s="169"/>
      <c r="Q702" s="169"/>
      <c r="R702" s="169"/>
      <c r="S702" s="169"/>
      <c r="T702" s="170"/>
      <c r="AT702" s="164" t="s">
        <v>247</v>
      </c>
      <c r="AU702" s="164" t="s">
        <v>140</v>
      </c>
      <c r="AV702" s="13" t="s">
        <v>140</v>
      </c>
      <c r="AW702" s="13" t="s">
        <v>4</v>
      </c>
      <c r="AX702" s="13" t="s">
        <v>88</v>
      </c>
      <c r="AY702" s="164" t="s">
        <v>239</v>
      </c>
    </row>
    <row r="703" spans="1:65" s="2" customFormat="1" ht="24.25" customHeight="1">
      <c r="A703" s="34"/>
      <c r="B703" s="147"/>
      <c r="C703" s="148" t="s">
        <v>1076</v>
      </c>
      <c r="D703" s="148" t="s">
        <v>242</v>
      </c>
      <c r="E703" s="149" t="s">
        <v>1155</v>
      </c>
      <c r="F703" s="150" t="s">
        <v>1156</v>
      </c>
      <c r="G703" s="151" t="s">
        <v>261</v>
      </c>
      <c r="H703" s="152">
        <v>163.62899999999999</v>
      </c>
      <c r="I703" s="153"/>
      <c r="J703" s="152">
        <f>ROUND(I703*H703,3)</f>
        <v>0</v>
      </c>
      <c r="K703" s="154"/>
      <c r="L703" s="35"/>
      <c r="M703" s="155" t="s">
        <v>1</v>
      </c>
      <c r="N703" s="156" t="s">
        <v>46</v>
      </c>
      <c r="O703" s="60"/>
      <c r="P703" s="157">
        <f>O703*H703</f>
        <v>0</v>
      </c>
      <c r="Q703" s="157">
        <v>4.4999999999999997E-3</v>
      </c>
      <c r="R703" s="157">
        <f>Q703*H703</f>
        <v>0.73633049999999989</v>
      </c>
      <c r="S703" s="157">
        <v>0</v>
      </c>
      <c r="T703" s="158">
        <f>S703*H703</f>
        <v>0</v>
      </c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R703" s="159" t="s">
        <v>307</v>
      </c>
      <c r="AT703" s="159" t="s">
        <v>242</v>
      </c>
      <c r="AU703" s="159" t="s">
        <v>140</v>
      </c>
      <c r="AY703" s="18" t="s">
        <v>239</v>
      </c>
      <c r="BE703" s="160">
        <f>IF(N703="základná",J703,0)</f>
        <v>0</v>
      </c>
      <c r="BF703" s="160">
        <f>IF(N703="znížená",J703,0)</f>
        <v>0</v>
      </c>
      <c r="BG703" s="160">
        <f>IF(N703="zákl. prenesená",J703,0)</f>
        <v>0</v>
      </c>
      <c r="BH703" s="160">
        <f>IF(N703="zníž. prenesená",J703,0)</f>
        <v>0</v>
      </c>
      <c r="BI703" s="160">
        <f>IF(N703="nulová",J703,0)</f>
        <v>0</v>
      </c>
      <c r="BJ703" s="18" t="s">
        <v>140</v>
      </c>
      <c r="BK703" s="161">
        <f>ROUND(I703*H703,3)</f>
        <v>0</v>
      </c>
      <c r="BL703" s="18" t="s">
        <v>307</v>
      </c>
      <c r="BM703" s="159" t="s">
        <v>1248</v>
      </c>
    </row>
    <row r="704" spans="1:65" s="2" customFormat="1" ht="24.25" customHeight="1">
      <c r="A704" s="34"/>
      <c r="B704" s="147"/>
      <c r="C704" s="148" t="s">
        <v>1080</v>
      </c>
      <c r="D704" s="148" t="s">
        <v>242</v>
      </c>
      <c r="E704" s="149" t="s">
        <v>1159</v>
      </c>
      <c r="F704" s="150" t="s">
        <v>1160</v>
      </c>
      <c r="G704" s="151" t="s">
        <v>138</v>
      </c>
      <c r="H704" s="152">
        <v>71.12</v>
      </c>
      <c r="I704" s="153"/>
      <c r="J704" s="152">
        <f>ROUND(I704*H704,3)</f>
        <v>0</v>
      </c>
      <c r="K704" s="154"/>
      <c r="L704" s="35"/>
      <c r="M704" s="155" t="s">
        <v>1</v>
      </c>
      <c r="N704" s="156" t="s">
        <v>46</v>
      </c>
      <c r="O704" s="60"/>
      <c r="P704" s="157">
        <f>O704*H704</f>
        <v>0</v>
      </c>
      <c r="Q704" s="157">
        <v>4.0000000000000003E-5</v>
      </c>
      <c r="R704" s="157">
        <f>Q704*H704</f>
        <v>2.8448000000000006E-3</v>
      </c>
      <c r="S704" s="157">
        <v>0</v>
      </c>
      <c r="T704" s="158">
        <f>S704*H704</f>
        <v>0</v>
      </c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R704" s="159" t="s">
        <v>307</v>
      </c>
      <c r="AT704" s="159" t="s">
        <v>242</v>
      </c>
      <c r="AU704" s="159" t="s">
        <v>140</v>
      </c>
      <c r="AY704" s="18" t="s">
        <v>239</v>
      </c>
      <c r="BE704" s="160">
        <f>IF(N704="základná",J704,0)</f>
        <v>0</v>
      </c>
      <c r="BF704" s="160">
        <f>IF(N704="znížená",J704,0)</f>
        <v>0</v>
      </c>
      <c r="BG704" s="160">
        <f>IF(N704="zákl. prenesená",J704,0)</f>
        <v>0</v>
      </c>
      <c r="BH704" s="160">
        <f>IF(N704="zníž. prenesená",J704,0)</f>
        <v>0</v>
      </c>
      <c r="BI704" s="160">
        <f>IF(N704="nulová",J704,0)</f>
        <v>0</v>
      </c>
      <c r="BJ704" s="18" t="s">
        <v>140</v>
      </c>
      <c r="BK704" s="161">
        <f>ROUND(I704*H704,3)</f>
        <v>0</v>
      </c>
      <c r="BL704" s="18" t="s">
        <v>307</v>
      </c>
      <c r="BM704" s="159" t="s">
        <v>2487</v>
      </c>
    </row>
    <row r="705" spans="1:65" s="13" customFormat="1">
      <c r="B705" s="162"/>
      <c r="D705" s="163" t="s">
        <v>247</v>
      </c>
      <c r="E705" s="164" t="s">
        <v>1</v>
      </c>
      <c r="F705" s="165" t="s">
        <v>2488</v>
      </c>
      <c r="H705" s="166">
        <v>77.819999999999993</v>
      </c>
      <c r="I705" s="167"/>
      <c r="L705" s="162"/>
      <c r="M705" s="168"/>
      <c r="N705" s="169"/>
      <c r="O705" s="169"/>
      <c r="P705" s="169"/>
      <c r="Q705" s="169"/>
      <c r="R705" s="169"/>
      <c r="S705" s="169"/>
      <c r="T705" s="170"/>
      <c r="AT705" s="164" t="s">
        <v>247</v>
      </c>
      <c r="AU705" s="164" t="s">
        <v>140</v>
      </c>
      <c r="AV705" s="13" t="s">
        <v>140</v>
      </c>
      <c r="AW705" s="13" t="s">
        <v>3</v>
      </c>
      <c r="AX705" s="13" t="s">
        <v>80</v>
      </c>
      <c r="AY705" s="164" t="s">
        <v>239</v>
      </c>
    </row>
    <row r="706" spans="1:65" s="13" customFormat="1">
      <c r="B706" s="162"/>
      <c r="D706" s="163" t="s">
        <v>247</v>
      </c>
      <c r="E706" s="164" t="s">
        <v>1</v>
      </c>
      <c r="F706" s="165" t="s">
        <v>2489</v>
      </c>
      <c r="H706" s="166">
        <v>-6.7</v>
      </c>
      <c r="I706" s="167"/>
      <c r="L706" s="162"/>
      <c r="M706" s="168"/>
      <c r="N706" s="169"/>
      <c r="O706" s="169"/>
      <c r="P706" s="169"/>
      <c r="Q706" s="169"/>
      <c r="R706" s="169"/>
      <c r="S706" s="169"/>
      <c r="T706" s="170"/>
      <c r="AT706" s="164" t="s">
        <v>247</v>
      </c>
      <c r="AU706" s="164" t="s">
        <v>140</v>
      </c>
      <c r="AV706" s="13" t="s">
        <v>140</v>
      </c>
      <c r="AW706" s="13" t="s">
        <v>3</v>
      </c>
      <c r="AX706" s="13" t="s">
        <v>80</v>
      </c>
      <c r="AY706" s="164" t="s">
        <v>239</v>
      </c>
    </row>
    <row r="707" spans="1:65" s="14" customFormat="1">
      <c r="B707" s="171"/>
      <c r="D707" s="163" t="s">
        <v>247</v>
      </c>
      <c r="E707" s="172" t="s">
        <v>1</v>
      </c>
      <c r="F707" s="173" t="s">
        <v>249</v>
      </c>
      <c r="H707" s="174">
        <v>71.12</v>
      </c>
      <c r="I707" s="175"/>
      <c r="L707" s="171"/>
      <c r="M707" s="176"/>
      <c r="N707" s="177"/>
      <c r="O707" s="177"/>
      <c r="P707" s="177"/>
      <c r="Q707" s="177"/>
      <c r="R707" s="177"/>
      <c r="S707" s="177"/>
      <c r="T707" s="178"/>
      <c r="AT707" s="172" t="s">
        <v>247</v>
      </c>
      <c r="AU707" s="172" t="s">
        <v>140</v>
      </c>
      <c r="AV707" s="14" t="s">
        <v>246</v>
      </c>
      <c r="AW707" s="14" t="s">
        <v>3</v>
      </c>
      <c r="AX707" s="14" t="s">
        <v>88</v>
      </c>
      <c r="AY707" s="172" t="s">
        <v>239</v>
      </c>
    </row>
    <row r="708" spans="1:65" s="2" customFormat="1" ht="14.4" customHeight="1">
      <c r="A708" s="34"/>
      <c r="B708" s="147"/>
      <c r="C708" s="259" t="s">
        <v>1085</v>
      </c>
      <c r="D708" s="259" t="s">
        <v>541</v>
      </c>
      <c r="E708" s="260" t="s">
        <v>1167</v>
      </c>
      <c r="F708" s="261" t="s">
        <v>1168</v>
      </c>
      <c r="G708" s="262" t="s">
        <v>261</v>
      </c>
      <c r="H708" s="263">
        <v>7.2539999999999996</v>
      </c>
      <c r="I708" s="263"/>
      <c r="J708" s="263">
        <f>ROUND(I708*H708,3)</f>
        <v>0</v>
      </c>
      <c r="K708" s="196"/>
      <c r="L708" s="197"/>
      <c r="M708" s="198" t="s">
        <v>1</v>
      </c>
      <c r="N708" s="199" t="s">
        <v>46</v>
      </c>
      <c r="O708" s="60"/>
      <c r="P708" s="157">
        <f>O708*H708</f>
        <v>0</v>
      </c>
      <c r="Q708" s="157">
        <v>2.3999999999999998E-3</v>
      </c>
      <c r="R708" s="157">
        <f>Q708*H708</f>
        <v>1.7409599999999997E-2</v>
      </c>
      <c r="S708" s="157">
        <v>0</v>
      </c>
      <c r="T708" s="158">
        <f>S708*H708</f>
        <v>0</v>
      </c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R708" s="159" t="s">
        <v>323</v>
      </c>
      <c r="AT708" s="159" t="s">
        <v>541</v>
      </c>
      <c r="AU708" s="159" t="s">
        <v>140</v>
      </c>
      <c r="AY708" s="18" t="s">
        <v>239</v>
      </c>
      <c r="BE708" s="160">
        <f>IF(N708="základná",J708,0)</f>
        <v>0</v>
      </c>
      <c r="BF708" s="160">
        <f>IF(N708="znížená",J708,0)</f>
        <v>0</v>
      </c>
      <c r="BG708" s="160">
        <f>IF(N708="zákl. prenesená",J708,0)</f>
        <v>0</v>
      </c>
      <c r="BH708" s="160">
        <f>IF(N708="zníž. prenesená",J708,0)</f>
        <v>0</v>
      </c>
      <c r="BI708" s="160">
        <f>IF(N708="nulová",J708,0)</f>
        <v>0</v>
      </c>
      <c r="BJ708" s="18" t="s">
        <v>140</v>
      </c>
      <c r="BK708" s="161">
        <f>ROUND(I708*H708,3)</f>
        <v>0</v>
      </c>
      <c r="BL708" s="18" t="s">
        <v>307</v>
      </c>
      <c r="BM708" s="159" t="s">
        <v>2490</v>
      </c>
    </row>
    <row r="709" spans="1:65" s="13" customFormat="1">
      <c r="B709" s="162"/>
      <c r="D709" s="163" t="s">
        <v>247</v>
      </c>
      <c r="F709" s="165" t="s">
        <v>2491</v>
      </c>
      <c r="H709" s="166">
        <v>7.2539999999999996</v>
      </c>
      <c r="I709" s="167"/>
      <c r="L709" s="162"/>
      <c r="M709" s="168"/>
      <c r="N709" s="169"/>
      <c r="O709" s="169"/>
      <c r="P709" s="169"/>
      <c r="Q709" s="169"/>
      <c r="R709" s="169"/>
      <c r="S709" s="169"/>
      <c r="T709" s="170"/>
      <c r="AT709" s="164" t="s">
        <v>247</v>
      </c>
      <c r="AU709" s="164" t="s">
        <v>140</v>
      </c>
      <c r="AV709" s="13" t="s">
        <v>140</v>
      </c>
      <c r="AW709" s="13" t="s">
        <v>4</v>
      </c>
      <c r="AX709" s="13" t="s">
        <v>88</v>
      </c>
      <c r="AY709" s="164" t="s">
        <v>239</v>
      </c>
    </row>
    <row r="710" spans="1:65" s="12" customFormat="1" ht="22.75" customHeight="1">
      <c r="B710" s="134"/>
      <c r="D710" s="135" t="s">
        <v>79</v>
      </c>
      <c r="E710" s="145" t="s">
        <v>1171</v>
      </c>
      <c r="F710" s="145" t="s">
        <v>509</v>
      </c>
      <c r="I710" s="137"/>
      <c r="J710" s="146">
        <f>BK710</f>
        <v>0</v>
      </c>
      <c r="L710" s="134"/>
      <c r="M710" s="139"/>
      <c r="N710" s="140"/>
      <c r="O710" s="140"/>
      <c r="P710" s="141">
        <f>P711</f>
        <v>0</v>
      </c>
      <c r="Q710" s="140"/>
      <c r="R710" s="141">
        <f>R711</f>
        <v>0</v>
      </c>
      <c r="S710" s="140"/>
      <c r="T710" s="142">
        <f>T711</f>
        <v>0</v>
      </c>
      <c r="AR710" s="135" t="s">
        <v>88</v>
      </c>
      <c r="AT710" s="143" t="s">
        <v>79</v>
      </c>
      <c r="AU710" s="143" t="s">
        <v>88</v>
      </c>
      <c r="AY710" s="135" t="s">
        <v>239</v>
      </c>
      <c r="BK710" s="144">
        <f>BK711</f>
        <v>0</v>
      </c>
    </row>
    <row r="711" spans="1:65" s="2" customFormat="1" ht="24.25" customHeight="1">
      <c r="A711" s="34"/>
      <c r="B711" s="147"/>
      <c r="C711" s="148" t="s">
        <v>647</v>
      </c>
      <c r="D711" s="148" t="s">
        <v>242</v>
      </c>
      <c r="E711" s="149" t="s">
        <v>2492</v>
      </c>
      <c r="F711" s="150" t="s">
        <v>2493</v>
      </c>
      <c r="G711" s="151" t="s">
        <v>461</v>
      </c>
      <c r="H711" s="152">
        <v>1.2270000000000001</v>
      </c>
      <c r="I711" s="153"/>
      <c r="J711" s="152">
        <f>ROUND(I711*H711,3)</f>
        <v>0</v>
      </c>
      <c r="K711" s="154"/>
      <c r="L711" s="35"/>
      <c r="M711" s="155" t="s">
        <v>1</v>
      </c>
      <c r="N711" s="156" t="s">
        <v>46</v>
      </c>
      <c r="O711" s="60"/>
      <c r="P711" s="157">
        <f>O711*H711</f>
        <v>0</v>
      </c>
      <c r="Q711" s="157">
        <v>0</v>
      </c>
      <c r="R711" s="157">
        <f>Q711*H711</f>
        <v>0</v>
      </c>
      <c r="S711" s="157">
        <v>0</v>
      </c>
      <c r="T711" s="158">
        <f>S711*H711</f>
        <v>0</v>
      </c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R711" s="159" t="s">
        <v>246</v>
      </c>
      <c r="AT711" s="159" t="s">
        <v>242</v>
      </c>
      <c r="AU711" s="159" t="s">
        <v>140</v>
      </c>
      <c r="AY711" s="18" t="s">
        <v>239</v>
      </c>
      <c r="BE711" s="160">
        <f>IF(N711="základná",J711,0)</f>
        <v>0</v>
      </c>
      <c r="BF711" s="160">
        <f>IF(N711="znížená",J711,0)</f>
        <v>0</v>
      </c>
      <c r="BG711" s="160">
        <f>IF(N711="zákl. prenesená",J711,0)</f>
        <v>0</v>
      </c>
      <c r="BH711" s="160">
        <f>IF(N711="zníž. prenesená",J711,0)</f>
        <v>0</v>
      </c>
      <c r="BI711" s="160">
        <f>IF(N711="nulová",J711,0)</f>
        <v>0</v>
      </c>
      <c r="BJ711" s="18" t="s">
        <v>140</v>
      </c>
      <c r="BK711" s="161">
        <f>ROUND(I711*H711,3)</f>
        <v>0</v>
      </c>
      <c r="BL711" s="18" t="s">
        <v>246</v>
      </c>
      <c r="BM711" s="159" t="s">
        <v>2494</v>
      </c>
    </row>
    <row r="712" spans="1:65" s="12" customFormat="1" ht="25.85" customHeight="1">
      <c r="B712" s="134"/>
      <c r="D712" s="135" t="s">
        <v>79</v>
      </c>
      <c r="E712" s="136" t="s">
        <v>916</v>
      </c>
      <c r="F712" s="136" t="s">
        <v>1176</v>
      </c>
      <c r="I712" s="137"/>
      <c r="J712" s="138">
        <f>BK712</f>
        <v>0</v>
      </c>
      <c r="L712" s="134"/>
      <c r="M712" s="139"/>
      <c r="N712" s="140"/>
      <c r="O712" s="140"/>
      <c r="P712" s="141">
        <f>P713+P737+P750</f>
        <v>0</v>
      </c>
      <c r="Q712" s="140"/>
      <c r="R712" s="141">
        <f>R713+R737+R750</f>
        <v>0.49930842894999999</v>
      </c>
      <c r="S712" s="140"/>
      <c r="T712" s="142">
        <f>T713+T737+T750</f>
        <v>0</v>
      </c>
      <c r="AR712" s="135" t="s">
        <v>88</v>
      </c>
      <c r="AT712" s="143" t="s">
        <v>79</v>
      </c>
      <c r="AU712" s="143" t="s">
        <v>80</v>
      </c>
      <c r="AY712" s="135" t="s">
        <v>239</v>
      </c>
      <c r="BK712" s="144">
        <f>BK713+BK737+BK750</f>
        <v>0</v>
      </c>
    </row>
    <row r="713" spans="1:65" s="12" customFormat="1" ht="22.75" customHeight="1">
      <c r="B713" s="134"/>
      <c r="D713" s="135" t="s">
        <v>79</v>
      </c>
      <c r="E713" s="145" t="s">
        <v>1177</v>
      </c>
      <c r="F713" s="145" t="s">
        <v>1178</v>
      </c>
      <c r="I713" s="137"/>
      <c r="J713" s="146">
        <f>BK713</f>
        <v>0</v>
      </c>
      <c r="L713" s="134"/>
      <c r="M713" s="139"/>
      <c r="N713" s="140"/>
      <c r="O713" s="140"/>
      <c r="P713" s="141">
        <f>SUM(P714:P736)</f>
        <v>0</v>
      </c>
      <c r="Q713" s="140"/>
      <c r="R713" s="141">
        <f>SUM(R714:R736)</f>
        <v>0.11079589185000001</v>
      </c>
      <c r="S713" s="140"/>
      <c r="T713" s="142">
        <f>SUM(T714:T736)</f>
        <v>0</v>
      </c>
      <c r="AR713" s="135" t="s">
        <v>88</v>
      </c>
      <c r="AT713" s="143" t="s">
        <v>79</v>
      </c>
      <c r="AU713" s="143" t="s">
        <v>88</v>
      </c>
      <c r="AY713" s="135" t="s">
        <v>239</v>
      </c>
      <c r="BK713" s="144">
        <f>SUM(BK714:BK736)</f>
        <v>0</v>
      </c>
    </row>
    <row r="714" spans="1:65" s="2" customFormat="1" ht="24.25" customHeight="1">
      <c r="A714" s="34"/>
      <c r="B714" s="147"/>
      <c r="C714" s="148" t="s">
        <v>989</v>
      </c>
      <c r="D714" s="148" t="s">
        <v>242</v>
      </c>
      <c r="E714" s="149" t="s">
        <v>1179</v>
      </c>
      <c r="F714" s="150" t="s">
        <v>1180</v>
      </c>
      <c r="G714" s="151" t="s">
        <v>261</v>
      </c>
      <c r="H714" s="152">
        <v>32.865000000000002</v>
      </c>
      <c r="I714" s="153"/>
      <c r="J714" s="152">
        <f>ROUND(I714*H714,3)</f>
        <v>0</v>
      </c>
      <c r="K714" s="154"/>
      <c r="L714" s="35"/>
      <c r="M714" s="155" t="s">
        <v>1</v>
      </c>
      <c r="N714" s="156" t="s">
        <v>46</v>
      </c>
      <c r="O714" s="60"/>
      <c r="P714" s="157">
        <f>O714*H714</f>
        <v>0</v>
      </c>
      <c r="Q714" s="157">
        <v>7.4405000000000001E-4</v>
      </c>
      <c r="R714" s="157">
        <f>Q714*H714</f>
        <v>2.4453203250000003E-2</v>
      </c>
      <c r="S714" s="157">
        <v>0</v>
      </c>
      <c r="T714" s="158">
        <f>S714*H714</f>
        <v>0</v>
      </c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R714" s="159" t="s">
        <v>307</v>
      </c>
      <c r="AT714" s="159" t="s">
        <v>242</v>
      </c>
      <c r="AU714" s="159" t="s">
        <v>140</v>
      </c>
      <c r="AY714" s="18" t="s">
        <v>239</v>
      </c>
      <c r="BE714" s="160">
        <f>IF(N714="základná",J714,0)</f>
        <v>0</v>
      </c>
      <c r="BF714" s="160">
        <f>IF(N714="znížená",J714,0)</f>
        <v>0</v>
      </c>
      <c r="BG714" s="160">
        <f>IF(N714="zákl. prenesená",J714,0)</f>
        <v>0</v>
      </c>
      <c r="BH714" s="160">
        <f>IF(N714="zníž. prenesená",J714,0)</f>
        <v>0</v>
      </c>
      <c r="BI714" s="160">
        <f>IF(N714="nulová",J714,0)</f>
        <v>0</v>
      </c>
      <c r="BJ714" s="18" t="s">
        <v>140</v>
      </c>
      <c r="BK714" s="161">
        <f>ROUND(I714*H714,3)</f>
        <v>0</v>
      </c>
      <c r="BL714" s="18" t="s">
        <v>307</v>
      </c>
      <c r="BM714" s="159" t="s">
        <v>425</v>
      </c>
    </row>
    <row r="715" spans="1:65" s="13" customFormat="1" ht="31.45">
      <c r="B715" s="162"/>
      <c r="D715" s="163" t="s">
        <v>247</v>
      </c>
      <c r="E715" s="164" t="s">
        <v>1</v>
      </c>
      <c r="F715" s="165" t="s">
        <v>2495</v>
      </c>
      <c r="H715" s="166">
        <v>32.865000000000002</v>
      </c>
      <c r="I715" s="167"/>
      <c r="L715" s="162"/>
      <c r="M715" s="168"/>
      <c r="N715" s="169"/>
      <c r="O715" s="169"/>
      <c r="P715" s="169"/>
      <c r="Q715" s="169"/>
      <c r="R715" s="169"/>
      <c r="S715" s="169"/>
      <c r="T715" s="170"/>
      <c r="AT715" s="164" t="s">
        <v>247</v>
      </c>
      <c r="AU715" s="164" t="s">
        <v>140</v>
      </c>
      <c r="AV715" s="13" t="s">
        <v>140</v>
      </c>
      <c r="AW715" s="13" t="s">
        <v>3</v>
      </c>
      <c r="AX715" s="13" t="s">
        <v>88</v>
      </c>
      <c r="AY715" s="164" t="s">
        <v>239</v>
      </c>
    </row>
    <row r="716" spans="1:65" s="2" customFormat="1" ht="24.25" customHeight="1">
      <c r="A716" s="34"/>
      <c r="B716" s="147"/>
      <c r="C716" s="148" t="s">
        <v>994</v>
      </c>
      <c r="D716" s="148" t="s">
        <v>242</v>
      </c>
      <c r="E716" s="149" t="s">
        <v>1191</v>
      </c>
      <c r="F716" s="150" t="s">
        <v>1192</v>
      </c>
      <c r="G716" s="151" t="s">
        <v>261</v>
      </c>
      <c r="H716" s="152">
        <v>12.641999999999999</v>
      </c>
      <c r="I716" s="153"/>
      <c r="J716" s="152">
        <f>ROUND(I716*H716,3)</f>
        <v>0</v>
      </c>
      <c r="K716" s="154"/>
      <c r="L716" s="35"/>
      <c r="M716" s="155" t="s">
        <v>1</v>
      </c>
      <c r="N716" s="156" t="s">
        <v>46</v>
      </c>
      <c r="O716" s="60"/>
      <c r="P716" s="157">
        <f>O716*H716</f>
        <v>0</v>
      </c>
      <c r="Q716" s="157">
        <v>1.5E-6</v>
      </c>
      <c r="R716" s="157">
        <f>Q716*H716</f>
        <v>1.8963000000000001E-5</v>
      </c>
      <c r="S716" s="157">
        <v>0</v>
      </c>
      <c r="T716" s="158">
        <f>S716*H716</f>
        <v>0</v>
      </c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R716" s="159" t="s">
        <v>307</v>
      </c>
      <c r="AT716" s="159" t="s">
        <v>242</v>
      </c>
      <c r="AU716" s="159" t="s">
        <v>140</v>
      </c>
      <c r="AY716" s="18" t="s">
        <v>239</v>
      </c>
      <c r="BE716" s="160">
        <f>IF(N716="základná",J716,0)</f>
        <v>0</v>
      </c>
      <c r="BF716" s="160">
        <f>IF(N716="znížená",J716,0)</f>
        <v>0</v>
      </c>
      <c r="BG716" s="160">
        <f>IF(N716="zákl. prenesená",J716,0)</f>
        <v>0</v>
      </c>
      <c r="BH716" s="160">
        <f>IF(N716="zníž. prenesená",J716,0)</f>
        <v>0</v>
      </c>
      <c r="BI716" s="160">
        <f>IF(N716="nulová",J716,0)</f>
        <v>0</v>
      </c>
      <c r="BJ716" s="18" t="s">
        <v>140</v>
      </c>
      <c r="BK716" s="161">
        <f>ROUND(I716*H716,3)</f>
        <v>0</v>
      </c>
      <c r="BL716" s="18" t="s">
        <v>307</v>
      </c>
      <c r="BM716" s="159" t="s">
        <v>420</v>
      </c>
    </row>
    <row r="717" spans="1:65" s="13" customFormat="1" ht="20.95">
      <c r="B717" s="162"/>
      <c r="D717" s="163" t="s">
        <v>247</v>
      </c>
      <c r="E717" s="164" t="s">
        <v>1</v>
      </c>
      <c r="F717" s="165" t="s">
        <v>2496</v>
      </c>
      <c r="H717" s="166">
        <v>12.641999999999999</v>
      </c>
      <c r="I717" s="167"/>
      <c r="L717" s="162"/>
      <c r="M717" s="168"/>
      <c r="N717" s="169"/>
      <c r="O717" s="169"/>
      <c r="P717" s="169"/>
      <c r="Q717" s="169"/>
      <c r="R717" s="169"/>
      <c r="S717" s="169"/>
      <c r="T717" s="170"/>
      <c r="AT717" s="164" t="s">
        <v>247</v>
      </c>
      <c r="AU717" s="164" t="s">
        <v>140</v>
      </c>
      <c r="AV717" s="13" t="s">
        <v>140</v>
      </c>
      <c r="AW717" s="13" t="s">
        <v>3</v>
      </c>
      <c r="AX717" s="13" t="s">
        <v>88</v>
      </c>
      <c r="AY717" s="164" t="s">
        <v>239</v>
      </c>
    </row>
    <row r="718" spans="1:65" s="2" customFormat="1" ht="24.25" customHeight="1">
      <c r="A718" s="34"/>
      <c r="B718" s="147"/>
      <c r="C718" s="148" t="s">
        <v>998</v>
      </c>
      <c r="D718" s="148" t="s">
        <v>242</v>
      </c>
      <c r="E718" s="149" t="s">
        <v>1201</v>
      </c>
      <c r="F718" s="150" t="s">
        <v>1202</v>
      </c>
      <c r="G718" s="151" t="s">
        <v>261</v>
      </c>
      <c r="H718" s="152">
        <v>36.76</v>
      </c>
      <c r="I718" s="153"/>
      <c r="J718" s="152">
        <f>ROUND(I718*H718,3)</f>
        <v>0</v>
      </c>
      <c r="K718" s="154"/>
      <c r="L718" s="35"/>
      <c r="M718" s="155" t="s">
        <v>1</v>
      </c>
      <c r="N718" s="156" t="s">
        <v>46</v>
      </c>
      <c r="O718" s="60"/>
      <c r="P718" s="157">
        <f>O718*H718</f>
        <v>0</v>
      </c>
      <c r="Q718" s="157">
        <v>3.2612E-4</v>
      </c>
      <c r="R718" s="157">
        <f>Q718*H718</f>
        <v>1.19881712E-2</v>
      </c>
      <c r="S718" s="157">
        <v>0</v>
      </c>
      <c r="T718" s="158">
        <f>S718*H718</f>
        <v>0</v>
      </c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R718" s="159" t="s">
        <v>307</v>
      </c>
      <c r="AT718" s="159" t="s">
        <v>242</v>
      </c>
      <c r="AU718" s="159" t="s">
        <v>140</v>
      </c>
      <c r="AY718" s="18" t="s">
        <v>239</v>
      </c>
      <c r="BE718" s="160">
        <f>IF(N718="základná",J718,0)</f>
        <v>0</v>
      </c>
      <c r="BF718" s="160">
        <f>IF(N718="znížená",J718,0)</f>
        <v>0</v>
      </c>
      <c r="BG718" s="160">
        <f>IF(N718="zákl. prenesená",J718,0)</f>
        <v>0</v>
      </c>
      <c r="BH718" s="160">
        <f>IF(N718="zníž. prenesená",J718,0)</f>
        <v>0</v>
      </c>
      <c r="BI718" s="160">
        <f>IF(N718="nulová",J718,0)</f>
        <v>0</v>
      </c>
      <c r="BJ718" s="18" t="s">
        <v>140</v>
      </c>
      <c r="BK718" s="161">
        <f>ROUND(I718*H718,3)</f>
        <v>0</v>
      </c>
      <c r="BL718" s="18" t="s">
        <v>307</v>
      </c>
      <c r="BM718" s="159" t="s">
        <v>1289</v>
      </c>
    </row>
    <row r="719" spans="1:65" s="2" customFormat="1" ht="24.25" customHeight="1">
      <c r="A719" s="34"/>
      <c r="B719" s="147"/>
      <c r="C719" s="148" t="s">
        <v>1158</v>
      </c>
      <c r="D719" s="148" t="s">
        <v>242</v>
      </c>
      <c r="E719" s="149" t="s">
        <v>1210</v>
      </c>
      <c r="F719" s="150" t="s">
        <v>1211</v>
      </c>
      <c r="G719" s="151" t="s">
        <v>261</v>
      </c>
      <c r="H719" s="152">
        <v>36.76</v>
      </c>
      <c r="I719" s="153"/>
      <c r="J719" s="152">
        <f>ROUND(I719*H719,3)</f>
        <v>0</v>
      </c>
      <c r="K719" s="154"/>
      <c r="L719" s="35"/>
      <c r="M719" s="155" t="s">
        <v>1</v>
      </c>
      <c r="N719" s="156" t="s">
        <v>46</v>
      </c>
      <c r="O719" s="60"/>
      <c r="P719" s="157">
        <f>O719*H719</f>
        <v>0</v>
      </c>
      <c r="Q719" s="157">
        <v>1.3E-6</v>
      </c>
      <c r="R719" s="157">
        <f>Q719*H719</f>
        <v>4.7787999999999997E-5</v>
      </c>
      <c r="S719" s="157">
        <v>0</v>
      </c>
      <c r="T719" s="158">
        <f>S719*H719</f>
        <v>0</v>
      </c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R719" s="159" t="s">
        <v>307</v>
      </c>
      <c r="AT719" s="159" t="s">
        <v>242</v>
      </c>
      <c r="AU719" s="159" t="s">
        <v>140</v>
      </c>
      <c r="AY719" s="18" t="s">
        <v>239</v>
      </c>
      <c r="BE719" s="160">
        <f>IF(N719="základná",J719,0)</f>
        <v>0</v>
      </c>
      <c r="BF719" s="160">
        <f>IF(N719="znížená",J719,0)</f>
        <v>0</v>
      </c>
      <c r="BG719" s="160">
        <f>IF(N719="zákl. prenesená",J719,0)</f>
        <v>0</v>
      </c>
      <c r="BH719" s="160">
        <f>IF(N719="zníž. prenesená",J719,0)</f>
        <v>0</v>
      </c>
      <c r="BI719" s="160">
        <f>IF(N719="nulová",J719,0)</f>
        <v>0</v>
      </c>
      <c r="BJ719" s="18" t="s">
        <v>140</v>
      </c>
      <c r="BK719" s="161">
        <f>ROUND(I719*H719,3)</f>
        <v>0</v>
      </c>
      <c r="BL719" s="18" t="s">
        <v>307</v>
      </c>
      <c r="BM719" s="159" t="s">
        <v>1285</v>
      </c>
    </row>
    <row r="720" spans="1:65" s="13" customFormat="1" ht="20.95">
      <c r="B720" s="162"/>
      <c r="D720" s="163" t="s">
        <v>247</v>
      </c>
      <c r="E720" s="164" t="s">
        <v>1</v>
      </c>
      <c r="F720" s="165" t="s">
        <v>2497</v>
      </c>
      <c r="H720" s="166">
        <v>36.76</v>
      </c>
      <c r="I720" s="167"/>
      <c r="L720" s="162"/>
      <c r="M720" s="168"/>
      <c r="N720" s="169"/>
      <c r="O720" s="169"/>
      <c r="P720" s="169"/>
      <c r="Q720" s="169"/>
      <c r="R720" s="169"/>
      <c r="S720" s="169"/>
      <c r="T720" s="170"/>
      <c r="AT720" s="164" t="s">
        <v>247</v>
      </c>
      <c r="AU720" s="164" t="s">
        <v>140</v>
      </c>
      <c r="AV720" s="13" t="s">
        <v>140</v>
      </c>
      <c r="AW720" s="13" t="s">
        <v>3</v>
      </c>
      <c r="AX720" s="13" t="s">
        <v>88</v>
      </c>
      <c r="AY720" s="164" t="s">
        <v>239</v>
      </c>
    </row>
    <row r="721" spans="1:65" s="2" customFormat="1" ht="24.25" customHeight="1">
      <c r="A721" s="34"/>
      <c r="B721" s="147"/>
      <c r="C721" s="148" t="s">
        <v>1166</v>
      </c>
      <c r="D721" s="148" t="s">
        <v>242</v>
      </c>
      <c r="E721" s="149" t="s">
        <v>1216</v>
      </c>
      <c r="F721" s="150" t="s">
        <v>1217</v>
      </c>
      <c r="G721" s="151" t="s">
        <v>261</v>
      </c>
      <c r="H721" s="152">
        <v>140.89500000000001</v>
      </c>
      <c r="I721" s="153"/>
      <c r="J721" s="152">
        <f>ROUND(I721*H721,3)</f>
        <v>0</v>
      </c>
      <c r="K721" s="154"/>
      <c r="L721" s="35"/>
      <c r="M721" s="155" t="s">
        <v>1</v>
      </c>
      <c r="N721" s="156" t="s">
        <v>46</v>
      </c>
      <c r="O721" s="60"/>
      <c r="P721" s="157">
        <f>O721*H721</f>
        <v>0</v>
      </c>
      <c r="Q721" s="157">
        <v>4.0032000000000002E-4</v>
      </c>
      <c r="R721" s="157">
        <f>Q721*H721</f>
        <v>5.6403086400000003E-2</v>
      </c>
      <c r="S721" s="157">
        <v>0</v>
      </c>
      <c r="T721" s="158">
        <f>S721*H721</f>
        <v>0</v>
      </c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R721" s="159" t="s">
        <v>307</v>
      </c>
      <c r="AT721" s="159" t="s">
        <v>242</v>
      </c>
      <c r="AU721" s="159" t="s">
        <v>140</v>
      </c>
      <c r="AY721" s="18" t="s">
        <v>239</v>
      </c>
      <c r="BE721" s="160">
        <f>IF(N721="základná",J721,0)</f>
        <v>0</v>
      </c>
      <c r="BF721" s="160">
        <f>IF(N721="znížená",J721,0)</f>
        <v>0</v>
      </c>
      <c r="BG721" s="160">
        <f>IF(N721="zákl. prenesená",J721,0)</f>
        <v>0</v>
      </c>
      <c r="BH721" s="160">
        <f>IF(N721="zníž. prenesená",J721,0)</f>
        <v>0</v>
      </c>
      <c r="BI721" s="160">
        <f>IF(N721="nulová",J721,0)</f>
        <v>0</v>
      </c>
      <c r="BJ721" s="18" t="s">
        <v>140</v>
      </c>
      <c r="BK721" s="161">
        <f>ROUND(I721*H721,3)</f>
        <v>0</v>
      </c>
      <c r="BL721" s="18" t="s">
        <v>307</v>
      </c>
      <c r="BM721" s="159" t="s">
        <v>1290</v>
      </c>
    </row>
    <row r="722" spans="1:65" s="13" customFormat="1" ht="20.95">
      <c r="B722" s="162"/>
      <c r="D722" s="163" t="s">
        <v>247</v>
      </c>
      <c r="E722" s="164" t="s">
        <v>1</v>
      </c>
      <c r="F722" s="165" t="s">
        <v>2498</v>
      </c>
      <c r="H722" s="166">
        <v>175.77</v>
      </c>
      <c r="I722" s="167"/>
      <c r="L722" s="162"/>
      <c r="M722" s="168"/>
      <c r="N722" s="169"/>
      <c r="O722" s="169"/>
      <c r="P722" s="169"/>
      <c r="Q722" s="169"/>
      <c r="R722" s="169"/>
      <c r="S722" s="169"/>
      <c r="T722" s="170"/>
      <c r="AT722" s="164" t="s">
        <v>247</v>
      </c>
      <c r="AU722" s="164" t="s">
        <v>140</v>
      </c>
      <c r="AV722" s="13" t="s">
        <v>140</v>
      </c>
      <c r="AW722" s="13" t="s">
        <v>3</v>
      </c>
      <c r="AX722" s="13" t="s">
        <v>80</v>
      </c>
      <c r="AY722" s="164" t="s">
        <v>239</v>
      </c>
    </row>
    <row r="723" spans="1:65" s="13" customFormat="1" ht="20.95">
      <c r="B723" s="162"/>
      <c r="D723" s="163" t="s">
        <v>247</v>
      </c>
      <c r="E723" s="164" t="s">
        <v>1</v>
      </c>
      <c r="F723" s="165" t="s">
        <v>2499</v>
      </c>
      <c r="H723" s="166">
        <v>-34.875</v>
      </c>
      <c r="I723" s="167"/>
      <c r="L723" s="162"/>
      <c r="M723" s="168"/>
      <c r="N723" s="169"/>
      <c r="O723" s="169"/>
      <c r="P723" s="169"/>
      <c r="Q723" s="169"/>
      <c r="R723" s="169"/>
      <c r="S723" s="169"/>
      <c r="T723" s="170"/>
      <c r="AT723" s="164" t="s">
        <v>247</v>
      </c>
      <c r="AU723" s="164" t="s">
        <v>140</v>
      </c>
      <c r="AV723" s="13" t="s">
        <v>140</v>
      </c>
      <c r="AW723" s="13" t="s">
        <v>3</v>
      </c>
      <c r="AX723" s="13" t="s">
        <v>80</v>
      </c>
      <c r="AY723" s="164" t="s">
        <v>239</v>
      </c>
    </row>
    <row r="724" spans="1:65" s="14" customFormat="1">
      <c r="B724" s="171"/>
      <c r="D724" s="163" t="s">
        <v>247</v>
      </c>
      <c r="E724" s="172" t="s">
        <v>1927</v>
      </c>
      <c r="F724" s="173" t="s">
        <v>249</v>
      </c>
      <c r="H724" s="174">
        <v>140.89500000000001</v>
      </c>
      <c r="I724" s="175"/>
      <c r="L724" s="171"/>
      <c r="M724" s="176"/>
      <c r="N724" s="177"/>
      <c r="O724" s="177"/>
      <c r="P724" s="177"/>
      <c r="Q724" s="177"/>
      <c r="R724" s="177"/>
      <c r="S724" s="177"/>
      <c r="T724" s="178"/>
      <c r="AT724" s="172" t="s">
        <v>247</v>
      </c>
      <c r="AU724" s="172" t="s">
        <v>140</v>
      </c>
      <c r="AV724" s="14" t="s">
        <v>246</v>
      </c>
      <c r="AW724" s="14" t="s">
        <v>3</v>
      </c>
      <c r="AX724" s="14" t="s">
        <v>88</v>
      </c>
      <c r="AY724" s="172" t="s">
        <v>239</v>
      </c>
    </row>
    <row r="725" spans="1:65" s="2" customFormat="1" ht="24.25" customHeight="1">
      <c r="A725" s="34"/>
      <c r="B725" s="147"/>
      <c r="C725" s="148" t="s">
        <v>1714</v>
      </c>
      <c r="D725" s="148" t="s">
        <v>242</v>
      </c>
      <c r="E725" s="149" t="s">
        <v>1223</v>
      </c>
      <c r="F725" s="150" t="s">
        <v>2500</v>
      </c>
      <c r="G725" s="151" t="s">
        <v>261</v>
      </c>
      <c r="H725" s="152">
        <v>3.1579999999999999</v>
      </c>
      <c r="I725" s="153"/>
      <c r="J725" s="152">
        <f>ROUND(I725*H725,3)</f>
        <v>0</v>
      </c>
      <c r="K725" s="154"/>
      <c r="L725" s="35"/>
      <c r="M725" s="155" t="s">
        <v>1</v>
      </c>
      <c r="N725" s="156" t="s">
        <v>46</v>
      </c>
      <c r="O725" s="60"/>
      <c r="P725" s="157">
        <f>O725*H725</f>
        <v>0</v>
      </c>
      <c r="Q725" s="157">
        <v>4.4600000000000004E-3</v>
      </c>
      <c r="R725" s="157">
        <f>Q725*H725</f>
        <v>1.408468E-2</v>
      </c>
      <c r="S725" s="157">
        <v>0</v>
      </c>
      <c r="T725" s="158">
        <f>S725*H725</f>
        <v>0</v>
      </c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R725" s="159" t="s">
        <v>246</v>
      </c>
      <c r="AT725" s="159" t="s">
        <v>242</v>
      </c>
      <c r="AU725" s="159" t="s">
        <v>140</v>
      </c>
      <c r="AY725" s="18" t="s">
        <v>239</v>
      </c>
      <c r="BE725" s="160">
        <f>IF(N725="základná",J725,0)</f>
        <v>0</v>
      </c>
      <c r="BF725" s="160">
        <f>IF(N725="znížená",J725,0)</f>
        <v>0</v>
      </c>
      <c r="BG725" s="160">
        <f>IF(N725="zákl. prenesená",J725,0)</f>
        <v>0</v>
      </c>
      <c r="BH725" s="160">
        <f>IF(N725="zníž. prenesená",J725,0)</f>
        <v>0</v>
      </c>
      <c r="BI725" s="160">
        <f>IF(N725="nulová",J725,0)</f>
        <v>0</v>
      </c>
      <c r="BJ725" s="18" t="s">
        <v>140</v>
      </c>
      <c r="BK725" s="161">
        <f>ROUND(I725*H725,3)</f>
        <v>0</v>
      </c>
      <c r="BL725" s="18" t="s">
        <v>246</v>
      </c>
      <c r="BM725" s="159" t="s">
        <v>2501</v>
      </c>
    </row>
    <row r="726" spans="1:65" s="13" customFormat="1">
      <c r="B726" s="162"/>
      <c r="D726" s="163" t="s">
        <v>247</v>
      </c>
      <c r="E726" s="164" t="s">
        <v>1</v>
      </c>
      <c r="F726" s="165" t="s">
        <v>2502</v>
      </c>
      <c r="H726" s="166">
        <v>0.85399999999999998</v>
      </c>
      <c r="I726" s="167"/>
      <c r="L726" s="162"/>
      <c r="M726" s="168"/>
      <c r="N726" s="169"/>
      <c r="O726" s="169"/>
      <c r="P726" s="169"/>
      <c r="Q726" s="169"/>
      <c r="R726" s="169"/>
      <c r="S726" s="169"/>
      <c r="T726" s="170"/>
      <c r="AT726" s="164" t="s">
        <v>247</v>
      </c>
      <c r="AU726" s="164" t="s">
        <v>140</v>
      </c>
      <c r="AV726" s="13" t="s">
        <v>140</v>
      </c>
      <c r="AW726" s="13" t="s">
        <v>3</v>
      </c>
      <c r="AX726" s="13" t="s">
        <v>80</v>
      </c>
      <c r="AY726" s="164" t="s">
        <v>239</v>
      </c>
    </row>
    <row r="727" spans="1:65" s="13" customFormat="1" ht="20.95">
      <c r="B727" s="162"/>
      <c r="D727" s="163" t="s">
        <v>247</v>
      </c>
      <c r="E727" s="164" t="s">
        <v>1</v>
      </c>
      <c r="F727" s="165" t="s">
        <v>2503</v>
      </c>
      <c r="H727" s="166">
        <v>0.30099999999999999</v>
      </c>
      <c r="I727" s="167"/>
      <c r="L727" s="162"/>
      <c r="M727" s="168"/>
      <c r="N727" s="169"/>
      <c r="O727" s="169"/>
      <c r="P727" s="169"/>
      <c r="Q727" s="169"/>
      <c r="R727" s="169"/>
      <c r="S727" s="169"/>
      <c r="T727" s="170"/>
      <c r="AT727" s="164" t="s">
        <v>247</v>
      </c>
      <c r="AU727" s="164" t="s">
        <v>140</v>
      </c>
      <c r="AV727" s="13" t="s">
        <v>140</v>
      </c>
      <c r="AW727" s="13" t="s">
        <v>3</v>
      </c>
      <c r="AX727" s="13" t="s">
        <v>80</v>
      </c>
      <c r="AY727" s="164" t="s">
        <v>239</v>
      </c>
    </row>
    <row r="728" spans="1:65" s="13" customFormat="1">
      <c r="B728" s="162"/>
      <c r="D728" s="163" t="s">
        <v>247</v>
      </c>
      <c r="E728" s="164" t="s">
        <v>1</v>
      </c>
      <c r="F728" s="165" t="s">
        <v>2504</v>
      </c>
      <c r="H728" s="166">
        <v>0.85199999999999998</v>
      </c>
      <c r="I728" s="167"/>
      <c r="L728" s="162"/>
      <c r="M728" s="168"/>
      <c r="N728" s="169"/>
      <c r="O728" s="169"/>
      <c r="P728" s="169"/>
      <c r="Q728" s="169"/>
      <c r="R728" s="169"/>
      <c r="S728" s="169"/>
      <c r="T728" s="170"/>
      <c r="AT728" s="164" t="s">
        <v>247</v>
      </c>
      <c r="AU728" s="164" t="s">
        <v>140</v>
      </c>
      <c r="AV728" s="13" t="s">
        <v>140</v>
      </c>
      <c r="AW728" s="13" t="s">
        <v>3</v>
      </c>
      <c r="AX728" s="13" t="s">
        <v>80</v>
      </c>
      <c r="AY728" s="164" t="s">
        <v>239</v>
      </c>
    </row>
    <row r="729" spans="1:65" s="13" customFormat="1">
      <c r="B729" s="162"/>
      <c r="D729" s="163" t="s">
        <v>247</v>
      </c>
      <c r="E729" s="164" t="s">
        <v>1</v>
      </c>
      <c r="F729" s="165" t="s">
        <v>2505</v>
      </c>
      <c r="H729" s="166">
        <v>1.151</v>
      </c>
      <c r="I729" s="167"/>
      <c r="L729" s="162"/>
      <c r="M729" s="168"/>
      <c r="N729" s="169"/>
      <c r="O729" s="169"/>
      <c r="P729" s="169"/>
      <c r="Q729" s="169"/>
      <c r="R729" s="169"/>
      <c r="S729" s="169"/>
      <c r="T729" s="170"/>
      <c r="AT729" s="164" t="s">
        <v>247</v>
      </c>
      <c r="AU729" s="164" t="s">
        <v>140</v>
      </c>
      <c r="AV729" s="13" t="s">
        <v>140</v>
      </c>
      <c r="AW729" s="13" t="s">
        <v>3</v>
      </c>
      <c r="AX729" s="13" t="s">
        <v>80</v>
      </c>
      <c r="AY729" s="164" t="s">
        <v>239</v>
      </c>
    </row>
    <row r="730" spans="1:65" s="14" customFormat="1">
      <c r="B730" s="171"/>
      <c r="D730" s="163" t="s">
        <v>247</v>
      </c>
      <c r="E730" s="172" t="s">
        <v>1</v>
      </c>
      <c r="F730" s="173" t="s">
        <v>249</v>
      </c>
      <c r="H730" s="174">
        <v>3.1579999999999999</v>
      </c>
      <c r="I730" s="175"/>
      <c r="L730" s="171"/>
      <c r="M730" s="176"/>
      <c r="N730" s="177"/>
      <c r="O730" s="177"/>
      <c r="P730" s="177"/>
      <c r="Q730" s="177"/>
      <c r="R730" s="177"/>
      <c r="S730" s="177"/>
      <c r="T730" s="178"/>
      <c r="AT730" s="172" t="s">
        <v>247</v>
      </c>
      <c r="AU730" s="172" t="s">
        <v>140</v>
      </c>
      <c r="AV730" s="14" t="s">
        <v>246</v>
      </c>
      <c r="AW730" s="14" t="s">
        <v>3</v>
      </c>
      <c r="AX730" s="14" t="s">
        <v>88</v>
      </c>
      <c r="AY730" s="172" t="s">
        <v>239</v>
      </c>
    </row>
    <row r="731" spans="1:65" s="2" customFormat="1" ht="24.25" customHeight="1">
      <c r="A731" s="34"/>
      <c r="B731" s="147"/>
      <c r="C731" s="190" t="s">
        <v>1755</v>
      </c>
      <c r="D731" s="190" t="s">
        <v>541</v>
      </c>
      <c r="E731" s="191" t="s">
        <v>1231</v>
      </c>
      <c r="F731" s="192" t="s">
        <v>1232</v>
      </c>
      <c r="G731" s="193" t="s">
        <v>388</v>
      </c>
      <c r="H731" s="194">
        <v>14</v>
      </c>
      <c r="I731" s="195"/>
      <c r="J731" s="194">
        <f>ROUND(I731*H731,3)</f>
        <v>0</v>
      </c>
      <c r="K731" s="196"/>
      <c r="L731" s="197"/>
      <c r="M731" s="198" t="s">
        <v>1</v>
      </c>
      <c r="N731" s="199" t="s">
        <v>46</v>
      </c>
      <c r="O731" s="60"/>
      <c r="P731" s="157">
        <f>O731*H731</f>
        <v>0</v>
      </c>
      <c r="Q731" s="157">
        <v>1.2E-4</v>
      </c>
      <c r="R731" s="157">
        <f>Q731*H731</f>
        <v>1.6800000000000001E-3</v>
      </c>
      <c r="S731" s="157">
        <v>0</v>
      </c>
      <c r="T731" s="158">
        <f>S731*H731</f>
        <v>0</v>
      </c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R731" s="159" t="s">
        <v>291</v>
      </c>
      <c r="AT731" s="159" t="s">
        <v>541</v>
      </c>
      <c r="AU731" s="159" t="s">
        <v>140</v>
      </c>
      <c r="AY731" s="18" t="s">
        <v>239</v>
      </c>
      <c r="BE731" s="160">
        <f>IF(N731="základná",J731,0)</f>
        <v>0</v>
      </c>
      <c r="BF731" s="160">
        <f>IF(N731="znížená",J731,0)</f>
        <v>0</v>
      </c>
      <c r="BG731" s="160">
        <f>IF(N731="zákl. prenesená",J731,0)</f>
        <v>0</v>
      </c>
      <c r="BH731" s="160">
        <f>IF(N731="zníž. prenesená",J731,0)</f>
        <v>0</v>
      </c>
      <c r="BI731" s="160">
        <f>IF(N731="nulová",J731,0)</f>
        <v>0</v>
      </c>
      <c r="BJ731" s="18" t="s">
        <v>140</v>
      </c>
      <c r="BK731" s="161">
        <f>ROUND(I731*H731,3)</f>
        <v>0</v>
      </c>
      <c r="BL731" s="18" t="s">
        <v>246</v>
      </c>
      <c r="BM731" s="159" t="s">
        <v>2506</v>
      </c>
    </row>
    <row r="732" spans="1:65" s="13" customFormat="1">
      <c r="B732" s="162"/>
      <c r="D732" s="163" t="s">
        <v>247</v>
      </c>
      <c r="E732" s="164" t="s">
        <v>1</v>
      </c>
      <c r="F732" s="165" t="s">
        <v>2507</v>
      </c>
      <c r="H732" s="166">
        <v>14</v>
      </c>
      <c r="I732" s="167"/>
      <c r="L732" s="162"/>
      <c r="M732" s="168"/>
      <c r="N732" s="169"/>
      <c r="O732" s="169"/>
      <c r="P732" s="169"/>
      <c r="Q732" s="169"/>
      <c r="R732" s="169"/>
      <c r="S732" s="169"/>
      <c r="T732" s="170"/>
      <c r="AT732" s="164" t="s">
        <v>247</v>
      </c>
      <c r="AU732" s="164" t="s">
        <v>140</v>
      </c>
      <c r="AV732" s="13" t="s">
        <v>140</v>
      </c>
      <c r="AW732" s="13" t="s">
        <v>3</v>
      </c>
      <c r="AX732" s="13" t="s">
        <v>88</v>
      </c>
      <c r="AY732" s="164" t="s">
        <v>239</v>
      </c>
    </row>
    <row r="733" spans="1:65" s="2" customFormat="1" ht="24.25" customHeight="1">
      <c r="A733" s="34"/>
      <c r="B733" s="147"/>
      <c r="C733" s="190" t="s">
        <v>1759</v>
      </c>
      <c r="D733" s="190" t="s">
        <v>541</v>
      </c>
      <c r="E733" s="191" t="s">
        <v>2508</v>
      </c>
      <c r="F733" s="192" t="s">
        <v>2509</v>
      </c>
      <c r="G733" s="193" t="s">
        <v>388</v>
      </c>
      <c r="H733" s="194">
        <v>2</v>
      </c>
      <c r="I733" s="195"/>
      <c r="J733" s="194">
        <f>ROUND(I733*H733,3)</f>
        <v>0</v>
      </c>
      <c r="K733" s="196"/>
      <c r="L733" s="197"/>
      <c r="M733" s="198" t="s">
        <v>1</v>
      </c>
      <c r="N733" s="199" t="s">
        <v>46</v>
      </c>
      <c r="O733" s="60"/>
      <c r="P733" s="157">
        <f>O733*H733</f>
        <v>0</v>
      </c>
      <c r="Q733" s="157">
        <v>1.4999999999999999E-4</v>
      </c>
      <c r="R733" s="157">
        <f>Q733*H733</f>
        <v>2.9999999999999997E-4</v>
      </c>
      <c r="S733" s="157">
        <v>0</v>
      </c>
      <c r="T733" s="158">
        <f>S733*H733</f>
        <v>0</v>
      </c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R733" s="159" t="s">
        <v>291</v>
      </c>
      <c r="AT733" s="159" t="s">
        <v>541</v>
      </c>
      <c r="AU733" s="159" t="s">
        <v>140</v>
      </c>
      <c r="AY733" s="18" t="s">
        <v>239</v>
      </c>
      <c r="BE733" s="160">
        <f>IF(N733="základná",J733,0)</f>
        <v>0</v>
      </c>
      <c r="BF733" s="160">
        <f>IF(N733="znížená",J733,0)</f>
        <v>0</v>
      </c>
      <c r="BG733" s="160">
        <f>IF(N733="zákl. prenesená",J733,0)</f>
        <v>0</v>
      </c>
      <c r="BH733" s="160">
        <f>IF(N733="zníž. prenesená",J733,0)</f>
        <v>0</v>
      </c>
      <c r="BI733" s="160">
        <f>IF(N733="nulová",J733,0)</f>
        <v>0</v>
      </c>
      <c r="BJ733" s="18" t="s">
        <v>140</v>
      </c>
      <c r="BK733" s="161">
        <f>ROUND(I733*H733,3)</f>
        <v>0</v>
      </c>
      <c r="BL733" s="18" t="s">
        <v>246</v>
      </c>
      <c r="BM733" s="159" t="s">
        <v>2510</v>
      </c>
    </row>
    <row r="734" spans="1:65" s="13" customFormat="1">
      <c r="B734" s="162"/>
      <c r="D734" s="163" t="s">
        <v>247</v>
      </c>
      <c r="E734" s="164" t="s">
        <v>1</v>
      </c>
      <c r="F734" s="165" t="s">
        <v>2511</v>
      </c>
      <c r="H734" s="166">
        <v>2</v>
      </c>
      <c r="I734" s="167"/>
      <c r="L734" s="162"/>
      <c r="M734" s="168"/>
      <c r="N734" s="169"/>
      <c r="O734" s="169"/>
      <c r="P734" s="169"/>
      <c r="Q734" s="169"/>
      <c r="R734" s="169"/>
      <c r="S734" s="169"/>
      <c r="T734" s="170"/>
      <c r="AT734" s="164" t="s">
        <v>247</v>
      </c>
      <c r="AU734" s="164" t="s">
        <v>140</v>
      </c>
      <c r="AV734" s="13" t="s">
        <v>140</v>
      </c>
      <c r="AW734" s="13" t="s">
        <v>3</v>
      </c>
      <c r="AX734" s="13" t="s">
        <v>88</v>
      </c>
      <c r="AY734" s="164" t="s">
        <v>239</v>
      </c>
    </row>
    <row r="735" spans="1:65" s="2" customFormat="1" ht="24.25" customHeight="1">
      <c r="A735" s="34"/>
      <c r="B735" s="147"/>
      <c r="C735" s="190" t="s">
        <v>1757</v>
      </c>
      <c r="D735" s="190" t="s">
        <v>541</v>
      </c>
      <c r="E735" s="191" t="s">
        <v>1236</v>
      </c>
      <c r="F735" s="192" t="s">
        <v>1237</v>
      </c>
      <c r="G735" s="193" t="s">
        <v>388</v>
      </c>
      <c r="H735" s="194">
        <v>7</v>
      </c>
      <c r="I735" s="195"/>
      <c r="J735" s="194">
        <f>ROUND(I735*H735,3)</f>
        <v>0</v>
      </c>
      <c r="K735" s="196"/>
      <c r="L735" s="197"/>
      <c r="M735" s="198" t="s">
        <v>1</v>
      </c>
      <c r="N735" s="199" t="s">
        <v>46</v>
      </c>
      <c r="O735" s="60"/>
      <c r="P735" s="157">
        <f>O735*H735</f>
        <v>0</v>
      </c>
      <c r="Q735" s="157">
        <v>2.5999999999999998E-4</v>
      </c>
      <c r="R735" s="157">
        <f>Q735*H735</f>
        <v>1.8199999999999998E-3</v>
      </c>
      <c r="S735" s="157">
        <v>0</v>
      </c>
      <c r="T735" s="158">
        <f>S735*H735</f>
        <v>0</v>
      </c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R735" s="159" t="s">
        <v>291</v>
      </c>
      <c r="AT735" s="159" t="s">
        <v>541</v>
      </c>
      <c r="AU735" s="159" t="s">
        <v>140</v>
      </c>
      <c r="AY735" s="18" t="s">
        <v>239</v>
      </c>
      <c r="BE735" s="160">
        <f>IF(N735="základná",J735,0)</f>
        <v>0</v>
      </c>
      <c r="BF735" s="160">
        <f>IF(N735="znížená",J735,0)</f>
        <v>0</v>
      </c>
      <c r="BG735" s="160">
        <f>IF(N735="zákl. prenesená",J735,0)</f>
        <v>0</v>
      </c>
      <c r="BH735" s="160">
        <f>IF(N735="zníž. prenesená",J735,0)</f>
        <v>0</v>
      </c>
      <c r="BI735" s="160">
        <f>IF(N735="nulová",J735,0)</f>
        <v>0</v>
      </c>
      <c r="BJ735" s="18" t="s">
        <v>140</v>
      </c>
      <c r="BK735" s="161">
        <f>ROUND(I735*H735,3)</f>
        <v>0</v>
      </c>
      <c r="BL735" s="18" t="s">
        <v>246</v>
      </c>
      <c r="BM735" s="159" t="s">
        <v>2512</v>
      </c>
    </row>
    <row r="736" spans="1:65" s="13" customFormat="1">
      <c r="B736" s="162"/>
      <c r="D736" s="163" t="s">
        <v>247</v>
      </c>
      <c r="E736" s="164" t="s">
        <v>1</v>
      </c>
      <c r="F736" s="165" t="s">
        <v>2513</v>
      </c>
      <c r="H736" s="166">
        <v>7</v>
      </c>
      <c r="I736" s="167"/>
      <c r="L736" s="162"/>
      <c r="M736" s="168"/>
      <c r="N736" s="169"/>
      <c r="O736" s="169"/>
      <c r="P736" s="169"/>
      <c r="Q736" s="169"/>
      <c r="R736" s="169"/>
      <c r="S736" s="169"/>
      <c r="T736" s="170"/>
      <c r="AT736" s="164" t="s">
        <v>247</v>
      </c>
      <c r="AU736" s="164" t="s">
        <v>140</v>
      </c>
      <c r="AV736" s="13" t="s">
        <v>140</v>
      </c>
      <c r="AW736" s="13" t="s">
        <v>3</v>
      </c>
      <c r="AX736" s="13" t="s">
        <v>88</v>
      </c>
      <c r="AY736" s="164" t="s">
        <v>239</v>
      </c>
    </row>
    <row r="737" spans="1:65" s="12" customFormat="1" ht="22.75" customHeight="1">
      <c r="B737" s="134"/>
      <c r="D737" s="135" t="s">
        <v>79</v>
      </c>
      <c r="E737" s="145" t="s">
        <v>1240</v>
      </c>
      <c r="F737" s="145" t="s">
        <v>1241</v>
      </c>
      <c r="I737" s="137"/>
      <c r="J737" s="146">
        <f>BK737</f>
        <v>0</v>
      </c>
      <c r="L737" s="134"/>
      <c r="M737" s="139"/>
      <c r="N737" s="140"/>
      <c r="O737" s="140"/>
      <c r="P737" s="141">
        <f>SUM(P738:P749)</f>
        <v>0</v>
      </c>
      <c r="Q737" s="140"/>
      <c r="R737" s="141">
        <f>SUM(R738:R749)</f>
        <v>0.3885125371</v>
      </c>
      <c r="S737" s="140"/>
      <c r="T737" s="142">
        <f>SUM(T738:T749)</f>
        <v>0</v>
      </c>
      <c r="AR737" s="135" t="s">
        <v>88</v>
      </c>
      <c r="AT737" s="143" t="s">
        <v>79</v>
      </c>
      <c r="AU737" s="143" t="s">
        <v>88</v>
      </c>
      <c r="AY737" s="135" t="s">
        <v>239</v>
      </c>
      <c r="BK737" s="144">
        <f>SUM(BK738:BK749)</f>
        <v>0</v>
      </c>
    </row>
    <row r="738" spans="1:65" s="2" customFormat="1" ht="24.25" customHeight="1">
      <c r="A738" s="34"/>
      <c r="B738" s="147"/>
      <c r="C738" s="148" t="s">
        <v>1120</v>
      </c>
      <c r="D738" s="148" t="s">
        <v>242</v>
      </c>
      <c r="E738" s="149" t="s">
        <v>1243</v>
      </c>
      <c r="F738" s="150" t="s">
        <v>1244</v>
      </c>
      <c r="G738" s="151" t="s">
        <v>261</v>
      </c>
      <c r="H738" s="152">
        <v>663.13800000000003</v>
      </c>
      <c r="I738" s="153"/>
      <c r="J738" s="152">
        <f>ROUND(I738*H738,3)</f>
        <v>0</v>
      </c>
      <c r="K738" s="154"/>
      <c r="L738" s="35"/>
      <c r="M738" s="155" t="s">
        <v>1</v>
      </c>
      <c r="N738" s="156" t="s">
        <v>46</v>
      </c>
      <c r="O738" s="60"/>
      <c r="P738" s="157">
        <f>O738*H738</f>
        <v>0</v>
      </c>
      <c r="Q738" s="157">
        <v>1.6574999999999999E-4</v>
      </c>
      <c r="R738" s="157">
        <f>Q738*H738</f>
        <v>0.1099151235</v>
      </c>
      <c r="S738" s="157">
        <v>0</v>
      </c>
      <c r="T738" s="158">
        <f>S738*H738</f>
        <v>0</v>
      </c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R738" s="159" t="s">
        <v>307</v>
      </c>
      <c r="AT738" s="159" t="s">
        <v>242</v>
      </c>
      <c r="AU738" s="159" t="s">
        <v>140</v>
      </c>
      <c r="AY738" s="18" t="s">
        <v>239</v>
      </c>
      <c r="BE738" s="160">
        <f>IF(N738="základná",J738,0)</f>
        <v>0</v>
      </c>
      <c r="BF738" s="160">
        <f>IF(N738="znížená",J738,0)</f>
        <v>0</v>
      </c>
      <c r="BG738" s="160">
        <f>IF(N738="zákl. prenesená",J738,0)</f>
        <v>0</v>
      </c>
      <c r="BH738" s="160">
        <f>IF(N738="zníž. prenesená",J738,0)</f>
        <v>0</v>
      </c>
      <c r="BI738" s="160">
        <f>IF(N738="nulová",J738,0)</f>
        <v>0</v>
      </c>
      <c r="BJ738" s="18" t="s">
        <v>140</v>
      </c>
      <c r="BK738" s="161">
        <f>ROUND(I738*H738,3)</f>
        <v>0</v>
      </c>
      <c r="BL738" s="18" t="s">
        <v>307</v>
      </c>
      <c r="BM738" s="159" t="s">
        <v>1294</v>
      </c>
    </row>
    <row r="739" spans="1:65" s="13" customFormat="1">
      <c r="B739" s="162"/>
      <c r="D739" s="163" t="s">
        <v>247</v>
      </c>
      <c r="E739" s="164" t="s">
        <v>1</v>
      </c>
      <c r="F739" s="165" t="s">
        <v>2514</v>
      </c>
      <c r="H739" s="166">
        <v>663.13800000000003</v>
      </c>
      <c r="I739" s="167"/>
      <c r="L739" s="162"/>
      <c r="M739" s="168"/>
      <c r="N739" s="169"/>
      <c r="O739" s="169"/>
      <c r="P739" s="169"/>
      <c r="Q739" s="169"/>
      <c r="R739" s="169"/>
      <c r="S739" s="169"/>
      <c r="T739" s="170"/>
      <c r="AT739" s="164" t="s">
        <v>247</v>
      </c>
      <c r="AU739" s="164" t="s">
        <v>140</v>
      </c>
      <c r="AV739" s="13" t="s">
        <v>140</v>
      </c>
      <c r="AW739" s="13" t="s">
        <v>3</v>
      </c>
      <c r="AX739" s="13" t="s">
        <v>88</v>
      </c>
      <c r="AY739" s="164" t="s">
        <v>239</v>
      </c>
    </row>
    <row r="740" spans="1:65" s="2" customFormat="1" ht="38" customHeight="1">
      <c r="A740" s="34"/>
      <c r="B740" s="147"/>
      <c r="C740" s="148" t="s">
        <v>1127</v>
      </c>
      <c r="D740" s="148" t="s">
        <v>242</v>
      </c>
      <c r="E740" s="149" t="s">
        <v>1246</v>
      </c>
      <c r="F740" s="150" t="s">
        <v>1247</v>
      </c>
      <c r="G740" s="151" t="s">
        <v>261</v>
      </c>
      <c r="H740" s="152">
        <v>967.84900000000005</v>
      </c>
      <c r="I740" s="153"/>
      <c r="J740" s="152">
        <f>ROUND(I740*H740,3)</f>
        <v>0</v>
      </c>
      <c r="K740" s="154"/>
      <c r="L740" s="35"/>
      <c r="M740" s="155" t="s">
        <v>1</v>
      </c>
      <c r="N740" s="156" t="s">
        <v>46</v>
      </c>
      <c r="O740" s="60"/>
      <c r="P740" s="157">
        <f>O740*H740</f>
        <v>0</v>
      </c>
      <c r="Q740" s="157">
        <v>2.764E-4</v>
      </c>
      <c r="R740" s="157">
        <f>Q740*H740</f>
        <v>0.2675134636</v>
      </c>
      <c r="S740" s="157">
        <v>0</v>
      </c>
      <c r="T740" s="158">
        <f>S740*H740</f>
        <v>0</v>
      </c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R740" s="159" t="s">
        <v>307</v>
      </c>
      <c r="AT740" s="159" t="s">
        <v>242</v>
      </c>
      <c r="AU740" s="159" t="s">
        <v>140</v>
      </c>
      <c r="AY740" s="18" t="s">
        <v>239</v>
      </c>
      <c r="BE740" s="160">
        <f>IF(N740="základná",J740,0)</f>
        <v>0</v>
      </c>
      <c r="BF740" s="160">
        <f>IF(N740="znížená",J740,0)</f>
        <v>0</v>
      </c>
      <c r="BG740" s="160">
        <f>IF(N740="zákl. prenesená",J740,0)</f>
        <v>0</v>
      </c>
      <c r="BH740" s="160">
        <f>IF(N740="zníž. prenesená",J740,0)</f>
        <v>0</v>
      </c>
      <c r="BI740" s="160">
        <f>IF(N740="nulová",J740,0)</f>
        <v>0</v>
      </c>
      <c r="BJ740" s="18" t="s">
        <v>140</v>
      </c>
      <c r="BK740" s="161">
        <f>ROUND(I740*H740,3)</f>
        <v>0</v>
      </c>
      <c r="BL740" s="18" t="s">
        <v>307</v>
      </c>
      <c r="BM740" s="159" t="s">
        <v>1374</v>
      </c>
    </row>
    <row r="741" spans="1:65" s="13" customFormat="1" ht="31.45">
      <c r="B741" s="162"/>
      <c r="D741" s="163" t="s">
        <v>247</v>
      </c>
      <c r="E741" s="164" t="s">
        <v>1</v>
      </c>
      <c r="F741" s="165" t="s">
        <v>2515</v>
      </c>
      <c r="H741" s="166">
        <v>992.28</v>
      </c>
      <c r="I741" s="167"/>
      <c r="L741" s="162"/>
      <c r="M741" s="168"/>
      <c r="N741" s="169"/>
      <c r="O741" s="169"/>
      <c r="P741" s="169"/>
      <c r="Q741" s="169"/>
      <c r="R741" s="169"/>
      <c r="S741" s="169"/>
      <c r="T741" s="170"/>
      <c r="AT741" s="164" t="s">
        <v>247</v>
      </c>
      <c r="AU741" s="164" t="s">
        <v>140</v>
      </c>
      <c r="AV741" s="13" t="s">
        <v>140</v>
      </c>
      <c r="AW741" s="13" t="s">
        <v>3</v>
      </c>
      <c r="AX741" s="13" t="s">
        <v>80</v>
      </c>
      <c r="AY741" s="164" t="s">
        <v>239</v>
      </c>
    </row>
    <row r="742" spans="1:65" s="13" customFormat="1">
      <c r="B742" s="162"/>
      <c r="D742" s="163" t="s">
        <v>247</v>
      </c>
      <c r="E742" s="164" t="s">
        <v>1</v>
      </c>
      <c r="F742" s="165" t="s">
        <v>2516</v>
      </c>
      <c r="H742" s="166">
        <v>393.45</v>
      </c>
      <c r="I742" s="167"/>
      <c r="L742" s="162"/>
      <c r="M742" s="168"/>
      <c r="N742" s="169"/>
      <c r="O742" s="169"/>
      <c r="P742" s="169"/>
      <c r="Q742" s="169"/>
      <c r="R742" s="169"/>
      <c r="S742" s="169"/>
      <c r="T742" s="170"/>
      <c r="AT742" s="164" t="s">
        <v>247</v>
      </c>
      <c r="AU742" s="164" t="s">
        <v>140</v>
      </c>
      <c r="AV742" s="13" t="s">
        <v>140</v>
      </c>
      <c r="AW742" s="13" t="s">
        <v>3</v>
      </c>
      <c r="AX742" s="13" t="s">
        <v>80</v>
      </c>
      <c r="AY742" s="164" t="s">
        <v>239</v>
      </c>
    </row>
    <row r="743" spans="1:65" s="13" customFormat="1">
      <c r="B743" s="162"/>
      <c r="D743" s="163" t="s">
        <v>247</v>
      </c>
      <c r="E743" s="164" t="s">
        <v>1</v>
      </c>
      <c r="F743" s="165" t="s">
        <v>2517</v>
      </c>
      <c r="H743" s="166">
        <v>-249.19300000000001</v>
      </c>
      <c r="I743" s="167"/>
      <c r="L743" s="162"/>
      <c r="M743" s="168"/>
      <c r="N743" s="169"/>
      <c r="O743" s="169"/>
      <c r="P743" s="169"/>
      <c r="Q743" s="169"/>
      <c r="R743" s="169"/>
      <c r="S743" s="169"/>
      <c r="T743" s="170"/>
      <c r="AT743" s="164" t="s">
        <v>247</v>
      </c>
      <c r="AU743" s="164" t="s">
        <v>140</v>
      </c>
      <c r="AV743" s="13" t="s">
        <v>140</v>
      </c>
      <c r="AW743" s="13" t="s">
        <v>3</v>
      </c>
      <c r="AX743" s="13" t="s">
        <v>80</v>
      </c>
      <c r="AY743" s="164" t="s">
        <v>239</v>
      </c>
    </row>
    <row r="744" spans="1:65" s="13" customFormat="1" ht="31.45">
      <c r="B744" s="162"/>
      <c r="D744" s="163" t="s">
        <v>247</v>
      </c>
      <c r="E744" s="164" t="s">
        <v>1</v>
      </c>
      <c r="F744" s="165" t="s">
        <v>2518</v>
      </c>
      <c r="H744" s="166">
        <v>-76.433000000000007</v>
      </c>
      <c r="I744" s="167"/>
      <c r="L744" s="162"/>
      <c r="M744" s="168"/>
      <c r="N744" s="169"/>
      <c r="O744" s="169"/>
      <c r="P744" s="169"/>
      <c r="Q744" s="169"/>
      <c r="R744" s="169"/>
      <c r="S744" s="169"/>
      <c r="T744" s="170"/>
      <c r="AT744" s="164" t="s">
        <v>247</v>
      </c>
      <c r="AU744" s="164" t="s">
        <v>140</v>
      </c>
      <c r="AV744" s="13" t="s">
        <v>140</v>
      </c>
      <c r="AW744" s="13" t="s">
        <v>3</v>
      </c>
      <c r="AX744" s="13" t="s">
        <v>80</v>
      </c>
      <c r="AY744" s="164" t="s">
        <v>239</v>
      </c>
    </row>
    <row r="745" spans="1:65" s="13" customFormat="1" ht="20.95">
      <c r="B745" s="162"/>
      <c r="D745" s="163" t="s">
        <v>247</v>
      </c>
      <c r="E745" s="164" t="s">
        <v>1</v>
      </c>
      <c r="F745" s="165" t="s">
        <v>2519</v>
      </c>
      <c r="H745" s="166">
        <v>-92.254999999999995</v>
      </c>
      <c r="I745" s="167"/>
      <c r="L745" s="162"/>
      <c r="M745" s="168"/>
      <c r="N745" s="169"/>
      <c r="O745" s="169"/>
      <c r="P745" s="169"/>
      <c r="Q745" s="169"/>
      <c r="R745" s="169"/>
      <c r="S745" s="169"/>
      <c r="T745" s="170"/>
      <c r="AT745" s="164" t="s">
        <v>247</v>
      </c>
      <c r="AU745" s="164" t="s">
        <v>140</v>
      </c>
      <c r="AV745" s="13" t="s">
        <v>140</v>
      </c>
      <c r="AW745" s="13" t="s">
        <v>3</v>
      </c>
      <c r="AX745" s="13" t="s">
        <v>80</v>
      </c>
      <c r="AY745" s="164" t="s">
        <v>239</v>
      </c>
    </row>
    <row r="746" spans="1:65" s="14" customFormat="1">
      <c r="B746" s="171"/>
      <c r="D746" s="163" t="s">
        <v>247</v>
      </c>
      <c r="E746" s="172" t="s">
        <v>1</v>
      </c>
      <c r="F746" s="173" t="s">
        <v>249</v>
      </c>
      <c r="H746" s="174">
        <v>967.84900000000005</v>
      </c>
      <c r="I746" s="175"/>
      <c r="L746" s="171"/>
      <c r="M746" s="176"/>
      <c r="N746" s="177"/>
      <c r="O746" s="177"/>
      <c r="P746" s="177"/>
      <c r="Q746" s="177"/>
      <c r="R746" s="177"/>
      <c r="S746" s="177"/>
      <c r="T746" s="178"/>
      <c r="AT746" s="172" t="s">
        <v>247</v>
      </c>
      <c r="AU746" s="172" t="s">
        <v>140</v>
      </c>
      <c r="AV746" s="14" t="s">
        <v>246</v>
      </c>
      <c r="AW746" s="14" t="s">
        <v>3</v>
      </c>
      <c r="AX746" s="14" t="s">
        <v>88</v>
      </c>
      <c r="AY746" s="172" t="s">
        <v>239</v>
      </c>
    </row>
    <row r="747" spans="1:65" s="2" customFormat="1" ht="24.25" customHeight="1">
      <c r="A747" s="34"/>
      <c r="B747" s="147"/>
      <c r="C747" s="148" t="s">
        <v>568</v>
      </c>
      <c r="D747" s="148" t="s">
        <v>242</v>
      </c>
      <c r="E747" s="149" t="s">
        <v>1252</v>
      </c>
      <c r="F747" s="150" t="s">
        <v>1253</v>
      </c>
      <c r="G747" s="151" t="s">
        <v>261</v>
      </c>
      <c r="H747" s="152">
        <v>73.893000000000001</v>
      </c>
      <c r="I747" s="153"/>
      <c r="J747" s="152">
        <f>ROUND(I747*H747,3)</f>
        <v>0</v>
      </c>
      <c r="K747" s="154"/>
      <c r="L747" s="35"/>
      <c r="M747" s="155" t="s">
        <v>1</v>
      </c>
      <c r="N747" s="156" t="s">
        <v>46</v>
      </c>
      <c r="O747" s="60"/>
      <c r="P747" s="157">
        <f>O747*H747</f>
        <v>0</v>
      </c>
      <c r="Q747" s="157">
        <v>1.4999999999999999E-4</v>
      </c>
      <c r="R747" s="157">
        <f>Q747*H747</f>
        <v>1.1083949999999999E-2</v>
      </c>
      <c r="S747" s="157">
        <v>0</v>
      </c>
      <c r="T747" s="158">
        <f>S747*H747</f>
        <v>0</v>
      </c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R747" s="159" t="s">
        <v>246</v>
      </c>
      <c r="AT747" s="159" t="s">
        <v>242</v>
      </c>
      <c r="AU747" s="159" t="s">
        <v>140</v>
      </c>
      <c r="AY747" s="18" t="s">
        <v>239</v>
      </c>
      <c r="BE747" s="160">
        <f>IF(N747="základná",J747,0)</f>
        <v>0</v>
      </c>
      <c r="BF747" s="160">
        <f>IF(N747="znížená",J747,0)</f>
        <v>0</v>
      </c>
      <c r="BG747" s="160">
        <f>IF(N747="zákl. prenesená",J747,0)</f>
        <v>0</v>
      </c>
      <c r="BH747" s="160">
        <f>IF(N747="zníž. prenesená",J747,0)</f>
        <v>0</v>
      </c>
      <c r="BI747" s="160">
        <f>IF(N747="nulová",J747,0)</f>
        <v>0</v>
      </c>
      <c r="BJ747" s="18" t="s">
        <v>140</v>
      </c>
      <c r="BK747" s="161">
        <f>ROUND(I747*H747,3)</f>
        <v>0</v>
      </c>
      <c r="BL747" s="18" t="s">
        <v>246</v>
      </c>
      <c r="BM747" s="159" t="s">
        <v>2520</v>
      </c>
    </row>
    <row r="748" spans="1:65" s="13" customFormat="1" ht="20.95">
      <c r="B748" s="162"/>
      <c r="D748" s="163" t="s">
        <v>247</v>
      </c>
      <c r="E748" s="164" t="s">
        <v>1</v>
      </c>
      <c r="F748" s="165" t="s">
        <v>2521</v>
      </c>
      <c r="H748" s="166">
        <v>73.893000000000001</v>
      </c>
      <c r="I748" s="167"/>
      <c r="L748" s="162"/>
      <c r="M748" s="168"/>
      <c r="N748" s="169"/>
      <c r="O748" s="169"/>
      <c r="P748" s="169"/>
      <c r="Q748" s="169"/>
      <c r="R748" s="169"/>
      <c r="S748" s="169"/>
      <c r="T748" s="170"/>
      <c r="AT748" s="164" t="s">
        <v>247</v>
      </c>
      <c r="AU748" s="164" t="s">
        <v>140</v>
      </c>
      <c r="AV748" s="13" t="s">
        <v>140</v>
      </c>
      <c r="AW748" s="13" t="s">
        <v>3</v>
      </c>
      <c r="AX748" s="13" t="s">
        <v>88</v>
      </c>
      <c r="AY748" s="164" t="s">
        <v>239</v>
      </c>
    </row>
    <row r="749" spans="1:65" s="2" customFormat="1" ht="24.25" customHeight="1">
      <c r="A749" s="34"/>
      <c r="B749" s="147"/>
      <c r="C749" s="148" t="s">
        <v>652</v>
      </c>
      <c r="D749" s="148" t="s">
        <v>242</v>
      </c>
      <c r="E749" s="149" t="s">
        <v>1257</v>
      </c>
      <c r="F749" s="150" t="s">
        <v>1258</v>
      </c>
      <c r="G749" s="151" t="s">
        <v>261</v>
      </c>
      <c r="H749" s="152">
        <v>373.14</v>
      </c>
      <c r="I749" s="153"/>
      <c r="J749" s="152">
        <f>ROUND(I749*H749,3)</f>
        <v>0</v>
      </c>
      <c r="K749" s="154"/>
      <c r="L749" s="35"/>
      <c r="M749" s="155" t="s">
        <v>1</v>
      </c>
      <c r="N749" s="156" t="s">
        <v>46</v>
      </c>
      <c r="O749" s="60"/>
      <c r="P749" s="157">
        <f>O749*H749</f>
        <v>0</v>
      </c>
      <c r="Q749" s="157">
        <v>0</v>
      </c>
      <c r="R749" s="157">
        <f>Q749*H749</f>
        <v>0</v>
      </c>
      <c r="S749" s="157">
        <v>0</v>
      </c>
      <c r="T749" s="158">
        <f>S749*H749</f>
        <v>0</v>
      </c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R749" s="159" t="s">
        <v>246</v>
      </c>
      <c r="AT749" s="159" t="s">
        <v>242</v>
      </c>
      <c r="AU749" s="159" t="s">
        <v>140</v>
      </c>
      <c r="AY749" s="18" t="s">
        <v>239</v>
      </c>
      <c r="BE749" s="160">
        <f>IF(N749="základná",J749,0)</f>
        <v>0</v>
      </c>
      <c r="BF749" s="160">
        <f>IF(N749="znížená",J749,0)</f>
        <v>0</v>
      </c>
      <c r="BG749" s="160">
        <f>IF(N749="zákl. prenesená",J749,0)</f>
        <v>0</v>
      </c>
      <c r="BH749" s="160">
        <f>IF(N749="zníž. prenesená",J749,0)</f>
        <v>0</v>
      </c>
      <c r="BI749" s="160">
        <f>IF(N749="nulová",J749,0)</f>
        <v>0</v>
      </c>
      <c r="BJ749" s="18" t="s">
        <v>140</v>
      </c>
      <c r="BK749" s="161">
        <f>ROUND(I749*H749,3)</f>
        <v>0</v>
      </c>
      <c r="BL749" s="18" t="s">
        <v>246</v>
      </c>
      <c r="BM749" s="159" t="s">
        <v>2522</v>
      </c>
    </row>
    <row r="750" spans="1:65" s="12" customFormat="1" ht="22.75" customHeight="1">
      <c r="B750" s="134"/>
      <c r="D750" s="135" t="s">
        <v>79</v>
      </c>
      <c r="E750" s="145" t="s">
        <v>1260</v>
      </c>
      <c r="F750" s="145" t="s">
        <v>509</v>
      </c>
      <c r="I750" s="137"/>
      <c r="J750" s="146">
        <f>BK750</f>
        <v>0</v>
      </c>
      <c r="L750" s="134"/>
      <c r="M750" s="139"/>
      <c r="N750" s="140"/>
      <c r="O750" s="140"/>
      <c r="P750" s="141">
        <f>SUM(P751:P752)</f>
        <v>0</v>
      </c>
      <c r="Q750" s="140"/>
      <c r="R750" s="141">
        <f>SUM(R751:R752)</f>
        <v>0</v>
      </c>
      <c r="S750" s="140"/>
      <c r="T750" s="142">
        <f>SUM(T751:T752)</f>
        <v>0</v>
      </c>
      <c r="AR750" s="135" t="s">
        <v>88</v>
      </c>
      <c r="AT750" s="143" t="s">
        <v>79</v>
      </c>
      <c r="AU750" s="143" t="s">
        <v>88</v>
      </c>
      <c r="AY750" s="135" t="s">
        <v>239</v>
      </c>
      <c r="BK750" s="144">
        <f>SUM(BK751:BK752)</f>
        <v>0</v>
      </c>
    </row>
    <row r="751" spans="1:65" s="2" customFormat="1" ht="24.25" customHeight="1">
      <c r="A751" s="34"/>
      <c r="B751" s="147"/>
      <c r="C751" s="148" t="s">
        <v>1304</v>
      </c>
      <c r="D751" s="148" t="s">
        <v>242</v>
      </c>
      <c r="E751" s="149" t="s">
        <v>1577</v>
      </c>
      <c r="F751" s="150" t="s">
        <v>1578</v>
      </c>
      <c r="G751" s="151" t="s">
        <v>461</v>
      </c>
      <c r="H751" s="152">
        <v>0.111</v>
      </c>
      <c r="I751" s="153"/>
      <c r="J751" s="152">
        <f>ROUND(I751*H751,3)</f>
        <v>0</v>
      </c>
      <c r="K751" s="154"/>
      <c r="L751" s="35"/>
      <c r="M751" s="155" t="s">
        <v>1</v>
      </c>
      <c r="N751" s="156" t="s">
        <v>46</v>
      </c>
      <c r="O751" s="60"/>
      <c r="P751" s="157">
        <f>O751*H751</f>
        <v>0</v>
      </c>
      <c r="Q751" s="157">
        <v>0</v>
      </c>
      <c r="R751" s="157">
        <f>Q751*H751</f>
        <v>0</v>
      </c>
      <c r="S751" s="157">
        <v>0</v>
      </c>
      <c r="T751" s="158">
        <f>S751*H751</f>
        <v>0</v>
      </c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R751" s="159" t="s">
        <v>246</v>
      </c>
      <c r="AT751" s="159" t="s">
        <v>242</v>
      </c>
      <c r="AU751" s="159" t="s">
        <v>140</v>
      </c>
      <c r="AY751" s="18" t="s">
        <v>239</v>
      </c>
      <c r="BE751" s="160">
        <f>IF(N751="základná",J751,0)</f>
        <v>0</v>
      </c>
      <c r="BF751" s="160">
        <f>IF(N751="znížená",J751,0)</f>
        <v>0</v>
      </c>
      <c r="BG751" s="160">
        <f>IF(N751="zákl. prenesená",J751,0)</f>
        <v>0</v>
      </c>
      <c r="BH751" s="160">
        <f>IF(N751="zníž. prenesená",J751,0)</f>
        <v>0</v>
      </c>
      <c r="BI751" s="160">
        <f>IF(N751="nulová",J751,0)</f>
        <v>0</v>
      </c>
      <c r="BJ751" s="18" t="s">
        <v>140</v>
      </c>
      <c r="BK751" s="161">
        <f>ROUND(I751*H751,3)</f>
        <v>0</v>
      </c>
      <c r="BL751" s="18" t="s">
        <v>246</v>
      </c>
      <c r="BM751" s="159" t="s">
        <v>2523</v>
      </c>
    </row>
    <row r="752" spans="1:65" s="2" customFormat="1" ht="24.25" customHeight="1">
      <c r="A752" s="34"/>
      <c r="B752" s="147"/>
      <c r="C752" s="148" t="s">
        <v>1901</v>
      </c>
      <c r="D752" s="148" t="s">
        <v>242</v>
      </c>
      <c r="E752" s="149" t="s">
        <v>1580</v>
      </c>
      <c r="F752" s="150" t="s">
        <v>1581</v>
      </c>
      <c r="G752" s="151" t="s">
        <v>461</v>
      </c>
      <c r="H752" s="152">
        <v>0.38900000000000001</v>
      </c>
      <c r="I752" s="153"/>
      <c r="J752" s="152">
        <f>ROUND(I752*H752,3)</f>
        <v>0</v>
      </c>
      <c r="K752" s="154"/>
      <c r="L752" s="35"/>
      <c r="M752" s="155" t="s">
        <v>1</v>
      </c>
      <c r="N752" s="156" t="s">
        <v>46</v>
      </c>
      <c r="O752" s="60"/>
      <c r="P752" s="157">
        <f>O752*H752</f>
        <v>0</v>
      </c>
      <c r="Q752" s="157">
        <v>0</v>
      </c>
      <c r="R752" s="157">
        <f>Q752*H752</f>
        <v>0</v>
      </c>
      <c r="S752" s="157">
        <v>0</v>
      </c>
      <c r="T752" s="158">
        <f>S752*H752</f>
        <v>0</v>
      </c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R752" s="159" t="s">
        <v>246</v>
      </c>
      <c r="AT752" s="159" t="s">
        <v>242</v>
      </c>
      <c r="AU752" s="159" t="s">
        <v>140</v>
      </c>
      <c r="AY752" s="18" t="s">
        <v>239</v>
      </c>
      <c r="BE752" s="160">
        <f>IF(N752="základná",J752,0)</f>
        <v>0</v>
      </c>
      <c r="BF752" s="160">
        <f>IF(N752="znížená",J752,0)</f>
        <v>0</v>
      </c>
      <c r="BG752" s="160">
        <f>IF(N752="zákl. prenesená",J752,0)</f>
        <v>0</v>
      </c>
      <c r="BH752" s="160">
        <f>IF(N752="zníž. prenesená",J752,0)</f>
        <v>0</v>
      </c>
      <c r="BI752" s="160">
        <f>IF(N752="nulová",J752,0)</f>
        <v>0</v>
      </c>
      <c r="BJ752" s="18" t="s">
        <v>140</v>
      </c>
      <c r="BK752" s="161">
        <f>ROUND(I752*H752,3)</f>
        <v>0</v>
      </c>
      <c r="BL752" s="18" t="s">
        <v>246</v>
      </c>
      <c r="BM752" s="159" t="s">
        <v>2524</v>
      </c>
    </row>
    <row r="753" spans="1:65" s="12" customFormat="1" ht="25.85" customHeight="1">
      <c r="B753" s="134"/>
      <c r="D753" s="135" t="s">
        <v>79</v>
      </c>
      <c r="E753" s="136" t="s">
        <v>924</v>
      </c>
      <c r="F753" s="136" t="s">
        <v>1269</v>
      </c>
      <c r="I753" s="137"/>
      <c r="J753" s="138">
        <f>BK753</f>
        <v>0</v>
      </c>
      <c r="L753" s="134"/>
      <c r="M753" s="139"/>
      <c r="N753" s="140"/>
      <c r="O753" s="140"/>
      <c r="P753" s="141">
        <f>P754+P757</f>
        <v>0</v>
      </c>
      <c r="Q753" s="140"/>
      <c r="R753" s="141">
        <f>R754+R757</f>
        <v>2.9844000000000002E-2</v>
      </c>
      <c r="S753" s="140"/>
      <c r="T753" s="142">
        <f>T754+T757</f>
        <v>0</v>
      </c>
      <c r="AR753" s="135" t="s">
        <v>88</v>
      </c>
      <c r="AT753" s="143" t="s">
        <v>79</v>
      </c>
      <c r="AU753" s="143" t="s">
        <v>80</v>
      </c>
      <c r="AY753" s="135" t="s">
        <v>239</v>
      </c>
      <c r="BK753" s="144">
        <f>BK754+BK757</f>
        <v>0</v>
      </c>
    </row>
    <row r="754" spans="1:65" s="12" customFormat="1" ht="22.75" customHeight="1">
      <c r="B754" s="134"/>
      <c r="D754" s="135" t="s">
        <v>79</v>
      </c>
      <c r="E754" s="145" t="s">
        <v>1281</v>
      </c>
      <c r="F754" s="145" t="s">
        <v>1282</v>
      </c>
      <c r="I754" s="137"/>
      <c r="J754" s="146">
        <f>BK754</f>
        <v>0</v>
      </c>
      <c r="L754" s="134"/>
      <c r="M754" s="139"/>
      <c r="N754" s="140"/>
      <c r="O754" s="140"/>
      <c r="P754" s="141">
        <f>SUM(P755:P756)</f>
        <v>0</v>
      </c>
      <c r="Q754" s="140"/>
      <c r="R754" s="141">
        <f>SUM(R755:R756)</f>
        <v>2.9844000000000002E-2</v>
      </c>
      <c r="S754" s="140"/>
      <c r="T754" s="142">
        <f>SUM(T755:T756)</f>
        <v>0</v>
      </c>
      <c r="AR754" s="135" t="s">
        <v>88</v>
      </c>
      <c r="AT754" s="143" t="s">
        <v>79</v>
      </c>
      <c r="AU754" s="143" t="s">
        <v>88</v>
      </c>
      <c r="AY754" s="135" t="s">
        <v>239</v>
      </c>
      <c r="BK754" s="144">
        <f>SUM(BK755:BK756)</f>
        <v>0</v>
      </c>
    </row>
    <row r="755" spans="1:65" s="2" customFormat="1" ht="24.25" customHeight="1">
      <c r="A755" s="34"/>
      <c r="B755" s="147"/>
      <c r="C755" s="148" t="s">
        <v>1309</v>
      </c>
      <c r="D755" s="148" t="s">
        <v>242</v>
      </c>
      <c r="E755" s="149" t="s">
        <v>2525</v>
      </c>
      <c r="F755" s="150" t="s">
        <v>2526</v>
      </c>
      <c r="G755" s="151" t="s">
        <v>261</v>
      </c>
      <c r="H755" s="152">
        <v>3.6</v>
      </c>
      <c r="I755" s="153"/>
      <c r="J755" s="152">
        <f>ROUND(I755*H755,3)</f>
        <v>0</v>
      </c>
      <c r="K755" s="154"/>
      <c r="L755" s="35"/>
      <c r="M755" s="155" t="s">
        <v>1</v>
      </c>
      <c r="N755" s="156" t="s">
        <v>46</v>
      </c>
      <c r="O755" s="60"/>
      <c r="P755" s="157">
        <f>O755*H755</f>
        <v>0</v>
      </c>
      <c r="Q755" s="157">
        <v>8.2900000000000005E-3</v>
      </c>
      <c r="R755" s="157">
        <f>Q755*H755</f>
        <v>2.9844000000000002E-2</v>
      </c>
      <c r="S755" s="157">
        <v>0</v>
      </c>
      <c r="T755" s="158">
        <f>S755*H755</f>
        <v>0</v>
      </c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R755" s="159" t="s">
        <v>307</v>
      </c>
      <c r="AT755" s="159" t="s">
        <v>242</v>
      </c>
      <c r="AU755" s="159" t="s">
        <v>140</v>
      </c>
      <c r="AY755" s="18" t="s">
        <v>239</v>
      </c>
      <c r="BE755" s="160">
        <f>IF(N755="základná",J755,0)</f>
        <v>0</v>
      </c>
      <c r="BF755" s="160">
        <f>IF(N755="znížená",J755,0)</f>
        <v>0</v>
      </c>
      <c r="BG755" s="160">
        <f>IF(N755="zákl. prenesená",J755,0)</f>
        <v>0</v>
      </c>
      <c r="BH755" s="160">
        <f>IF(N755="zníž. prenesená",J755,0)</f>
        <v>0</v>
      </c>
      <c r="BI755" s="160">
        <f>IF(N755="nulová",J755,0)</f>
        <v>0</v>
      </c>
      <c r="BJ755" s="18" t="s">
        <v>140</v>
      </c>
      <c r="BK755" s="161">
        <f>ROUND(I755*H755,3)</f>
        <v>0</v>
      </c>
      <c r="BL755" s="18" t="s">
        <v>307</v>
      </c>
      <c r="BM755" s="159" t="s">
        <v>2527</v>
      </c>
    </row>
    <row r="756" spans="1:65" s="13" customFormat="1">
      <c r="B756" s="162"/>
      <c r="D756" s="163" t="s">
        <v>247</v>
      </c>
      <c r="E756" s="164" t="s">
        <v>1</v>
      </c>
      <c r="F756" s="165" t="s">
        <v>2126</v>
      </c>
      <c r="H756" s="166">
        <v>3.6</v>
      </c>
      <c r="I756" s="167"/>
      <c r="L756" s="162"/>
      <c r="M756" s="168"/>
      <c r="N756" s="169"/>
      <c r="O756" s="169"/>
      <c r="P756" s="169"/>
      <c r="Q756" s="169"/>
      <c r="R756" s="169"/>
      <c r="S756" s="169"/>
      <c r="T756" s="170"/>
      <c r="AT756" s="164" t="s">
        <v>247</v>
      </c>
      <c r="AU756" s="164" t="s">
        <v>140</v>
      </c>
      <c r="AV756" s="13" t="s">
        <v>140</v>
      </c>
      <c r="AW756" s="13" t="s">
        <v>3</v>
      </c>
      <c r="AX756" s="13" t="s">
        <v>88</v>
      </c>
      <c r="AY756" s="164" t="s">
        <v>239</v>
      </c>
    </row>
    <row r="757" spans="1:65" s="12" customFormat="1" ht="22.75" customHeight="1">
      <c r="B757" s="134"/>
      <c r="D757" s="135" t="s">
        <v>79</v>
      </c>
      <c r="E757" s="145" t="s">
        <v>1296</v>
      </c>
      <c r="F757" s="145" t="s">
        <v>509</v>
      </c>
      <c r="I757" s="137"/>
      <c r="J757" s="146">
        <f>BK757</f>
        <v>0</v>
      </c>
      <c r="L757" s="134"/>
      <c r="M757" s="139"/>
      <c r="N757" s="140"/>
      <c r="O757" s="140"/>
      <c r="P757" s="141">
        <f>P758</f>
        <v>0</v>
      </c>
      <c r="Q757" s="140"/>
      <c r="R757" s="141">
        <f>R758</f>
        <v>0</v>
      </c>
      <c r="S757" s="140"/>
      <c r="T757" s="142">
        <f>T758</f>
        <v>0</v>
      </c>
      <c r="AR757" s="135" t="s">
        <v>88</v>
      </c>
      <c r="AT757" s="143" t="s">
        <v>79</v>
      </c>
      <c r="AU757" s="143" t="s">
        <v>88</v>
      </c>
      <c r="AY757" s="135" t="s">
        <v>239</v>
      </c>
      <c r="BK757" s="144">
        <f>BK758</f>
        <v>0</v>
      </c>
    </row>
    <row r="758" spans="1:65" s="2" customFormat="1" ht="24.25" customHeight="1">
      <c r="A758" s="34"/>
      <c r="B758" s="147"/>
      <c r="C758" s="148" t="s">
        <v>535</v>
      </c>
      <c r="D758" s="148" t="s">
        <v>242</v>
      </c>
      <c r="E758" s="149" t="s">
        <v>1583</v>
      </c>
      <c r="F758" s="150" t="s">
        <v>1584</v>
      </c>
      <c r="G758" s="151" t="s">
        <v>461</v>
      </c>
      <c r="H758" s="152">
        <v>0.03</v>
      </c>
      <c r="I758" s="153"/>
      <c r="J758" s="152">
        <f>ROUND(I758*H758,3)</f>
        <v>0</v>
      </c>
      <c r="K758" s="154"/>
      <c r="L758" s="35"/>
      <c r="M758" s="155" t="s">
        <v>1</v>
      </c>
      <c r="N758" s="156" t="s">
        <v>46</v>
      </c>
      <c r="O758" s="60"/>
      <c r="P758" s="157">
        <f>O758*H758</f>
        <v>0</v>
      </c>
      <c r="Q758" s="157">
        <v>0</v>
      </c>
      <c r="R758" s="157">
        <f>Q758*H758</f>
        <v>0</v>
      </c>
      <c r="S758" s="157">
        <v>0</v>
      </c>
      <c r="T758" s="158">
        <f>S758*H758</f>
        <v>0</v>
      </c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R758" s="159" t="s">
        <v>246</v>
      </c>
      <c r="AT758" s="159" t="s">
        <v>242</v>
      </c>
      <c r="AU758" s="159" t="s">
        <v>140</v>
      </c>
      <c r="AY758" s="18" t="s">
        <v>239</v>
      </c>
      <c r="BE758" s="160">
        <f>IF(N758="základná",J758,0)</f>
        <v>0</v>
      </c>
      <c r="BF758" s="160">
        <f>IF(N758="znížená",J758,0)</f>
        <v>0</v>
      </c>
      <c r="BG758" s="160">
        <f>IF(N758="zákl. prenesená",J758,0)</f>
        <v>0</v>
      </c>
      <c r="BH758" s="160">
        <f>IF(N758="zníž. prenesená",J758,0)</f>
        <v>0</v>
      </c>
      <c r="BI758" s="160">
        <f>IF(N758="nulová",J758,0)</f>
        <v>0</v>
      </c>
      <c r="BJ758" s="18" t="s">
        <v>140</v>
      </c>
      <c r="BK758" s="161">
        <f>ROUND(I758*H758,3)</f>
        <v>0</v>
      </c>
      <c r="BL758" s="18" t="s">
        <v>246</v>
      </c>
      <c r="BM758" s="159" t="s">
        <v>2528</v>
      </c>
    </row>
    <row r="759" spans="1:65" s="12" customFormat="1" ht="25.85" customHeight="1">
      <c r="B759" s="134"/>
      <c r="D759" s="135" t="s">
        <v>79</v>
      </c>
      <c r="E759" s="136" t="s">
        <v>443</v>
      </c>
      <c r="F759" s="136" t="s">
        <v>1301</v>
      </c>
      <c r="I759" s="137"/>
      <c r="J759" s="138">
        <f>BK759</f>
        <v>0</v>
      </c>
      <c r="L759" s="134"/>
      <c r="M759" s="139"/>
      <c r="N759" s="140"/>
      <c r="O759" s="140"/>
      <c r="P759" s="141">
        <f>P760+P764+P768</f>
        <v>0</v>
      </c>
      <c r="Q759" s="140"/>
      <c r="R759" s="141">
        <f>R760+R764+R768</f>
        <v>6.5179999999999988E-2</v>
      </c>
      <c r="S759" s="140"/>
      <c r="T759" s="142">
        <f>T760+T764+T768</f>
        <v>0</v>
      </c>
      <c r="AR759" s="135" t="s">
        <v>88</v>
      </c>
      <c r="AT759" s="143" t="s">
        <v>79</v>
      </c>
      <c r="AU759" s="143" t="s">
        <v>80</v>
      </c>
      <c r="AY759" s="135" t="s">
        <v>239</v>
      </c>
      <c r="BK759" s="144">
        <f>BK760+BK764+BK768</f>
        <v>0</v>
      </c>
    </row>
    <row r="760" spans="1:65" s="12" customFormat="1" ht="22.75" customHeight="1">
      <c r="B760" s="134"/>
      <c r="D760" s="135" t="s">
        <v>79</v>
      </c>
      <c r="E760" s="145" t="s">
        <v>2529</v>
      </c>
      <c r="F760" s="145" t="s">
        <v>2530</v>
      </c>
      <c r="I760" s="137"/>
      <c r="J760" s="146">
        <f>BK760</f>
        <v>0</v>
      </c>
      <c r="L760" s="134"/>
      <c r="M760" s="139"/>
      <c r="N760" s="140"/>
      <c r="O760" s="140"/>
      <c r="P760" s="141">
        <f>SUM(P761:P763)</f>
        <v>0</v>
      </c>
      <c r="Q760" s="140"/>
      <c r="R760" s="141">
        <f>SUM(R761:R763)</f>
        <v>1.2199999999999999E-3</v>
      </c>
      <c r="S760" s="140"/>
      <c r="T760" s="142">
        <f>SUM(T761:T763)</f>
        <v>0</v>
      </c>
      <c r="AR760" s="135" t="s">
        <v>88</v>
      </c>
      <c r="AT760" s="143" t="s">
        <v>79</v>
      </c>
      <c r="AU760" s="143" t="s">
        <v>88</v>
      </c>
      <c r="AY760" s="135" t="s">
        <v>239</v>
      </c>
      <c r="BK760" s="144">
        <f>SUM(BK761:BK763)</f>
        <v>0</v>
      </c>
    </row>
    <row r="761" spans="1:65" s="2" customFormat="1" ht="24.25" customHeight="1">
      <c r="A761" s="34"/>
      <c r="B761" s="147"/>
      <c r="C761" s="148" t="s">
        <v>540</v>
      </c>
      <c r="D761" s="148" t="s">
        <v>242</v>
      </c>
      <c r="E761" s="149" t="s">
        <v>2531</v>
      </c>
      <c r="F761" s="150" t="s">
        <v>2532</v>
      </c>
      <c r="G761" s="151" t="s">
        <v>388</v>
      </c>
      <c r="H761" s="152">
        <v>2</v>
      </c>
      <c r="I761" s="153"/>
      <c r="J761" s="152">
        <f>ROUND(I761*H761,3)</f>
        <v>0</v>
      </c>
      <c r="K761" s="154"/>
      <c r="L761" s="35"/>
      <c r="M761" s="155" t="s">
        <v>1</v>
      </c>
      <c r="N761" s="156" t="s">
        <v>46</v>
      </c>
      <c r="O761" s="60"/>
      <c r="P761" s="157">
        <f>O761*H761</f>
        <v>0</v>
      </c>
      <c r="Q761" s="157">
        <v>0</v>
      </c>
      <c r="R761" s="157">
        <f>Q761*H761</f>
        <v>0</v>
      </c>
      <c r="S761" s="157">
        <v>0</v>
      </c>
      <c r="T761" s="158">
        <f>S761*H761</f>
        <v>0</v>
      </c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R761" s="159" t="s">
        <v>307</v>
      </c>
      <c r="AT761" s="159" t="s">
        <v>242</v>
      </c>
      <c r="AU761" s="159" t="s">
        <v>140</v>
      </c>
      <c r="AY761" s="18" t="s">
        <v>239</v>
      </c>
      <c r="BE761" s="160">
        <f>IF(N761="základná",J761,0)</f>
        <v>0</v>
      </c>
      <c r="BF761" s="160">
        <f>IF(N761="znížená",J761,0)</f>
        <v>0</v>
      </c>
      <c r="BG761" s="160">
        <f>IF(N761="zákl. prenesená",J761,0)</f>
        <v>0</v>
      </c>
      <c r="BH761" s="160">
        <f>IF(N761="zníž. prenesená",J761,0)</f>
        <v>0</v>
      </c>
      <c r="BI761" s="160">
        <f>IF(N761="nulová",J761,0)</f>
        <v>0</v>
      </c>
      <c r="BJ761" s="18" t="s">
        <v>140</v>
      </c>
      <c r="BK761" s="161">
        <f>ROUND(I761*H761,3)</f>
        <v>0</v>
      </c>
      <c r="BL761" s="18" t="s">
        <v>307</v>
      </c>
      <c r="BM761" s="159" t="s">
        <v>2533</v>
      </c>
    </row>
    <row r="762" spans="1:65" s="2" customFormat="1" ht="19.649999999999999">
      <c r="A762" s="34"/>
      <c r="B762" s="35"/>
      <c r="C762" s="34"/>
      <c r="D762" s="163" t="s">
        <v>316</v>
      </c>
      <c r="E762" s="34"/>
      <c r="F762" s="186" t="s">
        <v>2534</v>
      </c>
      <c r="G762" s="34"/>
      <c r="H762" s="34"/>
      <c r="I762" s="187"/>
      <c r="J762" s="34"/>
      <c r="K762" s="34"/>
      <c r="L762" s="35"/>
      <c r="M762" s="188"/>
      <c r="N762" s="189"/>
      <c r="O762" s="60"/>
      <c r="P762" s="60"/>
      <c r="Q762" s="60"/>
      <c r="R762" s="60"/>
      <c r="S762" s="60"/>
      <c r="T762" s="61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T762" s="18" t="s">
        <v>316</v>
      </c>
      <c r="AU762" s="18" t="s">
        <v>140</v>
      </c>
    </row>
    <row r="763" spans="1:65" s="2" customFormat="1" ht="24.25" customHeight="1">
      <c r="A763" s="34"/>
      <c r="B763" s="147"/>
      <c r="C763" s="190" t="s">
        <v>554</v>
      </c>
      <c r="D763" s="190" t="s">
        <v>541</v>
      </c>
      <c r="E763" s="191" t="s">
        <v>2535</v>
      </c>
      <c r="F763" s="192" t="s">
        <v>5433</v>
      </c>
      <c r="G763" s="193" t="s">
        <v>388</v>
      </c>
      <c r="H763" s="194">
        <v>2</v>
      </c>
      <c r="I763" s="195"/>
      <c r="J763" s="194">
        <f>ROUND(I763*H763,3)</f>
        <v>0</v>
      </c>
      <c r="K763" s="196"/>
      <c r="L763" s="197"/>
      <c r="M763" s="198" t="s">
        <v>1</v>
      </c>
      <c r="N763" s="199" t="s">
        <v>46</v>
      </c>
      <c r="O763" s="60"/>
      <c r="P763" s="157">
        <f>O763*H763</f>
        <v>0</v>
      </c>
      <c r="Q763" s="157">
        <v>6.0999999999999997E-4</v>
      </c>
      <c r="R763" s="157">
        <f>Q763*H763</f>
        <v>1.2199999999999999E-3</v>
      </c>
      <c r="S763" s="157">
        <v>0</v>
      </c>
      <c r="T763" s="158">
        <f>S763*H763</f>
        <v>0</v>
      </c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R763" s="159" t="s">
        <v>323</v>
      </c>
      <c r="AT763" s="159" t="s">
        <v>541</v>
      </c>
      <c r="AU763" s="159" t="s">
        <v>140</v>
      </c>
      <c r="AY763" s="18" t="s">
        <v>239</v>
      </c>
      <c r="BE763" s="160">
        <f>IF(N763="základná",J763,0)</f>
        <v>0</v>
      </c>
      <c r="BF763" s="160">
        <f>IF(N763="znížená",J763,0)</f>
        <v>0</v>
      </c>
      <c r="BG763" s="160">
        <f>IF(N763="zákl. prenesená",J763,0)</f>
        <v>0</v>
      </c>
      <c r="BH763" s="160">
        <f>IF(N763="zníž. prenesená",J763,0)</f>
        <v>0</v>
      </c>
      <c r="BI763" s="160">
        <f>IF(N763="nulová",J763,0)</f>
        <v>0</v>
      </c>
      <c r="BJ763" s="18" t="s">
        <v>140</v>
      </c>
      <c r="BK763" s="161">
        <f>ROUND(I763*H763,3)</f>
        <v>0</v>
      </c>
      <c r="BL763" s="18" t="s">
        <v>307</v>
      </c>
      <c r="BM763" s="159" t="s">
        <v>2536</v>
      </c>
    </row>
    <row r="764" spans="1:65" s="12" customFormat="1" ht="22.75" customHeight="1">
      <c r="B764" s="134"/>
      <c r="D764" s="135" t="s">
        <v>79</v>
      </c>
      <c r="E764" s="145" t="s">
        <v>1302</v>
      </c>
      <c r="F764" s="145" t="s">
        <v>1303</v>
      </c>
      <c r="I764" s="137"/>
      <c r="J764" s="146">
        <f>BK764</f>
        <v>0</v>
      </c>
      <c r="L764" s="134"/>
      <c r="M764" s="139"/>
      <c r="N764" s="140"/>
      <c r="O764" s="140"/>
      <c r="P764" s="141">
        <f>SUM(P765:P767)</f>
        <v>0</v>
      </c>
      <c r="Q764" s="140"/>
      <c r="R764" s="141">
        <f>SUM(R765:R767)</f>
        <v>6.3959999999999989E-2</v>
      </c>
      <c r="S764" s="140"/>
      <c r="T764" s="142">
        <f>SUM(T765:T767)</f>
        <v>0</v>
      </c>
      <c r="AR764" s="135" t="s">
        <v>88</v>
      </c>
      <c r="AT764" s="143" t="s">
        <v>79</v>
      </c>
      <c r="AU764" s="143" t="s">
        <v>88</v>
      </c>
      <c r="AY764" s="135" t="s">
        <v>239</v>
      </c>
      <c r="BK764" s="144">
        <f>SUM(BK765:BK767)</f>
        <v>0</v>
      </c>
    </row>
    <row r="765" spans="1:65" s="2" customFormat="1" ht="24.25" customHeight="1">
      <c r="A765" s="34"/>
      <c r="B765" s="147"/>
      <c r="C765" s="148" t="s">
        <v>1648</v>
      </c>
      <c r="D765" s="148" t="s">
        <v>242</v>
      </c>
      <c r="E765" s="149" t="s">
        <v>1305</v>
      </c>
      <c r="F765" s="150" t="s">
        <v>1306</v>
      </c>
      <c r="G765" s="151" t="s">
        <v>388</v>
      </c>
      <c r="H765" s="152">
        <v>3</v>
      </c>
      <c r="I765" s="153"/>
      <c r="J765" s="152">
        <f>ROUND(I765*H765,3)</f>
        <v>0</v>
      </c>
      <c r="K765" s="154"/>
      <c r="L765" s="35"/>
      <c r="M765" s="155" t="s">
        <v>1</v>
      </c>
      <c r="N765" s="156" t="s">
        <v>46</v>
      </c>
      <c r="O765" s="60"/>
      <c r="P765" s="157">
        <f>O765*H765</f>
        <v>0</v>
      </c>
      <c r="Q765" s="157">
        <v>0</v>
      </c>
      <c r="R765" s="157">
        <f>Q765*H765</f>
        <v>0</v>
      </c>
      <c r="S765" s="157">
        <v>0</v>
      </c>
      <c r="T765" s="158">
        <f>S765*H765</f>
        <v>0</v>
      </c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R765" s="159" t="s">
        <v>246</v>
      </c>
      <c r="AT765" s="159" t="s">
        <v>242</v>
      </c>
      <c r="AU765" s="159" t="s">
        <v>140</v>
      </c>
      <c r="AY765" s="18" t="s">
        <v>239</v>
      </c>
      <c r="BE765" s="160">
        <f>IF(N765="základná",J765,0)</f>
        <v>0</v>
      </c>
      <c r="BF765" s="160">
        <f>IF(N765="znížená",J765,0)</f>
        <v>0</v>
      </c>
      <c r="BG765" s="160">
        <f>IF(N765="zákl. prenesená",J765,0)</f>
        <v>0</v>
      </c>
      <c r="BH765" s="160">
        <f>IF(N765="zníž. prenesená",J765,0)</f>
        <v>0</v>
      </c>
      <c r="BI765" s="160">
        <f>IF(N765="nulová",J765,0)</f>
        <v>0</v>
      </c>
      <c r="BJ765" s="18" t="s">
        <v>140</v>
      </c>
      <c r="BK765" s="161">
        <f>ROUND(I765*H765,3)</f>
        <v>0</v>
      </c>
      <c r="BL765" s="18" t="s">
        <v>246</v>
      </c>
      <c r="BM765" s="159" t="s">
        <v>2537</v>
      </c>
    </row>
    <row r="766" spans="1:65" s="2" customFormat="1" ht="14.4" customHeight="1">
      <c r="A766" s="34"/>
      <c r="B766" s="147"/>
      <c r="C766" s="190" t="s">
        <v>1752</v>
      </c>
      <c r="D766" s="190" t="s">
        <v>541</v>
      </c>
      <c r="E766" s="191" t="s">
        <v>1310</v>
      </c>
      <c r="F766" s="192" t="s">
        <v>1311</v>
      </c>
      <c r="G766" s="193" t="s">
        <v>388</v>
      </c>
      <c r="H766" s="194">
        <v>3</v>
      </c>
      <c r="I766" s="195"/>
      <c r="J766" s="194">
        <f>ROUND(I766*H766,3)</f>
        <v>0</v>
      </c>
      <c r="K766" s="196"/>
      <c r="L766" s="197"/>
      <c r="M766" s="198" t="s">
        <v>1</v>
      </c>
      <c r="N766" s="199" t="s">
        <v>46</v>
      </c>
      <c r="O766" s="60"/>
      <c r="P766" s="157">
        <f>O766*H766</f>
        <v>0</v>
      </c>
      <c r="Q766" s="157">
        <v>2.1319999999999999E-2</v>
      </c>
      <c r="R766" s="157">
        <f>Q766*H766</f>
        <v>6.3959999999999989E-2</v>
      </c>
      <c r="S766" s="157">
        <v>0</v>
      </c>
      <c r="T766" s="158">
        <f>S766*H766</f>
        <v>0</v>
      </c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R766" s="159" t="s">
        <v>291</v>
      </c>
      <c r="AT766" s="159" t="s">
        <v>541</v>
      </c>
      <c r="AU766" s="159" t="s">
        <v>140</v>
      </c>
      <c r="AY766" s="18" t="s">
        <v>239</v>
      </c>
      <c r="BE766" s="160">
        <f>IF(N766="základná",J766,0)</f>
        <v>0</v>
      </c>
      <c r="BF766" s="160">
        <f>IF(N766="znížená",J766,0)</f>
        <v>0</v>
      </c>
      <c r="BG766" s="160">
        <f>IF(N766="zákl. prenesená",J766,0)</f>
        <v>0</v>
      </c>
      <c r="BH766" s="160">
        <f>IF(N766="zníž. prenesená",J766,0)</f>
        <v>0</v>
      </c>
      <c r="BI766" s="160">
        <f>IF(N766="nulová",J766,0)</f>
        <v>0</v>
      </c>
      <c r="BJ766" s="18" t="s">
        <v>140</v>
      </c>
      <c r="BK766" s="161">
        <f>ROUND(I766*H766,3)</f>
        <v>0</v>
      </c>
      <c r="BL766" s="18" t="s">
        <v>246</v>
      </c>
      <c r="BM766" s="159" t="s">
        <v>2538</v>
      </c>
    </row>
    <row r="767" spans="1:65" s="2" customFormat="1" ht="29.45">
      <c r="A767" s="34"/>
      <c r="B767" s="35"/>
      <c r="C767" s="34"/>
      <c r="D767" s="163" t="s">
        <v>316</v>
      </c>
      <c r="E767" s="34"/>
      <c r="F767" s="186" t="s">
        <v>1313</v>
      </c>
      <c r="G767" s="34"/>
      <c r="H767" s="34"/>
      <c r="I767" s="187"/>
      <c r="J767" s="34"/>
      <c r="K767" s="34"/>
      <c r="L767" s="35"/>
      <c r="M767" s="188"/>
      <c r="N767" s="189"/>
      <c r="O767" s="60"/>
      <c r="P767" s="60"/>
      <c r="Q767" s="60"/>
      <c r="R767" s="60"/>
      <c r="S767" s="60"/>
      <c r="T767" s="61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T767" s="18" t="s">
        <v>316</v>
      </c>
      <c r="AU767" s="18" t="s">
        <v>140</v>
      </c>
    </row>
    <row r="768" spans="1:65" s="12" customFormat="1" ht="22.75" customHeight="1">
      <c r="B768" s="134"/>
      <c r="D768" s="135" t="s">
        <v>79</v>
      </c>
      <c r="E768" s="145" t="s">
        <v>1319</v>
      </c>
      <c r="F768" s="145" t="s">
        <v>509</v>
      </c>
      <c r="I768" s="137"/>
      <c r="J768" s="146">
        <f>BK768</f>
        <v>0</v>
      </c>
      <c r="L768" s="134"/>
      <c r="M768" s="139"/>
      <c r="N768" s="140"/>
      <c r="O768" s="140"/>
      <c r="P768" s="141">
        <f>P769</f>
        <v>0</v>
      </c>
      <c r="Q768" s="140"/>
      <c r="R768" s="141">
        <f>R769</f>
        <v>0</v>
      </c>
      <c r="S768" s="140"/>
      <c r="T768" s="142">
        <f>T769</f>
        <v>0</v>
      </c>
      <c r="AR768" s="135" t="s">
        <v>88</v>
      </c>
      <c r="AT768" s="143" t="s">
        <v>79</v>
      </c>
      <c r="AU768" s="143" t="s">
        <v>88</v>
      </c>
      <c r="AY768" s="135" t="s">
        <v>239</v>
      </c>
      <c r="BK768" s="144">
        <f>BK769</f>
        <v>0</v>
      </c>
    </row>
    <row r="769" spans="1:65" s="2" customFormat="1" ht="24.25" customHeight="1">
      <c r="A769" s="34"/>
      <c r="B769" s="147"/>
      <c r="C769" s="148" t="s">
        <v>1905</v>
      </c>
      <c r="D769" s="148" t="s">
        <v>242</v>
      </c>
      <c r="E769" s="149" t="s">
        <v>1589</v>
      </c>
      <c r="F769" s="150" t="s">
        <v>1590</v>
      </c>
      <c r="G769" s="151" t="s">
        <v>461</v>
      </c>
      <c r="H769" s="152">
        <v>6.5000000000000002E-2</v>
      </c>
      <c r="I769" s="153"/>
      <c r="J769" s="152">
        <f>ROUND(I769*H769,3)</f>
        <v>0</v>
      </c>
      <c r="K769" s="154"/>
      <c r="L769" s="35"/>
      <c r="M769" s="155" t="s">
        <v>1</v>
      </c>
      <c r="N769" s="156" t="s">
        <v>46</v>
      </c>
      <c r="O769" s="60"/>
      <c r="P769" s="157">
        <f>O769*H769</f>
        <v>0</v>
      </c>
      <c r="Q769" s="157">
        <v>0</v>
      </c>
      <c r="R769" s="157">
        <f>Q769*H769</f>
        <v>0</v>
      </c>
      <c r="S769" s="157">
        <v>0</v>
      </c>
      <c r="T769" s="158">
        <f>S769*H769</f>
        <v>0</v>
      </c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R769" s="159" t="s">
        <v>246</v>
      </c>
      <c r="AT769" s="159" t="s">
        <v>242</v>
      </c>
      <c r="AU769" s="159" t="s">
        <v>140</v>
      </c>
      <c r="AY769" s="18" t="s">
        <v>239</v>
      </c>
      <c r="BE769" s="160">
        <f>IF(N769="základná",J769,0)</f>
        <v>0</v>
      </c>
      <c r="BF769" s="160">
        <f>IF(N769="znížená",J769,0)</f>
        <v>0</v>
      </c>
      <c r="BG769" s="160">
        <f>IF(N769="zákl. prenesená",J769,0)</f>
        <v>0</v>
      </c>
      <c r="BH769" s="160">
        <f>IF(N769="zníž. prenesená",J769,0)</f>
        <v>0</v>
      </c>
      <c r="BI769" s="160">
        <f>IF(N769="nulová",J769,0)</f>
        <v>0</v>
      </c>
      <c r="BJ769" s="18" t="s">
        <v>140</v>
      </c>
      <c r="BK769" s="161">
        <f>ROUND(I769*H769,3)</f>
        <v>0</v>
      </c>
      <c r="BL769" s="18" t="s">
        <v>246</v>
      </c>
      <c r="BM769" s="159" t="s">
        <v>2539</v>
      </c>
    </row>
    <row r="770" spans="1:65" s="12" customFormat="1" ht="25.85" customHeight="1">
      <c r="B770" s="134"/>
      <c r="D770" s="135" t="s">
        <v>79</v>
      </c>
      <c r="E770" s="136" t="s">
        <v>934</v>
      </c>
      <c r="F770" s="136" t="s">
        <v>2540</v>
      </c>
      <c r="I770" s="137"/>
      <c r="J770" s="138">
        <f>BK770</f>
        <v>0</v>
      </c>
      <c r="L770" s="134"/>
      <c r="M770" s="139"/>
      <c r="N770" s="140"/>
      <c r="O770" s="140"/>
      <c r="P770" s="141">
        <f>P771</f>
        <v>0</v>
      </c>
      <c r="Q770" s="140"/>
      <c r="R770" s="141">
        <f>R771</f>
        <v>0</v>
      </c>
      <c r="S770" s="140"/>
      <c r="T770" s="142">
        <f>T771</f>
        <v>0</v>
      </c>
      <c r="AR770" s="135" t="s">
        <v>88</v>
      </c>
      <c r="AT770" s="143" t="s">
        <v>79</v>
      </c>
      <c r="AU770" s="143" t="s">
        <v>80</v>
      </c>
      <c r="AY770" s="135" t="s">
        <v>239</v>
      </c>
      <c r="BK770" s="144">
        <f>BK771</f>
        <v>0</v>
      </c>
    </row>
    <row r="771" spans="1:65" s="12" customFormat="1" ht="22.75" customHeight="1">
      <c r="B771" s="134"/>
      <c r="D771" s="135" t="s">
        <v>79</v>
      </c>
      <c r="E771" s="145" t="s">
        <v>2541</v>
      </c>
      <c r="F771" s="145" t="s">
        <v>2542</v>
      </c>
      <c r="I771" s="137"/>
      <c r="J771" s="146">
        <f>BK771</f>
        <v>0</v>
      </c>
      <c r="L771" s="134"/>
      <c r="M771" s="139"/>
      <c r="N771" s="140"/>
      <c r="O771" s="140"/>
      <c r="P771" s="141">
        <f>P772</f>
        <v>0</v>
      </c>
      <c r="Q771" s="140"/>
      <c r="R771" s="141">
        <f>R772</f>
        <v>0</v>
      </c>
      <c r="S771" s="140"/>
      <c r="T771" s="142">
        <f>T772</f>
        <v>0</v>
      </c>
      <c r="AR771" s="135" t="s">
        <v>88</v>
      </c>
      <c r="AT771" s="143" t="s">
        <v>79</v>
      </c>
      <c r="AU771" s="143" t="s">
        <v>88</v>
      </c>
      <c r="AY771" s="135" t="s">
        <v>239</v>
      </c>
      <c r="BK771" s="144">
        <f>BK772</f>
        <v>0</v>
      </c>
    </row>
    <row r="772" spans="1:65" s="2" customFormat="1" ht="24.25" customHeight="1">
      <c r="A772" s="34"/>
      <c r="B772" s="147"/>
      <c r="C772" s="148" t="s">
        <v>1588</v>
      </c>
      <c r="D772" s="148" t="s">
        <v>242</v>
      </c>
      <c r="E772" s="149" t="s">
        <v>2543</v>
      </c>
      <c r="F772" s="150" t="s">
        <v>2544</v>
      </c>
      <c r="G772" s="151" t="s">
        <v>388</v>
      </c>
      <c r="H772" s="152">
        <v>3</v>
      </c>
      <c r="I772" s="153"/>
      <c r="J772" s="152">
        <f>ROUND(I772*H772,3)</f>
        <v>0</v>
      </c>
      <c r="K772" s="154"/>
      <c r="L772" s="35"/>
      <c r="M772" s="155" t="s">
        <v>1</v>
      </c>
      <c r="N772" s="156" t="s">
        <v>46</v>
      </c>
      <c r="O772" s="60"/>
      <c r="P772" s="157">
        <f>O772*H772</f>
        <v>0</v>
      </c>
      <c r="Q772" s="157">
        <v>0</v>
      </c>
      <c r="R772" s="157">
        <f>Q772*H772</f>
        <v>0</v>
      </c>
      <c r="S772" s="157">
        <v>0</v>
      </c>
      <c r="T772" s="158">
        <f>S772*H772</f>
        <v>0</v>
      </c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R772" s="159" t="s">
        <v>307</v>
      </c>
      <c r="AT772" s="159" t="s">
        <v>242</v>
      </c>
      <c r="AU772" s="159" t="s">
        <v>140</v>
      </c>
      <c r="AY772" s="18" t="s">
        <v>239</v>
      </c>
      <c r="BE772" s="160">
        <f>IF(N772="základná",J772,0)</f>
        <v>0</v>
      </c>
      <c r="BF772" s="160">
        <f>IF(N772="znížená",J772,0)</f>
        <v>0</v>
      </c>
      <c r="BG772" s="160">
        <f>IF(N772="zákl. prenesená",J772,0)</f>
        <v>0</v>
      </c>
      <c r="BH772" s="160">
        <f>IF(N772="zníž. prenesená",J772,0)</f>
        <v>0</v>
      </c>
      <c r="BI772" s="160">
        <f>IF(N772="nulová",J772,0)</f>
        <v>0</v>
      </c>
      <c r="BJ772" s="18" t="s">
        <v>140</v>
      </c>
      <c r="BK772" s="161">
        <f>ROUND(I772*H772,3)</f>
        <v>0</v>
      </c>
      <c r="BL772" s="18" t="s">
        <v>307</v>
      </c>
      <c r="BM772" s="159" t="s">
        <v>2545</v>
      </c>
    </row>
    <row r="773" spans="1:65" s="12" customFormat="1" ht="25.85" customHeight="1">
      <c r="B773" s="134"/>
      <c r="D773" s="135" t="s">
        <v>79</v>
      </c>
      <c r="E773" s="136" t="s">
        <v>1324</v>
      </c>
      <c r="F773" s="136" t="s">
        <v>1325</v>
      </c>
      <c r="I773" s="137"/>
      <c r="J773" s="138">
        <f>BK773</f>
        <v>0</v>
      </c>
      <c r="L773" s="134"/>
      <c r="M773" s="139"/>
      <c r="N773" s="140"/>
      <c r="O773" s="140"/>
      <c r="P773" s="141">
        <f>SUM(P774:P779)</f>
        <v>0</v>
      </c>
      <c r="Q773" s="140"/>
      <c r="R773" s="141">
        <f>SUM(R774:R779)</f>
        <v>5.2999999999999998E-4</v>
      </c>
      <c r="S773" s="140"/>
      <c r="T773" s="142">
        <f>SUM(T774:T779)</f>
        <v>0.67</v>
      </c>
      <c r="AR773" s="135" t="s">
        <v>88</v>
      </c>
      <c r="AT773" s="143" t="s">
        <v>79</v>
      </c>
      <c r="AU773" s="143" t="s">
        <v>80</v>
      </c>
      <c r="AY773" s="135" t="s">
        <v>239</v>
      </c>
      <c r="BK773" s="144">
        <f>SUM(BK774:BK779)</f>
        <v>0</v>
      </c>
    </row>
    <row r="774" spans="1:65" s="2" customFormat="1" ht="38" customHeight="1">
      <c r="A774" s="34"/>
      <c r="B774" s="147"/>
      <c r="C774" s="148" t="s">
        <v>549</v>
      </c>
      <c r="D774" s="148" t="s">
        <v>242</v>
      </c>
      <c r="E774" s="149" t="s">
        <v>1332</v>
      </c>
      <c r="F774" s="150" t="s">
        <v>1333</v>
      </c>
      <c r="G774" s="151" t="s">
        <v>1334</v>
      </c>
      <c r="H774" s="152">
        <v>12</v>
      </c>
      <c r="I774" s="153"/>
      <c r="J774" s="152">
        <f>ROUND(I774*H774,3)</f>
        <v>0</v>
      </c>
      <c r="K774" s="154"/>
      <c r="L774" s="35"/>
      <c r="M774" s="155" t="s">
        <v>1</v>
      </c>
      <c r="N774" s="156" t="s">
        <v>46</v>
      </c>
      <c r="O774" s="60"/>
      <c r="P774" s="157">
        <f>O774*H774</f>
        <v>0</v>
      </c>
      <c r="Q774" s="157">
        <v>0</v>
      </c>
      <c r="R774" s="157">
        <f>Q774*H774</f>
        <v>0</v>
      </c>
      <c r="S774" s="157">
        <v>0</v>
      </c>
      <c r="T774" s="158">
        <f>S774*H774</f>
        <v>0</v>
      </c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R774" s="159" t="s">
        <v>1335</v>
      </c>
      <c r="AT774" s="159" t="s">
        <v>242</v>
      </c>
      <c r="AU774" s="159" t="s">
        <v>88</v>
      </c>
      <c r="AY774" s="18" t="s">
        <v>239</v>
      </c>
      <c r="BE774" s="160">
        <f>IF(N774="základná",J774,0)</f>
        <v>0</v>
      </c>
      <c r="BF774" s="160">
        <f>IF(N774="znížená",J774,0)</f>
        <v>0</v>
      </c>
      <c r="BG774" s="160">
        <f>IF(N774="zákl. prenesená",J774,0)</f>
        <v>0</v>
      </c>
      <c r="BH774" s="160">
        <f>IF(N774="zníž. prenesená",J774,0)</f>
        <v>0</v>
      </c>
      <c r="BI774" s="160">
        <f>IF(N774="nulová",J774,0)</f>
        <v>0</v>
      </c>
      <c r="BJ774" s="18" t="s">
        <v>140</v>
      </c>
      <c r="BK774" s="161">
        <f>ROUND(I774*H774,3)</f>
        <v>0</v>
      </c>
      <c r="BL774" s="18" t="s">
        <v>1335</v>
      </c>
      <c r="BM774" s="159" t="s">
        <v>859</v>
      </c>
    </row>
    <row r="775" spans="1:65" s="13" customFormat="1" ht="20.95">
      <c r="B775" s="162"/>
      <c r="D775" s="163" t="s">
        <v>247</v>
      </c>
      <c r="E775" s="164" t="s">
        <v>1</v>
      </c>
      <c r="F775" s="165" t="s">
        <v>2546</v>
      </c>
      <c r="H775" s="166">
        <v>12</v>
      </c>
      <c r="I775" s="167"/>
      <c r="L775" s="162"/>
      <c r="M775" s="168"/>
      <c r="N775" s="169"/>
      <c r="O775" s="169"/>
      <c r="P775" s="169"/>
      <c r="Q775" s="169"/>
      <c r="R775" s="169"/>
      <c r="S775" s="169"/>
      <c r="T775" s="170"/>
      <c r="AT775" s="164" t="s">
        <v>247</v>
      </c>
      <c r="AU775" s="164" t="s">
        <v>88</v>
      </c>
      <c r="AV775" s="13" t="s">
        <v>140</v>
      </c>
      <c r="AW775" s="13" t="s">
        <v>3</v>
      </c>
      <c r="AX775" s="13" t="s">
        <v>88</v>
      </c>
      <c r="AY775" s="164" t="s">
        <v>239</v>
      </c>
    </row>
    <row r="776" spans="1:65" s="2" customFormat="1" ht="24.25" customHeight="1">
      <c r="A776" s="34"/>
      <c r="B776" s="147"/>
      <c r="C776" s="148" t="s">
        <v>804</v>
      </c>
      <c r="D776" s="148" t="s">
        <v>242</v>
      </c>
      <c r="E776" s="149" t="s">
        <v>2547</v>
      </c>
      <c r="F776" s="150" t="s">
        <v>2548</v>
      </c>
      <c r="G776" s="151" t="s">
        <v>2011</v>
      </c>
      <c r="H776" s="152">
        <v>1</v>
      </c>
      <c r="I776" s="153"/>
      <c r="J776" s="152">
        <f>ROUND(I776*H776,3)</f>
        <v>0</v>
      </c>
      <c r="K776" s="154"/>
      <c r="L776" s="35"/>
      <c r="M776" s="155" t="s">
        <v>1</v>
      </c>
      <c r="N776" s="156" t="s">
        <v>46</v>
      </c>
      <c r="O776" s="60"/>
      <c r="P776" s="157">
        <f>O776*H776</f>
        <v>0</v>
      </c>
      <c r="Q776" s="157">
        <v>0</v>
      </c>
      <c r="R776" s="157">
        <f>Q776*H776</f>
        <v>0</v>
      </c>
      <c r="S776" s="157">
        <v>0.67</v>
      </c>
      <c r="T776" s="158">
        <f>S776*H776</f>
        <v>0.67</v>
      </c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R776" s="159" t="s">
        <v>246</v>
      </c>
      <c r="AT776" s="159" t="s">
        <v>242</v>
      </c>
      <c r="AU776" s="159" t="s">
        <v>88</v>
      </c>
      <c r="AY776" s="18" t="s">
        <v>239</v>
      </c>
      <c r="BE776" s="160">
        <f>IF(N776="základná",J776,0)</f>
        <v>0</v>
      </c>
      <c r="BF776" s="160">
        <f>IF(N776="znížená",J776,0)</f>
        <v>0</v>
      </c>
      <c r="BG776" s="160">
        <f>IF(N776="zákl. prenesená",J776,0)</f>
        <v>0</v>
      </c>
      <c r="BH776" s="160">
        <f>IF(N776="zníž. prenesená",J776,0)</f>
        <v>0</v>
      </c>
      <c r="BI776" s="160">
        <f>IF(N776="nulová",J776,0)</f>
        <v>0</v>
      </c>
      <c r="BJ776" s="18" t="s">
        <v>140</v>
      </c>
      <c r="BK776" s="161">
        <f>ROUND(I776*H776,3)</f>
        <v>0</v>
      </c>
      <c r="BL776" s="18" t="s">
        <v>246</v>
      </c>
      <c r="BM776" s="159" t="s">
        <v>2549</v>
      </c>
    </row>
    <row r="777" spans="1:65" s="2" customFormat="1" ht="49.1">
      <c r="A777" s="34"/>
      <c r="B777" s="35"/>
      <c r="C777" s="34"/>
      <c r="D777" s="163" t="s">
        <v>316</v>
      </c>
      <c r="E777" s="34"/>
      <c r="F777" s="186" t="s">
        <v>2550</v>
      </c>
      <c r="G777" s="34"/>
      <c r="H777" s="34"/>
      <c r="I777" s="187"/>
      <c r="J777" s="34"/>
      <c r="K777" s="34"/>
      <c r="L777" s="35"/>
      <c r="M777" s="188"/>
      <c r="N777" s="189"/>
      <c r="O777" s="60"/>
      <c r="P777" s="60"/>
      <c r="Q777" s="60"/>
      <c r="R777" s="60"/>
      <c r="S777" s="60"/>
      <c r="T777" s="61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T777" s="18" t="s">
        <v>316</v>
      </c>
      <c r="AU777" s="18" t="s">
        <v>88</v>
      </c>
    </row>
    <row r="778" spans="1:65" s="2" customFormat="1" ht="24.25" customHeight="1">
      <c r="A778" s="34"/>
      <c r="B778" s="147"/>
      <c r="C778" s="148" t="s">
        <v>1222</v>
      </c>
      <c r="D778" s="148" t="s">
        <v>242</v>
      </c>
      <c r="E778" s="149" t="s">
        <v>2551</v>
      </c>
      <c r="F778" s="150" t="s">
        <v>2552</v>
      </c>
      <c r="G778" s="151" t="s">
        <v>2553</v>
      </c>
      <c r="H778" s="152">
        <v>1</v>
      </c>
      <c r="I778" s="153"/>
      <c r="J778" s="152">
        <f>ROUND(I778*H778,3)</f>
        <v>0</v>
      </c>
      <c r="K778" s="154"/>
      <c r="L778" s="35"/>
      <c r="M778" s="155" t="s">
        <v>1</v>
      </c>
      <c r="N778" s="156" t="s">
        <v>46</v>
      </c>
      <c r="O778" s="60"/>
      <c r="P778" s="157">
        <f>O778*H778</f>
        <v>0</v>
      </c>
      <c r="Q778" s="157">
        <v>5.2999999999999998E-4</v>
      </c>
      <c r="R778" s="157">
        <f>Q778*H778</f>
        <v>5.2999999999999998E-4</v>
      </c>
      <c r="S778" s="157">
        <v>0</v>
      </c>
      <c r="T778" s="158">
        <f>S778*H778</f>
        <v>0</v>
      </c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R778" s="159" t="s">
        <v>246</v>
      </c>
      <c r="AT778" s="159" t="s">
        <v>242</v>
      </c>
      <c r="AU778" s="159" t="s">
        <v>88</v>
      </c>
      <c r="AY778" s="18" t="s">
        <v>239</v>
      </c>
      <c r="BE778" s="160">
        <f>IF(N778="základná",J778,0)</f>
        <v>0</v>
      </c>
      <c r="BF778" s="160">
        <f>IF(N778="znížená",J778,0)</f>
        <v>0</v>
      </c>
      <c r="BG778" s="160">
        <f>IF(N778="zákl. prenesená",J778,0)</f>
        <v>0</v>
      </c>
      <c r="BH778" s="160">
        <f>IF(N778="zníž. prenesená",J778,0)</f>
        <v>0</v>
      </c>
      <c r="BI778" s="160">
        <f>IF(N778="nulová",J778,0)</f>
        <v>0</v>
      </c>
      <c r="BJ778" s="18" t="s">
        <v>140</v>
      </c>
      <c r="BK778" s="161">
        <f>ROUND(I778*H778,3)</f>
        <v>0</v>
      </c>
      <c r="BL778" s="18" t="s">
        <v>246</v>
      </c>
      <c r="BM778" s="159" t="s">
        <v>2554</v>
      </c>
    </row>
    <row r="779" spans="1:65" s="2" customFormat="1" ht="29.45">
      <c r="A779" s="34"/>
      <c r="B779" s="35"/>
      <c r="C779" s="34"/>
      <c r="D779" s="163" t="s">
        <v>316</v>
      </c>
      <c r="E779" s="34"/>
      <c r="F779" s="186" t="s">
        <v>2555</v>
      </c>
      <c r="G779" s="34"/>
      <c r="H779" s="34"/>
      <c r="I779" s="187"/>
      <c r="J779" s="34"/>
      <c r="K779" s="34"/>
      <c r="L779" s="35"/>
      <c r="M779" s="211"/>
      <c r="N779" s="212"/>
      <c r="O779" s="213"/>
      <c r="P779" s="213"/>
      <c r="Q779" s="213"/>
      <c r="R779" s="213"/>
      <c r="S779" s="213"/>
      <c r="T779" s="21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T779" s="18" t="s">
        <v>316</v>
      </c>
      <c r="AU779" s="18" t="s">
        <v>88</v>
      </c>
    </row>
    <row r="780" spans="1:65" s="2" customFormat="1" ht="6.9" customHeight="1">
      <c r="A780" s="34"/>
      <c r="B780" s="49"/>
      <c r="C780" s="50"/>
      <c r="D780" s="50"/>
      <c r="E780" s="50"/>
      <c r="F780" s="50"/>
      <c r="G780" s="50"/>
      <c r="H780" s="50"/>
      <c r="I780" s="50"/>
      <c r="J780" s="50"/>
      <c r="K780" s="50"/>
      <c r="L780" s="35"/>
      <c r="M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</row>
  </sheetData>
  <autoFilter ref="C190:K779" xr:uid="{00000000-0009-0000-0000-000004000000}"/>
  <mergeCells count="9">
    <mergeCell ref="E86:H86"/>
    <mergeCell ref="E181:H181"/>
    <mergeCell ref="E183:H183"/>
    <mergeCell ref="L2:V2"/>
    <mergeCell ref="E7:H7"/>
    <mergeCell ref="E9:H9"/>
    <mergeCell ref="E18:H18"/>
    <mergeCell ref="E27:H27"/>
    <mergeCell ref="E84:H84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443"/>
  <sheetViews>
    <sheetView showGridLines="0" topLeftCell="A152" zoomScale="90" zoomScaleNormal="90" workbookViewId="0">
      <selection activeCell="K171" sqref="K171"/>
    </sheetView>
  </sheetViews>
  <sheetFormatPr defaultRowHeight="10.5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1.42578125" style="1" customWidth="1"/>
    <col min="9" max="10" width="20.140625" style="1" customWidth="1"/>
    <col min="11" max="11" width="17.28515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7" customHeight="1">
      <c r="L2" s="278" t="s">
        <v>6</v>
      </c>
      <c r="M2" s="279"/>
      <c r="N2" s="279"/>
      <c r="O2" s="279"/>
      <c r="P2" s="279"/>
      <c r="Q2" s="279"/>
      <c r="R2" s="279"/>
      <c r="S2" s="279"/>
      <c r="T2" s="279"/>
      <c r="U2" s="279"/>
      <c r="V2" s="279"/>
      <c r="AT2" s="18" t="s">
        <v>102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1:46" s="1" customFormat="1" ht="24.9" customHeight="1">
      <c r="B4" s="21"/>
      <c r="D4" s="22" t="s">
        <v>141</v>
      </c>
      <c r="L4" s="21"/>
      <c r="M4" s="96" t="s">
        <v>10</v>
      </c>
      <c r="AT4" s="18" t="s">
        <v>4</v>
      </c>
    </row>
    <row r="5" spans="1:46" s="1" customFormat="1" ht="6.9" customHeight="1">
      <c r="B5" s="21"/>
      <c r="L5" s="21"/>
    </row>
    <row r="6" spans="1:46" s="1" customFormat="1" ht="11.95" customHeight="1">
      <c r="B6" s="21"/>
      <c r="D6" s="28" t="s">
        <v>15</v>
      </c>
      <c r="L6" s="21"/>
    </row>
    <row r="7" spans="1:46" s="1" customFormat="1" ht="16.55" customHeight="1">
      <c r="B7" s="21"/>
      <c r="E7" s="304" t="str">
        <f>'Rekapitulácia stavby'!K6</f>
        <v>MŠ Spojná 6 - rekonštrukcia objektu</v>
      </c>
      <c r="F7" s="305"/>
      <c r="G7" s="305"/>
      <c r="H7" s="305"/>
      <c r="L7" s="21"/>
    </row>
    <row r="8" spans="1:46" s="2" customFormat="1" ht="11.95" customHeight="1">
      <c r="A8" s="34"/>
      <c r="B8" s="35"/>
      <c r="C8" s="34"/>
      <c r="D8" s="28" t="s">
        <v>142</v>
      </c>
      <c r="E8" s="34"/>
      <c r="F8" s="34"/>
      <c r="G8" s="34"/>
      <c r="H8" s="34"/>
      <c r="I8" s="34"/>
      <c r="J8" s="34"/>
      <c r="K8" s="34"/>
      <c r="L8" s="4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5" customHeight="1">
      <c r="A9" s="34"/>
      <c r="B9" s="35"/>
      <c r="C9" s="34"/>
      <c r="D9" s="34"/>
      <c r="E9" s="300" t="s">
        <v>2556</v>
      </c>
      <c r="F9" s="303"/>
      <c r="G9" s="303"/>
      <c r="H9" s="303"/>
      <c r="I9" s="34"/>
      <c r="J9" s="34"/>
      <c r="K9" s="34"/>
      <c r="L9" s="4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>
      <c r="A10" s="34"/>
      <c r="B10" s="35"/>
      <c r="C10" s="34"/>
      <c r="D10" s="34"/>
      <c r="E10" s="34"/>
      <c r="F10" s="34"/>
      <c r="G10" s="34"/>
      <c r="H10" s="34"/>
      <c r="I10" s="34"/>
      <c r="J10" s="34"/>
      <c r="K10" s="34"/>
      <c r="L10" s="4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1.95" customHeight="1">
      <c r="A11" s="34"/>
      <c r="B11" s="35"/>
      <c r="C11" s="34"/>
      <c r="D11" s="28" t="s">
        <v>17</v>
      </c>
      <c r="E11" s="34"/>
      <c r="F11" s="26" t="s">
        <v>18</v>
      </c>
      <c r="G11" s="34"/>
      <c r="H11" s="34"/>
      <c r="I11" s="28" t="s">
        <v>19</v>
      </c>
      <c r="J11" s="26" t="s">
        <v>20</v>
      </c>
      <c r="K11" s="34"/>
      <c r="L11" s="4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95" customHeight="1">
      <c r="A12" s="34"/>
      <c r="B12" s="35"/>
      <c r="C12" s="34"/>
      <c r="D12" s="28" t="s">
        <v>21</v>
      </c>
      <c r="E12" s="34"/>
      <c r="F12" s="26" t="s">
        <v>22</v>
      </c>
      <c r="G12" s="34"/>
      <c r="H12" s="34"/>
      <c r="I12" s="28" t="s">
        <v>23</v>
      </c>
      <c r="J12" s="57">
        <f>'Rekapitulácia stavby'!AN8</f>
        <v>44274</v>
      </c>
      <c r="K12" s="34"/>
      <c r="L12" s="4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21.8" customHeight="1">
      <c r="A13" s="34"/>
      <c r="B13" s="35"/>
      <c r="C13" s="34"/>
      <c r="D13" s="25" t="s">
        <v>24</v>
      </c>
      <c r="E13" s="34"/>
      <c r="F13" s="30" t="s">
        <v>25</v>
      </c>
      <c r="G13" s="34"/>
      <c r="H13" s="34"/>
      <c r="I13" s="25" t="s">
        <v>26</v>
      </c>
      <c r="J13" s="30" t="s">
        <v>144</v>
      </c>
      <c r="K13" s="34"/>
      <c r="L13" s="4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1.95" customHeight="1">
      <c r="A14" s="34"/>
      <c r="B14" s="35"/>
      <c r="C14" s="34"/>
      <c r="D14" s="28" t="s">
        <v>28</v>
      </c>
      <c r="E14" s="34"/>
      <c r="F14" s="34"/>
      <c r="G14" s="34"/>
      <c r="H14" s="34"/>
      <c r="I14" s="28" t="s">
        <v>29</v>
      </c>
      <c r="J14" s="26" t="str">
        <f>IF('Rekapitulácia stavby'!AN10="","",'Rekapitulácia stavby'!AN10)</f>
        <v/>
      </c>
      <c r="K14" s="34"/>
      <c r="L14" s="4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5"/>
      <c r="C15" s="34"/>
      <c r="D15" s="34"/>
      <c r="E15" s="26" t="str">
        <f>IF('Rekapitulácia stavby'!E11="","",'Rekapitulácia stavby'!E11)</f>
        <v xml:space="preserve"> </v>
      </c>
      <c r="F15" s="34"/>
      <c r="G15" s="34"/>
      <c r="H15" s="34"/>
      <c r="I15" s="28" t="s">
        <v>31</v>
      </c>
      <c r="J15" s="26" t="str">
        <f>IF('Rekapitulácia stavby'!AN11="","",'Rekapitulácia stavby'!AN11)</f>
        <v/>
      </c>
      <c r="K15" s="34"/>
      <c r="L15" s="4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" customHeight="1">
      <c r="A16" s="34"/>
      <c r="B16" s="35"/>
      <c r="C16" s="34"/>
      <c r="D16" s="34"/>
      <c r="E16" s="34"/>
      <c r="F16" s="34"/>
      <c r="G16" s="34"/>
      <c r="H16" s="34"/>
      <c r="I16" s="34"/>
      <c r="J16" s="34"/>
      <c r="K16" s="34"/>
      <c r="L16" s="4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1.95" customHeight="1">
      <c r="A17" s="34"/>
      <c r="B17" s="35"/>
      <c r="C17" s="34"/>
      <c r="D17" s="28" t="s">
        <v>32</v>
      </c>
      <c r="E17" s="34"/>
      <c r="F17" s="34"/>
      <c r="G17" s="34"/>
      <c r="H17" s="34"/>
      <c r="I17" s="28" t="s">
        <v>29</v>
      </c>
      <c r="J17" s="29" t="str">
        <f>'Rekapitulácia stavby'!AN13</f>
        <v>Vyplň údaj</v>
      </c>
      <c r="K17" s="34"/>
      <c r="L17" s="4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5"/>
      <c r="C18" s="34"/>
      <c r="D18" s="34"/>
      <c r="E18" s="306" t="str">
        <f>'Rekapitulácia stavby'!E14</f>
        <v>Vyplň údaj</v>
      </c>
      <c r="F18" s="292"/>
      <c r="G18" s="292"/>
      <c r="H18" s="292"/>
      <c r="I18" s="28" t="s">
        <v>31</v>
      </c>
      <c r="J18" s="29" t="str">
        <f>'Rekapitulácia stavby'!AN14</f>
        <v>Vyplň údaj</v>
      </c>
      <c r="K18" s="34"/>
      <c r="L18" s="4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" customHeight="1">
      <c r="A19" s="34"/>
      <c r="B19" s="35"/>
      <c r="C19" s="34"/>
      <c r="D19" s="34"/>
      <c r="E19" s="34"/>
      <c r="F19" s="34"/>
      <c r="G19" s="34"/>
      <c r="H19" s="34"/>
      <c r="I19" s="34"/>
      <c r="J19" s="34"/>
      <c r="K19" s="34"/>
      <c r="L19" s="4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1.95" customHeight="1">
      <c r="A20" s="34"/>
      <c r="B20" s="35"/>
      <c r="C20" s="34"/>
      <c r="D20" s="28" t="s">
        <v>34</v>
      </c>
      <c r="E20" s="34"/>
      <c r="F20" s="34"/>
      <c r="G20" s="34"/>
      <c r="H20" s="34"/>
      <c r="I20" s="28" t="s">
        <v>29</v>
      </c>
      <c r="J20" s="26" t="s">
        <v>1</v>
      </c>
      <c r="K20" s="34"/>
      <c r="L20" s="4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5"/>
      <c r="C21" s="34"/>
      <c r="D21" s="34"/>
      <c r="E21" s="26" t="s">
        <v>35</v>
      </c>
      <c r="F21" s="34"/>
      <c r="G21" s="34"/>
      <c r="H21" s="34"/>
      <c r="I21" s="28" t="s">
        <v>31</v>
      </c>
      <c r="J21" s="26" t="s">
        <v>1</v>
      </c>
      <c r="K21" s="34"/>
      <c r="L21" s="4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" customHeight="1">
      <c r="A22" s="34"/>
      <c r="B22" s="35"/>
      <c r="C22" s="34"/>
      <c r="D22" s="34"/>
      <c r="E22" s="34"/>
      <c r="F22" s="34"/>
      <c r="G22" s="34"/>
      <c r="H22" s="34"/>
      <c r="I22" s="34"/>
      <c r="J22" s="34"/>
      <c r="K22" s="34"/>
      <c r="L22" s="4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1.95" customHeight="1">
      <c r="A23" s="34"/>
      <c r="B23" s="35"/>
      <c r="C23" s="34"/>
      <c r="D23" s="28" t="s">
        <v>37</v>
      </c>
      <c r="E23" s="34"/>
      <c r="F23" s="34"/>
      <c r="G23" s="34"/>
      <c r="H23" s="34"/>
      <c r="I23" s="28" t="s">
        <v>29</v>
      </c>
      <c r="J23" s="26" t="s">
        <v>1</v>
      </c>
      <c r="K23" s="34"/>
      <c r="L23" s="4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5"/>
      <c r="C24" s="34"/>
      <c r="D24" s="34"/>
      <c r="E24" s="26" t="s">
        <v>2557</v>
      </c>
      <c r="F24" s="34"/>
      <c r="G24" s="34"/>
      <c r="H24" s="34"/>
      <c r="I24" s="28" t="s">
        <v>31</v>
      </c>
      <c r="J24" s="26" t="s">
        <v>1</v>
      </c>
      <c r="K24" s="34"/>
      <c r="L24" s="4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" customHeight="1">
      <c r="A25" s="34"/>
      <c r="B25" s="35"/>
      <c r="C25" s="34"/>
      <c r="D25" s="34"/>
      <c r="E25" s="34"/>
      <c r="F25" s="34"/>
      <c r="G25" s="34"/>
      <c r="H25" s="34"/>
      <c r="I25" s="34"/>
      <c r="J25" s="34"/>
      <c r="K25" s="34"/>
      <c r="L25" s="4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1.95" customHeight="1">
      <c r="A26" s="34"/>
      <c r="B26" s="35"/>
      <c r="C26" s="34"/>
      <c r="D26" s="28" t="s">
        <v>39</v>
      </c>
      <c r="E26" s="34"/>
      <c r="F26" s="34"/>
      <c r="G26" s="34"/>
      <c r="H26" s="34"/>
      <c r="I26" s="34"/>
      <c r="J26" s="34"/>
      <c r="K26" s="34"/>
      <c r="L26" s="4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5" customHeight="1">
      <c r="A27" s="97"/>
      <c r="B27" s="98"/>
      <c r="C27" s="97"/>
      <c r="D27" s="97"/>
      <c r="E27" s="296" t="s">
        <v>1</v>
      </c>
      <c r="F27" s="296"/>
      <c r="G27" s="296"/>
      <c r="H27" s="29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" customHeight="1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4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" customHeight="1">
      <c r="A29" s="34"/>
      <c r="B29" s="35"/>
      <c r="C29" s="34"/>
      <c r="D29" s="68"/>
      <c r="E29" s="68"/>
      <c r="F29" s="68"/>
      <c r="G29" s="68"/>
      <c r="H29" s="68"/>
      <c r="I29" s="68"/>
      <c r="J29" s="68"/>
      <c r="K29" s="68"/>
      <c r="L29" s="4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4" customHeight="1">
      <c r="A30" s="34"/>
      <c r="B30" s="35"/>
      <c r="C30" s="34"/>
      <c r="D30" s="100" t="s">
        <v>40</v>
      </c>
      <c r="E30" s="34"/>
      <c r="F30" s="34"/>
      <c r="G30" s="34"/>
      <c r="H30" s="34"/>
      <c r="I30" s="34"/>
      <c r="J30" s="73">
        <f>ROUND(J172, 2)</f>
        <v>0</v>
      </c>
      <c r="K30" s="34"/>
      <c r="L30" s="4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" customHeight="1">
      <c r="A31" s="34"/>
      <c r="B31" s="35"/>
      <c r="C31" s="34"/>
      <c r="D31" s="68"/>
      <c r="E31" s="68"/>
      <c r="F31" s="68"/>
      <c r="G31" s="68"/>
      <c r="H31" s="68"/>
      <c r="I31" s="68"/>
      <c r="J31" s="68"/>
      <c r="K31" s="68"/>
      <c r="L31" s="4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" customHeight="1">
      <c r="A32" s="34"/>
      <c r="B32" s="35"/>
      <c r="C32" s="34"/>
      <c r="D32" s="34"/>
      <c r="E32" s="34"/>
      <c r="F32" s="38" t="s">
        <v>42</v>
      </c>
      <c r="G32" s="34"/>
      <c r="H32" s="34"/>
      <c r="I32" s="38" t="s">
        <v>41</v>
      </c>
      <c r="J32" s="38" t="s">
        <v>43</v>
      </c>
      <c r="K32" s="34"/>
      <c r="L32" s="4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" customHeight="1">
      <c r="A33" s="34"/>
      <c r="B33" s="35"/>
      <c r="C33" s="34"/>
      <c r="D33" s="101" t="s">
        <v>44</v>
      </c>
      <c r="E33" s="28" t="s">
        <v>45</v>
      </c>
      <c r="F33" s="102">
        <f>ROUND((SUM(BE172:BE442)),  2)</f>
        <v>0</v>
      </c>
      <c r="G33" s="34"/>
      <c r="H33" s="34"/>
      <c r="I33" s="103">
        <v>0.2</v>
      </c>
      <c r="J33" s="102">
        <f>ROUND(((SUM(BE172:BE442))*I33),  2)</f>
        <v>0</v>
      </c>
      <c r="K33" s="34"/>
      <c r="L33" s="4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" customHeight="1">
      <c r="A34" s="34"/>
      <c r="B34" s="35"/>
      <c r="C34" s="34"/>
      <c r="D34" s="34"/>
      <c r="E34" s="28" t="s">
        <v>46</v>
      </c>
      <c r="F34" s="102">
        <f>ROUND((SUM(BF172:BF442)),  2)</f>
        <v>0</v>
      </c>
      <c r="G34" s="34"/>
      <c r="H34" s="34"/>
      <c r="I34" s="103">
        <v>0.2</v>
      </c>
      <c r="J34" s="102">
        <f>ROUND(((SUM(BF172:BF442))*I34),  2)</f>
        <v>0</v>
      </c>
      <c r="K34" s="34"/>
      <c r="L34" s="4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" hidden="1" customHeight="1">
      <c r="A35" s="34"/>
      <c r="B35" s="35"/>
      <c r="C35" s="34"/>
      <c r="D35" s="34"/>
      <c r="E35" s="28" t="s">
        <v>47</v>
      </c>
      <c r="F35" s="102">
        <f>ROUND((SUM(BG172:BG442)),  2)</f>
        <v>0</v>
      </c>
      <c r="G35" s="34"/>
      <c r="H35" s="34"/>
      <c r="I35" s="103">
        <v>0.2</v>
      </c>
      <c r="J35" s="102">
        <f>0</f>
        <v>0</v>
      </c>
      <c r="K35" s="34"/>
      <c r="L35" s="4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" hidden="1" customHeight="1">
      <c r="A36" s="34"/>
      <c r="B36" s="35"/>
      <c r="C36" s="34"/>
      <c r="D36" s="34"/>
      <c r="E36" s="28" t="s">
        <v>48</v>
      </c>
      <c r="F36" s="102">
        <f>ROUND((SUM(BH172:BH442)),  2)</f>
        <v>0</v>
      </c>
      <c r="G36" s="34"/>
      <c r="H36" s="34"/>
      <c r="I36" s="103">
        <v>0.2</v>
      </c>
      <c r="J36" s="102">
        <f>0</f>
        <v>0</v>
      </c>
      <c r="K36" s="34"/>
      <c r="L36" s="4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" hidden="1" customHeight="1">
      <c r="A37" s="34"/>
      <c r="B37" s="35"/>
      <c r="C37" s="34"/>
      <c r="D37" s="34"/>
      <c r="E37" s="28" t="s">
        <v>49</v>
      </c>
      <c r="F37" s="102">
        <f>ROUND((SUM(BI172:BI442)),  2)</f>
        <v>0</v>
      </c>
      <c r="G37" s="34"/>
      <c r="H37" s="34"/>
      <c r="I37" s="103">
        <v>0</v>
      </c>
      <c r="J37" s="102">
        <f>0</f>
        <v>0</v>
      </c>
      <c r="K37" s="34"/>
      <c r="L37" s="4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" customHeight="1">
      <c r="A38" s="34"/>
      <c r="B38" s="35"/>
      <c r="C38" s="34"/>
      <c r="D38" s="34"/>
      <c r="E38" s="34"/>
      <c r="F38" s="34"/>
      <c r="G38" s="34"/>
      <c r="H38" s="34"/>
      <c r="I38" s="34"/>
      <c r="J38" s="34"/>
      <c r="K38" s="34"/>
      <c r="L38" s="4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4" customHeight="1">
      <c r="A39" s="34"/>
      <c r="B39" s="35"/>
      <c r="C39" s="104"/>
      <c r="D39" s="105" t="s">
        <v>50</v>
      </c>
      <c r="E39" s="62"/>
      <c r="F39" s="62"/>
      <c r="G39" s="106" t="s">
        <v>51</v>
      </c>
      <c r="H39" s="107" t="s">
        <v>52</v>
      </c>
      <c r="I39" s="62"/>
      <c r="J39" s="108">
        <f>SUM(J30:J37)</f>
        <v>0</v>
      </c>
      <c r="K39" s="109"/>
      <c r="L39" s="4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" customHeight="1">
      <c r="A40" s="34"/>
      <c r="B40" s="35"/>
      <c r="C40" s="34"/>
      <c r="D40" s="34"/>
      <c r="E40" s="34"/>
      <c r="F40" s="34"/>
      <c r="G40" s="34"/>
      <c r="H40" s="34"/>
      <c r="I40" s="34"/>
      <c r="J40" s="34"/>
      <c r="K40" s="34"/>
      <c r="L40" s="4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" customHeight="1">
      <c r="B41" s="21"/>
      <c r="L41" s="21"/>
    </row>
    <row r="42" spans="1:31" s="1" customFormat="1" ht="14.4" customHeight="1">
      <c r="B42" s="21"/>
      <c r="L42" s="21"/>
    </row>
    <row r="43" spans="1:31" s="1" customFormat="1" ht="14.4" customHeight="1">
      <c r="B43" s="21"/>
      <c r="L43" s="21"/>
    </row>
    <row r="44" spans="1:31" s="1" customFormat="1" ht="14.4" customHeight="1">
      <c r="B44" s="21"/>
      <c r="L44" s="21"/>
    </row>
    <row r="45" spans="1:31" s="1" customFormat="1" ht="14.4" customHeight="1">
      <c r="B45" s="21"/>
      <c r="L45" s="21"/>
    </row>
    <row r="46" spans="1:31" s="1" customFormat="1" ht="14.4" customHeight="1">
      <c r="B46" s="21"/>
      <c r="L46" s="21"/>
    </row>
    <row r="47" spans="1:31" s="1" customFormat="1" ht="14.4" customHeight="1">
      <c r="B47" s="21"/>
      <c r="L47" s="21"/>
    </row>
    <row r="48" spans="1:31" s="1" customFormat="1" ht="14.4" customHeight="1">
      <c r="B48" s="21"/>
      <c r="L48" s="21"/>
    </row>
    <row r="49" spans="1:31" s="2" customFormat="1" ht="14.4" customHeight="1">
      <c r="B49" s="44"/>
      <c r="D49" s="45" t="s">
        <v>53</v>
      </c>
      <c r="E49" s="46"/>
      <c r="F49" s="46"/>
      <c r="G49" s="45" t="s">
        <v>54</v>
      </c>
      <c r="H49" s="46"/>
      <c r="I49" s="46"/>
      <c r="J49" s="46"/>
      <c r="K49" s="46"/>
      <c r="L49" s="44"/>
    </row>
    <row r="50" spans="1:31">
      <c r="B50" s="21"/>
      <c r="L50" s="21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 s="2" customFormat="1" ht="12.45">
      <c r="A60" s="34"/>
      <c r="B60" s="35"/>
      <c r="C60" s="34"/>
      <c r="D60" s="47" t="s">
        <v>55</v>
      </c>
      <c r="E60" s="37"/>
      <c r="F60" s="110" t="s">
        <v>56</v>
      </c>
      <c r="G60" s="47" t="s">
        <v>55</v>
      </c>
      <c r="H60" s="37"/>
      <c r="I60" s="37"/>
      <c r="J60" s="111" t="s">
        <v>56</v>
      </c>
      <c r="K60" s="37"/>
      <c r="L60" s="4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</row>
    <row r="61" spans="1:31">
      <c r="B61" s="21"/>
      <c r="L61" s="21"/>
    </row>
    <row r="62" spans="1:31">
      <c r="B62" s="21"/>
      <c r="L62" s="21"/>
    </row>
    <row r="63" spans="1:31">
      <c r="B63" s="21"/>
      <c r="L63" s="21"/>
    </row>
    <row r="64" spans="1:31" s="2" customFormat="1" ht="13.1">
      <c r="A64" s="34"/>
      <c r="B64" s="35"/>
      <c r="C64" s="34"/>
      <c r="D64" s="45" t="s">
        <v>57</v>
      </c>
      <c r="E64" s="48"/>
      <c r="F64" s="48"/>
      <c r="G64" s="45" t="s">
        <v>58</v>
      </c>
      <c r="H64" s="48"/>
      <c r="I64" s="48"/>
      <c r="J64" s="48"/>
      <c r="K64" s="48"/>
      <c r="L64" s="4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</row>
    <row r="65" spans="1:31">
      <c r="B65" s="21"/>
      <c r="L65" s="21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 s="2" customFormat="1" ht="12.45">
      <c r="A75" s="34"/>
      <c r="B75" s="35"/>
      <c r="C75" s="34"/>
      <c r="D75" s="47" t="s">
        <v>55</v>
      </c>
      <c r="E75" s="37"/>
      <c r="F75" s="110" t="s">
        <v>56</v>
      </c>
      <c r="G75" s="47" t="s">
        <v>55</v>
      </c>
      <c r="H75" s="37"/>
      <c r="I75" s="37"/>
      <c r="J75" s="111" t="s">
        <v>56</v>
      </c>
      <c r="K75" s="37"/>
      <c r="L75" s="4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</row>
    <row r="76" spans="1:31" s="2" customFormat="1" ht="14.4" customHeight="1">
      <c r="A76" s="34"/>
      <c r="B76" s="49"/>
      <c r="C76" s="50"/>
      <c r="D76" s="50"/>
      <c r="E76" s="50"/>
      <c r="F76" s="50"/>
      <c r="G76" s="50"/>
      <c r="H76" s="50"/>
      <c r="I76" s="50"/>
      <c r="J76" s="50"/>
      <c r="K76" s="50"/>
      <c r="L76" s="4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80" spans="1:31" s="2" customFormat="1" ht="6.9" customHeight="1">
      <c r="A80" s="34"/>
      <c r="B80" s="51"/>
      <c r="C80" s="52"/>
      <c r="D80" s="52"/>
      <c r="E80" s="52"/>
      <c r="F80" s="52"/>
      <c r="G80" s="52"/>
      <c r="H80" s="52"/>
      <c r="I80" s="52"/>
      <c r="J80" s="52"/>
      <c r="K80" s="52"/>
      <c r="L80" s="4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</row>
    <row r="81" spans="1:47" s="2" customFormat="1" ht="24.9" customHeight="1">
      <c r="A81" s="34"/>
      <c r="B81" s="35"/>
      <c r="C81" s="22" t="s">
        <v>146</v>
      </c>
      <c r="D81" s="34"/>
      <c r="E81" s="34"/>
      <c r="F81" s="34"/>
      <c r="G81" s="34"/>
      <c r="H81" s="34"/>
      <c r="I81" s="34"/>
      <c r="J81" s="34"/>
      <c r="K81" s="34"/>
      <c r="L81" s="4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6.9" customHeight="1">
      <c r="A82" s="34"/>
      <c r="B82" s="35"/>
      <c r="C82" s="34"/>
      <c r="D82" s="34"/>
      <c r="E82" s="34"/>
      <c r="F82" s="34"/>
      <c r="G82" s="34"/>
      <c r="H82" s="34"/>
      <c r="I82" s="34"/>
      <c r="J82" s="34"/>
      <c r="K82" s="34"/>
      <c r="L82" s="4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11.95" customHeight="1">
      <c r="A83" s="34"/>
      <c r="B83" s="35"/>
      <c r="C83" s="28" t="s">
        <v>15</v>
      </c>
      <c r="D83" s="34"/>
      <c r="E83" s="34"/>
      <c r="F83" s="34"/>
      <c r="G83" s="34"/>
      <c r="H83" s="34"/>
      <c r="I83" s="34"/>
      <c r="J83" s="34"/>
      <c r="K83" s="34"/>
      <c r="L83" s="4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6.55" customHeight="1">
      <c r="A84" s="34"/>
      <c r="B84" s="35"/>
      <c r="C84" s="34"/>
      <c r="D84" s="34"/>
      <c r="E84" s="304" t="str">
        <f>E7</f>
        <v>MŠ Spojná 6 - rekonštrukcia objektu</v>
      </c>
      <c r="F84" s="305"/>
      <c r="G84" s="305"/>
      <c r="H84" s="305"/>
      <c r="I84" s="34"/>
      <c r="J84" s="34"/>
      <c r="K84" s="34"/>
      <c r="L84" s="4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1.95" customHeight="1">
      <c r="A85" s="34"/>
      <c r="B85" s="35"/>
      <c r="C85" s="28" t="s">
        <v>142</v>
      </c>
      <c r="D85" s="34"/>
      <c r="E85" s="34"/>
      <c r="F85" s="34"/>
      <c r="G85" s="34"/>
      <c r="H85" s="34"/>
      <c r="I85" s="34"/>
      <c r="J85" s="34"/>
      <c r="K85" s="34"/>
      <c r="L85" s="4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6.55" customHeight="1">
      <c r="A86" s="34"/>
      <c r="B86" s="35"/>
      <c r="C86" s="34"/>
      <c r="D86" s="34"/>
      <c r="E86" s="300" t="str">
        <f>E9</f>
        <v>P5 - Spojovacia chodba</v>
      </c>
      <c r="F86" s="303"/>
      <c r="G86" s="303"/>
      <c r="H86" s="303"/>
      <c r="I86" s="34"/>
      <c r="J86" s="34"/>
      <c r="K86" s="34"/>
      <c r="L86" s="4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6.9" customHeight="1">
      <c r="A87" s="34"/>
      <c r="B87" s="35"/>
      <c r="C87" s="34"/>
      <c r="D87" s="34"/>
      <c r="E87" s="34"/>
      <c r="F87" s="34"/>
      <c r="G87" s="34"/>
      <c r="H87" s="34"/>
      <c r="I87" s="34"/>
      <c r="J87" s="34"/>
      <c r="K87" s="34"/>
      <c r="L87" s="4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11.95" customHeight="1">
      <c r="A88" s="34"/>
      <c r="B88" s="35"/>
      <c r="C88" s="28" t="s">
        <v>21</v>
      </c>
      <c r="D88" s="34"/>
      <c r="E88" s="34"/>
      <c r="F88" s="26" t="str">
        <f>F12</f>
        <v>Spojná 6, 917 01 Trnava</v>
      </c>
      <c r="G88" s="34"/>
      <c r="H88" s="34"/>
      <c r="I88" s="28" t="s">
        <v>23</v>
      </c>
      <c r="J88" s="57">
        <f>IF(J12="","",J12)</f>
        <v>44274</v>
      </c>
      <c r="K88" s="34"/>
      <c r="L88" s="4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6.9" customHeight="1">
      <c r="A89" s="34"/>
      <c r="B89" s="35"/>
      <c r="C89" s="34"/>
      <c r="D89" s="34"/>
      <c r="E89" s="34"/>
      <c r="F89" s="34"/>
      <c r="G89" s="34"/>
      <c r="H89" s="34"/>
      <c r="I89" s="34"/>
      <c r="J89" s="34"/>
      <c r="K89" s="34"/>
      <c r="L89" s="4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15.25" customHeight="1">
      <c r="A90" s="34"/>
      <c r="B90" s="35"/>
      <c r="C90" s="28" t="s">
        <v>28</v>
      </c>
      <c r="D90" s="34"/>
      <c r="E90" s="34"/>
      <c r="F90" s="26" t="str">
        <f>E15</f>
        <v xml:space="preserve"> </v>
      </c>
      <c r="G90" s="34"/>
      <c r="H90" s="34"/>
      <c r="I90" s="28" t="s">
        <v>34</v>
      </c>
      <c r="J90" s="32" t="str">
        <f>E21</f>
        <v>RENAK, s.r.o.</v>
      </c>
      <c r="K90" s="34"/>
      <c r="L90" s="4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25.7" customHeight="1">
      <c r="A91" s="34"/>
      <c r="B91" s="35"/>
      <c r="C91" s="28" t="s">
        <v>32</v>
      </c>
      <c r="D91" s="34"/>
      <c r="E91" s="34"/>
      <c r="F91" s="26" t="str">
        <f>IF(E18="","",E18)</f>
        <v>Vyplň údaj</v>
      </c>
      <c r="G91" s="34"/>
      <c r="H91" s="34"/>
      <c r="I91" s="28" t="s">
        <v>37</v>
      </c>
      <c r="J91" s="32" t="str">
        <f>E24</f>
        <v>Ing. Erich Kreutz, Botanická 6, Trnava</v>
      </c>
      <c r="K91" s="34"/>
      <c r="L91" s="4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0.35" customHeight="1">
      <c r="A92" s="34"/>
      <c r="B92" s="35"/>
      <c r="C92" s="34"/>
      <c r="D92" s="34"/>
      <c r="E92" s="34"/>
      <c r="F92" s="34"/>
      <c r="G92" s="34"/>
      <c r="H92" s="34"/>
      <c r="I92" s="34"/>
      <c r="J92" s="34"/>
      <c r="K92" s="34"/>
      <c r="L92" s="4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29.3" customHeight="1">
      <c r="A93" s="34"/>
      <c r="B93" s="35"/>
      <c r="C93" s="112" t="s">
        <v>147</v>
      </c>
      <c r="D93" s="104"/>
      <c r="E93" s="104"/>
      <c r="F93" s="104"/>
      <c r="G93" s="104"/>
      <c r="H93" s="104"/>
      <c r="I93" s="104"/>
      <c r="J93" s="113" t="s">
        <v>148</v>
      </c>
      <c r="K93" s="104"/>
      <c r="L93" s="4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10.35" customHeight="1">
      <c r="A94" s="34"/>
      <c r="B94" s="35"/>
      <c r="C94" s="34"/>
      <c r="D94" s="34"/>
      <c r="E94" s="34"/>
      <c r="F94" s="34"/>
      <c r="G94" s="34"/>
      <c r="H94" s="34"/>
      <c r="I94" s="34"/>
      <c r="J94" s="34"/>
      <c r="K94" s="34"/>
      <c r="L94" s="4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22.75" customHeight="1">
      <c r="A95" s="34"/>
      <c r="B95" s="35"/>
      <c r="C95" s="114" t="s">
        <v>149</v>
      </c>
      <c r="D95" s="34"/>
      <c r="E95" s="34"/>
      <c r="F95" s="34"/>
      <c r="G95" s="34"/>
      <c r="H95" s="34"/>
      <c r="I95" s="34"/>
      <c r="J95" s="73">
        <f>J172</f>
        <v>0</v>
      </c>
      <c r="K95" s="34"/>
      <c r="L95" s="4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U95" s="18" t="s">
        <v>150</v>
      </c>
    </row>
    <row r="96" spans="1:47" s="9" customFormat="1" ht="24.9" customHeight="1">
      <c r="B96" s="115"/>
      <c r="D96" s="116" t="s">
        <v>151</v>
      </c>
      <c r="E96" s="117"/>
      <c r="F96" s="117"/>
      <c r="G96" s="117"/>
      <c r="H96" s="117"/>
      <c r="I96" s="117"/>
      <c r="J96" s="118">
        <f>J173</f>
        <v>0</v>
      </c>
      <c r="L96" s="115"/>
    </row>
    <row r="97" spans="2:12" s="10" customFormat="1" ht="20.149999999999999" customHeight="1">
      <c r="B97" s="119"/>
      <c r="D97" s="120" t="s">
        <v>152</v>
      </c>
      <c r="E97" s="121"/>
      <c r="F97" s="121"/>
      <c r="G97" s="121"/>
      <c r="H97" s="121"/>
      <c r="I97" s="121"/>
      <c r="J97" s="122">
        <f>J174</f>
        <v>0</v>
      </c>
      <c r="L97" s="119"/>
    </row>
    <row r="98" spans="2:12" s="10" customFormat="1" ht="20.149999999999999" customHeight="1">
      <c r="B98" s="119"/>
      <c r="D98" s="120" t="s">
        <v>2558</v>
      </c>
      <c r="E98" s="121"/>
      <c r="F98" s="121"/>
      <c r="G98" s="121"/>
      <c r="H98" s="121"/>
      <c r="I98" s="121"/>
      <c r="J98" s="122">
        <f>J177</f>
        <v>0</v>
      </c>
      <c r="L98" s="119"/>
    </row>
    <row r="99" spans="2:12" s="9" customFormat="1" ht="24.9" customHeight="1">
      <c r="B99" s="115"/>
      <c r="D99" s="116" t="s">
        <v>154</v>
      </c>
      <c r="E99" s="117"/>
      <c r="F99" s="117"/>
      <c r="G99" s="117"/>
      <c r="H99" s="117"/>
      <c r="I99" s="117"/>
      <c r="J99" s="118">
        <f>J181</f>
        <v>0</v>
      </c>
      <c r="L99" s="115"/>
    </row>
    <row r="100" spans="2:12" s="10" customFormat="1" ht="20.149999999999999" customHeight="1">
      <c r="B100" s="119"/>
      <c r="D100" s="120" t="s">
        <v>156</v>
      </c>
      <c r="E100" s="121"/>
      <c r="F100" s="121"/>
      <c r="G100" s="121"/>
      <c r="H100" s="121"/>
      <c r="I100" s="121"/>
      <c r="J100" s="122">
        <f>J182</f>
        <v>0</v>
      </c>
      <c r="L100" s="119"/>
    </row>
    <row r="101" spans="2:12" s="9" customFormat="1" ht="24.9" customHeight="1">
      <c r="B101" s="115"/>
      <c r="D101" s="116" t="s">
        <v>157</v>
      </c>
      <c r="E101" s="117"/>
      <c r="F101" s="117"/>
      <c r="G101" s="117"/>
      <c r="H101" s="117"/>
      <c r="I101" s="117"/>
      <c r="J101" s="118">
        <f>J188</f>
        <v>0</v>
      </c>
      <c r="L101" s="115"/>
    </row>
    <row r="102" spans="2:12" s="10" customFormat="1" ht="20.149999999999999" customHeight="1">
      <c r="B102" s="119"/>
      <c r="D102" s="120" t="s">
        <v>158</v>
      </c>
      <c r="E102" s="121"/>
      <c r="F102" s="121"/>
      <c r="G102" s="121"/>
      <c r="H102" s="121"/>
      <c r="I102" s="121"/>
      <c r="J102" s="122">
        <f>J189</f>
        <v>0</v>
      </c>
      <c r="L102" s="119"/>
    </row>
    <row r="103" spans="2:12" s="10" customFormat="1" ht="20.149999999999999" customHeight="1">
      <c r="B103" s="119"/>
      <c r="D103" s="120" t="s">
        <v>159</v>
      </c>
      <c r="E103" s="121"/>
      <c r="F103" s="121"/>
      <c r="G103" s="121"/>
      <c r="H103" s="121"/>
      <c r="I103" s="121"/>
      <c r="J103" s="122">
        <f>J199</f>
        <v>0</v>
      </c>
      <c r="L103" s="119"/>
    </row>
    <row r="104" spans="2:12" s="10" customFormat="1" ht="20.149999999999999" customHeight="1">
      <c r="B104" s="119"/>
      <c r="D104" s="120" t="s">
        <v>160</v>
      </c>
      <c r="E104" s="121"/>
      <c r="F104" s="121"/>
      <c r="G104" s="121"/>
      <c r="H104" s="121"/>
      <c r="I104" s="121"/>
      <c r="J104" s="122">
        <f>J219</f>
        <v>0</v>
      </c>
      <c r="L104" s="119"/>
    </row>
    <row r="105" spans="2:12" s="9" customFormat="1" ht="24.9" customHeight="1">
      <c r="B105" s="115"/>
      <c r="D105" s="116" t="s">
        <v>161</v>
      </c>
      <c r="E105" s="117"/>
      <c r="F105" s="117"/>
      <c r="G105" s="117"/>
      <c r="H105" s="117"/>
      <c r="I105" s="117"/>
      <c r="J105" s="118">
        <f>J232</f>
        <v>0</v>
      </c>
      <c r="L105" s="115"/>
    </row>
    <row r="106" spans="2:12" s="10" customFormat="1" ht="20.149999999999999" customHeight="1">
      <c r="B106" s="119"/>
      <c r="D106" s="120" t="s">
        <v>162</v>
      </c>
      <c r="E106" s="121"/>
      <c r="F106" s="121"/>
      <c r="G106" s="121"/>
      <c r="H106" s="121"/>
      <c r="I106" s="121"/>
      <c r="J106" s="122">
        <f>J233</f>
        <v>0</v>
      </c>
      <c r="L106" s="119"/>
    </row>
    <row r="107" spans="2:12" s="10" customFormat="1" ht="20.149999999999999" customHeight="1">
      <c r="B107" s="119"/>
      <c r="D107" s="120" t="s">
        <v>164</v>
      </c>
      <c r="E107" s="121"/>
      <c r="F107" s="121"/>
      <c r="G107" s="121"/>
      <c r="H107" s="121"/>
      <c r="I107" s="121"/>
      <c r="J107" s="122">
        <f>J236</f>
        <v>0</v>
      </c>
      <c r="L107" s="119"/>
    </row>
    <row r="108" spans="2:12" s="9" customFormat="1" ht="24.9" customHeight="1">
      <c r="B108" s="115"/>
      <c r="D108" s="116" t="s">
        <v>165</v>
      </c>
      <c r="E108" s="117"/>
      <c r="F108" s="117"/>
      <c r="G108" s="117"/>
      <c r="H108" s="117"/>
      <c r="I108" s="117"/>
      <c r="J108" s="118">
        <f>J238</f>
        <v>0</v>
      </c>
      <c r="L108" s="115"/>
    </row>
    <row r="109" spans="2:12" s="10" customFormat="1" ht="20.149999999999999" customHeight="1">
      <c r="B109" s="119"/>
      <c r="D109" s="120" t="s">
        <v>169</v>
      </c>
      <c r="E109" s="121"/>
      <c r="F109" s="121"/>
      <c r="G109" s="121"/>
      <c r="H109" s="121"/>
      <c r="I109" s="121"/>
      <c r="J109" s="122">
        <f>J239</f>
        <v>0</v>
      </c>
      <c r="L109" s="119"/>
    </row>
    <row r="110" spans="2:12" s="9" customFormat="1" ht="24.9" customHeight="1">
      <c r="B110" s="115"/>
      <c r="D110" s="116" t="s">
        <v>171</v>
      </c>
      <c r="E110" s="117"/>
      <c r="F110" s="117"/>
      <c r="G110" s="117"/>
      <c r="H110" s="117"/>
      <c r="I110" s="117"/>
      <c r="J110" s="118">
        <f>J241</f>
        <v>0</v>
      </c>
      <c r="L110" s="115"/>
    </row>
    <row r="111" spans="2:12" s="10" customFormat="1" ht="20.149999999999999" customHeight="1">
      <c r="B111" s="119"/>
      <c r="D111" s="120" t="s">
        <v>174</v>
      </c>
      <c r="E111" s="121"/>
      <c r="F111" s="121"/>
      <c r="G111" s="121"/>
      <c r="H111" s="121"/>
      <c r="I111" s="121"/>
      <c r="J111" s="122">
        <f>J242</f>
        <v>0</v>
      </c>
      <c r="L111" s="119"/>
    </row>
    <row r="112" spans="2:12" s="10" customFormat="1" ht="20.149999999999999" customHeight="1">
      <c r="B112" s="119"/>
      <c r="D112" s="120" t="s">
        <v>175</v>
      </c>
      <c r="E112" s="121"/>
      <c r="F112" s="121"/>
      <c r="G112" s="121"/>
      <c r="H112" s="121"/>
      <c r="I112" s="121"/>
      <c r="J112" s="122">
        <f>J251</f>
        <v>0</v>
      </c>
      <c r="L112" s="119"/>
    </row>
    <row r="113" spans="2:12" s="9" customFormat="1" ht="24.9" customHeight="1">
      <c r="B113" s="115"/>
      <c r="D113" s="116" t="s">
        <v>2559</v>
      </c>
      <c r="E113" s="117"/>
      <c r="F113" s="117"/>
      <c r="G113" s="117"/>
      <c r="H113" s="117"/>
      <c r="I113" s="117"/>
      <c r="J113" s="118">
        <f>J253</f>
        <v>0</v>
      </c>
      <c r="L113" s="115"/>
    </row>
    <row r="114" spans="2:12" s="10" customFormat="1" ht="20.149999999999999" customHeight="1">
      <c r="B114" s="119"/>
      <c r="D114" s="120" t="s">
        <v>2560</v>
      </c>
      <c r="E114" s="121"/>
      <c r="F114" s="121"/>
      <c r="G114" s="121"/>
      <c r="H114" s="121"/>
      <c r="I114" s="121"/>
      <c r="J114" s="122">
        <f>J254</f>
        <v>0</v>
      </c>
      <c r="L114" s="119"/>
    </row>
    <row r="115" spans="2:12" s="10" customFormat="1" ht="20.149999999999999" customHeight="1">
      <c r="B115" s="119"/>
      <c r="D115" s="120" t="s">
        <v>2561</v>
      </c>
      <c r="E115" s="121"/>
      <c r="F115" s="121"/>
      <c r="G115" s="121"/>
      <c r="H115" s="121"/>
      <c r="I115" s="121"/>
      <c r="J115" s="122">
        <f>J257</f>
        <v>0</v>
      </c>
      <c r="L115" s="119"/>
    </row>
    <row r="116" spans="2:12" s="10" customFormat="1" ht="20.149999999999999" customHeight="1">
      <c r="B116" s="119"/>
      <c r="D116" s="120" t="s">
        <v>2562</v>
      </c>
      <c r="E116" s="121"/>
      <c r="F116" s="121"/>
      <c r="G116" s="121"/>
      <c r="H116" s="121"/>
      <c r="I116" s="121"/>
      <c r="J116" s="122">
        <f>J261</f>
        <v>0</v>
      </c>
      <c r="L116" s="119"/>
    </row>
    <row r="117" spans="2:12" s="9" customFormat="1" ht="24.9" customHeight="1">
      <c r="B117" s="115"/>
      <c r="D117" s="116" t="s">
        <v>180</v>
      </c>
      <c r="E117" s="117"/>
      <c r="F117" s="117"/>
      <c r="G117" s="117"/>
      <c r="H117" s="117"/>
      <c r="I117" s="117"/>
      <c r="J117" s="118">
        <f>J263</f>
        <v>0</v>
      </c>
      <c r="L117" s="115"/>
    </row>
    <row r="118" spans="2:12" s="10" customFormat="1" ht="20.149999999999999" customHeight="1">
      <c r="B118" s="119"/>
      <c r="D118" s="120" t="s">
        <v>181</v>
      </c>
      <c r="E118" s="121"/>
      <c r="F118" s="121"/>
      <c r="G118" s="121"/>
      <c r="H118" s="121"/>
      <c r="I118" s="121"/>
      <c r="J118" s="122">
        <f>J264</f>
        <v>0</v>
      </c>
      <c r="L118" s="119"/>
    </row>
    <row r="119" spans="2:12" s="10" customFormat="1" ht="20.149999999999999" customHeight="1">
      <c r="B119" s="119"/>
      <c r="D119" s="120" t="s">
        <v>182</v>
      </c>
      <c r="E119" s="121"/>
      <c r="F119" s="121"/>
      <c r="G119" s="121"/>
      <c r="H119" s="121"/>
      <c r="I119" s="121"/>
      <c r="J119" s="122">
        <f>J269</f>
        <v>0</v>
      </c>
      <c r="L119" s="119"/>
    </row>
    <row r="120" spans="2:12" s="10" customFormat="1" ht="20.149999999999999" customHeight="1">
      <c r="B120" s="119"/>
      <c r="D120" s="120" t="s">
        <v>183</v>
      </c>
      <c r="E120" s="121"/>
      <c r="F120" s="121"/>
      <c r="G120" s="121"/>
      <c r="H120" s="121"/>
      <c r="I120" s="121"/>
      <c r="J120" s="122">
        <f>J294</f>
        <v>0</v>
      </c>
      <c r="L120" s="119"/>
    </row>
    <row r="121" spans="2:12" s="10" customFormat="1" ht="20.149999999999999" customHeight="1">
      <c r="B121" s="119"/>
      <c r="D121" s="120" t="s">
        <v>184</v>
      </c>
      <c r="E121" s="121"/>
      <c r="F121" s="121"/>
      <c r="G121" s="121"/>
      <c r="H121" s="121"/>
      <c r="I121" s="121"/>
      <c r="J121" s="122">
        <f>J320</f>
        <v>0</v>
      </c>
      <c r="L121" s="119"/>
    </row>
    <row r="122" spans="2:12" s="9" customFormat="1" ht="24.9" customHeight="1">
      <c r="B122" s="115"/>
      <c r="D122" s="116" t="s">
        <v>185</v>
      </c>
      <c r="E122" s="117"/>
      <c r="F122" s="117"/>
      <c r="G122" s="117"/>
      <c r="H122" s="117"/>
      <c r="I122" s="117"/>
      <c r="J122" s="118">
        <f>J324</f>
        <v>0</v>
      </c>
      <c r="L122" s="115"/>
    </row>
    <row r="123" spans="2:12" s="10" customFormat="1" ht="20.149999999999999" customHeight="1">
      <c r="B123" s="119"/>
      <c r="D123" s="120" t="s">
        <v>186</v>
      </c>
      <c r="E123" s="121"/>
      <c r="F123" s="121"/>
      <c r="G123" s="121"/>
      <c r="H123" s="121"/>
      <c r="I123" s="121"/>
      <c r="J123" s="122">
        <f>J325</f>
        <v>0</v>
      </c>
      <c r="L123" s="119"/>
    </row>
    <row r="124" spans="2:12" s="10" customFormat="1" ht="20.149999999999999" customHeight="1">
      <c r="B124" s="119"/>
      <c r="D124" s="120" t="s">
        <v>2563</v>
      </c>
      <c r="E124" s="121"/>
      <c r="F124" s="121"/>
      <c r="G124" s="121"/>
      <c r="H124" s="121"/>
      <c r="I124" s="121"/>
      <c r="J124" s="122">
        <f>J337</f>
        <v>0</v>
      </c>
      <c r="L124" s="119"/>
    </row>
    <row r="125" spans="2:12" s="10" customFormat="1" ht="20.149999999999999" customHeight="1">
      <c r="B125" s="119"/>
      <c r="D125" s="120" t="s">
        <v>187</v>
      </c>
      <c r="E125" s="121"/>
      <c r="F125" s="121"/>
      <c r="G125" s="121"/>
      <c r="H125" s="121"/>
      <c r="I125" s="121"/>
      <c r="J125" s="122">
        <f>J342</f>
        <v>0</v>
      </c>
      <c r="L125" s="119"/>
    </row>
    <row r="126" spans="2:12" s="9" customFormat="1" ht="24.9" customHeight="1">
      <c r="B126" s="115"/>
      <c r="D126" s="116" t="s">
        <v>188</v>
      </c>
      <c r="E126" s="117"/>
      <c r="F126" s="117"/>
      <c r="G126" s="117"/>
      <c r="H126" s="117"/>
      <c r="I126" s="117"/>
      <c r="J126" s="118">
        <f>J344</f>
        <v>0</v>
      </c>
      <c r="L126" s="115"/>
    </row>
    <row r="127" spans="2:12" s="10" customFormat="1" ht="20.149999999999999" customHeight="1">
      <c r="B127" s="119"/>
      <c r="D127" s="120" t="s">
        <v>189</v>
      </c>
      <c r="E127" s="121"/>
      <c r="F127" s="121"/>
      <c r="G127" s="121"/>
      <c r="H127" s="121"/>
      <c r="I127" s="121"/>
      <c r="J127" s="122">
        <f>J345</f>
        <v>0</v>
      </c>
      <c r="L127" s="119"/>
    </row>
    <row r="128" spans="2:12" s="10" customFormat="1" ht="20.149999999999999" customHeight="1">
      <c r="B128" s="119"/>
      <c r="D128" s="120" t="s">
        <v>190</v>
      </c>
      <c r="E128" s="121"/>
      <c r="F128" s="121"/>
      <c r="G128" s="121"/>
      <c r="H128" s="121"/>
      <c r="I128" s="121"/>
      <c r="J128" s="122">
        <f>J348</f>
        <v>0</v>
      </c>
      <c r="L128" s="119"/>
    </row>
    <row r="129" spans="2:12" s="10" customFormat="1" ht="20.149999999999999" customHeight="1">
      <c r="B129" s="119"/>
      <c r="D129" s="120" t="s">
        <v>191</v>
      </c>
      <c r="E129" s="121"/>
      <c r="F129" s="121"/>
      <c r="G129" s="121"/>
      <c r="H129" s="121"/>
      <c r="I129" s="121"/>
      <c r="J129" s="122">
        <f>J355</f>
        <v>0</v>
      </c>
      <c r="L129" s="119"/>
    </row>
    <row r="130" spans="2:12" s="10" customFormat="1" ht="20.149999999999999" customHeight="1">
      <c r="B130" s="119"/>
      <c r="D130" s="120" t="s">
        <v>192</v>
      </c>
      <c r="E130" s="121"/>
      <c r="F130" s="121"/>
      <c r="G130" s="121"/>
      <c r="H130" s="121"/>
      <c r="I130" s="121"/>
      <c r="J130" s="122">
        <f>J358</f>
        <v>0</v>
      </c>
      <c r="L130" s="119"/>
    </row>
    <row r="131" spans="2:12" s="9" customFormat="1" ht="24.9" customHeight="1">
      <c r="B131" s="115"/>
      <c r="D131" s="116" t="s">
        <v>193</v>
      </c>
      <c r="E131" s="117"/>
      <c r="F131" s="117"/>
      <c r="G131" s="117"/>
      <c r="H131" s="117"/>
      <c r="I131" s="117"/>
      <c r="J131" s="118">
        <f>J360</f>
        <v>0</v>
      </c>
      <c r="L131" s="115"/>
    </row>
    <row r="132" spans="2:12" s="10" customFormat="1" ht="20.149999999999999" customHeight="1">
      <c r="B132" s="119"/>
      <c r="D132" s="120" t="s">
        <v>2564</v>
      </c>
      <c r="E132" s="121"/>
      <c r="F132" s="121"/>
      <c r="G132" s="121"/>
      <c r="H132" s="121"/>
      <c r="I132" s="121"/>
      <c r="J132" s="122">
        <f>J361</f>
        <v>0</v>
      </c>
      <c r="L132" s="119"/>
    </row>
    <row r="133" spans="2:12" s="10" customFormat="1" ht="20.149999999999999" customHeight="1">
      <c r="B133" s="119"/>
      <c r="D133" s="120" t="s">
        <v>195</v>
      </c>
      <c r="E133" s="121"/>
      <c r="F133" s="121"/>
      <c r="G133" s="121"/>
      <c r="H133" s="121"/>
      <c r="I133" s="121"/>
      <c r="J133" s="122">
        <f>J366</f>
        <v>0</v>
      </c>
      <c r="L133" s="119"/>
    </row>
    <row r="134" spans="2:12" s="10" customFormat="1" ht="20.149999999999999" customHeight="1">
      <c r="B134" s="119"/>
      <c r="D134" s="120" t="s">
        <v>198</v>
      </c>
      <c r="E134" s="121"/>
      <c r="F134" s="121"/>
      <c r="G134" s="121"/>
      <c r="H134" s="121"/>
      <c r="I134" s="121"/>
      <c r="J134" s="122">
        <f>J370</f>
        <v>0</v>
      </c>
      <c r="L134" s="119"/>
    </row>
    <row r="135" spans="2:12" s="9" customFormat="1" ht="24.9" customHeight="1">
      <c r="B135" s="115"/>
      <c r="D135" s="116" t="s">
        <v>199</v>
      </c>
      <c r="E135" s="117"/>
      <c r="F135" s="117"/>
      <c r="G135" s="117"/>
      <c r="H135" s="117"/>
      <c r="I135" s="117"/>
      <c r="J135" s="118">
        <f>J372</f>
        <v>0</v>
      </c>
      <c r="L135" s="115"/>
    </row>
    <row r="136" spans="2:12" s="10" customFormat="1" ht="20.149999999999999" customHeight="1">
      <c r="B136" s="119"/>
      <c r="D136" s="120" t="s">
        <v>200</v>
      </c>
      <c r="E136" s="121"/>
      <c r="F136" s="121"/>
      <c r="G136" s="121"/>
      <c r="H136" s="121"/>
      <c r="I136" s="121"/>
      <c r="J136" s="122">
        <f>J373</f>
        <v>0</v>
      </c>
      <c r="L136" s="119"/>
    </row>
    <row r="137" spans="2:12" s="10" customFormat="1" ht="20.149999999999999" customHeight="1">
      <c r="B137" s="119"/>
      <c r="D137" s="120" t="s">
        <v>2565</v>
      </c>
      <c r="E137" s="121"/>
      <c r="F137" s="121"/>
      <c r="G137" s="121"/>
      <c r="H137" s="121"/>
      <c r="I137" s="121"/>
      <c r="J137" s="122">
        <f>J383</f>
        <v>0</v>
      </c>
      <c r="L137" s="119"/>
    </row>
    <row r="138" spans="2:12" s="10" customFormat="1" ht="20.149999999999999" customHeight="1">
      <c r="B138" s="119"/>
      <c r="D138" s="120" t="s">
        <v>2566</v>
      </c>
      <c r="E138" s="121"/>
      <c r="F138" s="121"/>
      <c r="G138" s="121"/>
      <c r="H138" s="121"/>
      <c r="I138" s="121"/>
      <c r="J138" s="122">
        <f>J384</f>
        <v>0</v>
      </c>
      <c r="L138" s="119"/>
    </row>
    <row r="139" spans="2:12" s="10" customFormat="1" ht="20.149999999999999" customHeight="1">
      <c r="B139" s="119"/>
      <c r="D139" s="120" t="s">
        <v>201</v>
      </c>
      <c r="E139" s="121"/>
      <c r="F139" s="121"/>
      <c r="G139" s="121"/>
      <c r="H139" s="121"/>
      <c r="I139" s="121"/>
      <c r="J139" s="122">
        <f>J387</f>
        <v>0</v>
      </c>
      <c r="L139" s="119"/>
    </row>
    <row r="140" spans="2:12" s="10" customFormat="1" ht="20.149999999999999" customHeight="1">
      <c r="B140" s="119"/>
      <c r="D140" s="120" t="s">
        <v>203</v>
      </c>
      <c r="E140" s="121"/>
      <c r="F140" s="121"/>
      <c r="G140" s="121"/>
      <c r="H140" s="121"/>
      <c r="I140" s="121"/>
      <c r="J140" s="122">
        <f>J393</f>
        <v>0</v>
      </c>
      <c r="L140" s="119"/>
    </row>
    <row r="141" spans="2:12" s="9" customFormat="1" ht="24.9" customHeight="1">
      <c r="B141" s="115"/>
      <c r="D141" s="116" t="s">
        <v>204</v>
      </c>
      <c r="E141" s="117"/>
      <c r="F141" s="117"/>
      <c r="G141" s="117"/>
      <c r="H141" s="117"/>
      <c r="I141" s="117"/>
      <c r="J141" s="118">
        <f>J395</f>
        <v>0</v>
      </c>
      <c r="L141" s="115"/>
    </row>
    <row r="142" spans="2:12" s="10" customFormat="1" ht="20.149999999999999" customHeight="1">
      <c r="B142" s="119"/>
      <c r="D142" s="120" t="s">
        <v>2567</v>
      </c>
      <c r="E142" s="121"/>
      <c r="F142" s="121"/>
      <c r="G142" s="121"/>
      <c r="H142" s="121"/>
      <c r="I142" s="121"/>
      <c r="J142" s="122">
        <f>J396</f>
        <v>0</v>
      </c>
      <c r="L142" s="119"/>
    </row>
    <row r="143" spans="2:12" s="10" customFormat="1" ht="20.149999999999999" customHeight="1">
      <c r="B143" s="119"/>
      <c r="D143" s="120" t="s">
        <v>206</v>
      </c>
      <c r="E143" s="121"/>
      <c r="F143" s="121"/>
      <c r="G143" s="121"/>
      <c r="H143" s="121"/>
      <c r="I143" s="121"/>
      <c r="J143" s="122">
        <f>J399</f>
        <v>0</v>
      </c>
      <c r="L143" s="119"/>
    </row>
    <row r="144" spans="2:12" s="9" customFormat="1" ht="24.9" customHeight="1">
      <c r="B144" s="115"/>
      <c r="D144" s="116" t="s">
        <v>207</v>
      </c>
      <c r="E144" s="117"/>
      <c r="F144" s="117"/>
      <c r="G144" s="117"/>
      <c r="H144" s="117"/>
      <c r="I144" s="117"/>
      <c r="J144" s="118">
        <f>J401</f>
        <v>0</v>
      </c>
      <c r="L144" s="115"/>
    </row>
    <row r="145" spans="1:31" s="10" customFormat="1" ht="20.149999999999999" customHeight="1">
      <c r="B145" s="119"/>
      <c r="D145" s="120" t="s">
        <v>208</v>
      </c>
      <c r="E145" s="121"/>
      <c r="F145" s="121"/>
      <c r="G145" s="121"/>
      <c r="H145" s="121"/>
      <c r="I145" s="121"/>
      <c r="J145" s="122">
        <f>J402</f>
        <v>0</v>
      </c>
      <c r="L145" s="119"/>
    </row>
    <row r="146" spans="1:31" s="10" customFormat="1" ht="20.149999999999999" customHeight="1">
      <c r="B146" s="119"/>
      <c r="D146" s="120" t="s">
        <v>209</v>
      </c>
      <c r="E146" s="121"/>
      <c r="F146" s="121"/>
      <c r="G146" s="121"/>
      <c r="H146" s="121"/>
      <c r="I146" s="121"/>
      <c r="J146" s="122">
        <f>J413</f>
        <v>0</v>
      </c>
      <c r="L146" s="119"/>
    </row>
    <row r="147" spans="1:31" s="10" customFormat="1" ht="20.149999999999999" customHeight="1">
      <c r="B147" s="119"/>
      <c r="D147" s="120" t="s">
        <v>210</v>
      </c>
      <c r="E147" s="121"/>
      <c r="F147" s="121"/>
      <c r="G147" s="121"/>
      <c r="H147" s="121"/>
      <c r="I147" s="121"/>
      <c r="J147" s="122">
        <f>J420</f>
        <v>0</v>
      </c>
      <c r="L147" s="119"/>
    </row>
    <row r="148" spans="1:31" s="9" customFormat="1" ht="24.9" customHeight="1">
      <c r="B148" s="115"/>
      <c r="D148" s="116" t="s">
        <v>214</v>
      </c>
      <c r="E148" s="117"/>
      <c r="F148" s="117"/>
      <c r="G148" s="117"/>
      <c r="H148" s="117"/>
      <c r="I148" s="117"/>
      <c r="J148" s="118">
        <f>J423</f>
        <v>0</v>
      </c>
      <c r="L148" s="115"/>
    </row>
    <row r="149" spans="1:31" s="10" customFormat="1" ht="20.149999999999999" customHeight="1">
      <c r="B149" s="119"/>
      <c r="D149" s="120" t="s">
        <v>215</v>
      </c>
      <c r="E149" s="121"/>
      <c r="F149" s="121"/>
      <c r="G149" s="121"/>
      <c r="H149" s="121"/>
      <c r="I149" s="121"/>
      <c r="J149" s="122">
        <f>J424</f>
        <v>0</v>
      </c>
      <c r="L149" s="119"/>
    </row>
    <row r="150" spans="1:31" s="10" customFormat="1" ht="20.149999999999999" customHeight="1">
      <c r="B150" s="119"/>
      <c r="D150" s="120" t="s">
        <v>217</v>
      </c>
      <c r="E150" s="121"/>
      <c r="F150" s="121"/>
      <c r="G150" s="121"/>
      <c r="H150" s="121"/>
      <c r="I150" s="121"/>
      <c r="J150" s="122">
        <f>J436</f>
        <v>0</v>
      </c>
      <c r="L150" s="119"/>
    </row>
    <row r="151" spans="1:31" s="9" customFormat="1" ht="24.9" customHeight="1">
      <c r="B151" s="115"/>
      <c r="D151" s="116" t="s">
        <v>222</v>
      </c>
      <c r="E151" s="117"/>
      <c r="F151" s="117"/>
      <c r="G151" s="117"/>
      <c r="H151" s="117"/>
      <c r="I151" s="117"/>
      <c r="J151" s="118">
        <f>J438</f>
        <v>0</v>
      </c>
      <c r="L151" s="115"/>
    </row>
    <row r="152" spans="1:31" s="10" customFormat="1" ht="20.149999999999999" customHeight="1">
      <c r="B152" s="119"/>
      <c r="D152" s="120" t="s">
        <v>223</v>
      </c>
      <c r="E152" s="121"/>
      <c r="F152" s="121"/>
      <c r="G152" s="121"/>
      <c r="H152" s="121"/>
      <c r="I152" s="121"/>
      <c r="J152" s="122">
        <f>J439</f>
        <v>0</v>
      </c>
      <c r="L152" s="119"/>
    </row>
    <row r="153" spans="1:31" s="2" customFormat="1" ht="21.8" customHeight="1">
      <c r="A153" s="34"/>
      <c r="B153" s="35"/>
      <c r="C153" s="34"/>
      <c r="D153" s="34"/>
      <c r="E153" s="34"/>
      <c r="F153" s="34"/>
      <c r="G153" s="34"/>
      <c r="H153" s="34"/>
      <c r="I153" s="34"/>
      <c r="J153" s="34"/>
      <c r="K153" s="34"/>
      <c r="L153" s="4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</row>
    <row r="154" spans="1:31" s="2" customFormat="1" ht="6.9" customHeight="1">
      <c r="A154" s="34"/>
      <c r="B154" s="49"/>
      <c r="C154" s="50"/>
      <c r="D154" s="50"/>
      <c r="E154" s="50"/>
      <c r="F154" s="50"/>
      <c r="G154" s="50"/>
      <c r="H154" s="50"/>
      <c r="I154" s="50"/>
      <c r="J154" s="50"/>
      <c r="K154" s="50"/>
      <c r="L154" s="4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</row>
    <row r="158" spans="1:31" s="2" customFormat="1" ht="6.9" customHeight="1">
      <c r="A158" s="34"/>
      <c r="B158" s="51"/>
      <c r="C158" s="52"/>
      <c r="D158" s="52"/>
      <c r="E158" s="52"/>
      <c r="F158" s="52"/>
      <c r="G158" s="52"/>
      <c r="H158" s="52"/>
      <c r="I158" s="52"/>
      <c r="J158" s="52"/>
      <c r="K158" s="52"/>
      <c r="L158" s="4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</row>
    <row r="159" spans="1:31" s="2" customFormat="1" ht="24.9" customHeight="1">
      <c r="A159" s="34"/>
      <c r="B159" s="35"/>
      <c r="C159" s="22" t="s">
        <v>226</v>
      </c>
      <c r="D159" s="34"/>
      <c r="E159" s="34"/>
      <c r="F159" s="34"/>
      <c r="G159" s="34"/>
      <c r="H159" s="34"/>
      <c r="I159" s="34"/>
      <c r="J159" s="34"/>
      <c r="K159" s="34"/>
      <c r="L159" s="4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</row>
    <row r="160" spans="1:31" s="2" customFormat="1" ht="6.9" customHeight="1">
      <c r="A160" s="34"/>
      <c r="B160" s="35"/>
      <c r="C160" s="34"/>
      <c r="D160" s="34"/>
      <c r="E160" s="34"/>
      <c r="F160" s="34"/>
      <c r="G160" s="34"/>
      <c r="H160" s="34"/>
      <c r="I160" s="34"/>
      <c r="J160" s="34"/>
      <c r="K160" s="34"/>
      <c r="L160" s="4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</row>
    <row r="161" spans="1:65" s="2" customFormat="1" ht="11.95" customHeight="1">
      <c r="A161" s="34"/>
      <c r="B161" s="35"/>
      <c r="C161" s="28" t="s">
        <v>15</v>
      </c>
      <c r="D161" s="34"/>
      <c r="E161" s="34"/>
      <c r="F161" s="34"/>
      <c r="G161" s="34"/>
      <c r="H161" s="34"/>
      <c r="I161" s="34"/>
      <c r="J161" s="34"/>
      <c r="K161" s="34"/>
      <c r="L161" s="4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</row>
    <row r="162" spans="1:65" s="2" customFormat="1" ht="16.55" customHeight="1">
      <c r="A162" s="34"/>
      <c r="B162" s="35"/>
      <c r="C162" s="34"/>
      <c r="D162" s="34"/>
      <c r="E162" s="304" t="str">
        <f>E7</f>
        <v>MŠ Spojná 6 - rekonštrukcia objektu</v>
      </c>
      <c r="F162" s="305"/>
      <c r="G162" s="305"/>
      <c r="H162" s="305"/>
      <c r="I162" s="34"/>
      <c r="J162" s="34"/>
      <c r="K162" s="34"/>
      <c r="L162" s="4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</row>
    <row r="163" spans="1:65" s="2" customFormat="1" ht="11.95" customHeight="1">
      <c r="A163" s="34"/>
      <c r="B163" s="35"/>
      <c r="C163" s="28" t="s">
        <v>142</v>
      </c>
      <c r="D163" s="34"/>
      <c r="E163" s="34"/>
      <c r="F163" s="34"/>
      <c r="G163" s="34"/>
      <c r="H163" s="34"/>
      <c r="I163" s="34"/>
      <c r="J163" s="34"/>
      <c r="K163" s="34"/>
      <c r="L163" s="4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</row>
    <row r="164" spans="1:65" s="2" customFormat="1" ht="16.55" customHeight="1">
      <c r="A164" s="34"/>
      <c r="B164" s="35"/>
      <c r="C164" s="34"/>
      <c r="D164" s="34"/>
      <c r="E164" s="300" t="str">
        <f>E9</f>
        <v>P5 - Spojovacia chodba</v>
      </c>
      <c r="F164" s="303"/>
      <c r="G164" s="303"/>
      <c r="H164" s="303"/>
      <c r="I164" s="34"/>
      <c r="J164" s="34"/>
      <c r="K164" s="34"/>
      <c r="L164" s="4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</row>
    <row r="165" spans="1:65" s="2" customFormat="1" ht="6.9" customHeight="1">
      <c r="A165" s="34"/>
      <c r="B165" s="35"/>
      <c r="C165" s="34"/>
      <c r="D165" s="34"/>
      <c r="E165" s="34"/>
      <c r="F165" s="34"/>
      <c r="G165" s="34"/>
      <c r="H165" s="34"/>
      <c r="I165" s="34"/>
      <c r="J165" s="34"/>
      <c r="K165" s="34"/>
      <c r="L165" s="4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</row>
    <row r="166" spans="1:65" s="2" customFormat="1" ht="11.95" customHeight="1">
      <c r="A166" s="34"/>
      <c r="B166" s="35"/>
      <c r="C166" s="28" t="s">
        <v>21</v>
      </c>
      <c r="D166" s="34"/>
      <c r="E166" s="34"/>
      <c r="F166" s="26" t="str">
        <f>F12</f>
        <v>Spojná 6, 917 01 Trnava</v>
      </c>
      <c r="G166" s="34"/>
      <c r="H166" s="34"/>
      <c r="I166" s="28" t="s">
        <v>23</v>
      </c>
      <c r="J166" s="57">
        <f>IF(J12="","",J12)</f>
        <v>44274</v>
      </c>
      <c r="K166" s="34"/>
      <c r="L166" s="4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</row>
    <row r="167" spans="1:65" s="2" customFormat="1" ht="6.9" customHeight="1">
      <c r="A167" s="34"/>
      <c r="B167" s="35"/>
      <c r="C167" s="34"/>
      <c r="D167" s="34"/>
      <c r="E167" s="34"/>
      <c r="F167" s="34"/>
      <c r="G167" s="34"/>
      <c r="H167" s="34"/>
      <c r="I167" s="34"/>
      <c r="J167" s="34"/>
      <c r="K167" s="34"/>
      <c r="L167" s="4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</row>
    <row r="168" spans="1:65" s="2" customFormat="1" ht="15.25" customHeight="1">
      <c r="A168" s="34"/>
      <c r="B168" s="35"/>
      <c r="C168" s="28" t="s">
        <v>28</v>
      </c>
      <c r="D168" s="34"/>
      <c r="E168" s="34"/>
      <c r="F168" s="26" t="str">
        <f>E15</f>
        <v xml:space="preserve"> </v>
      </c>
      <c r="G168" s="34"/>
      <c r="H168" s="34"/>
      <c r="I168" s="28" t="s">
        <v>34</v>
      </c>
      <c r="J168" s="32" t="str">
        <f>E21</f>
        <v>RENAK, s.r.o.</v>
      </c>
      <c r="K168" s="34"/>
      <c r="L168" s="4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</row>
    <row r="169" spans="1:65" s="2" customFormat="1" ht="25.7" customHeight="1">
      <c r="A169" s="34"/>
      <c r="B169" s="35"/>
      <c r="C169" s="28" t="s">
        <v>32</v>
      </c>
      <c r="D169" s="34"/>
      <c r="E169" s="34"/>
      <c r="F169" s="26" t="str">
        <f>IF(E18="","",E18)</f>
        <v>Vyplň údaj</v>
      </c>
      <c r="G169" s="34"/>
      <c r="H169" s="34"/>
      <c r="I169" s="28" t="s">
        <v>37</v>
      </c>
      <c r="J169" s="32" t="str">
        <f>E24</f>
        <v>Ing. Erich Kreutz, Botanická 6, Trnava</v>
      </c>
      <c r="K169" s="34"/>
      <c r="L169" s="4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</row>
    <row r="170" spans="1:65" s="2" customFormat="1" ht="10.35" customHeight="1">
      <c r="A170" s="34"/>
      <c r="B170" s="35"/>
      <c r="C170" s="34"/>
      <c r="D170" s="34"/>
      <c r="E170" s="34"/>
      <c r="F170" s="34"/>
      <c r="G170" s="34"/>
      <c r="H170" s="34"/>
      <c r="I170" s="34"/>
      <c r="J170" s="34"/>
      <c r="K170" s="34"/>
      <c r="L170" s="4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</row>
    <row r="171" spans="1:65" s="11" customFormat="1" ht="29.3" customHeight="1">
      <c r="A171" s="123"/>
      <c r="B171" s="124"/>
      <c r="C171" s="125" t="s">
        <v>227</v>
      </c>
      <c r="D171" s="126" t="s">
        <v>65</v>
      </c>
      <c r="E171" s="126" t="s">
        <v>61</v>
      </c>
      <c r="F171" s="126" t="s">
        <v>62</v>
      </c>
      <c r="G171" s="126" t="s">
        <v>228</v>
      </c>
      <c r="H171" s="126" t="s">
        <v>229</v>
      </c>
      <c r="I171" s="126" t="s">
        <v>230</v>
      </c>
      <c r="J171" s="127" t="s">
        <v>148</v>
      </c>
      <c r="K171" s="128" t="s">
        <v>5564</v>
      </c>
      <c r="L171" s="129"/>
      <c r="M171" s="64" t="s">
        <v>1</v>
      </c>
      <c r="N171" s="65" t="s">
        <v>44</v>
      </c>
      <c r="O171" s="65" t="s">
        <v>231</v>
      </c>
      <c r="P171" s="65" t="s">
        <v>232</v>
      </c>
      <c r="Q171" s="65" t="s">
        <v>233</v>
      </c>
      <c r="R171" s="65" t="s">
        <v>234</v>
      </c>
      <c r="S171" s="65" t="s">
        <v>235</v>
      </c>
      <c r="T171" s="66" t="s">
        <v>236</v>
      </c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</row>
    <row r="172" spans="1:65" s="2" customFormat="1" ht="22.75" customHeight="1">
      <c r="A172" s="34"/>
      <c r="B172" s="35"/>
      <c r="C172" s="71" t="s">
        <v>149</v>
      </c>
      <c r="D172" s="34"/>
      <c r="E172" s="34"/>
      <c r="F172" s="34"/>
      <c r="G172" s="34"/>
      <c r="H172" s="34"/>
      <c r="I172" s="34"/>
      <c r="J172" s="130">
        <f>BK172</f>
        <v>0</v>
      </c>
      <c r="K172" s="34"/>
      <c r="L172" s="35"/>
      <c r="M172" s="67"/>
      <c r="N172" s="58"/>
      <c r="O172" s="68"/>
      <c r="P172" s="131">
        <f>P173+P181+P188+P232+P238+P241+P253+P263+P324+P344+P360+P372+P395+P401+P423+P438</f>
        <v>0</v>
      </c>
      <c r="Q172" s="68"/>
      <c r="R172" s="131">
        <f>R173+R181+R188+R232+R238+R241+R253+R263+R324+R344+R360+R372+R395+R401+R423+R438</f>
        <v>78.60769968228999</v>
      </c>
      <c r="S172" s="68"/>
      <c r="T172" s="132">
        <f>T173+T181+T188+T232+T238+T241+T253+T263+T324+T344+T360+T372+T395+T401+T423+T438</f>
        <v>15.156847000000003</v>
      </c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T172" s="18" t="s">
        <v>79</v>
      </c>
      <c r="AU172" s="18" t="s">
        <v>150</v>
      </c>
      <c r="BK172" s="133">
        <f>BK173+BK181+BK188+BK232+BK238+BK241+BK253+BK263+BK324+BK344+BK360+BK372+BK395+BK401+BK423+BK438</f>
        <v>0</v>
      </c>
    </row>
    <row r="173" spans="1:65" s="12" customFormat="1" ht="25.85" customHeight="1">
      <c r="B173" s="134"/>
      <c r="D173" s="135" t="s">
        <v>79</v>
      </c>
      <c r="E173" s="136" t="s">
        <v>237</v>
      </c>
      <c r="F173" s="136" t="s">
        <v>238</v>
      </c>
      <c r="I173" s="137"/>
      <c r="J173" s="138">
        <f>BK173</f>
        <v>0</v>
      </c>
      <c r="L173" s="134"/>
      <c r="M173" s="139"/>
      <c r="N173" s="140"/>
      <c r="O173" s="140"/>
      <c r="P173" s="141">
        <f>P174+P177</f>
        <v>0</v>
      </c>
      <c r="Q173" s="140"/>
      <c r="R173" s="141">
        <f>R174+R177</f>
        <v>0</v>
      </c>
      <c r="S173" s="140"/>
      <c r="T173" s="142">
        <f>T174+T177</f>
        <v>0</v>
      </c>
      <c r="AR173" s="135" t="s">
        <v>88</v>
      </c>
      <c r="AT173" s="143" t="s">
        <v>79</v>
      </c>
      <c r="AU173" s="143" t="s">
        <v>80</v>
      </c>
      <c r="AY173" s="135" t="s">
        <v>239</v>
      </c>
      <c r="BK173" s="144">
        <f>BK174+BK177</f>
        <v>0</v>
      </c>
    </row>
    <row r="174" spans="1:65" s="12" customFormat="1" ht="22.75" customHeight="1">
      <c r="B174" s="134"/>
      <c r="D174" s="135" t="s">
        <v>79</v>
      </c>
      <c r="E174" s="145" t="s">
        <v>240</v>
      </c>
      <c r="F174" s="145" t="s">
        <v>241</v>
      </c>
      <c r="I174" s="137"/>
      <c r="J174" s="146">
        <f>BK174</f>
        <v>0</v>
      </c>
      <c r="L174" s="134"/>
      <c r="M174" s="139"/>
      <c r="N174" s="140"/>
      <c r="O174" s="140"/>
      <c r="P174" s="141">
        <f>SUM(P175:P176)</f>
        <v>0</v>
      </c>
      <c r="Q174" s="140"/>
      <c r="R174" s="141">
        <f>SUM(R175:R176)</f>
        <v>0</v>
      </c>
      <c r="S174" s="140"/>
      <c r="T174" s="142">
        <f>SUM(T175:T176)</f>
        <v>0</v>
      </c>
      <c r="AR174" s="135" t="s">
        <v>88</v>
      </c>
      <c r="AT174" s="143" t="s">
        <v>79</v>
      </c>
      <c r="AU174" s="143" t="s">
        <v>88</v>
      </c>
      <c r="AY174" s="135" t="s">
        <v>239</v>
      </c>
      <c r="BK174" s="144">
        <f>SUM(BK175:BK176)</f>
        <v>0</v>
      </c>
    </row>
    <row r="175" spans="1:65" s="2" customFormat="1" ht="24.25" customHeight="1">
      <c r="A175" s="34"/>
      <c r="B175" s="147"/>
      <c r="C175" s="148" t="s">
        <v>88</v>
      </c>
      <c r="D175" s="148" t="s">
        <v>242</v>
      </c>
      <c r="E175" s="149" t="s">
        <v>243</v>
      </c>
      <c r="F175" s="150" t="s">
        <v>244</v>
      </c>
      <c r="G175" s="151" t="s">
        <v>245</v>
      </c>
      <c r="H175" s="152">
        <v>23.731999999999999</v>
      </c>
      <c r="I175" s="153"/>
      <c r="J175" s="152">
        <f>ROUND(I175*H175,3)</f>
        <v>0</v>
      </c>
      <c r="K175" s="154"/>
      <c r="L175" s="35"/>
      <c r="M175" s="155" t="s">
        <v>1</v>
      </c>
      <c r="N175" s="156" t="s">
        <v>46</v>
      </c>
      <c r="O175" s="60"/>
      <c r="P175" s="157">
        <f>O175*H175</f>
        <v>0</v>
      </c>
      <c r="Q175" s="157">
        <v>0</v>
      </c>
      <c r="R175" s="157">
        <f>Q175*H175</f>
        <v>0</v>
      </c>
      <c r="S175" s="157">
        <v>0</v>
      </c>
      <c r="T175" s="158">
        <f>S175*H175</f>
        <v>0</v>
      </c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R175" s="159" t="s">
        <v>246</v>
      </c>
      <c r="AT175" s="159" t="s">
        <v>242</v>
      </c>
      <c r="AU175" s="159" t="s">
        <v>140</v>
      </c>
      <c r="AY175" s="18" t="s">
        <v>239</v>
      </c>
      <c r="BE175" s="160">
        <f>IF(N175="základná",J175,0)</f>
        <v>0</v>
      </c>
      <c r="BF175" s="160">
        <f>IF(N175="znížená",J175,0)</f>
        <v>0</v>
      </c>
      <c r="BG175" s="160">
        <f>IF(N175="zákl. prenesená",J175,0)</f>
        <v>0</v>
      </c>
      <c r="BH175" s="160">
        <f>IF(N175="zníž. prenesená",J175,0)</f>
        <v>0</v>
      </c>
      <c r="BI175" s="160">
        <f>IF(N175="nulová",J175,0)</f>
        <v>0</v>
      </c>
      <c r="BJ175" s="18" t="s">
        <v>140</v>
      </c>
      <c r="BK175" s="161">
        <f>ROUND(I175*H175,3)</f>
        <v>0</v>
      </c>
      <c r="BL175" s="18" t="s">
        <v>246</v>
      </c>
      <c r="BM175" s="159" t="s">
        <v>2568</v>
      </c>
    </row>
    <row r="176" spans="1:65" s="13" customFormat="1" ht="20.95">
      <c r="B176" s="162"/>
      <c r="D176" s="163" t="s">
        <v>247</v>
      </c>
      <c r="E176" s="164" t="s">
        <v>1</v>
      </c>
      <c r="F176" s="165" t="s">
        <v>2569</v>
      </c>
      <c r="H176" s="166">
        <v>23.731999999999999</v>
      </c>
      <c r="I176" s="167"/>
      <c r="L176" s="162"/>
      <c r="M176" s="168"/>
      <c r="N176" s="169"/>
      <c r="O176" s="169"/>
      <c r="P176" s="169"/>
      <c r="Q176" s="169"/>
      <c r="R176" s="169"/>
      <c r="S176" s="169"/>
      <c r="T176" s="170"/>
      <c r="AT176" s="164" t="s">
        <v>247</v>
      </c>
      <c r="AU176" s="164" t="s">
        <v>140</v>
      </c>
      <c r="AV176" s="13" t="s">
        <v>140</v>
      </c>
      <c r="AW176" s="13" t="s">
        <v>3</v>
      </c>
      <c r="AX176" s="13" t="s">
        <v>88</v>
      </c>
      <c r="AY176" s="164" t="s">
        <v>239</v>
      </c>
    </row>
    <row r="177" spans="1:65" s="12" customFormat="1" ht="22.75" customHeight="1">
      <c r="B177" s="134"/>
      <c r="D177" s="135" t="s">
        <v>79</v>
      </c>
      <c r="E177" s="145" t="s">
        <v>2570</v>
      </c>
      <c r="F177" s="145" t="s">
        <v>2571</v>
      </c>
      <c r="I177" s="137"/>
      <c r="J177" s="146">
        <f>BK177</f>
        <v>0</v>
      </c>
      <c r="L177" s="134"/>
      <c r="M177" s="139"/>
      <c r="N177" s="140"/>
      <c r="O177" s="140"/>
      <c r="P177" s="141">
        <f>SUM(P178:P180)</f>
        <v>0</v>
      </c>
      <c r="Q177" s="140"/>
      <c r="R177" s="141">
        <f>SUM(R178:R180)</f>
        <v>0</v>
      </c>
      <c r="S177" s="140"/>
      <c r="T177" s="142">
        <f>SUM(T178:T180)</f>
        <v>0</v>
      </c>
      <c r="AR177" s="135" t="s">
        <v>88</v>
      </c>
      <c r="AT177" s="143" t="s">
        <v>79</v>
      </c>
      <c r="AU177" s="143" t="s">
        <v>88</v>
      </c>
      <c r="AY177" s="135" t="s">
        <v>239</v>
      </c>
      <c r="BK177" s="144">
        <f>SUM(BK178:BK180)</f>
        <v>0</v>
      </c>
    </row>
    <row r="178" spans="1:65" s="2" customFormat="1" ht="38" customHeight="1">
      <c r="A178" s="34"/>
      <c r="B178" s="147"/>
      <c r="C178" s="148" t="s">
        <v>140</v>
      </c>
      <c r="D178" s="148" t="s">
        <v>242</v>
      </c>
      <c r="E178" s="149" t="s">
        <v>2572</v>
      </c>
      <c r="F178" s="150" t="s">
        <v>2573</v>
      </c>
      <c r="G178" s="151" t="s">
        <v>245</v>
      </c>
      <c r="H178" s="152">
        <v>23.731999999999999</v>
      </c>
      <c r="I178" s="153"/>
      <c r="J178" s="152">
        <f>ROUND(I178*H178,3)</f>
        <v>0</v>
      </c>
      <c r="K178" s="154"/>
      <c r="L178" s="35"/>
      <c r="M178" s="155" t="s">
        <v>1</v>
      </c>
      <c r="N178" s="156" t="s">
        <v>46</v>
      </c>
      <c r="O178" s="60"/>
      <c r="P178" s="157">
        <f>O178*H178</f>
        <v>0</v>
      </c>
      <c r="Q178" s="157">
        <v>0</v>
      </c>
      <c r="R178" s="157">
        <f>Q178*H178</f>
        <v>0</v>
      </c>
      <c r="S178" s="157">
        <v>0</v>
      </c>
      <c r="T178" s="158">
        <f>S178*H178</f>
        <v>0</v>
      </c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R178" s="159" t="s">
        <v>246</v>
      </c>
      <c r="AT178" s="159" t="s">
        <v>242</v>
      </c>
      <c r="AU178" s="159" t="s">
        <v>140</v>
      </c>
      <c r="AY178" s="18" t="s">
        <v>239</v>
      </c>
      <c r="BE178" s="160">
        <f>IF(N178="základná",J178,0)</f>
        <v>0</v>
      </c>
      <c r="BF178" s="160">
        <f>IF(N178="znížená",J178,0)</f>
        <v>0</v>
      </c>
      <c r="BG178" s="160">
        <f>IF(N178="zákl. prenesená",J178,0)</f>
        <v>0</v>
      </c>
      <c r="BH178" s="160">
        <f>IF(N178="zníž. prenesená",J178,0)</f>
        <v>0</v>
      </c>
      <c r="BI178" s="160">
        <f>IF(N178="nulová",J178,0)</f>
        <v>0</v>
      </c>
      <c r="BJ178" s="18" t="s">
        <v>140</v>
      </c>
      <c r="BK178" s="161">
        <f>ROUND(I178*H178,3)</f>
        <v>0</v>
      </c>
      <c r="BL178" s="18" t="s">
        <v>246</v>
      </c>
      <c r="BM178" s="159" t="s">
        <v>2574</v>
      </c>
    </row>
    <row r="179" spans="1:65" s="2" customFormat="1" ht="38" customHeight="1">
      <c r="A179" s="34"/>
      <c r="B179" s="147"/>
      <c r="C179" s="148" t="s">
        <v>252</v>
      </c>
      <c r="D179" s="148" t="s">
        <v>242</v>
      </c>
      <c r="E179" s="149" t="s">
        <v>2575</v>
      </c>
      <c r="F179" s="150" t="s">
        <v>2576</v>
      </c>
      <c r="G179" s="151" t="s">
        <v>245</v>
      </c>
      <c r="H179" s="152">
        <v>23.731999999999999</v>
      </c>
      <c r="I179" s="153"/>
      <c r="J179" s="152">
        <f>ROUND(I179*H179,3)</f>
        <v>0</v>
      </c>
      <c r="K179" s="154"/>
      <c r="L179" s="35"/>
      <c r="M179" s="155" t="s">
        <v>1</v>
      </c>
      <c r="N179" s="156" t="s">
        <v>46</v>
      </c>
      <c r="O179" s="60"/>
      <c r="P179" s="157">
        <f>O179*H179</f>
        <v>0</v>
      </c>
      <c r="Q179" s="157">
        <v>0</v>
      </c>
      <c r="R179" s="157">
        <f>Q179*H179</f>
        <v>0</v>
      </c>
      <c r="S179" s="157">
        <v>0</v>
      </c>
      <c r="T179" s="158">
        <f>S179*H179</f>
        <v>0</v>
      </c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R179" s="159" t="s">
        <v>246</v>
      </c>
      <c r="AT179" s="159" t="s">
        <v>242</v>
      </c>
      <c r="AU179" s="159" t="s">
        <v>140</v>
      </c>
      <c r="AY179" s="18" t="s">
        <v>239</v>
      </c>
      <c r="BE179" s="160">
        <f>IF(N179="základná",J179,0)</f>
        <v>0</v>
      </c>
      <c r="BF179" s="160">
        <f>IF(N179="znížená",J179,0)</f>
        <v>0</v>
      </c>
      <c r="BG179" s="160">
        <f>IF(N179="zákl. prenesená",J179,0)</f>
        <v>0</v>
      </c>
      <c r="BH179" s="160">
        <f>IF(N179="zníž. prenesená",J179,0)</f>
        <v>0</v>
      </c>
      <c r="BI179" s="160">
        <f>IF(N179="nulová",J179,0)</f>
        <v>0</v>
      </c>
      <c r="BJ179" s="18" t="s">
        <v>140</v>
      </c>
      <c r="BK179" s="161">
        <f>ROUND(I179*H179,3)</f>
        <v>0</v>
      </c>
      <c r="BL179" s="18" t="s">
        <v>246</v>
      </c>
      <c r="BM179" s="159" t="s">
        <v>2577</v>
      </c>
    </row>
    <row r="180" spans="1:65" s="2" customFormat="1" ht="19.649999999999999">
      <c r="A180" s="34"/>
      <c r="B180" s="35"/>
      <c r="C180" s="34"/>
      <c r="D180" s="163" t="s">
        <v>316</v>
      </c>
      <c r="E180" s="34"/>
      <c r="F180" s="186" t="s">
        <v>2578</v>
      </c>
      <c r="G180" s="34"/>
      <c r="H180" s="34"/>
      <c r="I180" s="187"/>
      <c r="J180" s="34"/>
      <c r="K180" s="34"/>
      <c r="L180" s="35"/>
      <c r="M180" s="188"/>
      <c r="N180" s="189"/>
      <c r="O180" s="60"/>
      <c r="P180" s="60"/>
      <c r="Q180" s="60"/>
      <c r="R180" s="60"/>
      <c r="S180" s="60"/>
      <c r="T180" s="61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T180" s="18" t="s">
        <v>316</v>
      </c>
      <c r="AU180" s="18" t="s">
        <v>140</v>
      </c>
    </row>
    <row r="181" spans="1:65" s="12" customFormat="1" ht="25.85" customHeight="1">
      <c r="B181" s="134"/>
      <c r="D181" s="135" t="s">
        <v>79</v>
      </c>
      <c r="E181" s="136" t="s">
        <v>255</v>
      </c>
      <c r="F181" s="136" t="s">
        <v>256</v>
      </c>
      <c r="I181" s="137"/>
      <c r="J181" s="138">
        <f>BK181</f>
        <v>0</v>
      </c>
      <c r="L181" s="134"/>
      <c r="M181" s="139"/>
      <c r="N181" s="140"/>
      <c r="O181" s="140"/>
      <c r="P181" s="141">
        <f>P182</f>
        <v>0</v>
      </c>
      <c r="Q181" s="140"/>
      <c r="R181" s="141">
        <f>R182</f>
        <v>9.8244855161999993</v>
      </c>
      <c r="S181" s="140"/>
      <c r="T181" s="142">
        <f>T182</f>
        <v>0</v>
      </c>
      <c r="AR181" s="135" t="s">
        <v>88</v>
      </c>
      <c r="AT181" s="143" t="s">
        <v>79</v>
      </c>
      <c r="AU181" s="143" t="s">
        <v>80</v>
      </c>
      <c r="AY181" s="135" t="s">
        <v>239</v>
      </c>
      <c r="BK181" s="144">
        <f>BK182</f>
        <v>0</v>
      </c>
    </row>
    <row r="182" spans="1:65" s="12" customFormat="1" ht="22.75" customHeight="1">
      <c r="B182" s="134"/>
      <c r="D182" s="135" t="s">
        <v>79</v>
      </c>
      <c r="E182" s="145" t="s">
        <v>274</v>
      </c>
      <c r="F182" s="145" t="s">
        <v>275</v>
      </c>
      <c r="I182" s="137"/>
      <c r="J182" s="146">
        <f>BK182</f>
        <v>0</v>
      </c>
      <c r="L182" s="134"/>
      <c r="M182" s="139"/>
      <c r="N182" s="140"/>
      <c r="O182" s="140"/>
      <c r="P182" s="141">
        <f>SUM(P183:P187)</f>
        <v>0</v>
      </c>
      <c r="Q182" s="140"/>
      <c r="R182" s="141">
        <f>SUM(R183:R187)</f>
        <v>9.8244855161999993</v>
      </c>
      <c r="S182" s="140"/>
      <c r="T182" s="142">
        <f>SUM(T183:T187)</f>
        <v>0</v>
      </c>
      <c r="AR182" s="135" t="s">
        <v>88</v>
      </c>
      <c r="AT182" s="143" t="s">
        <v>79</v>
      </c>
      <c r="AU182" s="143" t="s">
        <v>88</v>
      </c>
      <c r="AY182" s="135" t="s">
        <v>239</v>
      </c>
      <c r="BK182" s="144">
        <f>SUM(BK183:BK187)</f>
        <v>0</v>
      </c>
    </row>
    <row r="183" spans="1:65" s="2" customFormat="1" ht="24.25" customHeight="1">
      <c r="A183" s="34"/>
      <c r="B183" s="147"/>
      <c r="C183" s="148" t="s">
        <v>246</v>
      </c>
      <c r="D183" s="148" t="s">
        <v>242</v>
      </c>
      <c r="E183" s="149" t="s">
        <v>2579</v>
      </c>
      <c r="F183" s="150" t="s">
        <v>2580</v>
      </c>
      <c r="G183" s="151" t="s">
        <v>261</v>
      </c>
      <c r="H183" s="152">
        <v>191.19</v>
      </c>
      <c r="I183" s="153"/>
      <c r="J183" s="152">
        <f>ROUND(I183*H183,3)</f>
        <v>0</v>
      </c>
      <c r="K183" s="154"/>
      <c r="L183" s="35"/>
      <c r="M183" s="155" t="s">
        <v>1</v>
      </c>
      <c r="N183" s="156" t="s">
        <v>46</v>
      </c>
      <c r="O183" s="60"/>
      <c r="P183" s="157">
        <f>O183*H183</f>
        <v>0</v>
      </c>
      <c r="Q183" s="157">
        <v>5.1385979999999998E-2</v>
      </c>
      <c r="R183" s="157">
        <f>Q183*H183</f>
        <v>9.8244855161999993</v>
      </c>
      <c r="S183" s="157">
        <v>0</v>
      </c>
      <c r="T183" s="158">
        <f>S183*H183</f>
        <v>0</v>
      </c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R183" s="159" t="s">
        <v>246</v>
      </c>
      <c r="AT183" s="159" t="s">
        <v>242</v>
      </c>
      <c r="AU183" s="159" t="s">
        <v>140</v>
      </c>
      <c r="AY183" s="18" t="s">
        <v>239</v>
      </c>
      <c r="BE183" s="160">
        <f>IF(N183="základná",J183,0)</f>
        <v>0</v>
      </c>
      <c r="BF183" s="160">
        <f>IF(N183="znížená",J183,0)</f>
        <v>0</v>
      </c>
      <c r="BG183" s="160">
        <f>IF(N183="zákl. prenesená",J183,0)</f>
        <v>0</v>
      </c>
      <c r="BH183" s="160">
        <f>IF(N183="zníž. prenesená",J183,0)</f>
        <v>0</v>
      </c>
      <c r="BI183" s="160">
        <f>IF(N183="nulová",J183,0)</f>
        <v>0</v>
      </c>
      <c r="BJ183" s="18" t="s">
        <v>140</v>
      </c>
      <c r="BK183" s="161">
        <f>ROUND(I183*H183,3)</f>
        <v>0</v>
      </c>
      <c r="BL183" s="18" t="s">
        <v>246</v>
      </c>
      <c r="BM183" s="159" t="s">
        <v>2581</v>
      </c>
    </row>
    <row r="184" spans="1:65" s="13" customFormat="1">
      <c r="B184" s="162"/>
      <c r="D184" s="163" t="s">
        <v>247</v>
      </c>
      <c r="E184" s="164" t="s">
        <v>1</v>
      </c>
      <c r="F184" s="165" t="s">
        <v>2582</v>
      </c>
      <c r="H184" s="166">
        <v>35.26</v>
      </c>
      <c r="I184" s="167"/>
      <c r="L184" s="162"/>
      <c r="M184" s="168"/>
      <c r="N184" s="169"/>
      <c r="O184" s="169"/>
      <c r="P184" s="169"/>
      <c r="Q184" s="169"/>
      <c r="R184" s="169"/>
      <c r="S184" s="169"/>
      <c r="T184" s="170"/>
      <c r="AT184" s="164" t="s">
        <v>247</v>
      </c>
      <c r="AU184" s="164" t="s">
        <v>140</v>
      </c>
      <c r="AV184" s="13" t="s">
        <v>140</v>
      </c>
      <c r="AW184" s="13" t="s">
        <v>3</v>
      </c>
      <c r="AX184" s="13" t="s">
        <v>80</v>
      </c>
      <c r="AY184" s="164" t="s">
        <v>239</v>
      </c>
    </row>
    <row r="185" spans="1:65" s="13" customFormat="1">
      <c r="B185" s="162"/>
      <c r="D185" s="163" t="s">
        <v>247</v>
      </c>
      <c r="E185" s="164" t="s">
        <v>1</v>
      </c>
      <c r="F185" s="165" t="s">
        <v>2583</v>
      </c>
      <c r="H185" s="166">
        <v>9.1999999999999993</v>
      </c>
      <c r="I185" s="167"/>
      <c r="L185" s="162"/>
      <c r="M185" s="168"/>
      <c r="N185" s="169"/>
      <c r="O185" s="169"/>
      <c r="P185" s="169"/>
      <c r="Q185" s="169"/>
      <c r="R185" s="169"/>
      <c r="S185" s="169"/>
      <c r="T185" s="170"/>
      <c r="AT185" s="164" t="s">
        <v>247</v>
      </c>
      <c r="AU185" s="164" t="s">
        <v>140</v>
      </c>
      <c r="AV185" s="13" t="s">
        <v>140</v>
      </c>
      <c r="AW185" s="13" t="s">
        <v>3</v>
      </c>
      <c r="AX185" s="13" t="s">
        <v>80</v>
      </c>
      <c r="AY185" s="164" t="s">
        <v>239</v>
      </c>
    </row>
    <row r="186" spans="1:65" s="13" customFormat="1">
      <c r="B186" s="162"/>
      <c r="D186" s="163" t="s">
        <v>247</v>
      </c>
      <c r="E186" s="164" t="s">
        <v>1</v>
      </c>
      <c r="F186" s="165" t="s">
        <v>2584</v>
      </c>
      <c r="H186" s="166">
        <v>146.72999999999999</v>
      </c>
      <c r="I186" s="167"/>
      <c r="L186" s="162"/>
      <c r="M186" s="168"/>
      <c r="N186" s="169"/>
      <c r="O186" s="169"/>
      <c r="P186" s="169"/>
      <c r="Q186" s="169"/>
      <c r="R186" s="169"/>
      <c r="S186" s="169"/>
      <c r="T186" s="170"/>
      <c r="AT186" s="164" t="s">
        <v>247</v>
      </c>
      <c r="AU186" s="164" t="s">
        <v>140</v>
      </c>
      <c r="AV186" s="13" t="s">
        <v>140</v>
      </c>
      <c r="AW186" s="13" t="s">
        <v>3</v>
      </c>
      <c r="AX186" s="13" t="s">
        <v>80</v>
      </c>
      <c r="AY186" s="164" t="s">
        <v>239</v>
      </c>
    </row>
    <row r="187" spans="1:65" s="14" customFormat="1">
      <c r="B187" s="171"/>
      <c r="D187" s="163" t="s">
        <v>247</v>
      </c>
      <c r="E187" s="172" t="s">
        <v>1</v>
      </c>
      <c r="F187" s="173" t="s">
        <v>249</v>
      </c>
      <c r="H187" s="174">
        <v>191.19</v>
      </c>
      <c r="I187" s="175"/>
      <c r="L187" s="171"/>
      <c r="M187" s="176"/>
      <c r="N187" s="177"/>
      <c r="O187" s="177"/>
      <c r="P187" s="177"/>
      <c r="Q187" s="177"/>
      <c r="R187" s="177"/>
      <c r="S187" s="177"/>
      <c r="T187" s="178"/>
      <c r="AT187" s="172" t="s">
        <v>247</v>
      </c>
      <c r="AU187" s="172" t="s">
        <v>140</v>
      </c>
      <c r="AV187" s="14" t="s">
        <v>246</v>
      </c>
      <c r="AW187" s="14" t="s">
        <v>3</v>
      </c>
      <c r="AX187" s="14" t="s">
        <v>88</v>
      </c>
      <c r="AY187" s="172" t="s">
        <v>239</v>
      </c>
    </row>
    <row r="188" spans="1:65" s="12" customFormat="1" ht="25.85" customHeight="1">
      <c r="B188" s="134"/>
      <c r="D188" s="135" t="s">
        <v>79</v>
      </c>
      <c r="E188" s="136" t="s">
        <v>282</v>
      </c>
      <c r="F188" s="136" t="s">
        <v>283</v>
      </c>
      <c r="I188" s="137"/>
      <c r="J188" s="138">
        <f>BK188</f>
        <v>0</v>
      </c>
      <c r="L188" s="134"/>
      <c r="M188" s="139"/>
      <c r="N188" s="140"/>
      <c r="O188" s="140"/>
      <c r="P188" s="141">
        <f>P189+P199+P219</f>
        <v>0</v>
      </c>
      <c r="Q188" s="140"/>
      <c r="R188" s="141">
        <f>R189+R199+R219</f>
        <v>0</v>
      </c>
      <c r="S188" s="140"/>
      <c r="T188" s="142">
        <f>T189+T199+T219</f>
        <v>15.156847000000003</v>
      </c>
      <c r="AR188" s="135" t="s">
        <v>88</v>
      </c>
      <c r="AT188" s="143" t="s">
        <v>79</v>
      </c>
      <c r="AU188" s="143" t="s">
        <v>80</v>
      </c>
      <c r="AY188" s="135" t="s">
        <v>239</v>
      </c>
      <c r="BK188" s="144">
        <f>BK189+BK199+BK219</f>
        <v>0</v>
      </c>
    </row>
    <row r="189" spans="1:65" s="12" customFormat="1" ht="22.75" customHeight="1">
      <c r="B189" s="134"/>
      <c r="D189" s="135" t="s">
        <v>79</v>
      </c>
      <c r="E189" s="145" t="s">
        <v>284</v>
      </c>
      <c r="F189" s="145" t="s">
        <v>285</v>
      </c>
      <c r="I189" s="137"/>
      <c r="J189" s="146">
        <f>BK189</f>
        <v>0</v>
      </c>
      <c r="L189" s="134"/>
      <c r="M189" s="139"/>
      <c r="N189" s="140"/>
      <c r="O189" s="140"/>
      <c r="P189" s="141">
        <f>SUM(P190:P198)</f>
        <v>0</v>
      </c>
      <c r="Q189" s="140"/>
      <c r="R189" s="141">
        <f>SUM(R190:R198)</f>
        <v>0</v>
      </c>
      <c r="S189" s="140"/>
      <c r="T189" s="142">
        <f>SUM(T190:T198)</f>
        <v>4.6200350000000006</v>
      </c>
      <c r="AR189" s="135" t="s">
        <v>88</v>
      </c>
      <c r="AT189" s="143" t="s">
        <v>79</v>
      </c>
      <c r="AU189" s="143" t="s">
        <v>88</v>
      </c>
      <c r="AY189" s="135" t="s">
        <v>239</v>
      </c>
      <c r="BK189" s="144">
        <f>SUM(BK190:BK198)</f>
        <v>0</v>
      </c>
    </row>
    <row r="190" spans="1:65" s="2" customFormat="1" ht="24.25" customHeight="1">
      <c r="A190" s="34"/>
      <c r="B190" s="147"/>
      <c r="C190" s="148" t="s">
        <v>265</v>
      </c>
      <c r="D190" s="148" t="s">
        <v>242</v>
      </c>
      <c r="E190" s="149" t="s">
        <v>2585</v>
      </c>
      <c r="F190" s="150" t="s">
        <v>2586</v>
      </c>
      <c r="G190" s="151" t="s">
        <v>261</v>
      </c>
      <c r="H190" s="152">
        <v>18.510000000000002</v>
      </c>
      <c r="I190" s="153"/>
      <c r="J190" s="152">
        <f>ROUND(I190*H190,3)</f>
        <v>0</v>
      </c>
      <c r="K190" s="154"/>
      <c r="L190" s="35"/>
      <c r="M190" s="155" t="s">
        <v>1</v>
      </c>
      <c r="N190" s="156" t="s">
        <v>46</v>
      </c>
      <c r="O190" s="60"/>
      <c r="P190" s="157">
        <f>O190*H190</f>
        <v>0</v>
      </c>
      <c r="Q190" s="157">
        <v>0</v>
      </c>
      <c r="R190" s="157">
        <f>Q190*H190</f>
        <v>0</v>
      </c>
      <c r="S190" s="157">
        <v>8.9999999999999993E-3</v>
      </c>
      <c r="T190" s="158">
        <f>S190*H190</f>
        <v>0.16658999999999999</v>
      </c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R190" s="159" t="s">
        <v>246</v>
      </c>
      <c r="AT190" s="159" t="s">
        <v>242</v>
      </c>
      <c r="AU190" s="159" t="s">
        <v>140</v>
      </c>
      <c r="AY190" s="18" t="s">
        <v>239</v>
      </c>
      <c r="BE190" s="160">
        <f>IF(N190="základná",J190,0)</f>
        <v>0</v>
      </c>
      <c r="BF190" s="160">
        <f>IF(N190="znížená",J190,0)</f>
        <v>0</v>
      </c>
      <c r="BG190" s="160">
        <f>IF(N190="zákl. prenesená",J190,0)</f>
        <v>0</v>
      </c>
      <c r="BH190" s="160">
        <f>IF(N190="zníž. prenesená",J190,0)</f>
        <v>0</v>
      </c>
      <c r="BI190" s="160">
        <f>IF(N190="nulová",J190,0)</f>
        <v>0</v>
      </c>
      <c r="BJ190" s="18" t="s">
        <v>140</v>
      </c>
      <c r="BK190" s="161">
        <f>ROUND(I190*H190,3)</f>
        <v>0</v>
      </c>
      <c r="BL190" s="18" t="s">
        <v>246</v>
      </c>
      <c r="BM190" s="159" t="s">
        <v>2587</v>
      </c>
    </row>
    <row r="191" spans="1:65" s="13" customFormat="1">
      <c r="B191" s="162"/>
      <c r="D191" s="163" t="s">
        <v>247</v>
      </c>
      <c r="E191" s="164" t="s">
        <v>1</v>
      </c>
      <c r="F191" s="165" t="s">
        <v>2588</v>
      </c>
      <c r="H191" s="166">
        <v>18.510000000000002</v>
      </c>
      <c r="I191" s="167"/>
      <c r="L191" s="162"/>
      <c r="M191" s="168"/>
      <c r="N191" s="169"/>
      <c r="O191" s="169"/>
      <c r="P191" s="169"/>
      <c r="Q191" s="169"/>
      <c r="R191" s="169"/>
      <c r="S191" s="169"/>
      <c r="T191" s="170"/>
      <c r="AT191" s="164" t="s">
        <v>247</v>
      </c>
      <c r="AU191" s="164" t="s">
        <v>140</v>
      </c>
      <c r="AV191" s="13" t="s">
        <v>140</v>
      </c>
      <c r="AW191" s="13" t="s">
        <v>3</v>
      </c>
      <c r="AX191" s="13" t="s">
        <v>88</v>
      </c>
      <c r="AY191" s="164" t="s">
        <v>239</v>
      </c>
    </row>
    <row r="192" spans="1:65" s="2" customFormat="1" ht="24.25" customHeight="1">
      <c r="A192" s="34"/>
      <c r="B192" s="147"/>
      <c r="C192" s="148" t="s">
        <v>270</v>
      </c>
      <c r="D192" s="148" t="s">
        <v>242</v>
      </c>
      <c r="E192" s="149" t="s">
        <v>321</v>
      </c>
      <c r="F192" s="150" t="s">
        <v>322</v>
      </c>
      <c r="G192" s="151" t="s">
        <v>261</v>
      </c>
      <c r="H192" s="152">
        <v>159.51400000000001</v>
      </c>
      <c r="I192" s="153"/>
      <c r="J192" s="152">
        <f>ROUND(I192*H192,3)</f>
        <v>0</v>
      </c>
      <c r="K192" s="154"/>
      <c r="L192" s="35"/>
      <c r="M192" s="155" t="s">
        <v>1</v>
      </c>
      <c r="N192" s="156" t="s">
        <v>46</v>
      </c>
      <c r="O192" s="60"/>
      <c r="P192" s="157">
        <f>O192*H192</f>
        <v>0</v>
      </c>
      <c r="Q192" s="157">
        <v>0</v>
      </c>
      <c r="R192" s="157">
        <f>Q192*H192</f>
        <v>0</v>
      </c>
      <c r="S192" s="157">
        <v>0.02</v>
      </c>
      <c r="T192" s="158">
        <f>S192*H192</f>
        <v>3.1902800000000004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159" t="s">
        <v>246</v>
      </c>
      <c r="AT192" s="159" t="s">
        <v>242</v>
      </c>
      <c r="AU192" s="159" t="s">
        <v>140</v>
      </c>
      <c r="AY192" s="18" t="s">
        <v>239</v>
      </c>
      <c r="BE192" s="160">
        <f>IF(N192="základná",J192,0)</f>
        <v>0</v>
      </c>
      <c r="BF192" s="160">
        <f>IF(N192="znížená",J192,0)</f>
        <v>0</v>
      </c>
      <c r="BG192" s="160">
        <f>IF(N192="zákl. prenesená",J192,0)</f>
        <v>0</v>
      </c>
      <c r="BH192" s="160">
        <f>IF(N192="zníž. prenesená",J192,0)</f>
        <v>0</v>
      </c>
      <c r="BI192" s="160">
        <f>IF(N192="nulová",J192,0)</f>
        <v>0</v>
      </c>
      <c r="BJ192" s="18" t="s">
        <v>140</v>
      </c>
      <c r="BK192" s="161">
        <f>ROUND(I192*H192,3)</f>
        <v>0</v>
      </c>
      <c r="BL192" s="18" t="s">
        <v>246</v>
      </c>
      <c r="BM192" s="159" t="s">
        <v>2589</v>
      </c>
    </row>
    <row r="193" spans="1:65" s="13" customFormat="1" ht="20.95">
      <c r="B193" s="162"/>
      <c r="D193" s="163" t="s">
        <v>247</v>
      </c>
      <c r="E193" s="164" t="s">
        <v>1</v>
      </c>
      <c r="F193" s="165" t="s">
        <v>2590</v>
      </c>
      <c r="H193" s="166">
        <v>159.51400000000001</v>
      </c>
      <c r="I193" s="167"/>
      <c r="L193" s="162"/>
      <c r="M193" s="168"/>
      <c r="N193" s="169"/>
      <c r="O193" s="169"/>
      <c r="P193" s="169"/>
      <c r="Q193" s="169"/>
      <c r="R193" s="169"/>
      <c r="S193" s="169"/>
      <c r="T193" s="170"/>
      <c r="AT193" s="164" t="s">
        <v>247</v>
      </c>
      <c r="AU193" s="164" t="s">
        <v>140</v>
      </c>
      <c r="AV193" s="13" t="s">
        <v>140</v>
      </c>
      <c r="AW193" s="13" t="s">
        <v>3</v>
      </c>
      <c r="AX193" s="13" t="s">
        <v>88</v>
      </c>
      <c r="AY193" s="164" t="s">
        <v>239</v>
      </c>
    </row>
    <row r="194" spans="1:65" s="2" customFormat="1" ht="24.25" customHeight="1">
      <c r="A194" s="34"/>
      <c r="B194" s="147"/>
      <c r="C194" s="148" t="s">
        <v>286</v>
      </c>
      <c r="D194" s="148" t="s">
        <v>242</v>
      </c>
      <c r="E194" s="149" t="s">
        <v>2003</v>
      </c>
      <c r="F194" s="150" t="s">
        <v>2004</v>
      </c>
      <c r="G194" s="151" t="s">
        <v>261</v>
      </c>
      <c r="H194" s="152">
        <v>12.3</v>
      </c>
      <c r="I194" s="153"/>
      <c r="J194" s="152">
        <f>ROUND(I194*H194,3)</f>
        <v>0</v>
      </c>
      <c r="K194" s="154"/>
      <c r="L194" s="35"/>
      <c r="M194" s="155" t="s">
        <v>1</v>
      </c>
      <c r="N194" s="156" t="s">
        <v>46</v>
      </c>
      <c r="O194" s="60"/>
      <c r="P194" s="157">
        <f>O194*H194</f>
        <v>0</v>
      </c>
      <c r="Q194" s="157">
        <v>0</v>
      </c>
      <c r="R194" s="157">
        <f>Q194*H194</f>
        <v>0</v>
      </c>
      <c r="S194" s="157">
        <v>8.8999999999999996E-2</v>
      </c>
      <c r="T194" s="158">
        <f>S194*H194</f>
        <v>1.0947</v>
      </c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R194" s="159" t="s">
        <v>246</v>
      </c>
      <c r="AT194" s="159" t="s">
        <v>242</v>
      </c>
      <c r="AU194" s="159" t="s">
        <v>140</v>
      </c>
      <c r="AY194" s="18" t="s">
        <v>239</v>
      </c>
      <c r="BE194" s="160">
        <f>IF(N194="základná",J194,0)</f>
        <v>0</v>
      </c>
      <c r="BF194" s="160">
        <f>IF(N194="znížená",J194,0)</f>
        <v>0</v>
      </c>
      <c r="BG194" s="160">
        <f>IF(N194="zákl. prenesená",J194,0)</f>
        <v>0</v>
      </c>
      <c r="BH194" s="160">
        <f>IF(N194="zníž. prenesená",J194,0)</f>
        <v>0</v>
      </c>
      <c r="BI194" s="160">
        <f>IF(N194="nulová",J194,0)</f>
        <v>0</v>
      </c>
      <c r="BJ194" s="18" t="s">
        <v>140</v>
      </c>
      <c r="BK194" s="161">
        <f>ROUND(I194*H194,3)</f>
        <v>0</v>
      </c>
      <c r="BL194" s="18" t="s">
        <v>246</v>
      </c>
      <c r="BM194" s="159" t="s">
        <v>2591</v>
      </c>
    </row>
    <row r="195" spans="1:65" s="13" customFormat="1">
      <c r="B195" s="162"/>
      <c r="D195" s="163" t="s">
        <v>247</v>
      </c>
      <c r="E195" s="164" t="s">
        <v>1</v>
      </c>
      <c r="F195" s="165" t="s">
        <v>2592</v>
      </c>
      <c r="H195" s="166">
        <v>12.3</v>
      </c>
      <c r="I195" s="167"/>
      <c r="L195" s="162"/>
      <c r="M195" s="168"/>
      <c r="N195" s="169"/>
      <c r="O195" s="169"/>
      <c r="P195" s="169"/>
      <c r="Q195" s="169"/>
      <c r="R195" s="169"/>
      <c r="S195" s="169"/>
      <c r="T195" s="170"/>
      <c r="AT195" s="164" t="s">
        <v>247</v>
      </c>
      <c r="AU195" s="164" t="s">
        <v>140</v>
      </c>
      <c r="AV195" s="13" t="s">
        <v>140</v>
      </c>
      <c r="AW195" s="13" t="s">
        <v>3</v>
      </c>
      <c r="AX195" s="13" t="s">
        <v>88</v>
      </c>
      <c r="AY195" s="164" t="s">
        <v>239</v>
      </c>
    </row>
    <row r="196" spans="1:65" s="2" customFormat="1" ht="24.25" customHeight="1">
      <c r="A196" s="34"/>
      <c r="B196" s="147"/>
      <c r="C196" s="148" t="s">
        <v>291</v>
      </c>
      <c r="D196" s="148" t="s">
        <v>242</v>
      </c>
      <c r="E196" s="149" t="s">
        <v>2593</v>
      </c>
      <c r="F196" s="150" t="s">
        <v>2594</v>
      </c>
      <c r="G196" s="151" t="s">
        <v>261</v>
      </c>
      <c r="H196" s="152">
        <v>3.0630000000000002</v>
      </c>
      <c r="I196" s="153"/>
      <c r="J196" s="152">
        <f>ROUND(I196*H196,3)</f>
        <v>0</v>
      </c>
      <c r="K196" s="154"/>
      <c r="L196" s="35"/>
      <c r="M196" s="155" t="s">
        <v>1</v>
      </c>
      <c r="N196" s="156" t="s">
        <v>46</v>
      </c>
      <c r="O196" s="60"/>
      <c r="P196" s="157">
        <f>O196*H196</f>
        <v>0</v>
      </c>
      <c r="Q196" s="157">
        <v>0</v>
      </c>
      <c r="R196" s="157">
        <f>Q196*H196</f>
        <v>0</v>
      </c>
      <c r="S196" s="157">
        <v>5.5E-2</v>
      </c>
      <c r="T196" s="158">
        <f>S196*H196</f>
        <v>0.168465</v>
      </c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R196" s="159" t="s">
        <v>246</v>
      </c>
      <c r="AT196" s="159" t="s">
        <v>242</v>
      </c>
      <c r="AU196" s="159" t="s">
        <v>140</v>
      </c>
      <c r="AY196" s="18" t="s">
        <v>239</v>
      </c>
      <c r="BE196" s="160">
        <f>IF(N196="základná",J196,0)</f>
        <v>0</v>
      </c>
      <c r="BF196" s="160">
        <f>IF(N196="znížená",J196,0)</f>
        <v>0</v>
      </c>
      <c r="BG196" s="160">
        <f>IF(N196="zákl. prenesená",J196,0)</f>
        <v>0</v>
      </c>
      <c r="BH196" s="160">
        <f>IF(N196="zníž. prenesená",J196,0)</f>
        <v>0</v>
      </c>
      <c r="BI196" s="160">
        <f>IF(N196="nulová",J196,0)</f>
        <v>0</v>
      </c>
      <c r="BJ196" s="18" t="s">
        <v>140</v>
      </c>
      <c r="BK196" s="161">
        <f>ROUND(I196*H196,3)</f>
        <v>0</v>
      </c>
      <c r="BL196" s="18" t="s">
        <v>246</v>
      </c>
      <c r="BM196" s="159" t="s">
        <v>2595</v>
      </c>
    </row>
    <row r="197" spans="1:65" s="13" customFormat="1">
      <c r="B197" s="162"/>
      <c r="D197" s="163" t="s">
        <v>247</v>
      </c>
      <c r="E197" s="164" t="s">
        <v>1</v>
      </c>
      <c r="F197" s="165" t="s">
        <v>2596</v>
      </c>
      <c r="H197" s="166">
        <v>30.63</v>
      </c>
      <c r="I197" s="167"/>
      <c r="L197" s="162"/>
      <c r="M197" s="168"/>
      <c r="N197" s="169"/>
      <c r="O197" s="169"/>
      <c r="P197" s="169"/>
      <c r="Q197" s="169"/>
      <c r="R197" s="169"/>
      <c r="S197" s="169"/>
      <c r="T197" s="170"/>
      <c r="AT197" s="164" t="s">
        <v>247</v>
      </c>
      <c r="AU197" s="164" t="s">
        <v>140</v>
      </c>
      <c r="AV197" s="13" t="s">
        <v>140</v>
      </c>
      <c r="AW197" s="13" t="s">
        <v>3</v>
      </c>
      <c r="AX197" s="13" t="s">
        <v>88</v>
      </c>
      <c r="AY197" s="164" t="s">
        <v>239</v>
      </c>
    </row>
    <row r="198" spans="1:65" s="13" customFormat="1">
      <c r="B198" s="162"/>
      <c r="D198" s="163" t="s">
        <v>247</v>
      </c>
      <c r="F198" s="165" t="s">
        <v>2597</v>
      </c>
      <c r="H198" s="166">
        <v>3.0630000000000002</v>
      </c>
      <c r="I198" s="167"/>
      <c r="L198" s="162"/>
      <c r="M198" s="168"/>
      <c r="N198" s="169"/>
      <c r="O198" s="169"/>
      <c r="P198" s="169"/>
      <c r="Q198" s="169"/>
      <c r="R198" s="169"/>
      <c r="S198" s="169"/>
      <c r="T198" s="170"/>
      <c r="AT198" s="164" t="s">
        <v>247</v>
      </c>
      <c r="AU198" s="164" t="s">
        <v>140</v>
      </c>
      <c r="AV198" s="13" t="s">
        <v>140</v>
      </c>
      <c r="AW198" s="13" t="s">
        <v>4</v>
      </c>
      <c r="AX198" s="13" t="s">
        <v>88</v>
      </c>
      <c r="AY198" s="164" t="s">
        <v>239</v>
      </c>
    </row>
    <row r="199" spans="1:65" s="12" customFormat="1" ht="22.75" customHeight="1">
      <c r="B199" s="134"/>
      <c r="D199" s="135" t="s">
        <v>79</v>
      </c>
      <c r="E199" s="145" t="s">
        <v>360</v>
      </c>
      <c r="F199" s="145" t="s">
        <v>361</v>
      </c>
      <c r="I199" s="137"/>
      <c r="J199" s="146">
        <f>BK199</f>
        <v>0</v>
      </c>
      <c r="L199" s="134"/>
      <c r="M199" s="139"/>
      <c r="N199" s="140"/>
      <c r="O199" s="140"/>
      <c r="P199" s="141">
        <f>SUM(P200:P218)</f>
        <v>0</v>
      </c>
      <c r="Q199" s="140"/>
      <c r="R199" s="141">
        <f>SUM(R200:R218)</f>
        <v>0</v>
      </c>
      <c r="S199" s="140"/>
      <c r="T199" s="142">
        <f>SUM(T200:T218)</f>
        <v>10.536812000000001</v>
      </c>
      <c r="AR199" s="135" t="s">
        <v>88</v>
      </c>
      <c r="AT199" s="143" t="s">
        <v>79</v>
      </c>
      <c r="AU199" s="143" t="s">
        <v>88</v>
      </c>
      <c r="AY199" s="135" t="s">
        <v>239</v>
      </c>
      <c r="BK199" s="144">
        <f>SUM(BK200:BK218)</f>
        <v>0</v>
      </c>
    </row>
    <row r="200" spans="1:65" s="2" customFormat="1" ht="24.25" customHeight="1">
      <c r="A200" s="34"/>
      <c r="B200" s="147"/>
      <c r="C200" s="148" t="s">
        <v>304</v>
      </c>
      <c r="D200" s="148" t="s">
        <v>242</v>
      </c>
      <c r="E200" s="149" t="s">
        <v>2598</v>
      </c>
      <c r="F200" s="150" t="s">
        <v>2599</v>
      </c>
      <c r="G200" s="151" t="s">
        <v>388</v>
      </c>
      <c r="H200" s="152">
        <v>14</v>
      </c>
      <c r="I200" s="153"/>
      <c r="J200" s="152">
        <f>ROUND(I200*H200,3)</f>
        <v>0</v>
      </c>
      <c r="K200" s="154"/>
      <c r="L200" s="35"/>
      <c r="M200" s="155" t="s">
        <v>1</v>
      </c>
      <c r="N200" s="156" t="s">
        <v>46</v>
      </c>
      <c r="O200" s="60"/>
      <c r="P200" s="157">
        <f>O200*H200</f>
        <v>0</v>
      </c>
      <c r="Q200" s="157">
        <v>0</v>
      </c>
      <c r="R200" s="157">
        <f>Q200*H200</f>
        <v>0</v>
      </c>
      <c r="S200" s="157">
        <v>0</v>
      </c>
      <c r="T200" s="158">
        <f>S200*H200</f>
        <v>0</v>
      </c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R200" s="159" t="s">
        <v>246</v>
      </c>
      <c r="AT200" s="159" t="s">
        <v>242</v>
      </c>
      <c r="AU200" s="159" t="s">
        <v>140</v>
      </c>
      <c r="AY200" s="18" t="s">
        <v>239</v>
      </c>
      <c r="BE200" s="160">
        <f>IF(N200="základná",J200,0)</f>
        <v>0</v>
      </c>
      <c r="BF200" s="160">
        <f>IF(N200="znížená",J200,0)</f>
        <v>0</v>
      </c>
      <c r="BG200" s="160">
        <f>IF(N200="zákl. prenesená",J200,0)</f>
        <v>0</v>
      </c>
      <c r="BH200" s="160">
        <f>IF(N200="zníž. prenesená",J200,0)</f>
        <v>0</v>
      </c>
      <c r="BI200" s="160">
        <f>IF(N200="nulová",J200,0)</f>
        <v>0</v>
      </c>
      <c r="BJ200" s="18" t="s">
        <v>140</v>
      </c>
      <c r="BK200" s="161">
        <f>ROUND(I200*H200,3)</f>
        <v>0</v>
      </c>
      <c r="BL200" s="18" t="s">
        <v>246</v>
      </c>
      <c r="BM200" s="159" t="s">
        <v>2600</v>
      </c>
    </row>
    <row r="201" spans="1:65" s="2" customFormat="1" ht="24.25" customHeight="1">
      <c r="A201" s="34"/>
      <c r="B201" s="147"/>
      <c r="C201" s="148" t="s">
        <v>312</v>
      </c>
      <c r="D201" s="148" t="s">
        <v>242</v>
      </c>
      <c r="E201" s="149" t="s">
        <v>363</v>
      </c>
      <c r="F201" s="150" t="s">
        <v>364</v>
      </c>
      <c r="G201" s="151" t="s">
        <v>138</v>
      </c>
      <c r="H201" s="152">
        <v>4.8</v>
      </c>
      <c r="I201" s="153"/>
      <c r="J201" s="152">
        <f>ROUND(I201*H201,3)</f>
        <v>0</v>
      </c>
      <c r="K201" s="154"/>
      <c r="L201" s="35"/>
      <c r="M201" s="155" t="s">
        <v>1</v>
      </c>
      <c r="N201" s="156" t="s">
        <v>46</v>
      </c>
      <c r="O201" s="60"/>
      <c r="P201" s="157">
        <f>O201*H201</f>
        <v>0</v>
      </c>
      <c r="Q201" s="157">
        <v>0</v>
      </c>
      <c r="R201" s="157">
        <f>Q201*H201</f>
        <v>0</v>
      </c>
      <c r="S201" s="157">
        <v>1.3500000000000001E-3</v>
      </c>
      <c r="T201" s="158">
        <f>S201*H201</f>
        <v>6.4800000000000005E-3</v>
      </c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R201" s="159" t="s">
        <v>307</v>
      </c>
      <c r="AT201" s="159" t="s">
        <v>242</v>
      </c>
      <c r="AU201" s="159" t="s">
        <v>140</v>
      </c>
      <c r="AY201" s="18" t="s">
        <v>239</v>
      </c>
      <c r="BE201" s="160">
        <f>IF(N201="základná",J201,0)</f>
        <v>0</v>
      </c>
      <c r="BF201" s="160">
        <f>IF(N201="znížená",J201,0)</f>
        <v>0</v>
      </c>
      <c r="BG201" s="160">
        <f>IF(N201="zákl. prenesená",J201,0)</f>
        <v>0</v>
      </c>
      <c r="BH201" s="160">
        <f>IF(N201="zníž. prenesená",J201,0)</f>
        <v>0</v>
      </c>
      <c r="BI201" s="160">
        <f>IF(N201="nulová",J201,0)</f>
        <v>0</v>
      </c>
      <c r="BJ201" s="18" t="s">
        <v>140</v>
      </c>
      <c r="BK201" s="161">
        <f>ROUND(I201*H201,3)</f>
        <v>0</v>
      </c>
      <c r="BL201" s="18" t="s">
        <v>307</v>
      </c>
      <c r="BM201" s="159" t="s">
        <v>2601</v>
      </c>
    </row>
    <row r="202" spans="1:65" s="13" customFormat="1">
      <c r="B202" s="162"/>
      <c r="D202" s="163" t="s">
        <v>247</v>
      </c>
      <c r="E202" s="164" t="s">
        <v>1</v>
      </c>
      <c r="F202" s="165" t="s">
        <v>2602</v>
      </c>
      <c r="H202" s="166">
        <v>4.8</v>
      </c>
      <c r="I202" s="167"/>
      <c r="L202" s="162"/>
      <c r="M202" s="168"/>
      <c r="N202" s="169"/>
      <c r="O202" s="169"/>
      <c r="P202" s="169"/>
      <c r="Q202" s="169"/>
      <c r="R202" s="169"/>
      <c r="S202" s="169"/>
      <c r="T202" s="170"/>
      <c r="AT202" s="164" t="s">
        <v>247</v>
      </c>
      <c r="AU202" s="164" t="s">
        <v>140</v>
      </c>
      <c r="AV202" s="13" t="s">
        <v>140</v>
      </c>
      <c r="AW202" s="13" t="s">
        <v>3</v>
      </c>
      <c r="AX202" s="13" t="s">
        <v>88</v>
      </c>
      <c r="AY202" s="164" t="s">
        <v>239</v>
      </c>
    </row>
    <row r="203" spans="1:65" s="2" customFormat="1" ht="24.25" customHeight="1">
      <c r="A203" s="34"/>
      <c r="B203" s="147"/>
      <c r="C203" s="148" t="s">
        <v>320</v>
      </c>
      <c r="D203" s="148" t="s">
        <v>242</v>
      </c>
      <c r="E203" s="149" t="s">
        <v>2603</v>
      </c>
      <c r="F203" s="150" t="s">
        <v>2604</v>
      </c>
      <c r="G203" s="151" t="s">
        <v>138</v>
      </c>
      <c r="H203" s="152">
        <v>77.150000000000006</v>
      </c>
      <c r="I203" s="153"/>
      <c r="J203" s="152">
        <f>ROUND(I203*H203,3)</f>
        <v>0</v>
      </c>
      <c r="K203" s="154"/>
      <c r="L203" s="35"/>
      <c r="M203" s="155" t="s">
        <v>1</v>
      </c>
      <c r="N203" s="156" t="s">
        <v>46</v>
      </c>
      <c r="O203" s="60"/>
      <c r="P203" s="157">
        <f>O203*H203</f>
        <v>0</v>
      </c>
      <c r="Q203" s="157">
        <v>0</v>
      </c>
      <c r="R203" s="157">
        <f>Q203*H203</f>
        <v>0</v>
      </c>
      <c r="S203" s="157">
        <v>2.5999999999999999E-3</v>
      </c>
      <c r="T203" s="158">
        <f>S203*H203</f>
        <v>0.20059000000000002</v>
      </c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R203" s="159" t="s">
        <v>246</v>
      </c>
      <c r="AT203" s="159" t="s">
        <v>242</v>
      </c>
      <c r="AU203" s="159" t="s">
        <v>140</v>
      </c>
      <c r="AY203" s="18" t="s">
        <v>239</v>
      </c>
      <c r="BE203" s="160">
        <f>IF(N203="základná",J203,0)</f>
        <v>0</v>
      </c>
      <c r="BF203" s="160">
        <f>IF(N203="znížená",J203,0)</f>
        <v>0</v>
      </c>
      <c r="BG203" s="160">
        <f>IF(N203="zákl. prenesená",J203,0)</f>
        <v>0</v>
      </c>
      <c r="BH203" s="160">
        <f>IF(N203="zníž. prenesená",J203,0)</f>
        <v>0</v>
      </c>
      <c r="BI203" s="160">
        <f>IF(N203="nulová",J203,0)</f>
        <v>0</v>
      </c>
      <c r="BJ203" s="18" t="s">
        <v>140</v>
      </c>
      <c r="BK203" s="161">
        <f>ROUND(I203*H203,3)</f>
        <v>0</v>
      </c>
      <c r="BL203" s="18" t="s">
        <v>246</v>
      </c>
      <c r="BM203" s="159" t="s">
        <v>2605</v>
      </c>
    </row>
    <row r="204" spans="1:65" s="13" customFormat="1">
      <c r="B204" s="162"/>
      <c r="D204" s="163" t="s">
        <v>247</v>
      </c>
      <c r="E204" s="164" t="s">
        <v>1</v>
      </c>
      <c r="F204" s="165" t="s">
        <v>2606</v>
      </c>
      <c r="H204" s="166">
        <v>77.150000000000006</v>
      </c>
      <c r="I204" s="167"/>
      <c r="L204" s="162"/>
      <c r="M204" s="168"/>
      <c r="N204" s="169"/>
      <c r="O204" s="169"/>
      <c r="P204" s="169"/>
      <c r="Q204" s="169"/>
      <c r="R204" s="169"/>
      <c r="S204" s="169"/>
      <c r="T204" s="170"/>
      <c r="AT204" s="164" t="s">
        <v>247</v>
      </c>
      <c r="AU204" s="164" t="s">
        <v>140</v>
      </c>
      <c r="AV204" s="13" t="s">
        <v>140</v>
      </c>
      <c r="AW204" s="13" t="s">
        <v>3</v>
      </c>
      <c r="AX204" s="13" t="s">
        <v>88</v>
      </c>
      <c r="AY204" s="164" t="s">
        <v>239</v>
      </c>
    </row>
    <row r="205" spans="1:65" s="2" customFormat="1" ht="38" customHeight="1">
      <c r="A205" s="34"/>
      <c r="B205" s="147"/>
      <c r="C205" s="148" t="s">
        <v>327</v>
      </c>
      <c r="D205" s="148" t="s">
        <v>242</v>
      </c>
      <c r="E205" s="149" t="s">
        <v>2607</v>
      </c>
      <c r="F205" s="150" t="s">
        <v>2608</v>
      </c>
      <c r="G205" s="151" t="s">
        <v>138</v>
      </c>
      <c r="H205" s="152">
        <v>82.65</v>
      </c>
      <c r="I205" s="153"/>
      <c r="J205" s="152">
        <f>ROUND(I205*H205,3)</f>
        <v>0</v>
      </c>
      <c r="K205" s="154"/>
      <c r="L205" s="35"/>
      <c r="M205" s="155" t="s">
        <v>1</v>
      </c>
      <c r="N205" s="156" t="s">
        <v>46</v>
      </c>
      <c r="O205" s="60"/>
      <c r="P205" s="157">
        <f>O205*H205</f>
        <v>0</v>
      </c>
      <c r="Q205" s="157">
        <v>0</v>
      </c>
      <c r="R205" s="157">
        <f>Q205*H205</f>
        <v>0</v>
      </c>
      <c r="S205" s="157">
        <v>3.2000000000000002E-3</v>
      </c>
      <c r="T205" s="158">
        <f>S205*H205</f>
        <v>0.26448000000000005</v>
      </c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R205" s="159" t="s">
        <v>246</v>
      </c>
      <c r="AT205" s="159" t="s">
        <v>242</v>
      </c>
      <c r="AU205" s="159" t="s">
        <v>140</v>
      </c>
      <c r="AY205" s="18" t="s">
        <v>239</v>
      </c>
      <c r="BE205" s="160">
        <f>IF(N205="základná",J205,0)</f>
        <v>0</v>
      </c>
      <c r="BF205" s="160">
        <f>IF(N205="znížená",J205,0)</f>
        <v>0</v>
      </c>
      <c r="BG205" s="160">
        <f>IF(N205="zákl. prenesená",J205,0)</f>
        <v>0</v>
      </c>
      <c r="BH205" s="160">
        <f>IF(N205="zníž. prenesená",J205,0)</f>
        <v>0</v>
      </c>
      <c r="BI205" s="160">
        <f>IF(N205="nulová",J205,0)</f>
        <v>0</v>
      </c>
      <c r="BJ205" s="18" t="s">
        <v>140</v>
      </c>
      <c r="BK205" s="161">
        <f>ROUND(I205*H205,3)</f>
        <v>0</v>
      </c>
      <c r="BL205" s="18" t="s">
        <v>246</v>
      </c>
      <c r="BM205" s="159" t="s">
        <v>2609</v>
      </c>
    </row>
    <row r="206" spans="1:65" s="13" customFormat="1">
      <c r="B206" s="162"/>
      <c r="D206" s="163" t="s">
        <v>247</v>
      </c>
      <c r="E206" s="164" t="s">
        <v>1</v>
      </c>
      <c r="F206" s="165" t="s">
        <v>2610</v>
      </c>
      <c r="H206" s="166">
        <v>82.65</v>
      </c>
      <c r="I206" s="167"/>
      <c r="L206" s="162"/>
      <c r="M206" s="168"/>
      <c r="N206" s="169"/>
      <c r="O206" s="169"/>
      <c r="P206" s="169"/>
      <c r="Q206" s="169"/>
      <c r="R206" s="169"/>
      <c r="S206" s="169"/>
      <c r="T206" s="170"/>
      <c r="AT206" s="164" t="s">
        <v>247</v>
      </c>
      <c r="AU206" s="164" t="s">
        <v>140</v>
      </c>
      <c r="AV206" s="13" t="s">
        <v>140</v>
      </c>
      <c r="AW206" s="13" t="s">
        <v>3</v>
      </c>
      <c r="AX206" s="13" t="s">
        <v>88</v>
      </c>
      <c r="AY206" s="164" t="s">
        <v>239</v>
      </c>
    </row>
    <row r="207" spans="1:65" s="2" customFormat="1" ht="24.25" customHeight="1">
      <c r="A207" s="34"/>
      <c r="B207" s="147"/>
      <c r="C207" s="148" t="s">
        <v>334</v>
      </c>
      <c r="D207" s="148" t="s">
        <v>242</v>
      </c>
      <c r="E207" s="149" t="s">
        <v>2611</v>
      </c>
      <c r="F207" s="150" t="s">
        <v>2612</v>
      </c>
      <c r="G207" s="151" t="s">
        <v>138</v>
      </c>
      <c r="H207" s="152">
        <v>57.8</v>
      </c>
      <c r="I207" s="153"/>
      <c r="J207" s="152">
        <f>ROUND(I207*H207,3)</f>
        <v>0</v>
      </c>
      <c r="K207" s="154"/>
      <c r="L207" s="35"/>
      <c r="M207" s="155" t="s">
        <v>1</v>
      </c>
      <c r="N207" s="156" t="s">
        <v>46</v>
      </c>
      <c r="O207" s="60"/>
      <c r="P207" s="157">
        <f>O207*H207</f>
        <v>0</v>
      </c>
      <c r="Q207" s="157">
        <v>0</v>
      </c>
      <c r="R207" s="157">
        <f>Q207*H207</f>
        <v>0</v>
      </c>
      <c r="S207" s="157">
        <v>3.3E-3</v>
      </c>
      <c r="T207" s="158">
        <f>S207*H207</f>
        <v>0.19073999999999999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159" t="s">
        <v>246</v>
      </c>
      <c r="AT207" s="159" t="s">
        <v>242</v>
      </c>
      <c r="AU207" s="159" t="s">
        <v>140</v>
      </c>
      <c r="AY207" s="18" t="s">
        <v>239</v>
      </c>
      <c r="BE207" s="160">
        <f>IF(N207="základná",J207,0)</f>
        <v>0</v>
      </c>
      <c r="BF207" s="160">
        <f>IF(N207="znížená",J207,0)</f>
        <v>0</v>
      </c>
      <c r="BG207" s="160">
        <f>IF(N207="zákl. prenesená",J207,0)</f>
        <v>0</v>
      </c>
      <c r="BH207" s="160">
        <f>IF(N207="zníž. prenesená",J207,0)</f>
        <v>0</v>
      </c>
      <c r="BI207" s="160">
        <f>IF(N207="nulová",J207,0)</f>
        <v>0</v>
      </c>
      <c r="BJ207" s="18" t="s">
        <v>140</v>
      </c>
      <c r="BK207" s="161">
        <f>ROUND(I207*H207,3)</f>
        <v>0</v>
      </c>
      <c r="BL207" s="18" t="s">
        <v>246</v>
      </c>
      <c r="BM207" s="159" t="s">
        <v>2613</v>
      </c>
    </row>
    <row r="208" spans="1:65" s="13" customFormat="1">
      <c r="B208" s="162"/>
      <c r="D208" s="163" t="s">
        <v>247</v>
      </c>
      <c r="E208" s="164" t="s">
        <v>1</v>
      </c>
      <c r="F208" s="165" t="s">
        <v>2614</v>
      </c>
      <c r="H208" s="166">
        <v>57.8</v>
      </c>
      <c r="I208" s="167"/>
      <c r="L208" s="162"/>
      <c r="M208" s="168"/>
      <c r="N208" s="169"/>
      <c r="O208" s="169"/>
      <c r="P208" s="169"/>
      <c r="Q208" s="169"/>
      <c r="R208" s="169"/>
      <c r="S208" s="169"/>
      <c r="T208" s="170"/>
      <c r="AT208" s="164" t="s">
        <v>247</v>
      </c>
      <c r="AU208" s="164" t="s">
        <v>140</v>
      </c>
      <c r="AV208" s="13" t="s">
        <v>140</v>
      </c>
      <c r="AW208" s="13" t="s">
        <v>3</v>
      </c>
      <c r="AX208" s="13" t="s">
        <v>88</v>
      </c>
      <c r="AY208" s="164" t="s">
        <v>239</v>
      </c>
    </row>
    <row r="209" spans="1:65" s="2" customFormat="1" ht="24.25" customHeight="1">
      <c r="A209" s="34"/>
      <c r="B209" s="147"/>
      <c r="C209" s="148" t="s">
        <v>339</v>
      </c>
      <c r="D209" s="148" t="s">
        <v>242</v>
      </c>
      <c r="E209" s="149" t="s">
        <v>2615</v>
      </c>
      <c r="F209" s="150" t="s">
        <v>2616</v>
      </c>
      <c r="G209" s="151" t="s">
        <v>388</v>
      </c>
      <c r="H209" s="152">
        <v>57.8</v>
      </c>
      <c r="I209" s="153"/>
      <c r="J209" s="152">
        <f>ROUND(I209*H209,3)</f>
        <v>0</v>
      </c>
      <c r="K209" s="154"/>
      <c r="L209" s="35"/>
      <c r="M209" s="155" t="s">
        <v>1</v>
      </c>
      <c r="N209" s="156" t="s">
        <v>46</v>
      </c>
      <c r="O209" s="60"/>
      <c r="P209" s="157">
        <f>O209*H209</f>
        <v>0</v>
      </c>
      <c r="Q209" s="157">
        <v>0</v>
      </c>
      <c r="R209" s="157">
        <f>Q209*H209</f>
        <v>0</v>
      </c>
      <c r="S209" s="157">
        <v>9.0000000000000006E-5</v>
      </c>
      <c r="T209" s="158">
        <f>S209*H209</f>
        <v>5.202E-3</v>
      </c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R209" s="159" t="s">
        <v>246</v>
      </c>
      <c r="AT209" s="159" t="s">
        <v>242</v>
      </c>
      <c r="AU209" s="159" t="s">
        <v>140</v>
      </c>
      <c r="AY209" s="18" t="s">
        <v>239</v>
      </c>
      <c r="BE209" s="160">
        <f>IF(N209="základná",J209,0)</f>
        <v>0</v>
      </c>
      <c r="BF209" s="160">
        <f>IF(N209="znížená",J209,0)</f>
        <v>0</v>
      </c>
      <c r="BG209" s="160">
        <f>IF(N209="zákl. prenesená",J209,0)</f>
        <v>0</v>
      </c>
      <c r="BH209" s="160">
        <f>IF(N209="zníž. prenesená",J209,0)</f>
        <v>0</v>
      </c>
      <c r="BI209" s="160">
        <f>IF(N209="nulová",J209,0)</f>
        <v>0</v>
      </c>
      <c r="BJ209" s="18" t="s">
        <v>140</v>
      </c>
      <c r="BK209" s="161">
        <f>ROUND(I209*H209,3)</f>
        <v>0</v>
      </c>
      <c r="BL209" s="18" t="s">
        <v>246</v>
      </c>
      <c r="BM209" s="159" t="s">
        <v>2617</v>
      </c>
    </row>
    <row r="210" spans="1:65" s="2" customFormat="1" ht="24.25" customHeight="1">
      <c r="A210" s="34"/>
      <c r="B210" s="147"/>
      <c r="C210" s="148" t="s">
        <v>344</v>
      </c>
      <c r="D210" s="148" t="s">
        <v>242</v>
      </c>
      <c r="E210" s="149" t="s">
        <v>2618</v>
      </c>
      <c r="F210" s="150" t="s">
        <v>2619</v>
      </c>
      <c r="G210" s="151" t="s">
        <v>138</v>
      </c>
      <c r="H210" s="152">
        <v>6</v>
      </c>
      <c r="I210" s="153"/>
      <c r="J210" s="152">
        <f>ROUND(I210*H210,3)</f>
        <v>0</v>
      </c>
      <c r="K210" s="154"/>
      <c r="L210" s="35"/>
      <c r="M210" s="155" t="s">
        <v>1</v>
      </c>
      <c r="N210" s="156" t="s">
        <v>46</v>
      </c>
      <c r="O210" s="60"/>
      <c r="P210" s="157">
        <f>O210*H210</f>
        <v>0</v>
      </c>
      <c r="Q210" s="157">
        <v>0</v>
      </c>
      <c r="R210" s="157">
        <f>Q210*H210</f>
        <v>0</v>
      </c>
      <c r="S210" s="157">
        <v>2.8500000000000001E-3</v>
      </c>
      <c r="T210" s="158">
        <f>S210*H210</f>
        <v>1.7100000000000001E-2</v>
      </c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R210" s="159" t="s">
        <v>246</v>
      </c>
      <c r="AT210" s="159" t="s">
        <v>242</v>
      </c>
      <c r="AU210" s="159" t="s">
        <v>140</v>
      </c>
      <c r="AY210" s="18" t="s">
        <v>239</v>
      </c>
      <c r="BE210" s="160">
        <f>IF(N210="základná",J210,0)</f>
        <v>0</v>
      </c>
      <c r="BF210" s="160">
        <f>IF(N210="znížená",J210,0)</f>
        <v>0</v>
      </c>
      <c r="BG210" s="160">
        <f>IF(N210="zákl. prenesená",J210,0)</f>
        <v>0</v>
      </c>
      <c r="BH210" s="160">
        <f>IF(N210="zníž. prenesená",J210,0)</f>
        <v>0</v>
      </c>
      <c r="BI210" s="160">
        <f>IF(N210="nulová",J210,0)</f>
        <v>0</v>
      </c>
      <c r="BJ210" s="18" t="s">
        <v>140</v>
      </c>
      <c r="BK210" s="161">
        <f>ROUND(I210*H210,3)</f>
        <v>0</v>
      </c>
      <c r="BL210" s="18" t="s">
        <v>246</v>
      </c>
      <c r="BM210" s="159" t="s">
        <v>2620</v>
      </c>
    </row>
    <row r="211" spans="1:65" s="13" customFormat="1">
      <c r="B211" s="162"/>
      <c r="D211" s="163" t="s">
        <v>247</v>
      </c>
      <c r="E211" s="164" t="s">
        <v>1</v>
      </c>
      <c r="F211" s="165" t="s">
        <v>2621</v>
      </c>
      <c r="H211" s="166">
        <v>6</v>
      </c>
      <c r="I211" s="167"/>
      <c r="L211" s="162"/>
      <c r="M211" s="168"/>
      <c r="N211" s="169"/>
      <c r="O211" s="169"/>
      <c r="P211" s="169"/>
      <c r="Q211" s="169"/>
      <c r="R211" s="169"/>
      <c r="S211" s="169"/>
      <c r="T211" s="170"/>
      <c r="AT211" s="164" t="s">
        <v>247</v>
      </c>
      <c r="AU211" s="164" t="s">
        <v>140</v>
      </c>
      <c r="AV211" s="13" t="s">
        <v>140</v>
      </c>
      <c r="AW211" s="13" t="s">
        <v>3</v>
      </c>
      <c r="AX211" s="13" t="s">
        <v>88</v>
      </c>
      <c r="AY211" s="164" t="s">
        <v>239</v>
      </c>
    </row>
    <row r="212" spans="1:65" s="2" customFormat="1" ht="24.25" customHeight="1">
      <c r="A212" s="34"/>
      <c r="B212" s="147"/>
      <c r="C212" s="148" t="s">
        <v>307</v>
      </c>
      <c r="D212" s="148" t="s">
        <v>242</v>
      </c>
      <c r="E212" s="149" t="s">
        <v>2622</v>
      </c>
      <c r="F212" s="150" t="s">
        <v>2623</v>
      </c>
      <c r="G212" s="151" t="s">
        <v>261</v>
      </c>
      <c r="H212" s="152">
        <v>159.702</v>
      </c>
      <c r="I212" s="153"/>
      <c r="J212" s="152">
        <f>ROUND(I212*H212,3)</f>
        <v>0</v>
      </c>
      <c r="K212" s="154"/>
      <c r="L212" s="35"/>
      <c r="M212" s="155" t="s">
        <v>1</v>
      </c>
      <c r="N212" s="156" t="s">
        <v>46</v>
      </c>
      <c r="O212" s="60"/>
      <c r="P212" s="157">
        <f>O212*H212</f>
        <v>0</v>
      </c>
      <c r="Q212" s="157">
        <v>0</v>
      </c>
      <c r="R212" s="157">
        <f>Q212*H212</f>
        <v>0</v>
      </c>
      <c r="S212" s="157">
        <v>0.01</v>
      </c>
      <c r="T212" s="158">
        <f>S212*H212</f>
        <v>1.5970200000000001</v>
      </c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R212" s="159" t="s">
        <v>246</v>
      </c>
      <c r="AT212" s="159" t="s">
        <v>242</v>
      </c>
      <c r="AU212" s="159" t="s">
        <v>140</v>
      </c>
      <c r="AY212" s="18" t="s">
        <v>239</v>
      </c>
      <c r="BE212" s="160">
        <f>IF(N212="základná",J212,0)</f>
        <v>0</v>
      </c>
      <c r="BF212" s="160">
        <f>IF(N212="znížená",J212,0)</f>
        <v>0</v>
      </c>
      <c r="BG212" s="160">
        <f>IF(N212="zákl. prenesená",J212,0)</f>
        <v>0</v>
      </c>
      <c r="BH212" s="160">
        <f>IF(N212="zníž. prenesená",J212,0)</f>
        <v>0</v>
      </c>
      <c r="BI212" s="160">
        <f>IF(N212="nulová",J212,0)</f>
        <v>0</v>
      </c>
      <c r="BJ212" s="18" t="s">
        <v>140</v>
      </c>
      <c r="BK212" s="161">
        <f>ROUND(I212*H212,3)</f>
        <v>0</v>
      </c>
      <c r="BL212" s="18" t="s">
        <v>246</v>
      </c>
      <c r="BM212" s="159" t="s">
        <v>2624</v>
      </c>
    </row>
    <row r="213" spans="1:65" s="13" customFormat="1" ht="20.95">
      <c r="B213" s="162"/>
      <c r="D213" s="163" t="s">
        <v>247</v>
      </c>
      <c r="E213" s="164" t="s">
        <v>1</v>
      </c>
      <c r="F213" s="165" t="s">
        <v>2625</v>
      </c>
      <c r="H213" s="166">
        <v>159.702</v>
      </c>
      <c r="I213" s="167"/>
      <c r="L213" s="162"/>
      <c r="M213" s="168"/>
      <c r="N213" s="169"/>
      <c r="O213" s="169"/>
      <c r="P213" s="169"/>
      <c r="Q213" s="169"/>
      <c r="R213" s="169"/>
      <c r="S213" s="169"/>
      <c r="T213" s="170"/>
      <c r="AT213" s="164" t="s">
        <v>247</v>
      </c>
      <c r="AU213" s="164" t="s">
        <v>140</v>
      </c>
      <c r="AV213" s="13" t="s">
        <v>140</v>
      </c>
      <c r="AW213" s="13" t="s">
        <v>3</v>
      </c>
      <c r="AX213" s="13" t="s">
        <v>88</v>
      </c>
      <c r="AY213" s="164" t="s">
        <v>239</v>
      </c>
    </row>
    <row r="214" spans="1:65" s="2" customFormat="1" ht="24.25" customHeight="1">
      <c r="A214" s="34"/>
      <c r="B214" s="147"/>
      <c r="C214" s="148" t="s">
        <v>355</v>
      </c>
      <c r="D214" s="148" t="s">
        <v>242</v>
      </c>
      <c r="E214" s="149" t="s">
        <v>2626</v>
      </c>
      <c r="F214" s="150" t="s">
        <v>2627</v>
      </c>
      <c r="G214" s="151" t="s">
        <v>388</v>
      </c>
      <c r="H214" s="152">
        <v>7</v>
      </c>
      <c r="I214" s="153"/>
      <c r="J214" s="152">
        <f>ROUND(I214*H214,3)</f>
        <v>0</v>
      </c>
      <c r="K214" s="154"/>
      <c r="L214" s="35"/>
      <c r="M214" s="155" t="s">
        <v>1</v>
      </c>
      <c r="N214" s="156" t="s">
        <v>46</v>
      </c>
      <c r="O214" s="60"/>
      <c r="P214" s="157">
        <f>O214*H214</f>
        <v>0</v>
      </c>
      <c r="Q214" s="157">
        <v>0</v>
      </c>
      <c r="R214" s="157">
        <f>Q214*H214</f>
        <v>0</v>
      </c>
      <c r="S214" s="157">
        <v>0.06</v>
      </c>
      <c r="T214" s="158">
        <f>S214*H214</f>
        <v>0.42</v>
      </c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R214" s="159" t="s">
        <v>246</v>
      </c>
      <c r="AT214" s="159" t="s">
        <v>242</v>
      </c>
      <c r="AU214" s="159" t="s">
        <v>140</v>
      </c>
      <c r="AY214" s="18" t="s">
        <v>239</v>
      </c>
      <c r="BE214" s="160">
        <f>IF(N214="základná",J214,0)</f>
        <v>0</v>
      </c>
      <c r="BF214" s="160">
        <f>IF(N214="znížená",J214,0)</f>
        <v>0</v>
      </c>
      <c r="BG214" s="160">
        <f>IF(N214="zákl. prenesená",J214,0)</f>
        <v>0</v>
      </c>
      <c r="BH214" s="160">
        <f>IF(N214="zníž. prenesená",J214,0)</f>
        <v>0</v>
      </c>
      <c r="BI214" s="160">
        <f>IF(N214="nulová",J214,0)</f>
        <v>0</v>
      </c>
      <c r="BJ214" s="18" t="s">
        <v>140</v>
      </c>
      <c r="BK214" s="161">
        <f>ROUND(I214*H214,3)</f>
        <v>0</v>
      </c>
      <c r="BL214" s="18" t="s">
        <v>246</v>
      </c>
      <c r="BM214" s="159" t="s">
        <v>2628</v>
      </c>
    </row>
    <row r="215" spans="1:65" s="2" customFormat="1" ht="24.25" customHeight="1">
      <c r="A215" s="34"/>
      <c r="B215" s="147"/>
      <c r="C215" s="148" t="s">
        <v>761</v>
      </c>
      <c r="D215" s="148" t="s">
        <v>242</v>
      </c>
      <c r="E215" s="149" t="s">
        <v>2629</v>
      </c>
      <c r="F215" s="150" t="s">
        <v>2630</v>
      </c>
      <c r="G215" s="151" t="s">
        <v>261</v>
      </c>
      <c r="H215" s="152">
        <v>185.4</v>
      </c>
      <c r="I215" s="153"/>
      <c r="J215" s="152">
        <f>ROUND(I215*H215,3)</f>
        <v>0</v>
      </c>
      <c r="K215" s="154"/>
      <c r="L215" s="35"/>
      <c r="M215" s="155" t="s">
        <v>1</v>
      </c>
      <c r="N215" s="156" t="s">
        <v>46</v>
      </c>
      <c r="O215" s="60"/>
      <c r="P215" s="157">
        <f>O215*H215</f>
        <v>0</v>
      </c>
      <c r="Q215" s="157">
        <v>0</v>
      </c>
      <c r="R215" s="157">
        <f>Q215*H215</f>
        <v>0</v>
      </c>
      <c r="S215" s="157">
        <v>3.4000000000000002E-2</v>
      </c>
      <c r="T215" s="158">
        <f>S215*H215</f>
        <v>6.3036000000000003</v>
      </c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159" t="s">
        <v>246</v>
      </c>
      <c r="AT215" s="159" t="s">
        <v>242</v>
      </c>
      <c r="AU215" s="159" t="s">
        <v>140</v>
      </c>
      <c r="AY215" s="18" t="s">
        <v>239</v>
      </c>
      <c r="BE215" s="160">
        <f>IF(N215="základná",J215,0)</f>
        <v>0</v>
      </c>
      <c r="BF215" s="160">
        <f>IF(N215="znížená",J215,0)</f>
        <v>0</v>
      </c>
      <c r="BG215" s="160">
        <f>IF(N215="zákl. prenesená",J215,0)</f>
        <v>0</v>
      </c>
      <c r="BH215" s="160">
        <f>IF(N215="zníž. prenesená",J215,0)</f>
        <v>0</v>
      </c>
      <c r="BI215" s="160">
        <f>IF(N215="nulová",J215,0)</f>
        <v>0</v>
      </c>
      <c r="BJ215" s="18" t="s">
        <v>140</v>
      </c>
      <c r="BK215" s="161">
        <f>ROUND(I215*H215,3)</f>
        <v>0</v>
      </c>
      <c r="BL215" s="18" t="s">
        <v>246</v>
      </c>
      <c r="BM215" s="159" t="s">
        <v>2631</v>
      </c>
    </row>
    <row r="216" spans="1:65" s="13" customFormat="1">
      <c r="B216" s="162"/>
      <c r="D216" s="163" t="s">
        <v>247</v>
      </c>
      <c r="E216" s="164" t="s">
        <v>1</v>
      </c>
      <c r="F216" s="165" t="s">
        <v>2632</v>
      </c>
      <c r="H216" s="166">
        <v>185.4</v>
      </c>
      <c r="I216" s="167"/>
      <c r="L216" s="162"/>
      <c r="M216" s="168"/>
      <c r="N216" s="169"/>
      <c r="O216" s="169"/>
      <c r="P216" s="169"/>
      <c r="Q216" s="169"/>
      <c r="R216" s="169"/>
      <c r="S216" s="169"/>
      <c r="T216" s="170"/>
      <c r="AT216" s="164" t="s">
        <v>247</v>
      </c>
      <c r="AU216" s="164" t="s">
        <v>140</v>
      </c>
      <c r="AV216" s="13" t="s">
        <v>140</v>
      </c>
      <c r="AW216" s="13" t="s">
        <v>3</v>
      </c>
      <c r="AX216" s="13" t="s">
        <v>88</v>
      </c>
      <c r="AY216" s="164" t="s">
        <v>239</v>
      </c>
    </row>
    <row r="217" spans="1:65" s="2" customFormat="1" ht="24.25" customHeight="1">
      <c r="A217" s="34"/>
      <c r="B217" s="147"/>
      <c r="C217" s="148" t="s">
        <v>362</v>
      </c>
      <c r="D217" s="148" t="s">
        <v>242</v>
      </c>
      <c r="E217" s="149" t="s">
        <v>2633</v>
      </c>
      <c r="F217" s="150" t="s">
        <v>2634</v>
      </c>
      <c r="G217" s="151" t="s">
        <v>261</v>
      </c>
      <c r="H217" s="152">
        <v>109.4</v>
      </c>
      <c r="I217" s="153"/>
      <c r="J217" s="152">
        <f>ROUND(I217*H217,3)</f>
        <v>0</v>
      </c>
      <c r="K217" s="154"/>
      <c r="L217" s="35"/>
      <c r="M217" s="155" t="s">
        <v>1</v>
      </c>
      <c r="N217" s="156" t="s">
        <v>46</v>
      </c>
      <c r="O217" s="60"/>
      <c r="P217" s="157">
        <f>O217*H217</f>
        <v>0</v>
      </c>
      <c r="Q217" s="157">
        <v>0</v>
      </c>
      <c r="R217" s="157">
        <f>Q217*H217</f>
        <v>0</v>
      </c>
      <c r="S217" s="157">
        <v>1.4E-2</v>
      </c>
      <c r="T217" s="158">
        <f>S217*H217</f>
        <v>1.5316000000000001</v>
      </c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R217" s="159" t="s">
        <v>246</v>
      </c>
      <c r="AT217" s="159" t="s">
        <v>242</v>
      </c>
      <c r="AU217" s="159" t="s">
        <v>140</v>
      </c>
      <c r="AY217" s="18" t="s">
        <v>239</v>
      </c>
      <c r="BE217" s="160">
        <f>IF(N217="základná",J217,0)</f>
        <v>0</v>
      </c>
      <c r="BF217" s="160">
        <f>IF(N217="znížená",J217,0)</f>
        <v>0</v>
      </c>
      <c r="BG217" s="160">
        <f>IF(N217="zákl. prenesená",J217,0)</f>
        <v>0</v>
      </c>
      <c r="BH217" s="160">
        <f>IF(N217="zníž. prenesená",J217,0)</f>
        <v>0</v>
      </c>
      <c r="BI217" s="160">
        <f>IF(N217="nulová",J217,0)</f>
        <v>0</v>
      </c>
      <c r="BJ217" s="18" t="s">
        <v>140</v>
      </c>
      <c r="BK217" s="161">
        <f>ROUND(I217*H217,3)</f>
        <v>0</v>
      </c>
      <c r="BL217" s="18" t="s">
        <v>246</v>
      </c>
      <c r="BM217" s="159" t="s">
        <v>2635</v>
      </c>
    </row>
    <row r="218" spans="1:65" s="13" customFormat="1">
      <c r="B218" s="162"/>
      <c r="D218" s="163" t="s">
        <v>247</v>
      </c>
      <c r="E218" s="164" t="s">
        <v>1</v>
      </c>
      <c r="F218" s="165" t="s">
        <v>2636</v>
      </c>
      <c r="H218" s="166">
        <v>109.4</v>
      </c>
      <c r="I218" s="167"/>
      <c r="L218" s="162"/>
      <c r="M218" s="168"/>
      <c r="N218" s="169"/>
      <c r="O218" s="169"/>
      <c r="P218" s="169"/>
      <c r="Q218" s="169"/>
      <c r="R218" s="169"/>
      <c r="S218" s="169"/>
      <c r="T218" s="170"/>
      <c r="AT218" s="164" t="s">
        <v>247</v>
      </c>
      <c r="AU218" s="164" t="s">
        <v>140</v>
      </c>
      <c r="AV218" s="13" t="s">
        <v>140</v>
      </c>
      <c r="AW218" s="13" t="s">
        <v>3</v>
      </c>
      <c r="AX218" s="13" t="s">
        <v>88</v>
      </c>
      <c r="AY218" s="164" t="s">
        <v>239</v>
      </c>
    </row>
    <row r="219" spans="1:65" s="12" customFormat="1" ht="22.75" customHeight="1">
      <c r="B219" s="134"/>
      <c r="D219" s="135" t="s">
        <v>79</v>
      </c>
      <c r="E219" s="145" t="s">
        <v>457</v>
      </c>
      <c r="F219" s="145" t="s">
        <v>458</v>
      </c>
      <c r="I219" s="137"/>
      <c r="J219" s="146">
        <f>BK219</f>
        <v>0</v>
      </c>
      <c r="L219" s="134"/>
      <c r="M219" s="139"/>
      <c r="N219" s="140"/>
      <c r="O219" s="140"/>
      <c r="P219" s="141">
        <f>SUM(P220:P231)</f>
        <v>0</v>
      </c>
      <c r="Q219" s="140"/>
      <c r="R219" s="141">
        <f>SUM(R220:R231)</f>
        <v>0</v>
      </c>
      <c r="S219" s="140"/>
      <c r="T219" s="142">
        <f>SUM(T220:T231)</f>
        <v>0</v>
      </c>
      <c r="AR219" s="135" t="s">
        <v>88</v>
      </c>
      <c r="AT219" s="143" t="s">
        <v>79</v>
      </c>
      <c r="AU219" s="143" t="s">
        <v>88</v>
      </c>
      <c r="AY219" s="135" t="s">
        <v>239</v>
      </c>
      <c r="BK219" s="144">
        <f>SUM(BK220:BK231)</f>
        <v>0</v>
      </c>
    </row>
    <row r="220" spans="1:65" s="2" customFormat="1" ht="24.25" customHeight="1">
      <c r="A220" s="34"/>
      <c r="B220" s="147"/>
      <c r="C220" s="148" t="s">
        <v>8</v>
      </c>
      <c r="D220" s="148" t="s">
        <v>242</v>
      </c>
      <c r="E220" s="149" t="s">
        <v>459</v>
      </c>
      <c r="F220" s="150" t="s">
        <v>460</v>
      </c>
      <c r="G220" s="151" t="s">
        <v>461</v>
      </c>
      <c r="H220" s="152">
        <v>15.157</v>
      </c>
      <c r="I220" s="153"/>
      <c r="J220" s="152">
        <f>ROUND(I220*H220,3)</f>
        <v>0</v>
      </c>
      <c r="K220" s="154"/>
      <c r="L220" s="35"/>
      <c r="M220" s="155" t="s">
        <v>1</v>
      </c>
      <c r="N220" s="156" t="s">
        <v>46</v>
      </c>
      <c r="O220" s="60"/>
      <c r="P220" s="157">
        <f>O220*H220</f>
        <v>0</v>
      </c>
      <c r="Q220" s="157">
        <v>0</v>
      </c>
      <c r="R220" s="157">
        <f>Q220*H220</f>
        <v>0</v>
      </c>
      <c r="S220" s="157">
        <v>0</v>
      </c>
      <c r="T220" s="158">
        <f>S220*H220</f>
        <v>0</v>
      </c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R220" s="159" t="s">
        <v>246</v>
      </c>
      <c r="AT220" s="159" t="s">
        <v>242</v>
      </c>
      <c r="AU220" s="159" t="s">
        <v>140</v>
      </c>
      <c r="AY220" s="18" t="s">
        <v>239</v>
      </c>
      <c r="BE220" s="160">
        <f>IF(N220="základná",J220,0)</f>
        <v>0</v>
      </c>
      <c r="BF220" s="160">
        <f>IF(N220="znížená",J220,0)</f>
        <v>0</v>
      </c>
      <c r="BG220" s="160">
        <f>IF(N220="zákl. prenesená",J220,0)</f>
        <v>0</v>
      </c>
      <c r="BH220" s="160">
        <f>IF(N220="zníž. prenesená",J220,0)</f>
        <v>0</v>
      </c>
      <c r="BI220" s="160">
        <f>IF(N220="nulová",J220,0)</f>
        <v>0</v>
      </c>
      <c r="BJ220" s="18" t="s">
        <v>140</v>
      </c>
      <c r="BK220" s="161">
        <f>ROUND(I220*H220,3)</f>
        <v>0</v>
      </c>
      <c r="BL220" s="18" t="s">
        <v>246</v>
      </c>
      <c r="BM220" s="159" t="s">
        <v>2637</v>
      </c>
    </row>
    <row r="221" spans="1:65" s="2" customFormat="1" ht="19.649999999999999">
      <c r="A221" s="34"/>
      <c r="B221" s="35"/>
      <c r="C221" s="34"/>
      <c r="D221" s="163" t="s">
        <v>316</v>
      </c>
      <c r="E221" s="34"/>
      <c r="F221" s="186" t="s">
        <v>2638</v>
      </c>
      <c r="G221" s="34"/>
      <c r="H221" s="34"/>
      <c r="I221" s="187"/>
      <c r="J221" s="34"/>
      <c r="K221" s="34"/>
      <c r="L221" s="35"/>
      <c r="M221" s="188"/>
      <c r="N221" s="189"/>
      <c r="O221" s="60"/>
      <c r="P221" s="60"/>
      <c r="Q221" s="60"/>
      <c r="R221" s="60"/>
      <c r="S221" s="60"/>
      <c r="T221" s="61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T221" s="18" t="s">
        <v>316</v>
      </c>
      <c r="AU221" s="18" t="s">
        <v>140</v>
      </c>
    </row>
    <row r="222" spans="1:65" s="2" customFormat="1" ht="24.25" customHeight="1">
      <c r="A222" s="34"/>
      <c r="B222" s="147"/>
      <c r="C222" s="148" t="s">
        <v>375</v>
      </c>
      <c r="D222" s="148" t="s">
        <v>242</v>
      </c>
      <c r="E222" s="149" t="s">
        <v>463</v>
      </c>
      <c r="F222" s="150" t="s">
        <v>464</v>
      </c>
      <c r="G222" s="151" t="s">
        <v>461</v>
      </c>
      <c r="H222" s="152">
        <v>15.157</v>
      </c>
      <c r="I222" s="153"/>
      <c r="J222" s="152">
        <f>ROUND(I222*H222,3)</f>
        <v>0</v>
      </c>
      <c r="K222" s="154"/>
      <c r="L222" s="35"/>
      <c r="M222" s="155" t="s">
        <v>1</v>
      </c>
      <c r="N222" s="156" t="s">
        <v>46</v>
      </c>
      <c r="O222" s="60"/>
      <c r="P222" s="157">
        <f>O222*H222</f>
        <v>0</v>
      </c>
      <c r="Q222" s="157">
        <v>0</v>
      </c>
      <c r="R222" s="157">
        <f>Q222*H222</f>
        <v>0</v>
      </c>
      <c r="S222" s="157">
        <v>0</v>
      </c>
      <c r="T222" s="158">
        <f>S222*H222</f>
        <v>0</v>
      </c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R222" s="159" t="s">
        <v>246</v>
      </c>
      <c r="AT222" s="159" t="s">
        <v>242</v>
      </c>
      <c r="AU222" s="159" t="s">
        <v>140</v>
      </c>
      <c r="AY222" s="18" t="s">
        <v>239</v>
      </c>
      <c r="BE222" s="160">
        <f>IF(N222="základná",J222,0)</f>
        <v>0</v>
      </c>
      <c r="BF222" s="160">
        <f>IF(N222="znížená",J222,0)</f>
        <v>0</v>
      </c>
      <c r="BG222" s="160">
        <f>IF(N222="zákl. prenesená",J222,0)</f>
        <v>0</v>
      </c>
      <c r="BH222" s="160">
        <f>IF(N222="zníž. prenesená",J222,0)</f>
        <v>0</v>
      </c>
      <c r="BI222" s="160">
        <f>IF(N222="nulová",J222,0)</f>
        <v>0</v>
      </c>
      <c r="BJ222" s="18" t="s">
        <v>140</v>
      </c>
      <c r="BK222" s="161">
        <f>ROUND(I222*H222,3)</f>
        <v>0</v>
      </c>
      <c r="BL222" s="18" t="s">
        <v>246</v>
      </c>
      <c r="BM222" s="159" t="s">
        <v>2639</v>
      </c>
    </row>
    <row r="223" spans="1:65" s="2" customFormat="1" ht="29.45">
      <c r="A223" s="34"/>
      <c r="B223" s="35"/>
      <c r="C223" s="34"/>
      <c r="D223" s="163" t="s">
        <v>316</v>
      </c>
      <c r="E223" s="34"/>
      <c r="F223" s="186" t="s">
        <v>2640</v>
      </c>
      <c r="G223" s="34"/>
      <c r="H223" s="34"/>
      <c r="I223" s="187"/>
      <c r="J223" s="34"/>
      <c r="K223" s="34"/>
      <c r="L223" s="35"/>
      <c r="M223" s="188"/>
      <c r="N223" s="189"/>
      <c r="O223" s="60"/>
      <c r="P223" s="60"/>
      <c r="Q223" s="60"/>
      <c r="R223" s="60"/>
      <c r="S223" s="60"/>
      <c r="T223" s="61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T223" s="18" t="s">
        <v>316</v>
      </c>
      <c r="AU223" s="18" t="s">
        <v>140</v>
      </c>
    </row>
    <row r="224" spans="1:65" s="2" customFormat="1" ht="24.25" customHeight="1">
      <c r="A224" s="34"/>
      <c r="B224" s="147"/>
      <c r="C224" s="148" t="s">
        <v>380</v>
      </c>
      <c r="D224" s="148" t="s">
        <v>242</v>
      </c>
      <c r="E224" s="149" t="s">
        <v>467</v>
      </c>
      <c r="F224" s="150" t="s">
        <v>468</v>
      </c>
      <c r="G224" s="151" t="s">
        <v>461</v>
      </c>
      <c r="H224" s="152">
        <v>15.157</v>
      </c>
      <c r="I224" s="153"/>
      <c r="J224" s="152">
        <f>ROUND(I224*H224,3)</f>
        <v>0</v>
      </c>
      <c r="K224" s="154"/>
      <c r="L224" s="35"/>
      <c r="M224" s="155" t="s">
        <v>1</v>
      </c>
      <c r="N224" s="156" t="s">
        <v>46</v>
      </c>
      <c r="O224" s="60"/>
      <c r="P224" s="157">
        <f>O224*H224</f>
        <v>0</v>
      </c>
      <c r="Q224" s="157">
        <v>0</v>
      </c>
      <c r="R224" s="157">
        <f>Q224*H224</f>
        <v>0</v>
      </c>
      <c r="S224" s="157">
        <v>0</v>
      </c>
      <c r="T224" s="158">
        <f>S224*H224</f>
        <v>0</v>
      </c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R224" s="159" t="s">
        <v>246</v>
      </c>
      <c r="AT224" s="159" t="s">
        <v>242</v>
      </c>
      <c r="AU224" s="159" t="s">
        <v>140</v>
      </c>
      <c r="AY224" s="18" t="s">
        <v>239</v>
      </c>
      <c r="BE224" s="160">
        <f>IF(N224="základná",J224,0)</f>
        <v>0</v>
      </c>
      <c r="BF224" s="160">
        <f>IF(N224="znížená",J224,0)</f>
        <v>0</v>
      </c>
      <c r="BG224" s="160">
        <f>IF(N224="zákl. prenesená",J224,0)</f>
        <v>0</v>
      </c>
      <c r="BH224" s="160">
        <f>IF(N224="zníž. prenesená",J224,0)</f>
        <v>0</v>
      </c>
      <c r="BI224" s="160">
        <f>IF(N224="nulová",J224,0)</f>
        <v>0</v>
      </c>
      <c r="BJ224" s="18" t="s">
        <v>140</v>
      </c>
      <c r="BK224" s="161">
        <f>ROUND(I224*H224,3)</f>
        <v>0</v>
      </c>
      <c r="BL224" s="18" t="s">
        <v>246</v>
      </c>
      <c r="BM224" s="159" t="s">
        <v>2641</v>
      </c>
    </row>
    <row r="225" spans="1:65" s="2" customFormat="1" ht="24.25" customHeight="1">
      <c r="A225" s="34"/>
      <c r="B225" s="147"/>
      <c r="C225" s="148" t="s">
        <v>385</v>
      </c>
      <c r="D225" s="148" t="s">
        <v>242</v>
      </c>
      <c r="E225" s="149" t="s">
        <v>470</v>
      </c>
      <c r="F225" s="150" t="s">
        <v>471</v>
      </c>
      <c r="G225" s="151" t="s">
        <v>461</v>
      </c>
      <c r="H225" s="152">
        <v>15.157</v>
      </c>
      <c r="I225" s="153"/>
      <c r="J225" s="152">
        <f>ROUND(I225*H225,3)</f>
        <v>0</v>
      </c>
      <c r="K225" s="154"/>
      <c r="L225" s="35"/>
      <c r="M225" s="155" t="s">
        <v>1</v>
      </c>
      <c r="N225" s="156" t="s">
        <v>46</v>
      </c>
      <c r="O225" s="60"/>
      <c r="P225" s="157">
        <f>O225*H225</f>
        <v>0</v>
      </c>
      <c r="Q225" s="157">
        <v>0</v>
      </c>
      <c r="R225" s="157">
        <f>Q225*H225</f>
        <v>0</v>
      </c>
      <c r="S225" s="157">
        <v>0</v>
      </c>
      <c r="T225" s="158">
        <f>S225*H225</f>
        <v>0</v>
      </c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R225" s="159" t="s">
        <v>246</v>
      </c>
      <c r="AT225" s="159" t="s">
        <v>242</v>
      </c>
      <c r="AU225" s="159" t="s">
        <v>140</v>
      </c>
      <c r="AY225" s="18" t="s">
        <v>239</v>
      </c>
      <c r="BE225" s="160">
        <f>IF(N225="základná",J225,0)</f>
        <v>0</v>
      </c>
      <c r="BF225" s="160">
        <f>IF(N225="znížená",J225,0)</f>
        <v>0</v>
      </c>
      <c r="BG225" s="160">
        <f>IF(N225="zákl. prenesená",J225,0)</f>
        <v>0</v>
      </c>
      <c r="BH225" s="160">
        <f>IF(N225="zníž. prenesená",J225,0)</f>
        <v>0</v>
      </c>
      <c r="BI225" s="160">
        <f>IF(N225="nulová",J225,0)</f>
        <v>0</v>
      </c>
      <c r="BJ225" s="18" t="s">
        <v>140</v>
      </c>
      <c r="BK225" s="161">
        <f>ROUND(I225*H225,3)</f>
        <v>0</v>
      </c>
      <c r="BL225" s="18" t="s">
        <v>246</v>
      </c>
      <c r="BM225" s="159" t="s">
        <v>2642</v>
      </c>
    </row>
    <row r="226" spans="1:65" s="2" customFormat="1" ht="19.649999999999999">
      <c r="A226" s="34"/>
      <c r="B226" s="35"/>
      <c r="C226" s="34"/>
      <c r="D226" s="163" t="s">
        <v>316</v>
      </c>
      <c r="E226" s="34"/>
      <c r="F226" s="186" t="s">
        <v>2643</v>
      </c>
      <c r="G226" s="34"/>
      <c r="H226" s="34"/>
      <c r="I226" s="187"/>
      <c r="J226" s="34"/>
      <c r="K226" s="34"/>
      <c r="L226" s="35"/>
      <c r="M226" s="188"/>
      <c r="N226" s="189"/>
      <c r="O226" s="60"/>
      <c r="P226" s="60"/>
      <c r="Q226" s="60"/>
      <c r="R226" s="60"/>
      <c r="S226" s="60"/>
      <c r="T226" s="61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T226" s="18" t="s">
        <v>316</v>
      </c>
      <c r="AU226" s="18" t="s">
        <v>140</v>
      </c>
    </row>
    <row r="227" spans="1:65" s="2" customFormat="1" ht="24.25" customHeight="1">
      <c r="A227" s="34"/>
      <c r="B227" s="147"/>
      <c r="C227" s="148" t="s">
        <v>393</v>
      </c>
      <c r="D227" s="148" t="s">
        <v>242</v>
      </c>
      <c r="E227" s="149" t="s">
        <v>474</v>
      </c>
      <c r="F227" s="150" t="s">
        <v>475</v>
      </c>
      <c r="G227" s="151" t="s">
        <v>461</v>
      </c>
      <c r="H227" s="152">
        <v>15.157</v>
      </c>
      <c r="I227" s="153"/>
      <c r="J227" s="152">
        <f>ROUND(I227*H227,3)</f>
        <v>0</v>
      </c>
      <c r="K227" s="154"/>
      <c r="L227" s="35"/>
      <c r="M227" s="155" t="s">
        <v>1</v>
      </c>
      <c r="N227" s="156" t="s">
        <v>46</v>
      </c>
      <c r="O227" s="60"/>
      <c r="P227" s="157">
        <f>O227*H227</f>
        <v>0</v>
      </c>
      <c r="Q227" s="157">
        <v>0</v>
      </c>
      <c r="R227" s="157">
        <f>Q227*H227</f>
        <v>0</v>
      </c>
      <c r="S227" s="157">
        <v>0</v>
      </c>
      <c r="T227" s="158">
        <f>S227*H227</f>
        <v>0</v>
      </c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R227" s="159" t="s">
        <v>246</v>
      </c>
      <c r="AT227" s="159" t="s">
        <v>242</v>
      </c>
      <c r="AU227" s="159" t="s">
        <v>140</v>
      </c>
      <c r="AY227" s="18" t="s">
        <v>239</v>
      </c>
      <c r="BE227" s="160">
        <f>IF(N227="základná",J227,0)</f>
        <v>0</v>
      </c>
      <c r="BF227" s="160">
        <f>IF(N227="znížená",J227,0)</f>
        <v>0</v>
      </c>
      <c r="BG227" s="160">
        <f>IF(N227="zákl. prenesená",J227,0)</f>
        <v>0</v>
      </c>
      <c r="BH227" s="160">
        <f>IF(N227="zníž. prenesená",J227,0)</f>
        <v>0</v>
      </c>
      <c r="BI227" s="160">
        <f>IF(N227="nulová",J227,0)</f>
        <v>0</v>
      </c>
      <c r="BJ227" s="18" t="s">
        <v>140</v>
      </c>
      <c r="BK227" s="161">
        <f>ROUND(I227*H227,3)</f>
        <v>0</v>
      </c>
      <c r="BL227" s="18" t="s">
        <v>246</v>
      </c>
      <c r="BM227" s="159" t="s">
        <v>2644</v>
      </c>
    </row>
    <row r="228" spans="1:65" s="2" customFormat="1" ht="24.25" customHeight="1">
      <c r="A228" s="34"/>
      <c r="B228" s="147"/>
      <c r="C228" s="148" t="s">
        <v>1021</v>
      </c>
      <c r="D228" s="148" t="s">
        <v>242</v>
      </c>
      <c r="E228" s="149" t="s">
        <v>474</v>
      </c>
      <c r="F228" s="150" t="s">
        <v>475</v>
      </c>
      <c r="G228" s="151" t="s">
        <v>461</v>
      </c>
      <c r="H228" s="152">
        <v>4.2850000000000001</v>
      </c>
      <c r="I228" s="153"/>
      <c r="J228" s="152">
        <f>ROUND(I228*H228,3)</f>
        <v>0</v>
      </c>
      <c r="K228" s="154"/>
      <c r="L228" s="35"/>
      <c r="M228" s="155" t="s">
        <v>1</v>
      </c>
      <c r="N228" s="156" t="s">
        <v>46</v>
      </c>
      <c r="O228" s="60"/>
      <c r="P228" s="157">
        <f>O228*H228</f>
        <v>0</v>
      </c>
      <c r="Q228" s="157">
        <v>0</v>
      </c>
      <c r="R228" s="157">
        <f>Q228*H228</f>
        <v>0</v>
      </c>
      <c r="S228" s="157">
        <v>0</v>
      </c>
      <c r="T228" s="158">
        <f>S228*H228</f>
        <v>0</v>
      </c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R228" s="159" t="s">
        <v>246</v>
      </c>
      <c r="AT228" s="159" t="s">
        <v>242</v>
      </c>
      <c r="AU228" s="159" t="s">
        <v>140</v>
      </c>
      <c r="AY228" s="18" t="s">
        <v>239</v>
      </c>
      <c r="BE228" s="160">
        <f>IF(N228="základná",J228,0)</f>
        <v>0</v>
      </c>
      <c r="BF228" s="160">
        <f>IF(N228="znížená",J228,0)</f>
        <v>0</v>
      </c>
      <c r="BG228" s="160">
        <f>IF(N228="zákl. prenesená",J228,0)</f>
        <v>0</v>
      </c>
      <c r="BH228" s="160">
        <f>IF(N228="zníž. prenesená",J228,0)</f>
        <v>0</v>
      </c>
      <c r="BI228" s="160">
        <f>IF(N228="nulová",J228,0)</f>
        <v>0</v>
      </c>
      <c r="BJ228" s="18" t="s">
        <v>140</v>
      </c>
      <c r="BK228" s="161">
        <f>ROUND(I228*H228,3)</f>
        <v>0</v>
      </c>
      <c r="BL228" s="18" t="s">
        <v>246</v>
      </c>
      <c r="BM228" s="159" t="s">
        <v>2645</v>
      </c>
    </row>
    <row r="229" spans="1:65" s="2" customFormat="1" ht="24.25" customHeight="1">
      <c r="A229" s="34"/>
      <c r="B229" s="147"/>
      <c r="C229" s="148" t="s">
        <v>1025</v>
      </c>
      <c r="D229" s="148" t="s">
        <v>242</v>
      </c>
      <c r="E229" s="149" t="s">
        <v>478</v>
      </c>
      <c r="F229" s="150" t="s">
        <v>479</v>
      </c>
      <c r="G229" s="151" t="s">
        <v>461</v>
      </c>
      <c r="H229" s="152">
        <v>1.532</v>
      </c>
      <c r="I229" s="153"/>
      <c r="J229" s="152">
        <f>ROUND(I229*H229,3)</f>
        <v>0</v>
      </c>
      <c r="K229" s="154"/>
      <c r="L229" s="35"/>
      <c r="M229" s="155" t="s">
        <v>1</v>
      </c>
      <c r="N229" s="156" t="s">
        <v>46</v>
      </c>
      <c r="O229" s="60"/>
      <c r="P229" s="157">
        <f>O229*H229</f>
        <v>0</v>
      </c>
      <c r="Q229" s="157">
        <v>0</v>
      </c>
      <c r="R229" s="157">
        <f>Q229*H229</f>
        <v>0</v>
      </c>
      <c r="S229" s="157">
        <v>0</v>
      </c>
      <c r="T229" s="158">
        <f>S229*H229</f>
        <v>0</v>
      </c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159" t="s">
        <v>246</v>
      </c>
      <c r="AT229" s="159" t="s">
        <v>242</v>
      </c>
      <c r="AU229" s="159" t="s">
        <v>140</v>
      </c>
      <c r="AY229" s="18" t="s">
        <v>239</v>
      </c>
      <c r="BE229" s="160">
        <f>IF(N229="základná",J229,0)</f>
        <v>0</v>
      </c>
      <c r="BF229" s="160">
        <f>IF(N229="znížená",J229,0)</f>
        <v>0</v>
      </c>
      <c r="BG229" s="160">
        <f>IF(N229="zákl. prenesená",J229,0)</f>
        <v>0</v>
      </c>
      <c r="BH229" s="160">
        <f>IF(N229="zníž. prenesená",J229,0)</f>
        <v>0</v>
      </c>
      <c r="BI229" s="160">
        <f>IF(N229="nulová",J229,0)</f>
        <v>0</v>
      </c>
      <c r="BJ229" s="18" t="s">
        <v>140</v>
      </c>
      <c r="BK229" s="161">
        <f>ROUND(I229*H229,3)</f>
        <v>0</v>
      </c>
      <c r="BL229" s="18" t="s">
        <v>246</v>
      </c>
      <c r="BM229" s="159" t="s">
        <v>2646</v>
      </c>
    </row>
    <row r="230" spans="1:65" s="2" customFormat="1" ht="24.25" customHeight="1">
      <c r="A230" s="34"/>
      <c r="B230" s="147"/>
      <c r="C230" s="148" t="s">
        <v>1030</v>
      </c>
      <c r="D230" s="148" t="s">
        <v>242</v>
      </c>
      <c r="E230" s="149" t="s">
        <v>2647</v>
      </c>
      <c r="F230" s="150" t="s">
        <v>2648</v>
      </c>
      <c r="G230" s="151" t="s">
        <v>461</v>
      </c>
      <c r="H230" s="152">
        <v>1.597</v>
      </c>
      <c r="I230" s="153"/>
      <c r="J230" s="152">
        <f>ROUND(I230*H230,3)</f>
        <v>0</v>
      </c>
      <c r="K230" s="154"/>
      <c r="L230" s="35"/>
      <c r="M230" s="155" t="s">
        <v>1</v>
      </c>
      <c r="N230" s="156" t="s">
        <v>46</v>
      </c>
      <c r="O230" s="60"/>
      <c r="P230" s="157">
        <f>O230*H230</f>
        <v>0</v>
      </c>
      <c r="Q230" s="157">
        <v>0</v>
      </c>
      <c r="R230" s="157">
        <f>Q230*H230</f>
        <v>0</v>
      </c>
      <c r="S230" s="157">
        <v>0</v>
      </c>
      <c r="T230" s="158">
        <f>S230*H230</f>
        <v>0</v>
      </c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R230" s="159" t="s">
        <v>246</v>
      </c>
      <c r="AT230" s="159" t="s">
        <v>242</v>
      </c>
      <c r="AU230" s="159" t="s">
        <v>140</v>
      </c>
      <c r="AY230" s="18" t="s">
        <v>239</v>
      </c>
      <c r="BE230" s="160">
        <f>IF(N230="základná",J230,0)</f>
        <v>0</v>
      </c>
      <c r="BF230" s="160">
        <f>IF(N230="znížená",J230,0)</f>
        <v>0</v>
      </c>
      <c r="BG230" s="160">
        <f>IF(N230="zákl. prenesená",J230,0)</f>
        <v>0</v>
      </c>
      <c r="BH230" s="160">
        <f>IF(N230="zníž. prenesená",J230,0)</f>
        <v>0</v>
      </c>
      <c r="BI230" s="160">
        <f>IF(N230="nulová",J230,0)</f>
        <v>0</v>
      </c>
      <c r="BJ230" s="18" t="s">
        <v>140</v>
      </c>
      <c r="BK230" s="161">
        <f>ROUND(I230*H230,3)</f>
        <v>0</v>
      </c>
      <c r="BL230" s="18" t="s">
        <v>246</v>
      </c>
      <c r="BM230" s="159" t="s">
        <v>2649</v>
      </c>
    </row>
    <row r="231" spans="1:65" s="2" customFormat="1" ht="24.25" customHeight="1">
      <c r="A231" s="34"/>
      <c r="B231" s="147"/>
      <c r="C231" s="148" t="s">
        <v>1035</v>
      </c>
      <c r="D231" s="148" t="s">
        <v>242</v>
      </c>
      <c r="E231" s="149" t="s">
        <v>482</v>
      </c>
      <c r="F231" s="150" t="s">
        <v>483</v>
      </c>
      <c r="G231" s="151" t="s">
        <v>461</v>
      </c>
      <c r="H231" s="152">
        <v>7.7430000000000003</v>
      </c>
      <c r="I231" s="153"/>
      <c r="J231" s="152">
        <f>ROUND(I231*H231,3)</f>
        <v>0</v>
      </c>
      <c r="K231" s="154"/>
      <c r="L231" s="35"/>
      <c r="M231" s="155" t="s">
        <v>1</v>
      </c>
      <c r="N231" s="156" t="s">
        <v>46</v>
      </c>
      <c r="O231" s="60"/>
      <c r="P231" s="157">
        <f>O231*H231</f>
        <v>0</v>
      </c>
      <c r="Q231" s="157">
        <v>0</v>
      </c>
      <c r="R231" s="157">
        <f>Q231*H231</f>
        <v>0</v>
      </c>
      <c r="S231" s="157">
        <v>0</v>
      </c>
      <c r="T231" s="158">
        <f>S231*H231</f>
        <v>0</v>
      </c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R231" s="159" t="s">
        <v>246</v>
      </c>
      <c r="AT231" s="159" t="s">
        <v>242</v>
      </c>
      <c r="AU231" s="159" t="s">
        <v>140</v>
      </c>
      <c r="AY231" s="18" t="s">
        <v>239</v>
      </c>
      <c r="BE231" s="160">
        <f>IF(N231="základná",J231,0)</f>
        <v>0</v>
      </c>
      <c r="BF231" s="160">
        <f>IF(N231="znížená",J231,0)</f>
        <v>0</v>
      </c>
      <c r="BG231" s="160">
        <f>IF(N231="zákl. prenesená",J231,0)</f>
        <v>0</v>
      </c>
      <c r="BH231" s="160">
        <f>IF(N231="zníž. prenesená",J231,0)</f>
        <v>0</v>
      </c>
      <c r="BI231" s="160">
        <f>IF(N231="nulová",J231,0)</f>
        <v>0</v>
      </c>
      <c r="BJ231" s="18" t="s">
        <v>140</v>
      </c>
      <c r="BK231" s="161">
        <f>ROUND(I231*H231,3)</f>
        <v>0</v>
      </c>
      <c r="BL231" s="18" t="s">
        <v>246</v>
      </c>
      <c r="BM231" s="159" t="s">
        <v>2650</v>
      </c>
    </row>
    <row r="232" spans="1:65" s="12" customFormat="1" ht="25.85" customHeight="1">
      <c r="B232" s="134"/>
      <c r="D232" s="135" t="s">
        <v>79</v>
      </c>
      <c r="E232" s="136" t="s">
        <v>320</v>
      </c>
      <c r="F232" s="136" t="s">
        <v>489</v>
      </c>
      <c r="I232" s="137"/>
      <c r="J232" s="138">
        <f>BK232</f>
        <v>0</v>
      </c>
      <c r="L232" s="134"/>
      <c r="M232" s="139"/>
      <c r="N232" s="140"/>
      <c r="O232" s="140"/>
      <c r="P232" s="141">
        <f>P233+P236</f>
        <v>0</v>
      </c>
      <c r="Q232" s="140"/>
      <c r="R232" s="141">
        <f>R233+R236</f>
        <v>39.738995839999994</v>
      </c>
      <c r="S232" s="140"/>
      <c r="T232" s="142">
        <f>T233+T236</f>
        <v>0</v>
      </c>
      <c r="AR232" s="135" t="s">
        <v>88</v>
      </c>
      <c r="AT232" s="143" t="s">
        <v>79</v>
      </c>
      <c r="AU232" s="143" t="s">
        <v>80</v>
      </c>
      <c r="AY232" s="135" t="s">
        <v>239</v>
      </c>
      <c r="BK232" s="144">
        <f>BK233+BK236</f>
        <v>0</v>
      </c>
    </row>
    <row r="233" spans="1:65" s="12" customFormat="1" ht="22.75" customHeight="1">
      <c r="B233" s="134"/>
      <c r="D233" s="135" t="s">
        <v>79</v>
      </c>
      <c r="E233" s="145" t="s">
        <v>490</v>
      </c>
      <c r="F233" s="145" t="s">
        <v>491</v>
      </c>
      <c r="I233" s="137"/>
      <c r="J233" s="146">
        <f>BK233</f>
        <v>0</v>
      </c>
      <c r="L233" s="134"/>
      <c r="M233" s="139"/>
      <c r="N233" s="140"/>
      <c r="O233" s="140"/>
      <c r="P233" s="141">
        <f>SUM(P234:P235)</f>
        <v>0</v>
      </c>
      <c r="Q233" s="140"/>
      <c r="R233" s="141">
        <f>SUM(R234:R235)</f>
        <v>39.738995839999994</v>
      </c>
      <c r="S233" s="140"/>
      <c r="T233" s="142">
        <f>SUM(T234:T235)</f>
        <v>0</v>
      </c>
      <c r="AR233" s="135" t="s">
        <v>88</v>
      </c>
      <c r="AT233" s="143" t="s">
        <v>79</v>
      </c>
      <c r="AU233" s="143" t="s">
        <v>88</v>
      </c>
      <c r="AY233" s="135" t="s">
        <v>239</v>
      </c>
      <c r="BK233" s="144">
        <f>SUM(BK234:BK235)</f>
        <v>0</v>
      </c>
    </row>
    <row r="234" spans="1:65" s="2" customFormat="1" ht="24.25" customHeight="1">
      <c r="A234" s="34"/>
      <c r="B234" s="147"/>
      <c r="C234" s="148" t="s">
        <v>400</v>
      </c>
      <c r="D234" s="148" t="s">
        <v>242</v>
      </c>
      <c r="E234" s="149" t="s">
        <v>2651</v>
      </c>
      <c r="F234" s="150" t="s">
        <v>2652</v>
      </c>
      <c r="G234" s="151" t="s">
        <v>245</v>
      </c>
      <c r="H234" s="152">
        <v>18.111999999999998</v>
      </c>
      <c r="I234" s="153"/>
      <c r="J234" s="152">
        <f>ROUND(I234*H234,3)</f>
        <v>0</v>
      </c>
      <c r="K234" s="154"/>
      <c r="L234" s="35"/>
      <c r="M234" s="155" t="s">
        <v>1</v>
      </c>
      <c r="N234" s="156" t="s">
        <v>46</v>
      </c>
      <c r="O234" s="60"/>
      <c r="P234" s="157">
        <f>O234*H234</f>
        <v>0</v>
      </c>
      <c r="Q234" s="157">
        <v>2.19407</v>
      </c>
      <c r="R234" s="157">
        <f>Q234*H234</f>
        <v>39.738995839999994</v>
      </c>
      <c r="S234" s="157">
        <v>0</v>
      </c>
      <c r="T234" s="158">
        <f>S234*H234</f>
        <v>0</v>
      </c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R234" s="159" t="s">
        <v>246</v>
      </c>
      <c r="AT234" s="159" t="s">
        <v>242</v>
      </c>
      <c r="AU234" s="159" t="s">
        <v>140</v>
      </c>
      <c r="AY234" s="18" t="s">
        <v>239</v>
      </c>
      <c r="BE234" s="160">
        <f>IF(N234="základná",J234,0)</f>
        <v>0</v>
      </c>
      <c r="BF234" s="160">
        <f>IF(N234="znížená",J234,0)</f>
        <v>0</v>
      </c>
      <c r="BG234" s="160">
        <f>IF(N234="zákl. prenesená",J234,0)</f>
        <v>0</v>
      </c>
      <c r="BH234" s="160">
        <f>IF(N234="zníž. prenesená",J234,0)</f>
        <v>0</v>
      </c>
      <c r="BI234" s="160">
        <f>IF(N234="nulová",J234,0)</f>
        <v>0</v>
      </c>
      <c r="BJ234" s="18" t="s">
        <v>140</v>
      </c>
      <c r="BK234" s="161">
        <f>ROUND(I234*H234,3)</f>
        <v>0</v>
      </c>
      <c r="BL234" s="18" t="s">
        <v>246</v>
      </c>
      <c r="BM234" s="159" t="s">
        <v>2653</v>
      </c>
    </row>
    <row r="235" spans="1:65" s="13" customFormat="1">
      <c r="B235" s="162"/>
      <c r="D235" s="163" t="s">
        <v>247</v>
      </c>
      <c r="E235" s="164" t="s">
        <v>1</v>
      </c>
      <c r="F235" s="165" t="s">
        <v>2654</v>
      </c>
      <c r="H235" s="166">
        <v>18.111999999999998</v>
      </c>
      <c r="I235" s="167"/>
      <c r="L235" s="162"/>
      <c r="M235" s="168"/>
      <c r="N235" s="169"/>
      <c r="O235" s="169"/>
      <c r="P235" s="169"/>
      <c r="Q235" s="169"/>
      <c r="R235" s="169"/>
      <c r="S235" s="169"/>
      <c r="T235" s="170"/>
      <c r="AT235" s="164" t="s">
        <v>247</v>
      </c>
      <c r="AU235" s="164" t="s">
        <v>140</v>
      </c>
      <c r="AV235" s="13" t="s">
        <v>140</v>
      </c>
      <c r="AW235" s="13" t="s">
        <v>3</v>
      </c>
      <c r="AX235" s="13" t="s">
        <v>88</v>
      </c>
      <c r="AY235" s="164" t="s">
        <v>239</v>
      </c>
    </row>
    <row r="236" spans="1:65" s="12" customFormat="1" ht="22.75" customHeight="1">
      <c r="B236" s="134"/>
      <c r="D236" s="135" t="s">
        <v>79</v>
      </c>
      <c r="E236" s="145" t="s">
        <v>508</v>
      </c>
      <c r="F236" s="145" t="s">
        <v>509</v>
      </c>
      <c r="I236" s="137"/>
      <c r="J236" s="146">
        <f>BK236</f>
        <v>0</v>
      </c>
      <c r="L236" s="134"/>
      <c r="M236" s="139"/>
      <c r="N236" s="140"/>
      <c r="O236" s="140"/>
      <c r="P236" s="141">
        <f>P237</f>
        <v>0</v>
      </c>
      <c r="Q236" s="140"/>
      <c r="R236" s="141">
        <f>R237</f>
        <v>0</v>
      </c>
      <c r="S236" s="140"/>
      <c r="T236" s="142">
        <f>T237</f>
        <v>0</v>
      </c>
      <c r="AR236" s="135" t="s">
        <v>88</v>
      </c>
      <c r="AT236" s="143" t="s">
        <v>79</v>
      </c>
      <c r="AU236" s="143" t="s">
        <v>88</v>
      </c>
      <c r="AY236" s="135" t="s">
        <v>239</v>
      </c>
      <c r="BK236" s="144">
        <f>BK237</f>
        <v>0</v>
      </c>
    </row>
    <row r="237" spans="1:65" s="2" customFormat="1" ht="24.25" customHeight="1">
      <c r="A237" s="34"/>
      <c r="B237" s="147"/>
      <c r="C237" s="148" t="s">
        <v>406</v>
      </c>
      <c r="D237" s="148" t="s">
        <v>242</v>
      </c>
      <c r="E237" s="149" t="s">
        <v>1378</v>
      </c>
      <c r="F237" s="150" t="s">
        <v>1379</v>
      </c>
      <c r="G237" s="151" t="s">
        <v>461</v>
      </c>
      <c r="H237" s="152">
        <v>39.738999999999997</v>
      </c>
      <c r="I237" s="153"/>
      <c r="J237" s="152">
        <f>ROUND(I237*H237,3)</f>
        <v>0</v>
      </c>
      <c r="K237" s="154"/>
      <c r="L237" s="35"/>
      <c r="M237" s="155" t="s">
        <v>1</v>
      </c>
      <c r="N237" s="156" t="s">
        <v>46</v>
      </c>
      <c r="O237" s="60"/>
      <c r="P237" s="157">
        <f>O237*H237</f>
        <v>0</v>
      </c>
      <c r="Q237" s="157">
        <v>0</v>
      </c>
      <c r="R237" s="157">
        <f>Q237*H237</f>
        <v>0</v>
      </c>
      <c r="S237" s="157">
        <v>0</v>
      </c>
      <c r="T237" s="158">
        <f>S237*H237</f>
        <v>0</v>
      </c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R237" s="159" t="s">
        <v>246</v>
      </c>
      <c r="AT237" s="159" t="s">
        <v>242</v>
      </c>
      <c r="AU237" s="159" t="s">
        <v>140</v>
      </c>
      <c r="AY237" s="18" t="s">
        <v>239</v>
      </c>
      <c r="BE237" s="160">
        <f>IF(N237="základná",J237,0)</f>
        <v>0</v>
      </c>
      <c r="BF237" s="160">
        <f>IF(N237="znížená",J237,0)</f>
        <v>0</v>
      </c>
      <c r="BG237" s="160">
        <f>IF(N237="zákl. prenesená",J237,0)</f>
        <v>0</v>
      </c>
      <c r="BH237" s="160">
        <f>IF(N237="zníž. prenesená",J237,0)</f>
        <v>0</v>
      </c>
      <c r="BI237" s="160">
        <f>IF(N237="nulová",J237,0)</f>
        <v>0</v>
      </c>
      <c r="BJ237" s="18" t="s">
        <v>140</v>
      </c>
      <c r="BK237" s="161">
        <f>ROUND(I237*H237,3)</f>
        <v>0</v>
      </c>
      <c r="BL237" s="18" t="s">
        <v>246</v>
      </c>
      <c r="BM237" s="159" t="s">
        <v>2655</v>
      </c>
    </row>
    <row r="238" spans="1:65" s="12" customFormat="1" ht="25.85" customHeight="1">
      <c r="B238" s="134"/>
      <c r="D238" s="135" t="s">
        <v>79</v>
      </c>
      <c r="E238" s="136" t="s">
        <v>327</v>
      </c>
      <c r="F238" s="136" t="s">
        <v>514</v>
      </c>
      <c r="I238" s="137"/>
      <c r="J238" s="138">
        <f>BK238</f>
        <v>0</v>
      </c>
      <c r="L238" s="134"/>
      <c r="M238" s="139"/>
      <c r="N238" s="140"/>
      <c r="O238" s="140"/>
      <c r="P238" s="141">
        <f>P239</f>
        <v>0</v>
      </c>
      <c r="Q238" s="140"/>
      <c r="R238" s="141">
        <f>R239</f>
        <v>7.3365000000000001E-3</v>
      </c>
      <c r="S238" s="140"/>
      <c r="T238" s="142">
        <f>T239</f>
        <v>0</v>
      </c>
      <c r="AR238" s="135" t="s">
        <v>88</v>
      </c>
      <c r="AT238" s="143" t="s">
        <v>79</v>
      </c>
      <c r="AU238" s="143" t="s">
        <v>80</v>
      </c>
      <c r="AY238" s="135" t="s">
        <v>239</v>
      </c>
      <c r="BK238" s="144">
        <f>BK239</f>
        <v>0</v>
      </c>
    </row>
    <row r="239" spans="1:65" s="12" customFormat="1" ht="22.75" customHeight="1">
      <c r="B239" s="134"/>
      <c r="D239" s="135" t="s">
        <v>79</v>
      </c>
      <c r="E239" s="145" t="s">
        <v>560</v>
      </c>
      <c r="F239" s="145" t="s">
        <v>561</v>
      </c>
      <c r="I239" s="137"/>
      <c r="J239" s="146">
        <f>BK239</f>
        <v>0</v>
      </c>
      <c r="L239" s="134"/>
      <c r="M239" s="139"/>
      <c r="N239" s="140"/>
      <c r="O239" s="140"/>
      <c r="P239" s="141">
        <f>P240</f>
        <v>0</v>
      </c>
      <c r="Q239" s="140"/>
      <c r="R239" s="141">
        <f>R240</f>
        <v>7.3365000000000001E-3</v>
      </c>
      <c r="S239" s="140"/>
      <c r="T239" s="142">
        <f>T240</f>
        <v>0</v>
      </c>
      <c r="AR239" s="135" t="s">
        <v>88</v>
      </c>
      <c r="AT239" s="143" t="s">
        <v>79</v>
      </c>
      <c r="AU239" s="143" t="s">
        <v>88</v>
      </c>
      <c r="AY239" s="135" t="s">
        <v>239</v>
      </c>
      <c r="BK239" s="144">
        <f>BK240</f>
        <v>0</v>
      </c>
    </row>
    <row r="240" spans="1:65" s="2" customFormat="1" ht="24.25" customHeight="1">
      <c r="A240" s="34"/>
      <c r="B240" s="147"/>
      <c r="C240" s="148" t="s">
        <v>455</v>
      </c>
      <c r="D240" s="148" t="s">
        <v>242</v>
      </c>
      <c r="E240" s="149" t="s">
        <v>563</v>
      </c>
      <c r="F240" s="150" t="s">
        <v>564</v>
      </c>
      <c r="G240" s="151" t="s">
        <v>261</v>
      </c>
      <c r="H240" s="152">
        <v>146.72999999999999</v>
      </c>
      <c r="I240" s="153"/>
      <c r="J240" s="152">
        <f>ROUND(I240*H240,3)</f>
        <v>0</v>
      </c>
      <c r="K240" s="154"/>
      <c r="L240" s="35"/>
      <c r="M240" s="155" t="s">
        <v>1</v>
      </c>
      <c r="N240" s="156" t="s">
        <v>46</v>
      </c>
      <c r="O240" s="60"/>
      <c r="P240" s="157">
        <f>O240*H240</f>
        <v>0</v>
      </c>
      <c r="Q240" s="157">
        <v>5.0000000000000002E-5</v>
      </c>
      <c r="R240" s="157">
        <f>Q240*H240</f>
        <v>7.3365000000000001E-3</v>
      </c>
      <c r="S240" s="157">
        <v>0</v>
      </c>
      <c r="T240" s="158">
        <f>S240*H240</f>
        <v>0</v>
      </c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R240" s="159" t="s">
        <v>246</v>
      </c>
      <c r="AT240" s="159" t="s">
        <v>242</v>
      </c>
      <c r="AU240" s="159" t="s">
        <v>140</v>
      </c>
      <c r="AY240" s="18" t="s">
        <v>239</v>
      </c>
      <c r="BE240" s="160">
        <f>IF(N240="základná",J240,0)</f>
        <v>0</v>
      </c>
      <c r="BF240" s="160">
        <f>IF(N240="znížená",J240,0)</f>
        <v>0</v>
      </c>
      <c r="BG240" s="160">
        <f>IF(N240="zákl. prenesená",J240,0)</f>
        <v>0</v>
      </c>
      <c r="BH240" s="160">
        <f>IF(N240="zníž. prenesená",J240,0)</f>
        <v>0</v>
      </c>
      <c r="BI240" s="160">
        <f>IF(N240="nulová",J240,0)</f>
        <v>0</v>
      </c>
      <c r="BJ240" s="18" t="s">
        <v>140</v>
      </c>
      <c r="BK240" s="161">
        <f>ROUND(I240*H240,3)</f>
        <v>0</v>
      </c>
      <c r="BL240" s="18" t="s">
        <v>246</v>
      </c>
      <c r="BM240" s="159" t="s">
        <v>2656</v>
      </c>
    </row>
    <row r="241" spans="1:65" s="12" customFormat="1" ht="25.85" customHeight="1">
      <c r="B241" s="134"/>
      <c r="D241" s="135" t="s">
        <v>79</v>
      </c>
      <c r="E241" s="136" t="s">
        <v>334</v>
      </c>
      <c r="F241" s="136" t="s">
        <v>572</v>
      </c>
      <c r="I241" s="137"/>
      <c r="J241" s="138">
        <f>BK241</f>
        <v>0</v>
      </c>
      <c r="L241" s="134"/>
      <c r="M241" s="139"/>
      <c r="N241" s="140"/>
      <c r="O241" s="140"/>
      <c r="P241" s="141">
        <f>P242+P251</f>
        <v>0</v>
      </c>
      <c r="Q241" s="140"/>
      <c r="R241" s="141">
        <f>R242+R251</f>
        <v>0.169998652</v>
      </c>
      <c r="S241" s="140"/>
      <c r="T241" s="142">
        <f>T242+T251</f>
        <v>0</v>
      </c>
      <c r="AR241" s="135" t="s">
        <v>88</v>
      </c>
      <c r="AT241" s="143" t="s">
        <v>79</v>
      </c>
      <c r="AU241" s="143" t="s">
        <v>80</v>
      </c>
      <c r="AY241" s="135" t="s">
        <v>239</v>
      </c>
      <c r="BK241" s="144">
        <f>BK242+BK251</f>
        <v>0</v>
      </c>
    </row>
    <row r="242" spans="1:65" s="12" customFormat="1" ht="22.75" customHeight="1">
      <c r="B242" s="134"/>
      <c r="D242" s="135" t="s">
        <v>79</v>
      </c>
      <c r="E242" s="145" t="s">
        <v>599</v>
      </c>
      <c r="F242" s="145" t="s">
        <v>600</v>
      </c>
      <c r="I242" s="137"/>
      <c r="J242" s="146">
        <f>BK242</f>
        <v>0</v>
      </c>
      <c r="L242" s="134"/>
      <c r="M242" s="139"/>
      <c r="N242" s="140"/>
      <c r="O242" s="140"/>
      <c r="P242" s="141">
        <f>SUM(P243:P250)</f>
        <v>0</v>
      </c>
      <c r="Q242" s="140"/>
      <c r="R242" s="141">
        <f>SUM(R243:R250)</f>
        <v>0.169998652</v>
      </c>
      <c r="S242" s="140"/>
      <c r="T242" s="142">
        <f>SUM(T243:T250)</f>
        <v>0</v>
      </c>
      <c r="AR242" s="135" t="s">
        <v>88</v>
      </c>
      <c r="AT242" s="143" t="s">
        <v>79</v>
      </c>
      <c r="AU242" s="143" t="s">
        <v>88</v>
      </c>
      <c r="AY242" s="135" t="s">
        <v>239</v>
      </c>
      <c r="BK242" s="144">
        <f>SUM(BK243:BK250)</f>
        <v>0</v>
      </c>
    </row>
    <row r="243" spans="1:65" s="2" customFormat="1" ht="24.25" customHeight="1">
      <c r="A243" s="34"/>
      <c r="B243" s="147"/>
      <c r="C243" s="148" t="s">
        <v>262</v>
      </c>
      <c r="D243" s="148" t="s">
        <v>242</v>
      </c>
      <c r="E243" s="149" t="s">
        <v>605</v>
      </c>
      <c r="F243" s="150" t="s">
        <v>606</v>
      </c>
      <c r="G243" s="151" t="s">
        <v>261</v>
      </c>
      <c r="H243" s="152">
        <v>51.526000000000003</v>
      </c>
      <c r="I243" s="153"/>
      <c r="J243" s="152">
        <f>ROUND(I243*H243,3)</f>
        <v>0</v>
      </c>
      <c r="K243" s="154"/>
      <c r="L243" s="35"/>
      <c r="M243" s="155" t="s">
        <v>1</v>
      </c>
      <c r="N243" s="156" t="s">
        <v>46</v>
      </c>
      <c r="O243" s="60"/>
      <c r="P243" s="157">
        <f>O243*H243</f>
        <v>0</v>
      </c>
      <c r="Q243" s="157">
        <v>3.2200000000000002E-3</v>
      </c>
      <c r="R243" s="157">
        <f>Q243*H243</f>
        <v>0.16591372000000001</v>
      </c>
      <c r="S243" s="157">
        <v>0</v>
      </c>
      <c r="T243" s="158">
        <f>S243*H243</f>
        <v>0</v>
      </c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R243" s="159" t="s">
        <v>246</v>
      </c>
      <c r="AT243" s="159" t="s">
        <v>242</v>
      </c>
      <c r="AU243" s="159" t="s">
        <v>140</v>
      </c>
      <c r="AY243" s="18" t="s">
        <v>239</v>
      </c>
      <c r="BE243" s="160">
        <f>IF(N243="základná",J243,0)</f>
        <v>0</v>
      </c>
      <c r="BF243" s="160">
        <f>IF(N243="znížená",J243,0)</f>
        <v>0</v>
      </c>
      <c r="BG243" s="160">
        <f>IF(N243="zákl. prenesená",J243,0)</f>
        <v>0</v>
      </c>
      <c r="BH243" s="160">
        <f>IF(N243="zníž. prenesená",J243,0)</f>
        <v>0</v>
      </c>
      <c r="BI243" s="160">
        <f>IF(N243="nulová",J243,0)</f>
        <v>0</v>
      </c>
      <c r="BJ243" s="18" t="s">
        <v>140</v>
      </c>
      <c r="BK243" s="161">
        <f>ROUND(I243*H243,3)</f>
        <v>0</v>
      </c>
      <c r="BL243" s="18" t="s">
        <v>246</v>
      </c>
      <c r="BM243" s="159" t="s">
        <v>2657</v>
      </c>
    </row>
    <row r="244" spans="1:65" s="13" customFormat="1">
      <c r="B244" s="162"/>
      <c r="D244" s="163" t="s">
        <v>247</v>
      </c>
      <c r="E244" s="164" t="s">
        <v>1</v>
      </c>
      <c r="F244" s="165" t="s">
        <v>2658</v>
      </c>
      <c r="H244" s="166">
        <v>35.31</v>
      </c>
      <c r="I244" s="167"/>
      <c r="L244" s="162"/>
      <c r="M244" s="168"/>
      <c r="N244" s="169"/>
      <c r="O244" s="169"/>
      <c r="P244" s="169"/>
      <c r="Q244" s="169"/>
      <c r="R244" s="169"/>
      <c r="S244" s="169"/>
      <c r="T244" s="170"/>
      <c r="AT244" s="164" t="s">
        <v>247</v>
      </c>
      <c r="AU244" s="164" t="s">
        <v>140</v>
      </c>
      <c r="AV244" s="13" t="s">
        <v>140</v>
      </c>
      <c r="AW244" s="13" t="s">
        <v>3</v>
      </c>
      <c r="AX244" s="13" t="s">
        <v>80</v>
      </c>
      <c r="AY244" s="164" t="s">
        <v>239</v>
      </c>
    </row>
    <row r="245" spans="1:65" s="13" customFormat="1">
      <c r="B245" s="162"/>
      <c r="D245" s="163" t="s">
        <v>247</v>
      </c>
      <c r="E245" s="164" t="s">
        <v>1</v>
      </c>
      <c r="F245" s="165" t="s">
        <v>2659</v>
      </c>
      <c r="H245" s="166">
        <v>2.84</v>
      </c>
      <c r="I245" s="167"/>
      <c r="L245" s="162"/>
      <c r="M245" s="168"/>
      <c r="N245" s="169"/>
      <c r="O245" s="169"/>
      <c r="P245" s="169"/>
      <c r="Q245" s="169"/>
      <c r="R245" s="169"/>
      <c r="S245" s="169"/>
      <c r="T245" s="170"/>
      <c r="AT245" s="164" t="s">
        <v>247</v>
      </c>
      <c r="AU245" s="164" t="s">
        <v>140</v>
      </c>
      <c r="AV245" s="13" t="s">
        <v>140</v>
      </c>
      <c r="AW245" s="13" t="s">
        <v>3</v>
      </c>
      <c r="AX245" s="13" t="s">
        <v>80</v>
      </c>
      <c r="AY245" s="164" t="s">
        <v>239</v>
      </c>
    </row>
    <row r="246" spans="1:65" s="13" customFormat="1">
      <c r="B246" s="162"/>
      <c r="D246" s="163" t="s">
        <v>247</v>
      </c>
      <c r="E246" s="164" t="s">
        <v>1</v>
      </c>
      <c r="F246" s="165" t="s">
        <v>2660</v>
      </c>
      <c r="H246" s="166">
        <v>13.375999999999999</v>
      </c>
      <c r="I246" s="167"/>
      <c r="L246" s="162"/>
      <c r="M246" s="168"/>
      <c r="N246" s="169"/>
      <c r="O246" s="169"/>
      <c r="P246" s="169"/>
      <c r="Q246" s="169"/>
      <c r="R246" s="169"/>
      <c r="S246" s="169"/>
      <c r="T246" s="170"/>
      <c r="AT246" s="164" t="s">
        <v>247</v>
      </c>
      <c r="AU246" s="164" t="s">
        <v>140</v>
      </c>
      <c r="AV246" s="13" t="s">
        <v>140</v>
      </c>
      <c r="AW246" s="13" t="s">
        <v>3</v>
      </c>
      <c r="AX246" s="13" t="s">
        <v>80</v>
      </c>
      <c r="AY246" s="164" t="s">
        <v>239</v>
      </c>
    </row>
    <row r="247" spans="1:65" s="14" customFormat="1">
      <c r="B247" s="171"/>
      <c r="D247" s="163" t="s">
        <v>247</v>
      </c>
      <c r="E247" s="172" t="s">
        <v>2661</v>
      </c>
      <c r="F247" s="173" t="s">
        <v>249</v>
      </c>
      <c r="H247" s="174">
        <v>51.526000000000003</v>
      </c>
      <c r="I247" s="175"/>
      <c r="L247" s="171"/>
      <c r="M247" s="176"/>
      <c r="N247" s="177"/>
      <c r="O247" s="177"/>
      <c r="P247" s="177"/>
      <c r="Q247" s="177"/>
      <c r="R247" s="177"/>
      <c r="S247" s="177"/>
      <c r="T247" s="178"/>
      <c r="AT247" s="172" t="s">
        <v>247</v>
      </c>
      <c r="AU247" s="172" t="s">
        <v>140</v>
      </c>
      <c r="AV247" s="14" t="s">
        <v>246</v>
      </c>
      <c r="AW247" s="14" t="s">
        <v>3</v>
      </c>
      <c r="AX247" s="14" t="s">
        <v>88</v>
      </c>
      <c r="AY247" s="172" t="s">
        <v>239</v>
      </c>
    </row>
    <row r="248" spans="1:65" s="2" customFormat="1" ht="24.25" customHeight="1">
      <c r="A248" s="34"/>
      <c r="B248" s="147"/>
      <c r="C248" s="148" t="s">
        <v>268</v>
      </c>
      <c r="D248" s="148" t="s">
        <v>242</v>
      </c>
      <c r="E248" s="149" t="s">
        <v>2662</v>
      </c>
      <c r="F248" s="150" t="s">
        <v>2663</v>
      </c>
      <c r="G248" s="151" t="s">
        <v>261</v>
      </c>
      <c r="H248" s="152">
        <v>51.526000000000003</v>
      </c>
      <c r="I248" s="153"/>
      <c r="J248" s="152">
        <f>ROUND(I248*H248,3)</f>
        <v>0</v>
      </c>
      <c r="K248" s="154"/>
      <c r="L248" s="35"/>
      <c r="M248" s="155" t="s">
        <v>1</v>
      </c>
      <c r="N248" s="156" t="s">
        <v>46</v>
      </c>
      <c r="O248" s="60"/>
      <c r="P248" s="157">
        <f>O248*H248</f>
        <v>0</v>
      </c>
      <c r="Q248" s="157">
        <v>3.0000000000000001E-5</v>
      </c>
      <c r="R248" s="157">
        <f>Q248*H248</f>
        <v>1.5457800000000001E-3</v>
      </c>
      <c r="S248" s="157">
        <v>0</v>
      </c>
      <c r="T248" s="158">
        <f>S248*H248</f>
        <v>0</v>
      </c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R248" s="159" t="s">
        <v>246</v>
      </c>
      <c r="AT248" s="159" t="s">
        <v>242</v>
      </c>
      <c r="AU248" s="159" t="s">
        <v>140</v>
      </c>
      <c r="AY248" s="18" t="s">
        <v>239</v>
      </c>
      <c r="BE248" s="160">
        <f>IF(N248="základná",J248,0)</f>
        <v>0</v>
      </c>
      <c r="BF248" s="160">
        <f>IF(N248="znížená",J248,0)</f>
        <v>0</v>
      </c>
      <c r="BG248" s="160">
        <f>IF(N248="zákl. prenesená",J248,0)</f>
        <v>0</v>
      </c>
      <c r="BH248" s="160">
        <f>IF(N248="zníž. prenesená",J248,0)</f>
        <v>0</v>
      </c>
      <c r="BI248" s="160">
        <f>IF(N248="nulová",J248,0)</f>
        <v>0</v>
      </c>
      <c r="BJ248" s="18" t="s">
        <v>140</v>
      </c>
      <c r="BK248" s="161">
        <f>ROUND(I248*H248,3)</f>
        <v>0</v>
      </c>
      <c r="BL248" s="18" t="s">
        <v>246</v>
      </c>
      <c r="BM248" s="159" t="s">
        <v>2664</v>
      </c>
    </row>
    <row r="249" spans="1:65" s="2" customFormat="1" ht="38" customHeight="1">
      <c r="A249" s="34"/>
      <c r="B249" s="147"/>
      <c r="C249" s="148" t="s">
        <v>273</v>
      </c>
      <c r="D249" s="148" t="s">
        <v>242</v>
      </c>
      <c r="E249" s="149" t="s">
        <v>611</v>
      </c>
      <c r="F249" s="150" t="s">
        <v>612</v>
      </c>
      <c r="G249" s="151" t="s">
        <v>261</v>
      </c>
      <c r="H249" s="152">
        <v>13.2</v>
      </c>
      <c r="I249" s="153"/>
      <c r="J249" s="152">
        <f>ROUND(I249*H249,3)</f>
        <v>0</v>
      </c>
      <c r="K249" s="154"/>
      <c r="L249" s="35"/>
      <c r="M249" s="155" t="s">
        <v>1</v>
      </c>
      <c r="N249" s="156" t="s">
        <v>46</v>
      </c>
      <c r="O249" s="60"/>
      <c r="P249" s="157">
        <f>O249*H249</f>
        <v>0</v>
      </c>
      <c r="Q249" s="157">
        <v>1.9236000000000001E-4</v>
      </c>
      <c r="R249" s="157">
        <f>Q249*H249</f>
        <v>2.5391519999999998E-3</v>
      </c>
      <c r="S249" s="157">
        <v>0</v>
      </c>
      <c r="T249" s="158">
        <f>S249*H249</f>
        <v>0</v>
      </c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R249" s="159" t="s">
        <v>246</v>
      </c>
      <c r="AT249" s="159" t="s">
        <v>242</v>
      </c>
      <c r="AU249" s="159" t="s">
        <v>140</v>
      </c>
      <c r="AY249" s="18" t="s">
        <v>239</v>
      </c>
      <c r="BE249" s="160">
        <f>IF(N249="základná",J249,0)</f>
        <v>0</v>
      </c>
      <c r="BF249" s="160">
        <f>IF(N249="znížená",J249,0)</f>
        <v>0</v>
      </c>
      <c r="BG249" s="160">
        <f>IF(N249="zákl. prenesená",J249,0)</f>
        <v>0</v>
      </c>
      <c r="BH249" s="160">
        <f>IF(N249="zníž. prenesená",J249,0)</f>
        <v>0</v>
      </c>
      <c r="BI249" s="160">
        <f>IF(N249="nulová",J249,0)</f>
        <v>0</v>
      </c>
      <c r="BJ249" s="18" t="s">
        <v>140</v>
      </c>
      <c r="BK249" s="161">
        <f>ROUND(I249*H249,3)</f>
        <v>0</v>
      </c>
      <c r="BL249" s="18" t="s">
        <v>246</v>
      </c>
      <c r="BM249" s="159" t="s">
        <v>2665</v>
      </c>
    </row>
    <row r="250" spans="1:65" s="13" customFormat="1">
      <c r="B250" s="162"/>
      <c r="D250" s="163" t="s">
        <v>247</v>
      </c>
      <c r="E250" s="164" t="s">
        <v>1</v>
      </c>
      <c r="F250" s="165" t="s">
        <v>2666</v>
      </c>
      <c r="H250" s="166">
        <v>13.2</v>
      </c>
      <c r="I250" s="167"/>
      <c r="L250" s="162"/>
      <c r="M250" s="168"/>
      <c r="N250" s="169"/>
      <c r="O250" s="169"/>
      <c r="P250" s="169"/>
      <c r="Q250" s="169"/>
      <c r="R250" s="169"/>
      <c r="S250" s="169"/>
      <c r="T250" s="170"/>
      <c r="AT250" s="164" t="s">
        <v>247</v>
      </c>
      <c r="AU250" s="164" t="s">
        <v>140</v>
      </c>
      <c r="AV250" s="13" t="s">
        <v>140</v>
      </c>
      <c r="AW250" s="13" t="s">
        <v>3</v>
      </c>
      <c r="AX250" s="13" t="s">
        <v>88</v>
      </c>
      <c r="AY250" s="164" t="s">
        <v>239</v>
      </c>
    </row>
    <row r="251" spans="1:65" s="12" customFormat="1" ht="22.75" customHeight="1">
      <c r="B251" s="134"/>
      <c r="D251" s="135" t="s">
        <v>79</v>
      </c>
      <c r="E251" s="145" t="s">
        <v>615</v>
      </c>
      <c r="F251" s="145" t="s">
        <v>509</v>
      </c>
      <c r="I251" s="137"/>
      <c r="J251" s="146">
        <f>BK251</f>
        <v>0</v>
      </c>
      <c r="L251" s="134"/>
      <c r="M251" s="139"/>
      <c r="N251" s="140"/>
      <c r="O251" s="140"/>
      <c r="P251" s="141">
        <f>P252</f>
        <v>0</v>
      </c>
      <c r="Q251" s="140"/>
      <c r="R251" s="141">
        <f>R252</f>
        <v>0</v>
      </c>
      <c r="S251" s="140"/>
      <c r="T251" s="142">
        <f>T252</f>
        <v>0</v>
      </c>
      <c r="AR251" s="135" t="s">
        <v>88</v>
      </c>
      <c r="AT251" s="143" t="s">
        <v>79</v>
      </c>
      <c r="AU251" s="143" t="s">
        <v>88</v>
      </c>
      <c r="AY251" s="135" t="s">
        <v>239</v>
      </c>
      <c r="BK251" s="144">
        <f>BK252</f>
        <v>0</v>
      </c>
    </row>
    <row r="252" spans="1:65" s="2" customFormat="1" ht="24.25" customHeight="1">
      <c r="A252" s="34"/>
      <c r="B252" s="147"/>
      <c r="C252" s="148" t="s">
        <v>289</v>
      </c>
      <c r="D252" s="148" t="s">
        <v>242</v>
      </c>
      <c r="E252" s="149" t="s">
        <v>1398</v>
      </c>
      <c r="F252" s="150" t="s">
        <v>1399</v>
      </c>
      <c r="G252" s="151" t="s">
        <v>461</v>
      </c>
      <c r="H252" s="152">
        <v>0.17</v>
      </c>
      <c r="I252" s="153"/>
      <c r="J252" s="152">
        <f>ROUND(I252*H252,3)</f>
        <v>0</v>
      </c>
      <c r="K252" s="154"/>
      <c r="L252" s="35"/>
      <c r="M252" s="155" t="s">
        <v>1</v>
      </c>
      <c r="N252" s="156" t="s">
        <v>46</v>
      </c>
      <c r="O252" s="60"/>
      <c r="P252" s="157">
        <f>O252*H252</f>
        <v>0</v>
      </c>
      <c r="Q252" s="157">
        <v>0</v>
      </c>
      <c r="R252" s="157">
        <f>Q252*H252</f>
        <v>0</v>
      </c>
      <c r="S252" s="157">
        <v>0</v>
      </c>
      <c r="T252" s="158">
        <f>S252*H252</f>
        <v>0</v>
      </c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R252" s="159" t="s">
        <v>246</v>
      </c>
      <c r="AT252" s="159" t="s">
        <v>242</v>
      </c>
      <c r="AU252" s="159" t="s">
        <v>140</v>
      </c>
      <c r="AY252" s="18" t="s">
        <v>239</v>
      </c>
      <c r="BE252" s="160">
        <f>IF(N252="základná",J252,0)</f>
        <v>0</v>
      </c>
      <c r="BF252" s="160">
        <f>IF(N252="znížená",J252,0)</f>
        <v>0</v>
      </c>
      <c r="BG252" s="160">
        <f>IF(N252="zákl. prenesená",J252,0)</f>
        <v>0</v>
      </c>
      <c r="BH252" s="160">
        <f>IF(N252="zníž. prenesená",J252,0)</f>
        <v>0</v>
      </c>
      <c r="BI252" s="160">
        <f>IF(N252="nulová",J252,0)</f>
        <v>0</v>
      </c>
      <c r="BJ252" s="18" t="s">
        <v>140</v>
      </c>
      <c r="BK252" s="161">
        <f>ROUND(I252*H252,3)</f>
        <v>0</v>
      </c>
      <c r="BL252" s="18" t="s">
        <v>246</v>
      </c>
      <c r="BM252" s="159" t="s">
        <v>2667</v>
      </c>
    </row>
    <row r="253" spans="1:65" s="12" customFormat="1" ht="25.85" customHeight="1">
      <c r="B253" s="134"/>
      <c r="D253" s="135" t="s">
        <v>79</v>
      </c>
      <c r="E253" s="136" t="s">
        <v>380</v>
      </c>
      <c r="F253" s="136" t="s">
        <v>2668</v>
      </c>
      <c r="I253" s="137"/>
      <c r="J253" s="138">
        <f>BK253</f>
        <v>0</v>
      </c>
      <c r="L253" s="134"/>
      <c r="M253" s="139"/>
      <c r="N253" s="140"/>
      <c r="O253" s="140"/>
      <c r="P253" s="141">
        <f>P254+P257+P261</f>
        <v>0</v>
      </c>
      <c r="Q253" s="140"/>
      <c r="R253" s="141">
        <f>R254+R257+R261</f>
        <v>13.82076</v>
      </c>
      <c r="S253" s="140"/>
      <c r="T253" s="142">
        <f>T254+T257+T261</f>
        <v>0</v>
      </c>
      <c r="AR253" s="135" t="s">
        <v>88</v>
      </c>
      <c r="AT253" s="143" t="s">
        <v>79</v>
      </c>
      <c r="AU253" s="143" t="s">
        <v>80</v>
      </c>
      <c r="AY253" s="135" t="s">
        <v>239</v>
      </c>
      <c r="BK253" s="144">
        <f>BK254+BK257+BK261</f>
        <v>0</v>
      </c>
    </row>
    <row r="254" spans="1:65" s="12" customFormat="1" ht="22.75" customHeight="1">
      <c r="B254" s="134"/>
      <c r="D254" s="135" t="s">
        <v>79</v>
      </c>
      <c r="E254" s="145" t="s">
        <v>2669</v>
      </c>
      <c r="F254" s="145" t="s">
        <v>2670</v>
      </c>
      <c r="I254" s="137"/>
      <c r="J254" s="146">
        <f>BK254</f>
        <v>0</v>
      </c>
      <c r="L254" s="134"/>
      <c r="M254" s="139"/>
      <c r="N254" s="140"/>
      <c r="O254" s="140"/>
      <c r="P254" s="141">
        <f>SUM(P255:P256)</f>
        <v>0</v>
      </c>
      <c r="Q254" s="140"/>
      <c r="R254" s="141">
        <f>SUM(R255:R256)</f>
        <v>8.1364799999999988</v>
      </c>
      <c r="S254" s="140"/>
      <c r="T254" s="142">
        <f>SUM(T255:T256)</f>
        <v>0</v>
      </c>
      <c r="AR254" s="135" t="s">
        <v>88</v>
      </c>
      <c r="AT254" s="143" t="s">
        <v>79</v>
      </c>
      <c r="AU254" s="143" t="s">
        <v>88</v>
      </c>
      <c r="AY254" s="135" t="s">
        <v>239</v>
      </c>
      <c r="BK254" s="144">
        <f>SUM(BK255:BK256)</f>
        <v>0</v>
      </c>
    </row>
    <row r="255" spans="1:65" s="2" customFormat="1" ht="24.25" customHeight="1">
      <c r="A255" s="34"/>
      <c r="B255" s="147"/>
      <c r="C255" s="148" t="s">
        <v>294</v>
      </c>
      <c r="D255" s="148" t="s">
        <v>242</v>
      </c>
      <c r="E255" s="149" t="s">
        <v>2671</v>
      </c>
      <c r="F255" s="150" t="s">
        <v>2672</v>
      </c>
      <c r="G255" s="151" t="s">
        <v>261</v>
      </c>
      <c r="H255" s="152">
        <v>26.8</v>
      </c>
      <c r="I255" s="153"/>
      <c r="J255" s="152">
        <f>ROUND(I255*H255,3)</f>
        <v>0</v>
      </c>
      <c r="K255" s="154"/>
      <c r="L255" s="35"/>
      <c r="M255" s="155" t="s">
        <v>1</v>
      </c>
      <c r="N255" s="156" t="s">
        <v>46</v>
      </c>
      <c r="O255" s="60"/>
      <c r="P255" s="157">
        <f>O255*H255</f>
        <v>0</v>
      </c>
      <c r="Q255" s="157">
        <v>0.30359999999999998</v>
      </c>
      <c r="R255" s="157">
        <f>Q255*H255</f>
        <v>8.1364799999999988</v>
      </c>
      <c r="S255" s="157">
        <v>0</v>
      </c>
      <c r="T255" s="158">
        <f>S255*H255</f>
        <v>0</v>
      </c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R255" s="159" t="s">
        <v>246</v>
      </c>
      <c r="AT255" s="159" t="s">
        <v>242</v>
      </c>
      <c r="AU255" s="159" t="s">
        <v>140</v>
      </c>
      <c r="AY255" s="18" t="s">
        <v>239</v>
      </c>
      <c r="BE255" s="160">
        <f>IF(N255="základná",J255,0)</f>
        <v>0</v>
      </c>
      <c r="BF255" s="160">
        <f>IF(N255="znížená",J255,0)</f>
        <v>0</v>
      </c>
      <c r="BG255" s="160">
        <f>IF(N255="zákl. prenesená",J255,0)</f>
        <v>0</v>
      </c>
      <c r="BH255" s="160">
        <f>IF(N255="zníž. prenesená",J255,0)</f>
        <v>0</v>
      </c>
      <c r="BI255" s="160">
        <f>IF(N255="nulová",J255,0)</f>
        <v>0</v>
      </c>
      <c r="BJ255" s="18" t="s">
        <v>140</v>
      </c>
      <c r="BK255" s="161">
        <f>ROUND(I255*H255,3)</f>
        <v>0</v>
      </c>
      <c r="BL255" s="18" t="s">
        <v>246</v>
      </c>
      <c r="BM255" s="159" t="s">
        <v>2673</v>
      </c>
    </row>
    <row r="256" spans="1:65" s="13" customFormat="1">
      <c r="B256" s="162"/>
      <c r="D256" s="163" t="s">
        <v>247</v>
      </c>
      <c r="E256" s="164" t="s">
        <v>1</v>
      </c>
      <c r="F256" s="165" t="s">
        <v>2674</v>
      </c>
      <c r="H256" s="166">
        <v>26.8</v>
      </c>
      <c r="I256" s="167"/>
      <c r="L256" s="162"/>
      <c r="M256" s="168"/>
      <c r="N256" s="169"/>
      <c r="O256" s="169"/>
      <c r="P256" s="169"/>
      <c r="Q256" s="169"/>
      <c r="R256" s="169"/>
      <c r="S256" s="169"/>
      <c r="T256" s="170"/>
      <c r="AT256" s="164" t="s">
        <v>247</v>
      </c>
      <c r="AU256" s="164" t="s">
        <v>140</v>
      </c>
      <c r="AV256" s="13" t="s">
        <v>140</v>
      </c>
      <c r="AW256" s="13" t="s">
        <v>3</v>
      </c>
      <c r="AX256" s="13" t="s">
        <v>88</v>
      </c>
      <c r="AY256" s="164" t="s">
        <v>239</v>
      </c>
    </row>
    <row r="257" spans="1:65" s="12" customFormat="1" ht="22.75" customHeight="1">
      <c r="B257" s="134"/>
      <c r="D257" s="135" t="s">
        <v>79</v>
      </c>
      <c r="E257" s="145" t="s">
        <v>2675</v>
      </c>
      <c r="F257" s="145" t="s">
        <v>2676</v>
      </c>
      <c r="I257" s="137"/>
      <c r="J257" s="146">
        <f>BK257</f>
        <v>0</v>
      </c>
      <c r="L257" s="134"/>
      <c r="M257" s="139"/>
      <c r="N257" s="140"/>
      <c r="O257" s="140"/>
      <c r="P257" s="141">
        <f>SUM(P258:P260)</f>
        <v>0</v>
      </c>
      <c r="Q257" s="140"/>
      <c r="R257" s="141">
        <f>SUM(R258:R260)</f>
        <v>5.6842800000000011</v>
      </c>
      <c r="S257" s="140"/>
      <c r="T257" s="142">
        <f>SUM(T258:T260)</f>
        <v>0</v>
      </c>
      <c r="AR257" s="135" t="s">
        <v>88</v>
      </c>
      <c r="AT257" s="143" t="s">
        <v>79</v>
      </c>
      <c r="AU257" s="143" t="s">
        <v>88</v>
      </c>
      <c r="AY257" s="135" t="s">
        <v>239</v>
      </c>
      <c r="BK257" s="144">
        <f>SUM(BK258:BK260)</f>
        <v>0</v>
      </c>
    </row>
    <row r="258" spans="1:65" s="2" customFormat="1" ht="24.25" customHeight="1">
      <c r="A258" s="34"/>
      <c r="B258" s="147"/>
      <c r="C258" s="148" t="s">
        <v>323</v>
      </c>
      <c r="D258" s="148" t="s">
        <v>242</v>
      </c>
      <c r="E258" s="149" t="s">
        <v>2677</v>
      </c>
      <c r="F258" s="150" t="s">
        <v>2678</v>
      </c>
      <c r="G258" s="151" t="s">
        <v>261</v>
      </c>
      <c r="H258" s="152">
        <v>26.8</v>
      </c>
      <c r="I258" s="153"/>
      <c r="J258" s="152">
        <f>ROUND(I258*H258,3)</f>
        <v>0</v>
      </c>
      <c r="K258" s="154"/>
      <c r="L258" s="35"/>
      <c r="M258" s="155" t="s">
        <v>1</v>
      </c>
      <c r="N258" s="156" t="s">
        <v>46</v>
      </c>
      <c r="O258" s="60"/>
      <c r="P258" s="157">
        <f>O258*H258</f>
        <v>0</v>
      </c>
      <c r="Q258" s="157">
        <v>0.10100000000000001</v>
      </c>
      <c r="R258" s="157">
        <f>Q258*H258</f>
        <v>2.7068000000000003</v>
      </c>
      <c r="S258" s="157">
        <v>0</v>
      </c>
      <c r="T258" s="158">
        <f>S258*H258</f>
        <v>0</v>
      </c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R258" s="159" t="s">
        <v>246</v>
      </c>
      <c r="AT258" s="159" t="s">
        <v>242</v>
      </c>
      <c r="AU258" s="159" t="s">
        <v>140</v>
      </c>
      <c r="AY258" s="18" t="s">
        <v>239</v>
      </c>
      <c r="BE258" s="160">
        <f>IF(N258="základná",J258,0)</f>
        <v>0</v>
      </c>
      <c r="BF258" s="160">
        <f>IF(N258="znížená",J258,0)</f>
        <v>0</v>
      </c>
      <c r="BG258" s="160">
        <f>IF(N258="zákl. prenesená",J258,0)</f>
        <v>0</v>
      </c>
      <c r="BH258" s="160">
        <f>IF(N258="zníž. prenesená",J258,0)</f>
        <v>0</v>
      </c>
      <c r="BI258" s="160">
        <f>IF(N258="nulová",J258,0)</f>
        <v>0</v>
      </c>
      <c r="BJ258" s="18" t="s">
        <v>140</v>
      </c>
      <c r="BK258" s="161">
        <f>ROUND(I258*H258,3)</f>
        <v>0</v>
      </c>
      <c r="BL258" s="18" t="s">
        <v>246</v>
      </c>
      <c r="BM258" s="159" t="s">
        <v>2679</v>
      </c>
    </row>
    <row r="259" spans="1:65" s="2" customFormat="1" ht="14.4" customHeight="1">
      <c r="A259" s="34"/>
      <c r="B259" s="147"/>
      <c r="C259" s="190" t="s">
        <v>383</v>
      </c>
      <c r="D259" s="190" t="s">
        <v>541</v>
      </c>
      <c r="E259" s="191" t="s">
        <v>2680</v>
      </c>
      <c r="F259" s="192" t="s">
        <v>2681</v>
      </c>
      <c r="G259" s="193" t="s">
        <v>261</v>
      </c>
      <c r="H259" s="194">
        <v>27.068000000000001</v>
      </c>
      <c r="I259" s="195"/>
      <c r="J259" s="194">
        <f>ROUND(I259*H259,3)</f>
        <v>0</v>
      </c>
      <c r="K259" s="196"/>
      <c r="L259" s="197"/>
      <c r="M259" s="198" t="s">
        <v>1</v>
      </c>
      <c r="N259" s="199" t="s">
        <v>46</v>
      </c>
      <c r="O259" s="60"/>
      <c r="P259" s="157">
        <f>O259*H259</f>
        <v>0</v>
      </c>
      <c r="Q259" s="157">
        <v>0.11</v>
      </c>
      <c r="R259" s="157">
        <f>Q259*H259</f>
        <v>2.9774800000000003</v>
      </c>
      <c r="S259" s="157">
        <v>0</v>
      </c>
      <c r="T259" s="158">
        <f>S259*H259</f>
        <v>0</v>
      </c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R259" s="159" t="s">
        <v>291</v>
      </c>
      <c r="AT259" s="159" t="s">
        <v>541</v>
      </c>
      <c r="AU259" s="159" t="s">
        <v>140</v>
      </c>
      <c r="AY259" s="18" t="s">
        <v>239</v>
      </c>
      <c r="BE259" s="160">
        <f>IF(N259="základná",J259,0)</f>
        <v>0</v>
      </c>
      <c r="BF259" s="160">
        <f>IF(N259="znížená",J259,0)</f>
        <v>0</v>
      </c>
      <c r="BG259" s="160">
        <f>IF(N259="zákl. prenesená",J259,0)</f>
        <v>0</v>
      </c>
      <c r="BH259" s="160">
        <f>IF(N259="zníž. prenesená",J259,0)</f>
        <v>0</v>
      </c>
      <c r="BI259" s="160">
        <f>IF(N259="nulová",J259,0)</f>
        <v>0</v>
      </c>
      <c r="BJ259" s="18" t="s">
        <v>140</v>
      </c>
      <c r="BK259" s="161">
        <f>ROUND(I259*H259,3)</f>
        <v>0</v>
      </c>
      <c r="BL259" s="18" t="s">
        <v>246</v>
      </c>
      <c r="BM259" s="159" t="s">
        <v>2682</v>
      </c>
    </row>
    <row r="260" spans="1:65" s="13" customFormat="1">
      <c r="B260" s="162"/>
      <c r="D260" s="163" t="s">
        <v>247</v>
      </c>
      <c r="F260" s="165" t="s">
        <v>2683</v>
      </c>
      <c r="H260" s="166">
        <v>27.068000000000001</v>
      </c>
      <c r="I260" s="167"/>
      <c r="L260" s="162"/>
      <c r="M260" s="168"/>
      <c r="N260" s="169"/>
      <c r="O260" s="169"/>
      <c r="P260" s="169"/>
      <c r="Q260" s="169"/>
      <c r="R260" s="169"/>
      <c r="S260" s="169"/>
      <c r="T260" s="170"/>
      <c r="AT260" s="164" t="s">
        <v>247</v>
      </c>
      <c r="AU260" s="164" t="s">
        <v>140</v>
      </c>
      <c r="AV260" s="13" t="s">
        <v>140</v>
      </c>
      <c r="AW260" s="13" t="s">
        <v>4</v>
      </c>
      <c r="AX260" s="13" t="s">
        <v>88</v>
      </c>
      <c r="AY260" s="164" t="s">
        <v>239</v>
      </c>
    </row>
    <row r="261" spans="1:65" s="12" customFormat="1" ht="22.75" customHeight="1">
      <c r="B261" s="134"/>
      <c r="D261" s="135" t="s">
        <v>79</v>
      </c>
      <c r="E261" s="145" t="s">
        <v>2684</v>
      </c>
      <c r="F261" s="145" t="s">
        <v>509</v>
      </c>
      <c r="I261" s="137"/>
      <c r="J261" s="146">
        <f>BK261</f>
        <v>0</v>
      </c>
      <c r="L261" s="134"/>
      <c r="M261" s="139"/>
      <c r="N261" s="140"/>
      <c r="O261" s="140"/>
      <c r="P261" s="141">
        <f>P262</f>
        <v>0</v>
      </c>
      <c r="Q261" s="140"/>
      <c r="R261" s="141">
        <f>R262</f>
        <v>0</v>
      </c>
      <c r="S261" s="140"/>
      <c r="T261" s="142">
        <f>T262</f>
        <v>0</v>
      </c>
      <c r="AR261" s="135" t="s">
        <v>88</v>
      </c>
      <c r="AT261" s="143" t="s">
        <v>79</v>
      </c>
      <c r="AU261" s="143" t="s">
        <v>88</v>
      </c>
      <c r="AY261" s="135" t="s">
        <v>239</v>
      </c>
      <c r="BK261" s="144">
        <f>BK262</f>
        <v>0</v>
      </c>
    </row>
    <row r="262" spans="1:65" s="2" customFormat="1" ht="24.25" customHeight="1">
      <c r="A262" s="34"/>
      <c r="B262" s="147"/>
      <c r="C262" s="148" t="s">
        <v>389</v>
      </c>
      <c r="D262" s="148" t="s">
        <v>242</v>
      </c>
      <c r="E262" s="149" t="s">
        <v>2685</v>
      </c>
      <c r="F262" s="150" t="s">
        <v>2686</v>
      </c>
      <c r="G262" s="151" t="s">
        <v>461</v>
      </c>
      <c r="H262" s="152">
        <v>13.821</v>
      </c>
      <c r="I262" s="153"/>
      <c r="J262" s="152">
        <f>ROUND(I262*H262,3)</f>
        <v>0</v>
      </c>
      <c r="K262" s="154"/>
      <c r="L262" s="35"/>
      <c r="M262" s="155" t="s">
        <v>1</v>
      </c>
      <c r="N262" s="156" t="s">
        <v>46</v>
      </c>
      <c r="O262" s="60"/>
      <c r="P262" s="157">
        <f>O262*H262</f>
        <v>0</v>
      </c>
      <c r="Q262" s="157">
        <v>0</v>
      </c>
      <c r="R262" s="157">
        <f>Q262*H262</f>
        <v>0</v>
      </c>
      <c r="S262" s="157">
        <v>0</v>
      </c>
      <c r="T262" s="158">
        <f>S262*H262</f>
        <v>0</v>
      </c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R262" s="159" t="s">
        <v>246</v>
      </c>
      <c r="AT262" s="159" t="s">
        <v>242</v>
      </c>
      <c r="AU262" s="159" t="s">
        <v>140</v>
      </c>
      <c r="AY262" s="18" t="s">
        <v>239</v>
      </c>
      <c r="BE262" s="160">
        <f>IF(N262="základná",J262,0)</f>
        <v>0</v>
      </c>
      <c r="BF262" s="160">
        <f>IF(N262="znížená",J262,0)</f>
        <v>0</v>
      </c>
      <c r="BG262" s="160">
        <f>IF(N262="zákl. prenesená",J262,0)</f>
        <v>0</v>
      </c>
      <c r="BH262" s="160">
        <f>IF(N262="zníž. prenesená",J262,0)</f>
        <v>0</v>
      </c>
      <c r="BI262" s="160">
        <f>IF(N262="nulová",J262,0)</f>
        <v>0</v>
      </c>
      <c r="BJ262" s="18" t="s">
        <v>140</v>
      </c>
      <c r="BK262" s="161">
        <f>ROUND(I262*H262,3)</f>
        <v>0</v>
      </c>
      <c r="BL262" s="18" t="s">
        <v>246</v>
      </c>
      <c r="BM262" s="159" t="s">
        <v>2687</v>
      </c>
    </row>
    <row r="263" spans="1:65" s="12" customFormat="1" ht="25.85" customHeight="1">
      <c r="B263" s="134"/>
      <c r="D263" s="135" t="s">
        <v>79</v>
      </c>
      <c r="E263" s="136" t="s">
        <v>656</v>
      </c>
      <c r="F263" s="136" t="s">
        <v>657</v>
      </c>
      <c r="I263" s="137"/>
      <c r="J263" s="138">
        <f>BK263</f>
        <v>0</v>
      </c>
      <c r="L263" s="134"/>
      <c r="M263" s="139"/>
      <c r="N263" s="140"/>
      <c r="O263" s="140"/>
      <c r="P263" s="141">
        <f>P264+P269+P294+P320</f>
        <v>0</v>
      </c>
      <c r="Q263" s="140"/>
      <c r="R263" s="141">
        <f>R264+R269+R294+R320</f>
        <v>6.0657317531999997</v>
      </c>
      <c r="S263" s="140"/>
      <c r="T263" s="142">
        <f>T264+T269+T294+T320</f>
        <v>0</v>
      </c>
      <c r="AR263" s="135" t="s">
        <v>88</v>
      </c>
      <c r="AT263" s="143" t="s">
        <v>79</v>
      </c>
      <c r="AU263" s="143" t="s">
        <v>80</v>
      </c>
      <c r="AY263" s="135" t="s">
        <v>239</v>
      </c>
      <c r="BK263" s="144">
        <f>BK264+BK269+BK294+BK320</f>
        <v>0</v>
      </c>
    </row>
    <row r="264" spans="1:65" s="12" customFormat="1" ht="22.75" customHeight="1">
      <c r="B264" s="134"/>
      <c r="D264" s="135" t="s">
        <v>79</v>
      </c>
      <c r="E264" s="145" t="s">
        <v>658</v>
      </c>
      <c r="F264" s="145" t="s">
        <v>659</v>
      </c>
      <c r="I264" s="137"/>
      <c r="J264" s="146">
        <f>BK264</f>
        <v>0</v>
      </c>
      <c r="L264" s="134"/>
      <c r="M264" s="139"/>
      <c r="N264" s="140"/>
      <c r="O264" s="140"/>
      <c r="P264" s="141">
        <f>SUM(P265:P268)</f>
        <v>0</v>
      </c>
      <c r="Q264" s="140"/>
      <c r="R264" s="141">
        <f>SUM(R265:R268)</f>
        <v>0.11065300000000002</v>
      </c>
      <c r="S264" s="140"/>
      <c r="T264" s="142">
        <f>SUM(T265:T268)</f>
        <v>0</v>
      </c>
      <c r="AR264" s="135" t="s">
        <v>88</v>
      </c>
      <c r="AT264" s="143" t="s">
        <v>79</v>
      </c>
      <c r="AU264" s="143" t="s">
        <v>88</v>
      </c>
      <c r="AY264" s="135" t="s">
        <v>239</v>
      </c>
      <c r="BK264" s="144">
        <f>SUM(BK265:BK268)</f>
        <v>0</v>
      </c>
    </row>
    <row r="265" spans="1:65" s="2" customFormat="1" ht="24.25" customHeight="1">
      <c r="A265" s="34"/>
      <c r="B265" s="147"/>
      <c r="C265" s="148" t="s">
        <v>409</v>
      </c>
      <c r="D265" s="148" t="s">
        <v>242</v>
      </c>
      <c r="E265" s="149" t="s">
        <v>2688</v>
      </c>
      <c r="F265" s="150" t="s">
        <v>2689</v>
      </c>
      <c r="G265" s="151" t="s">
        <v>261</v>
      </c>
      <c r="H265" s="152">
        <v>22.64</v>
      </c>
      <c r="I265" s="153"/>
      <c r="J265" s="152">
        <f>ROUND(I265*H265,3)</f>
        <v>0</v>
      </c>
      <c r="K265" s="154"/>
      <c r="L265" s="35"/>
      <c r="M265" s="155" t="s">
        <v>1</v>
      </c>
      <c r="N265" s="156" t="s">
        <v>46</v>
      </c>
      <c r="O265" s="60"/>
      <c r="P265" s="157">
        <f>O265*H265</f>
        <v>0</v>
      </c>
      <c r="Q265" s="157">
        <v>0</v>
      </c>
      <c r="R265" s="157">
        <f>Q265*H265</f>
        <v>0</v>
      </c>
      <c r="S265" s="157">
        <v>0</v>
      </c>
      <c r="T265" s="158">
        <f>S265*H265</f>
        <v>0</v>
      </c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R265" s="159" t="s">
        <v>246</v>
      </c>
      <c r="AT265" s="159" t="s">
        <v>242</v>
      </c>
      <c r="AU265" s="159" t="s">
        <v>140</v>
      </c>
      <c r="AY265" s="18" t="s">
        <v>239</v>
      </c>
      <c r="BE265" s="160">
        <f>IF(N265="základná",J265,0)</f>
        <v>0</v>
      </c>
      <c r="BF265" s="160">
        <f>IF(N265="znížená",J265,0)</f>
        <v>0</v>
      </c>
      <c r="BG265" s="160">
        <f>IF(N265="zákl. prenesená",J265,0)</f>
        <v>0</v>
      </c>
      <c r="BH265" s="160">
        <f>IF(N265="zníž. prenesená",J265,0)</f>
        <v>0</v>
      </c>
      <c r="BI265" s="160">
        <f>IF(N265="nulová",J265,0)</f>
        <v>0</v>
      </c>
      <c r="BJ265" s="18" t="s">
        <v>140</v>
      </c>
      <c r="BK265" s="161">
        <f>ROUND(I265*H265,3)</f>
        <v>0</v>
      </c>
      <c r="BL265" s="18" t="s">
        <v>246</v>
      </c>
      <c r="BM265" s="159" t="s">
        <v>2690</v>
      </c>
    </row>
    <row r="266" spans="1:65" s="13" customFormat="1">
      <c r="B266" s="162"/>
      <c r="D266" s="163" t="s">
        <v>247</v>
      </c>
      <c r="E266" s="164" t="s">
        <v>1</v>
      </c>
      <c r="F266" s="165" t="s">
        <v>2691</v>
      </c>
      <c r="H266" s="166">
        <v>22.64</v>
      </c>
      <c r="I266" s="167"/>
      <c r="L266" s="162"/>
      <c r="M266" s="168"/>
      <c r="N266" s="169"/>
      <c r="O266" s="169"/>
      <c r="P266" s="169"/>
      <c r="Q266" s="169"/>
      <c r="R266" s="169"/>
      <c r="S266" s="169"/>
      <c r="T266" s="170"/>
      <c r="AT266" s="164" t="s">
        <v>247</v>
      </c>
      <c r="AU266" s="164" t="s">
        <v>140</v>
      </c>
      <c r="AV266" s="13" t="s">
        <v>140</v>
      </c>
      <c r="AW266" s="13" t="s">
        <v>3</v>
      </c>
      <c r="AX266" s="13" t="s">
        <v>88</v>
      </c>
      <c r="AY266" s="164" t="s">
        <v>239</v>
      </c>
    </row>
    <row r="267" spans="1:65" s="2" customFormat="1" ht="24.25" customHeight="1">
      <c r="A267" s="34"/>
      <c r="B267" s="147"/>
      <c r="C267" s="190" t="s">
        <v>451</v>
      </c>
      <c r="D267" s="190" t="s">
        <v>541</v>
      </c>
      <c r="E267" s="191" t="s">
        <v>2692</v>
      </c>
      <c r="F267" s="192" t="s">
        <v>5434</v>
      </c>
      <c r="G267" s="193" t="s">
        <v>261</v>
      </c>
      <c r="H267" s="194">
        <v>26.036000000000001</v>
      </c>
      <c r="I267" s="195"/>
      <c r="J267" s="194">
        <f>ROUND(I267*H267,3)</f>
        <v>0</v>
      </c>
      <c r="K267" s="196"/>
      <c r="L267" s="197"/>
      <c r="M267" s="198" t="s">
        <v>1</v>
      </c>
      <c r="N267" s="199" t="s">
        <v>46</v>
      </c>
      <c r="O267" s="60"/>
      <c r="P267" s="157">
        <f>O267*H267</f>
        <v>0</v>
      </c>
      <c r="Q267" s="157">
        <v>4.2500000000000003E-3</v>
      </c>
      <c r="R267" s="157">
        <f>Q267*H267</f>
        <v>0.11065300000000002</v>
      </c>
      <c r="S267" s="157">
        <v>0</v>
      </c>
      <c r="T267" s="158">
        <f>S267*H267</f>
        <v>0</v>
      </c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R267" s="159" t="s">
        <v>291</v>
      </c>
      <c r="AT267" s="159" t="s">
        <v>541</v>
      </c>
      <c r="AU267" s="159" t="s">
        <v>140</v>
      </c>
      <c r="AY267" s="18" t="s">
        <v>239</v>
      </c>
      <c r="BE267" s="160">
        <f>IF(N267="základná",J267,0)</f>
        <v>0</v>
      </c>
      <c r="BF267" s="160">
        <f>IF(N267="znížená",J267,0)</f>
        <v>0</v>
      </c>
      <c r="BG267" s="160">
        <f>IF(N267="zákl. prenesená",J267,0)</f>
        <v>0</v>
      </c>
      <c r="BH267" s="160">
        <f>IF(N267="zníž. prenesená",J267,0)</f>
        <v>0</v>
      </c>
      <c r="BI267" s="160">
        <f>IF(N267="nulová",J267,0)</f>
        <v>0</v>
      </c>
      <c r="BJ267" s="18" t="s">
        <v>140</v>
      </c>
      <c r="BK267" s="161">
        <f>ROUND(I267*H267,3)</f>
        <v>0</v>
      </c>
      <c r="BL267" s="18" t="s">
        <v>246</v>
      </c>
      <c r="BM267" s="159" t="s">
        <v>2693</v>
      </c>
    </row>
    <row r="268" spans="1:65" s="13" customFormat="1">
      <c r="B268" s="162"/>
      <c r="D268" s="163" t="s">
        <v>247</v>
      </c>
      <c r="F268" s="165" t="s">
        <v>2694</v>
      </c>
      <c r="H268" s="166">
        <v>26.036000000000001</v>
      </c>
      <c r="I268" s="167"/>
      <c r="L268" s="162"/>
      <c r="M268" s="168"/>
      <c r="N268" s="169"/>
      <c r="O268" s="169"/>
      <c r="P268" s="169"/>
      <c r="Q268" s="169"/>
      <c r="R268" s="169"/>
      <c r="S268" s="169"/>
      <c r="T268" s="170"/>
      <c r="AT268" s="164" t="s">
        <v>247</v>
      </c>
      <c r="AU268" s="164" t="s">
        <v>140</v>
      </c>
      <c r="AV268" s="13" t="s">
        <v>140</v>
      </c>
      <c r="AW268" s="13" t="s">
        <v>4</v>
      </c>
      <c r="AX268" s="13" t="s">
        <v>88</v>
      </c>
      <c r="AY268" s="164" t="s">
        <v>239</v>
      </c>
    </row>
    <row r="269" spans="1:65" s="12" customFormat="1" ht="22.75" customHeight="1">
      <c r="B269" s="134"/>
      <c r="D269" s="135" t="s">
        <v>79</v>
      </c>
      <c r="E269" s="145" t="s">
        <v>672</v>
      </c>
      <c r="F269" s="145" t="s">
        <v>673</v>
      </c>
      <c r="I269" s="137"/>
      <c r="J269" s="146">
        <f>BK269</f>
        <v>0</v>
      </c>
      <c r="L269" s="134"/>
      <c r="M269" s="139"/>
      <c r="N269" s="140"/>
      <c r="O269" s="140"/>
      <c r="P269" s="141">
        <f>SUM(P270:P293)</f>
        <v>0</v>
      </c>
      <c r="Q269" s="140"/>
      <c r="R269" s="141">
        <f>SUM(R270:R293)</f>
        <v>1.3080070531999999</v>
      </c>
      <c r="S269" s="140"/>
      <c r="T269" s="142">
        <f>SUM(T270:T293)</f>
        <v>0</v>
      </c>
      <c r="AR269" s="135" t="s">
        <v>88</v>
      </c>
      <c r="AT269" s="143" t="s">
        <v>79</v>
      </c>
      <c r="AU269" s="143" t="s">
        <v>88</v>
      </c>
      <c r="AY269" s="135" t="s">
        <v>239</v>
      </c>
      <c r="BK269" s="144">
        <f>SUM(BK270:BK293)</f>
        <v>0</v>
      </c>
    </row>
    <row r="270" spans="1:65" s="2" customFormat="1" ht="38" customHeight="1">
      <c r="A270" s="34"/>
      <c r="B270" s="147"/>
      <c r="C270" s="148" t="s">
        <v>428</v>
      </c>
      <c r="D270" s="148" t="s">
        <v>242</v>
      </c>
      <c r="E270" s="149" t="s">
        <v>674</v>
      </c>
      <c r="F270" s="150" t="s">
        <v>675</v>
      </c>
      <c r="G270" s="151" t="s">
        <v>261</v>
      </c>
      <c r="H270" s="152">
        <v>180.36500000000001</v>
      </c>
      <c r="I270" s="153"/>
      <c r="J270" s="152">
        <f>ROUND(I270*H270,3)</f>
        <v>0</v>
      </c>
      <c r="K270" s="154"/>
      <c r="L270" s="35"/>
      <c r="M270" s="155" t="s">
        <v>1</v>
      </c>
      <c r="N270" s="156" t="s">
        <v>46</v>
      </c>
      <c r="O270" s="60"/>
      <c r="P270" s="157">
        <f>O270*H270</f>
        <v>0</v>
      </c>
      <c r="Q270" s="157">
        <v>0</v>
      </c>
      <c r="R270" s="157">
        <f>Q270*H270</f>
        <v>0</v>
      </c>
      <c r="S270" s="157">
        <v>0</v>
      </c>
      <c r="T270" s="158">
        <f>S270*H270</f>
        <v>0</v>
      </c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R270" s="159" t="s">
        <v>246</v>
      </c>
      <c r="AT270" s="159" t="s">
        <v>242</v>
      </c>
      <c r="AU270" s="159" t="s">
        <v>140</v>
      </c>
      <c r="AY270" s="18" t="s">
        <v>239</v>
      </c>
      <c r="BE270" s="160">
        <f>IF(N270="základná",J270,0)</f>
        <v>0</v>
      </c>
      <c r="BF270" s="160">
        <f>IF(N270="znížená",J270,0)</f>
        <v>0</v>
      </c>
      <c r="BG270" s="160">
        <f>IF(N270="zákl. prenesená",J270,0)</f>
        <v>0</v>
      </c>
      <c r="BH270" s="160">
        <f>IF(N270="zníž. prenesená",J270,0)</f>
        <v>0</v>
      </c>
      <c r="BI270" s="160">
        <f>IF(N270="nulová",J270,0)</f>
        <v>0</v>
      </c>
      <c r="BJ270" s="18" t="s">
        <v>140</v>
      </c>
      <c r="BK270" s="161">
        <f>ROUND(I270*H270,3)</f>
        <v>0</v>
      </c>
      <c r="BL270" s="18" t="s">
        <v>246</v>
      </c>
      <c r="BM270" s="159" t="s">
        <v>2695</v>
      </c>
    </row>
    <row r="271" spans="1:65" s="13" customFormat="1" ht="20.95">
      <c r="B271" s="162"/>
      <c r="D271" s="163" t="s">
        <v>247</v>
      </c>
      <c r="E271" s="164" t="s">
        <v>1</v>
      </c>
      <c r="F271" s="165" t="s">
        <v>2696</v>
      </c>
      <c r="H271" s="166">
        <v>159.702</v>
      </c>
      <c r="I271" s="167"/>
      <c r="L271" s="162"/>
      <c r="M271" s="168"/>
      <c r="N271" s="169"/>
      <c r="O271" s="169"/>
      <c r="P271" s="169"/>
      <c r="Q271" s="169"/>
      <c r="R271" s="169"/>
      <c r="S271" s="169"/>
      <c r="T271" s="170"/>
      <c r="AT271" s="164" t="s">
        <v>247</v>
      </c>
      <c r="AU271" s="164" t="s">
        <v>140</v>
      </c>
      <c r="AV271" s="13" t="s">
        <v>140</v>
      </c>
      <c r="AW271" s="13" t="s">
        <v>3</v>
      </c>
      <c r="AX271" s="13" t="s">
        <v>80</v>
      </c>
      <c r="AY271" s="164" t="s">
        <v>239</v>
      </c>
    </row>
    <row r="272" spans="1:65" s="13" customFormat="1" ht="20.95">
      <c r="B272" s="162"/>
      <c r="D272" s="163" t="s">
        <v>247</v>
      </c>
      <c r="E272" s="164" t="s">
        <v>1</v>
      </c>
      <c r="F272" s="165" t="s">
        <v>2697</v>
      </c>
      <c r="H272" s="166">
        <v>20.663</v>
      </c>
      <c r="I272" s="167"/>
      <c r="L272" s="162"/>
      <c r="M272" s="168"/>
      <c r="N272" s="169"/>
      <c r="O272" s="169"/>
      <c r="P272" s="169"/>
      <c r="Q272" s="169"/>
      <c r="R272" s="169"/>
      <c r="S272" s="169"/>
      <c r="T272" s="170"/>
      <c r="AT272" s="164" t="s">
        <v>247</v>
      </c>
      <c r="AU272" s="164" t="s">
        <v>140</v>
      </c>
      <c r="AV272" s="13" t="s">
        <v>140</v>
      </c>
      <c r="AW272" s="13" t="s">
        <v>3</v>
      </c>
      <c r="AX272" s="13" t="s">
        <v>80</v>
      </c>
      <c r="AY272" s="164" t="s">
        <v>239</v>
      </c>
    </row>
    <row r="273" spans="1:65" s="14" customFormat="1">
      <c r="B273" s="171"/>
      <c r="D273" s="163" t="s">
        <v>247</v>
      </c>
      <c r="E273" s="172" t="s">
        <v>1</v>
      </c>
      <c r="F273" s="173" t="s">
        <v>249</v>
      </c>
      <c r="H273" s="174">
        <v>180.36500000000001</v>
      </c>
      <c r="I273" s="175"/>
      <c r="L273" s="171"/>
      <c r="M273" s="176"/>
      <c r="N273" s="177"/>
      <c r="O273" s="177"/>
      <c r="P273" s="177"/>
      <c r="Q273" s="177"/>
      <c r="R273" s="177"/>
      <c r="S273" s="177"/>
      <c r="T273" s="178"/>
      <c r="AT273" s="172" t="s">
        <v>247</v>
      </c>
      <c r="AU273" s="172" t="s">
        <v>140</v>
      </c>
      <c r="AV273" s="14" t="s">
        <v>246</v>
      </c>
      <c r="AW273" s="14" t="s">
        <v>3</v>
      </c>
      <c r="AX273" s="14" t="s">
        <v>88</v>
      </c>
      <c r="AY273" s="172" t="s">
        <v>239</v>
      </c>
    </row>
    <row r="274" spans="1:65" s="2" customFormat="1" ht="24.25" customHeight="1">
      <c r="A274" s="34"/>
      <c r="B274" s="147"/>
      <c r="C274" s="190" t="s">
        <v>447</v>
      </c>
      <c r="D274" s="190" t="s">
        <v>541</v>
      </c>
      <c r="E274" s="191" t="s">
        <v>679</v>
      </c>
      <c r="F274" s="192" t="s">
        <v>680</v>
      </c>
      <c r="G274" s="193" t="s">
        <v>261</v>
      </c>
      <c r="H274" s="194">
        <v>207.42</v>
      </c>
      <c r="I274" s="195"/>
      <c r="J274" s="194">
        <f>ROUND(I274*H274,3)</f>
        <v>0</v>
      </c>
      <c r="K274" s="196"/>
      <c r="L274" s="197"/>
      <c r="M274" s="198" t="s">
        <v>1</v>
      </c>
      <c r="N274" s="199" t="s">
        <v>46</v>
      </c>
      <c r="O274" s="60"/>
      <c r="P274" s="157">
        <f>O274*H274</f>
        <v>0</v>
      </c>
      <c r="Q274" s="157">
        <v>1.9E-3</v>
      </c>
      <c r="R274" s="157">
        <f>Q274*H274</f>
        <v>0.39409799999999995</v>
      </c>
      <c r="S274" s="157">
        <v>0</v>
      </c>
      <c r="T274" s="158">
        <f>S274*H274</f>
        <v>0</v>
      </c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R274" s="159" t="s">
        <v>291</v>
      </c>
      <c r="AT274" s="159" t="s">
        <v>541</v>
      </c>
      <c r="AU274" s="159" t="s">
        <v>140</v>
      </c>
      <c r="AY274" s="18" t="s">
        <v>239</v>
      </c>
      <c r="BE274" s="160">
        <f>IF(N274="základná",J274,0)</f>
        <v>0</v>
      </c>
      <c r="BF274" s="160">
        <f>IF(N274="znížená",J274,0)</f>
        <v>0</v>
      </c>
      <c r="BG274" s="160">
        <f>IF(N274="zákl. prenesená",J274,0)</f>
        <v>0</v>
      </c>
      <c r="BH274" s="160">
        <f>IF(N274="zníž. prenesená",J274,0)</f>
        <v>0</v>
      </c>
      <c r="BI274" s="160">
        <f>IF(N274="nulová",J274,0)</f>
        <v>0</v>
      </c>
      <c r="BJ274" s="18" t="s">
        <v>140</v>
      </c>
      <c r="BK274" s="161">
        <f>ROUND(I274*H274,3)</f>
        <v>0</v>
      </c>
      <c r="BL274" s="18" t="s">
        <v>246</v>
      </c>
      <c r="BM274" s="159" t="s">
        <v>2698</v>
      </c>
    </row>
    <row r="275" spans="1:65" s="2" customFormat="1" ht="14.4" customHeight="1">
      <c r="A275" s="34"/>
      <c r="B275" s="147"/>
      <c r="C275" s="190" t="s">
        <v>337</v>
      </c>
      <c r="D275" s="190" t="s">
        <v>541</v>
      </c>
      <c r="E275" s="191" t="s">
        <v>682</v>
      </c>
      <c r="F275" s="192" t="s">
        <v>683</v>
      </c>
      <c r="G275" s="193" t="s">
        <v>388</v>
      </c>
      <c r="H275" s="194">
        <v>566.346</v>
      </c>
      <c r="I275" s="195"/>
      <c r="J275" s="194">
        <f>ROUND(I275*H275,3)</f>
        <v>0</v>
      </c>
      <c r="K275" s="196"/>
      <c r="L275" s="197"/>
      <c r="M275" s="198" t="s">
        <v>1</v>
      </c>
      <c r="N275" s="199" t="s">
        <v>46</v>
      </c>
      <c r="O275" s="60"/>
      <c r="P275" s="157">
        <f>O275*H275</f>
        <v>0</v>
      </c>
      <c r="Q275" s="157">
        <v>1.4999999999999999E-4</v>
      </c>
      <c r="R275" s="157">
        <f>Q275*H275</f>
        <v>8.4951899999999997E-2</v>
      </c>
      <c r="S275" s="157">
        <v>0</v>
      </c>
      <c r="T275" s="158">
        <f>S275*H275</f>
        <v>0</v>
      </c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R275" s="159" t="s">
        <v>291</v>
      </c>
      <c r="AT275" s="159" t="s">
        <v>541</v>
      </c>
      <c r="AU275" s="159" t="s">
        <v>140</v>
      </c>
      <c r="AY275" s="18" t="s">
        <v>239</v>
      </c>
      <c r="BE275" s="160">
        <f>IF(N275="základná",J275,0)</f>
        <v>0</v>
      </c>
      <c r="BF275" s="160">
        <f>IF(N275="znížená",J275,0)</f>
        <v>0</v>
      </c>
      <c r="BG275" s="160">
        <f>IF(N275="zákl. prenesená",J275,0)</f>
        <v>0</v>
      </c>
      <c r="BH275" s="160">
        <f>IF(N275="zníž. prenesená",J275,0)</f>
        <v>0</v>
      </c>
      <c r="BI275" s="160">
        <f>IF(N275="nulová",J275,0)</f>
        <v>0</v>
      </c>
      <c r="BJ275" s="18" t="s">
        <v>140</v>
      </c>
      <c r="BK275" s="161">
        <f>ROUND(I275*H275,3)</f>
        <v>0</v>
      </c>
      <c r="BL275" s="18" t="s">
        <v>246</v>
      </c>
      <c r="BM275" s="159" t="s">
        <v>2699</v>
      </c>
    </row>
    <row r="276" spans="1:65" s="2" customFormat="1" ht="24.25" customHeight="1">
      <c r="A276" s="34"/>
      <c r="B276" s="147"/>
      <c r="C276" s="148" t="s">
        <v>342</v>
      </c>
      <c r="D276" s="148" t="s">
        <v>242</v>
      </c>
      <c r="E276" s="149" t="s">
        <v>685</v>
      </c>
      <c r="F276" s="150" t="s">
        <v>2700</v>
      </c>
      <c r="G276" s="151" t="s">
        <v>261</v>
      </c>
      <c r="H276" s="152">
        <v>180.36500000000001</v>
      </c>
      <c r="I276" s="153"/>
      <c r="J276" s="152">
        <f>ROUND(I276*H276,3)</f>
        <v>0</v>
      </c>
      <c r="K276" s="154"/>
      <c r="L276" s="35"/>
      <c r="M276" s="155" t="s">
        <v>1</v>
      </c>
      <c r="N276" s="156" t="s">
        <v>46</v>
      </c>
      <c r="O276" s="60"/>
      <c r="P276" s="157">
        <f>O276*H276</f>
        <v>0</v>
      </c>
      <c r="Q276" s="157">
        <v>0</v>
      </c>
      <c r="R276" s="157">
        <f>Q276*H276</f>
        <v>0</v>
      </c>
      <c r="S276" s="157">
        <v>0</v>
      </c>
      <c r="T276" s="158">
        <f>S276*H276</f>
        <v>0</v>
      </c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R276" s="159" t="s">
        <v>246</v>
      </c>
      <c r="AT276" s="159" t="s">
        <v>242</v>
      </c>
      <c r="AU276" s="159" t="s">
        <v>140</v>
      </c>
      <c r="AY276" s="18" t="s">
        <v>239</v>
      </c>
      <c r="BE276" s="160">
        <f>IF(N276="základná",J276,0)</f>
        <v>0</v>
      </c>
      <c r="BF276" s="160">
        <f>IF(N276="znížená",J276,0)</f>
        <v>0</v>
      </c>
      <c r="BG276" s="160">
        <f>IF(N276="zákl. prenesená",J276,0)</f>
        <v>0</v>
      </c>
      <c r="BH276" s="160">
        <f>IF(N276="zníž. prenesená",J276,0)</f>
        <v>0</v>
      </c>
      <c r="BI276" s="160">
        <f>IF(N276="nulová",J276,0)</f>
        <v>0</v>
      </c>
      <c r="BJ276" s="18" t="s">
        <v>140</v>
      </c>
      <c r="BK276" s="161">
        <f>ROUND(I276*H276,3)</f>
        <v>0</v>
      </c>
      <c r="BL276" s="18" t="s">
        <v>246</v>
      </c>
      <c r="BM276" s="159" t="s">
        <v>2701</v>
      </c>
    </row>
    <row r="277" spans="1:65" s="2" customFormat="1" ht="14.4" customHeight="1">
      <c r="A277" s="34"/>
      <c r="B277" s="147"/>
      <c r="C277" s="190" t="s">
        <v>347</v>
      </c>
      <c r="D277" s="190" t="s">
        <v>541</v>
      </c>
      <c r="E277" s="191" t="s">
        <v>688</v>
      </c>
      <c r="F277" s="192" t="s">
        <v>689</v>
      </c>
      <c r="G277" s="193" t="s">
        <v>261</v>
      </c>
      <c r="H277" s="194">
        <v>207.42</v>
      </c>
      <c r="I277" s="195"/>
      <c r="J277" s="194">
        <f>ROUND(I277*H277,3)</f>
        <v>0</v>
      </c>
      <c r="K277" s="196"/>
      <c r="L277" s="197"/>
      <c r="M277" s="198" t="s">
        <v>1</v>
      </c>
      <c r="N277" s="199" t="s">
        <v>46</v>
      </c>
      <c r="O277" s="60"/>
      <c r="P277" s="157">
        <f>O277*H277</f>
        <v>0</v>
      </c>
      <c r="Q277" s="157">
        <v>4.0000000000000002E-4</v>
      </c>
      <c r="R277" s="157">
        <f>Q277*H277</f>
        <v>8.2968E-2</v>
      </c>
      <c r="S277" s="157">
        <v>0</v>
      </c>
      <c r="T277" s="158">
        <f>S277*H277</f>
        <v>0</v>
      </c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R277" s="159" t="s">
        <v>291</v>
      </c>
      <c r="AT277" s="159" t="s">
        <v>541</v>
      </c>
      <c r="AU277" s="159" t="s">
        <v>140</v>
      </c>
      <c r="AY277" s="18" t="s">
        <v>239</v>
      </c>
      <c r="BE277" s="160">
        <f>IF(N277="základná",J277,0)</f>
        <v>0</v>
      </c>
      <c r="BF277" s="160">
        <f>IF(N277="znížená",J277,0)</f>
        <v>0</v>
      </c>
      <c r="BG277" s="160">
        <f>IF(N277="zákl. prenesená",J277,0)</f>
        <v>0</v>
      </c>
      <c r="BH277" s="160">
        <f>IF(N277="zníž. prenesená",J277,0)</f>
        <v>0</v>
      </c>
      <c r="BI277" s="160">
        <f>IF(N277="nulová",J277,0)</f>
        <v>0</v>
      </c>
      <c r="BJ277" s="18" t="s">
        <v>140</v>
      </c>
      <c r="BK277" s="161">
        <f>ROUND(I277*H277,3)</f>
        <v>0</v>
      </c>
      <c r="BL277" s="18" t="s">
        <v>246</v>
      </c>
      <c r="BM277" s="159" t="s">
        <v>2702</v>
      </c>
    </row>
    <row r="278" spans="1:65" s="13" customFormat="1">
      <c r="B278" s="162"/>
      <c r="D278" s="163" t="s">
        <v>247</v>
      </c>
      <c r="F278" s="165" t="s">
        <v>2703</v>
      </c>
      <c r="H278" s="166">
        <v>207.42</v>
      </c>
      <c r="I278" s="167"/>
      <c r="L278" s="162"/>
      <c r="M278" s="168"/>
      <c r="N278" s="169"/>
      <c r="O278" s="169"/>
      <c r="P278" s="169"/>
      <c r="Q278" s="169"/>
      <c r="R278" s="169"/>
      <c r="S278" s="169"/>
      <c r="T278" s="170"/>
      <c r="AT278" s="164" t="s">
        <v>247</v>
      </c>
      <c r="AU278" s="164" t="s">
        <v>140</v>
      </c>
      <c r="AV278" s="13" t="s">
        <v>140</v>
      </c>
      <c r="AW278" s="13" t="s">
        <v>4</v>
      </c>
      <c r="AX278" s="13" t="s">
        <v>88</v>
      </c>
      <c r="AY278" s="164" t="s">
        <v>239</v>
      </c>
    </row>
    <row r="279" spans="1:65" s="2" customFormat="1" ht="24.25" customHeight="1">
      <c r="A279" s="34"/>
      <c r="B279" s="147"/>
      <c r="C279" s="148" t="s">
        <v>351</v>
      </c>
      <c r="D279" s="148" t="s">
        <v>242</v>
      </c>
      <c r="E279" s="149" t="s">
        <v>2704</v>
      </c>
      <c r="F279" s="150" t="s">
        <v>2705</v>
      </c>
      <c r="G279" s="151" t="s">
        <v>388</v>
      </c>
      <c r="H279" s="152">
        <v>6</v>
      </c>
      <c r="I279" s="153"/>
      <c r="J279" s="152">
        <f>ROUND(I279*H279,3)</f>
        <v>0</v>
      </c>
      <c r="K279" s="154"/>
      <c r="L279" s="35"/>
      <c r="M279" s="155" t="s">
        <v>1</v>
      </c>
      <c r="N279" s="156" t="s">
        <v>46</v>
      </c>
      <c r="O279" s="60"/>
      <c r="P279" s="157">
        <f>O279*H279</f>
        <v>0</v>
      </c>
      <c r="Q279" s="157">
        <v>1.0000000000000001E-5</v>
      </c>
      <c r="R279" s="157">
        <f>Q279*H279</f>
        <v>6.0000000000000008E-5</v>
      </c>
      <c r="S279" s="157">
        <v>0</v>
      </c>
      <c r="T279" s="158">
        <f>S279*H279</f>
        <v>0</v>
      </c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R279" s="159" t="s">
        <v>246</v>
      </c>
      <c r="AT279" s="159" t="s">
        <v>242</v>
      </c>
      <c r="AU279" s="159" t="s">
        <v>140</v>
      </c>
      <c r="AY279" s="18" t="s">
        <v>239</v>
      </c>
      <c r="BE279" s="160">
        <f>IF(N279="základná",J279,0)</f>
        <v>0</v>
      </c>
      <c r="BF279" s="160">
        <f>IF(N279="znížená",J279,0)</f>
        <v>0</v>
      </c>
      <c r="BG279" s="160">
        <f>IF(N279="zákl. prenesená",J279,0)</f>
        <v>0</v>
      </c>
      <c r="BH279" s="160">
        <f>IF(N279="zníž. prenesená",J279,0)</f>
        <v>0</v>
      </c>
      <c r="BI279" s="160">
        <f>IF(N279="nulová",J279,0)</f>
        <v>0</v>
      </c>
      <c r="BJ279" s="18" t="s">
        <v>140</v>
      </c>
      <c r="BK279" s="161">
        <f>ROUND(I279*H279,3)</f>
        <v>0</v>
      </c>
      <c r="BL279" s="18" t="s">
        <v>246</v>
      </c>
      <c r="BM279" s="159" t="s">
        <v>2706</v>
      </c>
    </row>
    <row r="280" spans="1:65" s="2" customFormat="1" ht="38" customHeight="1">
      <c r="A280" s="34"/>
      <c r="B280" s="147"/>
      <c r="C280" s="148" t="s">
        <v>358</v>
      </c>
      <c r="D280" s="148" t="s">
        <v>242</v>
      </c>
      <c r="E280" s="149" t="s">
        <v>2707</v>
      </c>
      <c r="F280" s="150" t="s">
        <v>2708</v>
      </c>
      <c r="G280" s="151" t="s">
        <v>138</v>
      </c>
      <c r="H280" s="152">
        <v>82.65</v>
      </c>
      <c r="I280" s="153"/>
      <c r="J280" s="152">
        <f>ROUND(I280*H280,3)</f>
        <v>0</v>
      </c>
      <c r="K280" s="154"/>
      <c r="L280" s="35"/>
      <c r="M280" s="155" t="s">
        <v>1</v>
      </c>
      <c r="N280" s="156" t="s">
        <v>46</v>
      </c>
      <c r="O280" s="60"/>
      <c r="P280" s="157">
        <f>O280*H280</f>
        <v>0</v>
      </c>
      <c r="Q280" s="157">
        <v>8.6000000000000003E-5</v>
      </c>
      <c r="R280" s="157">
        <f>Q280*H280</f>
        <v>7.1079000000000003E-3</v>
      </c>
      <c r="S280" s="157">
        <v>0</v>
      </c>
      <c r="T280" s="158">
        <f>S280*H280</f>
        <v>0</v>
      </c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R280" s="159" t="s">
        <v>246</v>
      </c>
      <c r="AT280" s="159" t="s">
        <v>242</v>
      </c>
      <c r="AU280" s="159" t="s">
        <v>140</v>
      </c>
      <c r="AY280" s="18" t="s">
        <v>239</v>
      </c>
      <c r="BE280" s="160">
        <f>IF(N280="základná",J280,0)</f>
        <v>0</v>
      </c>
      <c r="BF280" s="160">
        <f>IF(N280="znížená",J280,0)</f>
        <v>0</v>
      </c>
      <c r="BG280" s="160">
        <f>IF(N280="zákl. prenesená",J280,0)</f>
        <v>0</v>
      </c>
      <c r="BH280" s="160">
        <f>IF(N280="zníž. prenesená",J280,0)</f>
        <v>0</v>
      </c>
      <c r="BI280" s="160">
        <f>IF(N280="nulová",J280,0)</f>
        <v>0</v>
      </c>
      <c r="BJ280" s="18" t="s">
        <v>140</v>
      </c>
      <c r="BK280" s="161">
        <f>ROUND(I280*H280,3)</f>
        <v>0</v>
      </c>
      <c r="BL280" s="18" t="s">
        <v>246</v>
      </c>
      <c r="BM280" s="159" t="s">
        <v>2709</v>
      </c>
    </row>
    <row r="281" spans="1:65" s="13" customFormat="1">
      <c r="B281" s="162"/>
      <c r="D281" s="163" t="s">
        <v>247</v>
      </c>
      <c r="E281" s="164" t="s">
        <v>1</v>
      </c>
      <c r="F281" s="165" t="s">
        <v>2710</v>
      </c>
      <c r="H281" s="166">
        <v>82.65</v>
      </c>
      <c r="I281" s="167"/>
      <c r="L281" s="162"/>
      <c r="M281" s="168"/>
      <c r="N281" s="169"/>
      <c r="O281" s="169"/>
      <c r="P281" s="169"/>
      <c r="Q281" s="169"/>
      <c r="R281" s="169"/>
      <c r="S281" s="169"/>
      <c r="T281" s="170"/>
      <c r="AT281" s="164" t="s">
        <v>247</v>
      </c>
      <c r="AU281" s="164" t="s">
        <v>140</v>
      </c>
      <c r="AV281" s="13" t="s">
        <v>140</v>
      </c>
      <c r="AW281" s="13" t="s">
        <v>3</v>
      </c>
      <c r="AX281" s="13" t="s">
        <v>88</v>
      </c>
      <c r="AY281" s="164" t="s">
        <v>239</v>
      </c>
    </row>
    <row r="282" spans="1:65" s="2" customFormat="1" ht="24.25" customHeight="1">
      <c r="A282" s="34"/>
      <c r="B282" s="147"/>
      <c r="C282" s="190" t="s">
        <v>462</v>
      </c>
      <c r="D282" s="190" t="s">
        <v>541</v>
      </c>
      <c r="E282" s="191" t="s">
        <v>705</v>
      </c>
      <c r="F282" s="192" t="s">
        <v>5406</v>
      </c>
      <c r="G282" s="193" t="s">
        <v>388</v>
      </c>
      <c r="H282" s="194">
        <v>661.2</v>
      </c>
      <c r="I282" s="195"/>
      <c r="J282" s="194">
        <f>ROUND(I282*H282,3)</f>
        <v>0</v>
      </c>
      <c r="K282" s="196"/>
      <c r="L282" s="197"/>
      <c r="M282" s="198" t="s">
        <v>1</v>
      </c>
      <c r="N282" s="199" t="s">
        <v>46</v>
      </c>
      <c r="O282" s="60"/>
      <c r="P282" s="157">
        <f>O282*H282</f>
        <v>0</v>
      </c>
      <c r="Q282" s="157">
        <v>3.5E-4</v>
      </c>
      <c r="R282" s="157">
        <f>Q282*H282</f>
        <v>0.23142000000000001</v>
      </c>
      <c r="S282" s="157">
        <v>0</v>
      </c>
      <c r="T282" s="158">
        <f>S282*H282</f>
        <v>0</v>
      </c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R282" s="159" t="s">
        <v>291</v>
      </c>
      <c r="AT282" s="159" t="s">
        <v>541</v>
      </c>
      <c r="AU282" s="159" t="s">
        <v>140</v>
      </c>
      <c r="AY282" s="18" t="s">
        <v>239</v>
      </c>
      <c r="BE282" s="160">
        <f>IF(N282="základná",J282,0)</f>
        <v>0</v>
      </c>
      <c r="BF282" s="160">
        <f>IF(N282="znížená",J282,0)</f>
        <v>0</v>
      </c>
      <c r="BG282" s="160">
        <f>IF(N282="zákl. prenesená",J282,0)</f>
        <v>0</v>
      </c>
      <c r="BH282" s="160">
        <f>IF(N282="zníž. prenesená",J282,0)</f>
        <v>0</v>
      </c>
      <c r="BI282" s="160">
        <f>IF(N282="nulová",J282,0)</f>
        <v>0</v>
      </c>
      <c r="BJ282" s="18" t="s">
        <v>140</v>
      </c>
      <c r="BK282" s="161">
        <f>ROUND(I282*H282,3)</f>
        <v>0</v>
      </c>
      <c r="BL282" s="18" t="s">
        <v>246</v>
      </c>
      <c r="BM282" s="159" t="s">
        <v>2711</v>
      </c>
    </row>
    <row r="283" spans="1:65" s="13" customFormat="1">
      <c r="B283" s="162"/>
      <c r="D283" s="163" t="s">
        <v>247</v>
      </c>
      <c r="F283" s="165" t="s">
        <v>2712</v>
      </c>
      <c r="H283" s="166">
        <v>661.2</v>
      </c>
      <c r="I283" s="167"/>
      <c r="L283" s="162"/>
      <c r="M283" s="168"/>
      <c r="N283" s="169"/>
      <c r="O283" s="169"/>
      <c r="P283" s="169"/>
      <c r="Q283" s="169"/>
      <c r="R283" s="169"/>
      <c r="S283" s="169"/>
      <c r="T283" s="170"/>
      <c r="AT283" s="164" t="s">
        <v>247</v>
      </c>
      <c r="AU283" s="164" t="s">
        <v>140</v>
      </c>
      <c r="AV283" s="13" t="s">
        <v>140</v>
      </c>
      <c r="AW283" s="13" t="s">
        <v>4</v>
      </c>
      <c r="AX283" s="13" t="s">
        <v>88</v>
      </c>
      <c r="AY283" s="164" t="s">
        <v>239</v>
      </c>
    </row>
    <row r="284" spans="1:65" s="2" customFormat="1" ht="24.25" customHeight="1">
      <c r="A284" s="34"/>
      <c r="B284" s="147"/>
      <c r="C284" s="148" t="s">
        <v>465</v>
      </c>
      <c r="D284" s="148" t="s">
        <v>242</v>
      </c>
      <c r="E284" s="149" t="s">
        <v>2713</v>
      </c>
      <c r="F284" s="150" t="s">
        <v>2714</v>
      </c>
      <c r="G284" s="151" t="s">
        <v>138</v>
      </c>
      <c r="H284" s="152">
        <v>83</v>
      </c>
      <c r="I284" s="153"/>
      <c r="J284" s="152">
        <f>ROUND(I284*H284,3)</f>
        <v>0</v>
      </c>
      <c r="K284" s="154"/>
      <c r="L284" s="35"/>
      <c r="M284" s="155" t="s">
        <v>1</v>
      </c>
      <c r="N284" s="156" t="s">
        <v>46</v>
      </c>
      <c r="O284" s="60"/>
      <c r="P284" s="157">
        <f>O284*H284</f>
        <v>0</v>
      </c>
      <c r="Q284" s="157">
        <v>5.4599E-4</v>
      </c>
      <c r="R284" s="157">
        <f>Q284*H284</f>
        <v>4.5317169999999997E-2</v>
      </c>
      <c r="S284" s="157">
        <v>0</v>
      </c>
      <c r="T284" s="158">
        <f>S284*H284</f>
        <v>0</v>
      </c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R284" s="159" t="s">
        <v>246</v>
      </c>
      <c r="AT284" s="159" t="s">
        <v>242</v>
      </c>
      <c r="AU284" s="159" t="s">
        <v>140</v>
      </c>
      <c r="AY284" s="18" t="s">
        <v>239</v>
      </c>
      <c r="BE284" s="160">
        <f>IF(N284="základná",J284,0)</f>
        <v>0</v>
      </c>
      <c r="BF284" s="160">
        <f>IF(N284="znížená",J284,0)</f>
        <v>0</v>
      </c>
      <c r="BG284" s="160">
        <f>IF(N284="zákl. prenesená",J284,0)</f>
        <v>0</v>
      </c>
      <c r="BH284" s="160">
        <f>IF(N284="zníž. prenesená",J284,0)</f>
        <v>0</v>
      </c>
      <c r="BI284" s="160">
        <f>IF(N284="nulová",J284,0)</f>
        <v>0</v>
      </c>
      <c r="BJ284" s="18" t="s">
        <v>140</v>
      </c>
      <c r="BK284" s="161">
        <f>ROUND(I284*H284,3)</f>
        <v>0</v>
      </c>
      <c r="BL284" s="18" t="s">
        <v>246</v>
      </c>
      <c r="BM284" s="159" t="s">
        <v>2715</v>
      </c>
    </row>
    <row r="285" spans="1:65" s="2" customFormat="1" ht="19.649999999999999">
      <c r="A285" s="34"/>
      <c r="B285" s="35"/>
      <c r="C285" s="34"/>
      <c r="D285" s="163" t="s">
        <v>316</v>
      </c>
      <c r="E285" s="34"/>
      <c r="F285" s="186" t="s">
        <v>2716</v>
      </c>
      <c r="G285" s="34"/>
      <c r="H285" s="34"/>
      <c r="I285" s="187"/>
      <c r="J285" s="34"/>
      <c r="K285" s="34"/>
      <c r="L285" s="35"/>
      <c r="M285" s="188"/>
      <c r="N285" s="189"/>
      <c r="O285" s="60"/>
      <c r="P285" s="60"/>
      <c r="Q285" s="60"/>
      <c r="R285" s="60"/>
      <c r="S285" s="60"/>
      <c r="T285" s="61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T285" s="18" t="s">
        <v>316</v>
      </c>
      <c r="AU285" s="18" t="s">
        <v>140</v>
      </c>
    </row>
    <row r="286" spans="1:65" s="13" customFormat="1">
      <c r="B286" s="162"/>
      <c r="D286" s="163" t="s">
        <v>247</v>
      </c>
      <c r="E286" s="164" t="s">
        <v>1</v>
      </c>
      <c r="F286" s="165" t="s">
        <v>2717</v>
      </c>
      <c r="H286" s="166">
        <v>83</v>
      </c>
      <c r="I286" s="167"/>
      <c r="L286" s="162"/>
      <c r="M286" s="168"/>
      <c r="N286" s="169"/>
      <c r="O286" s="169"/>
      <c r="P286" s="169"/>
      <c r="Q286" s="169"/>
      <c r="R286" s="169"/>
      <c r="S286" s="169"/>
      <c r="T286" s="170"/>
      <c r="AT286" s="164" t="s">
        <v>247</v>
      </c>
      <c r="AU286" s="164" t="s">
        <v>140</v>
      </c>
      <c r="AV286" s="13" t="s">
        <v>140</v>
      </c>
      <c r="AW286" s="13" t="s">
        <v>3</v>
      </c>
      <c r="AX286" s="13" t="s">
        <v>88</v>
      </c>
      <c r="AY286" s="164" t="s">
        <v>239</v>
      </c>
    </row>
    <row r="287" spans="1:65" s="2" customFormat="1" ht="24.25" customHeight="1">
      <c r="A287" s="34"/>
      <c r="B287" s="147"/>
      <c r="C287" s="190" t="s">
        <v>469</v>
      </c>
      <c r="D287" s="190" t="s">
        <v>541</v>
      </c>
      <c r="E287" s="191" t="s">
        <v>705</v>
      </c>
      <c r="F287" s="192" t="s">
        <v>5406</v>
      </c>
      <c r="G287" s="193" t="s">
        <v>388</v>
      </c>
      <c r="H287" s="194">
        <v>664</v>
      </c>
      <c r="I287" s="195"/>
      <c r="J287" s="194">
        <f>ROUND(I287*H287,3)</f>
        <v>0</v>
      </c>
      <c r="K287" s="196"/>
      <c r="L287" s="197"/>
      <c r="M287" s="198" t="s">
        <v>1</v>
      </c>
      <c r="N287" s="199" t="s">
        <v>46</v>
      </c>
      <c r="O287" s="60"/>
      <c r="P287" s="157">
        <f>O287*H287</f>
        <v>0</v>
      </c>
      <c r="Q287" s="157">
        <v>3.5E-4</v>
      </c>
      <c r="R287" s="157">
        <f>Q287*H287</f>
        <v>0.2324</v>
      </c>
      <c r="S287" s="157">
        <v>0</v>
      </c>
      <c r="T287" s="158">
        <f>S287*H287</f>
        <v>0</v>
      </c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R287" s="159" t="s">
        <v>291</v>
      </c>
      <c r="AT287" s="159" t="s">
        <v>541</v>
      </c>
      <c r="AU287" s="159" t="s">
        <v>140</v>
      </c>
      <c r="AY287" s="18" t="s">
        <v>239</v>
      </c>
      <c r="BE287" s="160">
        <f>IF(N287="základná",J287,0)</f>
        <v>0</v>
      </c>
      <c r="BF287" s="160">
        <f>IF(N287="znížená",J287,0)</f>
        <v>0</v>
      </c>
      <c r="BG287" s="160">
        <f>IF(N287="zákl. prenesená",J287,0)</f>
        <v>0</v>
      </c>
      <c r="BH287" s="160">
        <f>IF(N287="zníž. prenesená",J287,0)</f>
        <v>0</v>
      </c>
      <c r="BI287" s="160">
        <f>IF(N287="nulová",J287,0)</f>
        <v>0</v>
      </c>
      <c r="BJ287" s="18" t="s">
        <v>140</v>
      </c>
      <c r="BK287" s="161">
        <f>ROUND(I287*H287,3)</f>
        <v>0</v>
      </c>
      <c r="BL287" s="18" t="s">
        <v>246</v>
      </c>
      <c r="BM287" s="159" t="s">
        <v>2718</v>
      </c>
    </row>
    <row r="288" spans="1:65" s="2" customFormat="1" ht="38" customHeight="1">
      <c r="A288" s="34"/>
      <c r="B288" s="147"/>
      <c r="C288" s="148" t="s">
        <v>472</v>
      </c>
      <c r="D288" s="148" t="s">
        <v>242</v>
      </c>
      <c r="E288" s="149" t="s">
        <v>2719</v>
      </c>
      <c r="F288" s="150" t="s">
        <v>2720</v>
      </c>
      <c r="G288" s="151" t="s">
        <v>138</v>
      </c>
      <c r="H288" s="152">
        <v>75.400000000000006</v>
      </c>
      <c r="I288" s="153"/>
      <c r="J288" s="152">
        <f>ROUND(I288*H288,3)</f>
        <v>0</v>
      </c>
      <c r="K288" s="154"/>
      <c r="L288" s="35"/>
      <c r="M288" s="155" t="s">
        <v>1</v>
      </c>
      <c r="N288" s="156" t="s">
        <v>46</v>
      </c>
      <c r="O288" s="60"/>
      <c r="P288" s="157">
        <f>O288*H288</f>
        <v>0</v>
      </c>
      <c r="Q288" s="157">
        <v>2.4620799999999998E-4</v>
      </c>
      <c r="R288" s="157">
        <f>Q288*H288</f>
        <v>1.8564083200000001E-2</v>
      </c>
      <c r="S288" s="157">
        <v>0</v>
      </c>
      <c r="T288" s="158">
        <f>S288*H288</f>
        <v>0</v>
      </c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R288" s="159" t="s">
        <v>246</v>
      </c>
      <c r="AT288" s="159" t="s">
        <v>242</v>
      </c>
      <c r="AU288" s="159" t="s">
        <v>140</v>
      </c>
      <c r="AY288" s="18" t="s">
        <v>239</v>
      </c>
      <c r="BE288" s="160">
        <f>IF(N288="základná",J288,0)</f>
        <v>0</v>
      </c>
      <c r="BF288" s="160">
        <f>IF(N288="znížená",J288,0)</f>
        <v>0</v>
      </c>
      <c r="BG288" s="160">
        <f>IF(N288="zákl. prenesená",J288,0)</f>
        <v>0</v>
      </c>
      <c r="BH288" s="160">
        <f>IF(N288="zníž. prenesená",J288,0)</f>
        <v>0</v>
      </c>
      <c r="BI288" s="160">
        <f>IF(N288="nulová",J288,0)</f>
        <v>0</v>
      </c>
      <c r="BJ288" s="18" t="s">
        <v>140</v>
      </c>
      <c r="BK288" s="161">
        <f>ROUND(I288*H288,3)</f>
        <v>0</v>
      </c>
      <c r="BL288" s="18" t="s">
        <v>246</v>
      </c>
      <c r="BM288" s="159" t="s">
        <v>2721</v>
      </c>
    </row>
    <row r="289" spans="1:65" s="13" customFormat="1">
      <c r="B289" s="162"/>
      <c r="D289" s="163" t="s">
        <v>247</v>
      </c>
      <c r="E289" s="164" t="s">
        <v>1</v>
      </c>
      <c r="F289" s="165" t="s">
        <v>2722</v>
      </c>
      <c r="H289" s="166">
        <v>57.6</v>
      </c>
      <c r="I289" s="167"/>
      <c r="L289" s="162"/>
      <c r="M289" s="168"/>
      <c r="N289" s="169"/>
      <c r="O289" s="169"/>
      <c r="P289" s="169"/>
      <c r="Q289" s="169"/>
      <c r="R289" s="169"/>
      <c r="S289" s="169"/>
      <c r="T289" s="170"/>
      <c r="AT289" s="164" t="s">
        <v>247</v>
      </c>
      <c r="AU289" s="164" t="s">
        <v>140</v>
      </c>
      <c r="AV289" s="13" t="s">
        <v>140</v>
      </c>
      <c r="AW289" s="13" t="s">
        <v>3</v>
      </c>
      <c r="AX289" s="13" t="s">
        <v>80</v>
      </c>
      <c r="AY289" s="164" t="s">
        <v>239</v>
      </c>
    </row>
    <row r="290" spans="1:65" s="13" customFormat="1">
      <c r="B290" s="162"/>
      <c r="D290" s="163" t="s">
        <v>247</v>
      </c>
      <c r="E290" s="164" t="s">
        <v>1</v>
      </c>
      <c r="F290" s="165" t="s">
        <v>2723</v>
      </c>
      <c r="H290" s="166">
        <v>17.8</v>
      </c>
      <c r="I290" s="167"/>
      <c r="L290" s="162"/>
      <c r="M290" s="168"/>
      <c r="N290" s="169"/>
      <c r="O290" s="169"/>
      <c r="P290" s="169"/>
      <c r="Q290" s="169"/>
      <c r="R290" s="169"/>
      <c r="S290" s="169"/>
      <c r="T290" s="170"/>
      <c r="AT290" s="164" t="s">
        <v>247</v>
      </c>
      <c r="AU290" s="164" t="s">
        <v>140</v>
      </c>
      <c r="AV290" s="13" t="s">
        <v>140</v>
      </c>
      <c r="AW290" s="13" t="s">
        <v>3</v>
      </c>
      <c r="AX290" s="13" t="s">
        <v>80</v>
      </c>
      <c r="AY290" s="164" t="s">
        <v>239</v>
      </c>
    </row>
    <row r="291" spans="1:65" s="14" customFormat="1">
      <c r="B291" s="171"/>
      <c r="D291" s="163" t="s">
        <v>247</v>
      </c>
      <c r="E291" s="172" t="s">
        <v>1</v>
      </c>
      <c r="F291" s="173" t="s">
        <v>249</v>
      </c>
      <c r="H291" s="174">
        <v>75.400000000000006</v>
      </c>
      <c r="I291" s="175"/>
      <c r="L291" s="171"/>
      <c r="M291" s="176"/>
      <c r="N291" s="177"/>
      <c r="O291" s="177"/>
      <c r="P291" s="177"/>
      <c r="Q291" s="177"/>
      <c r="R291" s="177"/>
      <c r="S291" s="177"/>
      <c r="T291" s="178"/>
      <c r="AT291" s="172" t="s">
        <v>247</v>
      </c>
      <c r="AU291" s="172" t="s">
        <v>140</v>
      </c>
      <c r="AV291" s="14" t="s">
        <v>246</v>
      </c>
      <c r="AW291" s="14" t="s">
        <v>3</v>
      </c>
      <c r="AX291" s="14" t="s">
        <v>88</v>
      </c>
      <c r="AY291" s="172" t="s">
        <v>239</v>
      </c>
    </row>
    <row r="292" spans="1:65" s="2" customFormat="1" ht="24.25" customHeight="1">
      <c r="A292" s="34"/>
      <c r="B292" s="147"/>
      <c r="C292" s="190" t="s">
        <v>476</v>
      </c>
      <c r="D292" s="190" t="s">
        <v>541</v>
      </c>
      <c r="E292" s="191" t="s">
        <v>705</v>
      </c>
      <c r="F292" s="192" t="s">
        <v>5406</v>
      </c>
      <c r="G292" s="193" t="s">
        <v>388</v>
      </c>
      <c r="H292" s="194">
        <v>603.20000000000005</v>
      </c>
      <c r="I292" s="195"/>
      <c r="J292" s="194">
        <f>ROUND(I292*H292,3)</f>
        <v>0</v>
      </c>
      <c r="K292" s="196"/>
      <c r="L292" s="197"/>
      <c r="M292" s="198" t="s">
        <v>1</v>
      </c>
      <c r="N292" s="199" t="s">
        <v>46</v>
      </c>
      <c r="O292" s="60"/>
      <c r="P292" s="157">
        <f>O292*H292</f>
        <v>0</v>
      </c>
      <c r="Q292" s="157">
        <v>3.5E-4</v>
      </c>
      <c r="R292" s="157">
        <f>Q292*H292</f>
        <v>0.21112</v>
      </c>
      <c r="S292" s="157">
        <v>0</v>
      </c>
      <c r="T292" s="158">
        <f>S292*H292</f>
        <v>0</v>
      </c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R292" s="159" t="s">
        <v>291</v>
      </c>
      <c r="AT292" s="159" t="s">
        <v>541</v>
      </c>
      <c r="AU292" s="159" t="s">
        <v>140</v>
      </c>
      <c r="AY292" s="18" t="s">
        <v>239</v>
      </c>
      <c r="BE292" s="160">
        <f>IF(N292="základná",J292,0)</f>
        <v>0</v>
      </c>
      <c r="BF292" s="160">
        <f>IF(N292="znížená",J292,0)</f>
        <v>0</v>
      </c>
      <c r="BG292" s="160">
        <f>IF(N292="zákl. prenesená",J292,0)</f>
        <v>0</v>
      </c>
      <c r="BH292" s="160">
        <f>IF(N292="zníž. prenesená",J292,0)</f>
        <v>0</v>
      </c>
      <c r="BI292" s="160">
        <f>IF(N292="nulová",J292,0)</f>
        <v>0</v>
      </c>
      <c r="BJ292" s="18" t="s">
        <v>140</v>
      </c>
      <c r="BK292" s="161">
        <f>ROUND(I292*H292,3)</f>
        <v>0</v>
      </c>
      <c r="BL292" s="18" t="s">
        <v>246</v>
      </c>
      <c r="BM292" s="159" t="s">
        <v>2724</v>
      </c>
    </row>
    <row r="293" spans="1:65" s="13" customFormat="1">
      <c r="B293" s="162"/>
      <c r="D293" s="163" t="s">
        <v>247</v>
      </c>
      <c r="F293" s="165" t="s">
        <v>2725</v>
      </c>
      <c r="H293" s="166">
        <v>603.20000000000005</v>
      </c>
      <c r="I293" s="167"/>
      <c r="L293" s="162"/>
      <c r="M293" s="168"/>
      <c r="N293" s="169"/>
      <c r="O293" s="169"/>
      <c r="P293" s="169"/>
      <c r="Q293" s="169"/>
      <c r="R293" s="169"/>
      <c r="S293" s="169"/>
      <c r="T293" s="170"/>
      <c r="AT293" s="164" t="s">
        <v>247</v>
      </c>
      <c r="AU293" s="164" t="s">
        <v>140</v>
      </c>
      <c r="AV293" s="13" t="s">
        <v>140</v>
      </c>
      <c r="AW293" s="13" t="s">
        <v>4</v>
      </c>
      <c r="AX293" s="13" t="s">
        <v>88</v>
      </c>
      <c r="AY293" s="164" t="s">
        <v>239</v>
      </c>
    </row>
    <row r="294" spans="1:65" s="12" customFormat="1" ht="22.75" customHeight="1">
      <c r="B294" s="134"/>
      <c r="D294" s="135" t="s">
        <v>79</v>
      </c>
      <c r="E294" s="145" t="s">
        <v>720</v>
      </c>
      <c r="F294" s="145" t="s">
        <v>721</v>
      </c>
      <c r="I294" s="137"/>
      <c r="J294" s="146">
        <f>BK294</f>
        <v>0</v>
      </c>
      <c r="L294" s="134"/>
      <c r="M294" s="139"/>
      <c r="N294" s="140"/>
      <c r="O294" s="140"/>
      <c r="P294" s="141">
        <f>SUM(P295:P319)</f>
        <v>0</v>
      </c>
      <c r="Q294" s="140"/>
      <c r="R294" s="141">
        <f>SUM(R295:R319)</f>
        <v>4.6470716999999997</v>
      </c>
      <c r="S294" s="140"/>
      <c r="T294" s="142">
        <f>SUM(T295:T319)</f>
        <v>0</v>
      </c>
      <c r="AR294" s="135" t="s">
        <v>88</v>
      </c>
      <c r="AT294" s="143" t="s">
        <v>79</v>
      </c>
      <c r="AU294" s="143" t="s">
        <v>88</v>
      </c>
      <c r="AY294" s="135" t="s">
        <v>239</v>
      </c>
      <c r="BK294" s="144">
        <f>SUM(BK295:BK319)</f>
        <v>0</v>
      </c>
    </row>
    <row r="295" spans="1:65" s="2" customFormat="1" ht="24.25" customHeight="1">
      <c r="A295" s="34"/>
      <c r="B295" s="147"/>
      <c r="C295" s="148" t="s">
        <v>546</v>
      </c>
      <c r="D295" s="148" t="s">
        <v>242</v>
      </c>
      <c r="E295" s="149" t="s">
        <v>2726</v>
      </c>
      <c r="F295" s="150" t="s">
        <v>2727</v>
      </c>
      <c r="G295" s="151" t="s">
        <v>261</v>
      </c>
      <c r="H295" s="152">
        <v>166.31399999999999</v>
      </c>
      <c r="I295" s="153"/>
      <c r="J295" s="152">
        <f>ROUND(I295*H295,3)</f>
        <v>0</v>
      </c>
      <c r="K295" s="154"/>
      <c r="L295" s="35"/>
      <c r="M295" s="155" t="s">
        <v>1</v>
      </c>
      <c r="N295" s="156" t="s">
        <v>46</v>
      </c>
      <c r="O295" s="60"/>
      <c r="P295" s="157">
        <f>O295*H295</f>
        <v>0</v>
      </c>
      <c r="Q295" s="157">
        <v>1.2E-4</v>
      </c>
      <c r="R295" s="157">
        <f>Q295*H295</f>
        <v>1.9957679999999998E-2</v>
      </c>
      <c r="S295" s="157">
        <v>0</v>
      </c>
      <c r="T295" s="158">
        <f>S295*H295</f>
        <v>0</v>
      </c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R295" s="159" t="s">
        <v>246</v>
      </c>
      <c r="AT295" s="159" t="s">
        <v>242</v>
      </c>
      <c r="AU295" s="159" t="s">
        <v>140</v>
      </c>
      <c r="AY295" s="18" t="s">
        <v>239</v>
      </c>
      <c r="BE295" s="160">
        <f>IF(N295="základná",J295,0)</f>
        <v>0</v>
      </c>
      <c r="BF295" s="160">
        <f>IF(N295="znížená",J295,0)</f>
        <v>0</v>
      </c>
      <c r="BG295" s="160">
        <f>IF(N295="zákl. prenesená",J295,0)</f>
        <v>0</v>
      </c>
      <c r="BH295" s="160">
        <f>IF(N295="zníž. prenesená",J295,0)</f>
        <v>0</v>
      </c>
      <c r="BI295" s="160">
        <f>IF(N295="nulová",J295,0)</f>
        <v>0</v>
      </c>
      <c r="BJ295" s="18" t="s">
        <v>140</v>
      </c>
      <c r="BK295" s="161">
        <f>ROUND(I295*H295,3)</f>
        <v>0</v>
      </c>
      <c r="BL295" s="18" t="s">
        <v>246</v>
      </c>
      <c r="BM295" s="159" t="s">
        <v>2728</v>
      </c>
    </row>
    <row r="296" spans="1:65" s="13" customFormat="1" ht="20.95">
      <c r="B296" s="162"/>
      <c r="D296" s="163" t="s">
        <v>247</v>
      </c>
      <c r="E296" s="164" t="s">
        <v>1</v>
      </c>
      <c r="F296" s="165" t="s">
        <v>2729</v>
      </c>
      <c r="H296" s="166">
        <v>166.31399999999999</v>
      </c>
      <c r="I296" s="167"/>
      <c r="L296" s="162"/>
      <c r="M296" s="168"/>
      <c r="N296" s="169"/>
      <c r="O296" s="169"/>
      <c r="P296" s="169"/>
      <c r="Q296" s="169"/>
      <c r="R296" s="169"/>
      <c r="S296" s="169"/>
      <c r="T296" s="170"/>
      <c r="AT296" s="164" t="s">
        <v>247</v>
      </c>
      <c r="AU296" s="164" t="s">
        <v>140</v>
      </c>
      <c r="AV296" s="13" t="s">
        <v>140</v>
      </c>
      <c r="AW296" s="13" t="s">
        <v>3</v>
      </c>
      <c r="AX296" s="13" t="s">
        <v>88</v>
      </c>
      <c r="AY296" s="164" t="s">
        <v>239</v>
      </c>
    </row>
    <row r="297" spans="1:65" s="2" customFormat="1" ht="24.25" customHeight="1">
      <c r="A297" s="34"/>
      <c r="B297" s="147"/>
      <c r="C297" s="259" t="s">
        <v>666</v>
      </c>
      <c r="D297" s="259" t="s">
        <v>541</v>
      </c>
      <c r="E297" s="260" t="s">
        <v>2730</v>
      </c>
      <c r="F297" s="261" t="s">
        <v>5435</v>
      </c>
      <c r="G297" s="262" t="s">
        <v>261</v>
      </c>
      <c r="H297" s="263">
        <v>166.31399999999999</v>
      </c>
      <c r="I297" s="263"/>
      <c r="J297" s="263">
        <f>ROUND(I297*H297,3)</f>
        <v>0</v>
      </c>
      <c r="K297" s="196"/>
      <c r="L297" s="197"/>
      <c r="M297" s="198" t="s">
        <v>1</v>
      </c>
      <c r="N297" s="199" t="s">
        <v>46</v>
      </c>
      <c r="O297" s="60"/>
      <c r="P297" s="157">
        <f>O297*H297</f>
        <v>0</v>
      </c>
      <c r="Q297" s="157">
        <v>1.35E-2</v>
      </c>
      <c r="R297" s="157">
        <f>Q297*H297</f>
        <v>2.2452389999999998</v>
      </c>
      <c r="S297" s="157">
        <v>0</v>
      </c>
      <c r="T297" s="158">
        <f>S297*H297</f>
        <v>0</v>
      </c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R297" s="159" t="s">
        <v>291</v>
      </c>
      <c r="AT297" s="159" t="s">
        <v>541</v>
      </c>
      <c r="AU297" s="159" t="s">
        <v>140</v>
      </c>
      <c r="AY297" s="18" t="s">
        <v>239</v>
      </c>
      <c r="BE297" s="160">
        <f>IF(N297="základná",J297,0)</f>
        <v>0</v>
      </c>
      <c r="BF297" s="160">
        <f>IF(N297="znížená",J297,0)</f>
        <v>0</v>
      </c>
      <c r="BG297" s="160">
        <f>IF(N297="zákl. prenesená",J297,0)</f>
        <v>0</v>
      </c>
      <c r="BH297" s="160">
        <f>IF(N297="zníž. prenesená",J297,0)</f>
        <v>0</v>
      </c>
      <c r="BI297" s="160">
        <f>IF(N297="nulová",J297,0)</f>
        <v>0</v>
      </c>
      <c r="BJ297" s="18" t="s">
        <v>140</v>
      </c>
      <c r="BK297" s="161">
        <f>ROUND(I297*H297,3)</f>
        <v>0</v>
      </c>
      <c r="BL297" s="18" t="s">
        <v>246</v>
      </c>
      <c r="BM297" s="159" t="s">
        <v>2731</v>
      </c>
    </row>
    <row r="298" spans="1:65" s="2" customFormat="1" ht="24.25" customHeight="1">
      <c r="A298" s="34"/>
      <c r="B298" s="147"/>
      <c r="C298" s="148" t="s">
        <v>575</v>
      </c>
      <c r="D298" s="148" t="s">
        <v>242</v>
      </c>
      <c r="E298" s="149" t="s">
        <v>2732</v>
      </c>
      <c r="F298" s="150" t="s">
        <v>2733</v>
      </c>
      <c r="G298" s="151" t="s">
        <v>261</v>
      </c>
      <c r="H298" s="152">
        <v>166.31399999999999</v>
      </c>
      <c r="I298" s="153"/>
      <c r="J298" s="152">
        <f>ROUND(I298*H298,3)</f>
        <v>0</v>
      </c>
      <c r="K298" s="154"/>
      <c r="L298" s="35"/>
      <c r="M298" s="155" t="s">
        <v>1</v>
      </c>
      <c r="N298" s="156" t="s">
        <v>46</v>
      </c>
      <c r="O298" s="60"/>
      <c r="P298" s="157">
        <f>O298*H298</f>
        <v>0</v>
      </c>
      <c r="Q298" s="157">
        <v>0</v>
      </c>
      <c r="R298" s="157">
        <f>Q298*H298</f>
        <v>0</v>
      </c>
      <c r="S298" s="157">
        <v>0</v>
      </c>
      <c r="T298" s="158">
        <f>S298*H298</f>
        <v>0</v>
      </c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R298" s="159" t="s">
        <v>246</v>
      </c>
      <c r="AT298" s="159" t="s">
        <v>242</v>
      </c>
      <c r="AU298" s="159" t="s">
        <v>140</v>
      </c>
      <c r="AY298" s="18" t="s">
        <v>239</v>
      </c>
      <c r="BE298" s="160">
        <f>IF(N298="základná",J298,0)</f>
        <v>0</v>
      </c>
      <c r="BF298" s="160">
        <f>IF(N298="znížená",J298,0)</f>
        <v>0</v>
      </c>
      <c r="BG298" s="160">
        <f>IF(N298="zákl. prenesená",J298,0)</f>
        <v>0</v>
      </c>
      <c r="BH298" s="160">
        <f>IF(N298="zníž. prenesená",J298,0)</f>
        <v>0</v>
      </c>
      <c r="BI298" s="160">
        <f>IF(N298="nulová",J298,0)</f>
        <v>0</v>
      </c>
      <c r="BJ298" s="18" t="s">
        <v>140</v>
      </c>
      <c r="BK298" s="161">
        <f>ROUND(I298*H298,3)</f>
        <v>0</v>
      </c>
      <c r="BL298" s="18" t="s">
        <v>246</v>
      </c>
      <c r="BM298" s="159" t="s">
        <v>2734</v>
      </c>
    </row>
    <row r="299" spans="1:65" s="2" customFormat="1" ht="38" customHeight="1">
      <c r="A299" s="34"/>
      <c r="B299" s="147"/>
      <c r="C299" s="259" t="s">
        <v>586</v>
      </c>
      <c r="D299" s="259" t="s">
        <v>541</v>
      </c>
      <c r="E299" s="260" t="s">
        <v>2735</v>
      </c>
      <c r="F299" s="261" t="s">
        <v>5436</v>
      </c>
      <c r="G299" s="262" t="s">
        <v>261</v>
      </c>
      <c r="H299" s="263">
        <v>169.64</v>
      </c>
      <c r="I299" s="263"/>
      <c r="J299" s="263">
        <f>ROUND(I299*H299,3)</f>
        <v>0</v>
      </c>
      <c r="K299" s="196"/>
      <c r="L299" s="197"/>
      <c r="M299" s="198" t="s">
        <v>1</v>
      </c>
      <c r="N299" s="199" t="s">
        <v>46</v>
      </c>
      <c r="O299" s="60"/>
      <c r="P299" s="157">
        <f>O299*H299</f>
        <v>0</v>
      </c>
      <c r="Q299" s="157">
        <v>7.0000000000000001E-3</v>
      </c>
      <c r="R299" s="157">
        <f>Q299*H299</f>
        <v>1.1874799999999999</v>
      </c>
      <c r="S299" s="157">
        <v>0</v>
      </c>
      <c r="T299" s="158">
        <f>S299*H299</f>
        <v>0</v>
      </c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R299" s="159" t="s">
        <v>291</v>
      </c>
      <c r="AT299" s="159" t="s">
        <v>541</v>
      </c>
      <c r="AU299" s="159" t="s">
        <v>140</v>
      </c>
      <c r="AY299" s="18" t="s">
        <v>239</v>
      </c>
      <c r="BE299" s="160">
        <f>IF(N299="základná",J299,0)</f>
        <v>0</v>
      </c>
      <c r="BF299" s="160">
        <f>IF(N299="znížená",J299,0)</f>
        <v>0</v>
      </c>
      <c r="BG299" s="160">
        <f>IF(N299="zákl. prenesená",J299,0)</f>
        <v>0</v>
      </c>
      <c r="BH299" s="160">
        <f>IF(N299="zníž. prenesená",J299,0)</f>
        <v>0</v>
      </c>
      <c r="BI299" s="160">
        <f>IF(N299="nulová",J299,0)</f>
        <v>0</v>
      </c>
      <c r="BJ299" s="18" t="s">
        <v>140</v>
      </c>
      <c r="BK299" s="161">
        <f>ROUND(I299*H299,3)</f>
        <v>0</v>
      </c>
      <c r="BL299" s="18" t="s">
        <v>246</v>
      </c>
      <c r="BM299" s="159" t="s">
        <v>2736</v>
      </c>
    </row>
    <row r="300" spans="1:65" s="2" customFormat="1" ht="24.25" customHeight="1">
      <c r="A300" s="34"/>
      <c r="B300" s="147"/>
      <c r="C300" s="148" t="s">
        <v>596</v>
      </c>
      <c r="D300" s="148" t="s">
        <v>242</v>
      </c>
      <c r="E300" s="149" t="s">
        <v>2737</v>
      </c>
      <c r="F300" s="150" t="s">
        <v>2738</v>
      </c>
      <c r="G300" s="151" t="s">
        <v>138</v>
      </c>
      <c r="H300" s="152">
        <v>68.3</v>
      </c>
      <c r="I300" s="153"/>
      <c r="J300" s="152">
        <f>ROUND(I300*H300,3)</f>
        <v>0</v>
      </c>
      <c r="K300" s="154"/>
      <c r="L300" s="35"/>
      <c r="M300" s="155" t="s">
        <v>1</v>
      </c>
      <c r="N300" s="156" t="s">
        <v>46</v>
      </c>
      <c r="O300" s="60"/>
      <c r="P300" s="157">
        <f>O300*H300</f>
        <v>0</v>
      </c>
      <c r="Q300" s="157">
        <v>4.0000000000000003E-5</v>
      </c>
      <c r="R300" s="157">
        <f>Q300*H300</f>
        <v>2.7320000000000001E-3</v>
      </c>
      <c r="S300" s="157">
        <v>0</v>
      </c>
      <c r="T300" s="158">
        <f>S300*H300</f>
        <v>0</v>
      </c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R300" s="159" t="s">
        <v>246</v>
      </c>
      <c r="AT300" s="159" t="s">
        <v>242</v>
      </c>
      <c r="AU300" s="159" t="s">
        <v>140</v>
      </c>
      <c r="AY300" s="18" t="s">
        <v>239</v>
      </c>
      <c r="BE300" s="160">
        <f>IF(N300="základná",J300,0)</f>
        <v>0</v>
      </c>
      <c r="BF300" s="160">
        <f>IF(N300="znížená",J300,0)</f>
        <v>0</v>
      </c>
      <c r="BG300" s="160">
        <f>IF(N300="zákl. prenesená",J300,0)</f>
        <v>0</v>
      </c>
      <c r="BH300" s="160">
        <f>IF(N300="zníž. prenesená",J300,0)</f>
        <v>0</v>
      </c>
      <c r="BI300" s="160">
        <f>IF(N300="nulová",J300,0)</f>
        <v>0</v>
      </c>
      <c r="BJ300" s="18" t="s">
        <v>140</v>
      </c>
      <c r="BK300" s="161">
        <f>ROUND(I300*H300,3)</f>
        <v>0</v>
      </c>
      <c r="BL300" s="18" t="s">
        <v>246</v>
      </c>
      <c r="BM300" s="159" t="s">
        <v>2739</v>
      </c>
    </row>
    <row r="301" spans="1:65" s="13" customFormat="1">
      <c r="B301" s="162"/>
      <c r="D301" s="163" t="s">
        <v>247</v>
      </c>
      <c r="E301" s="164" t="s">
        <v>1</v>
      </c>
      <c r="F301" s="165" t="s">
        <v>2740</v>
      </c>
      <c r="H301" s="166">
        <v>10.7</v>
      </c>
      <c r="I301" s="167"/>
      <c r="L301" s="162"/>
      <c r="M301" s="168"/>
      <c r="N301" s="169"/>
      <c r="O301" s="169"/>
      <c r="P301" s="169"/>
      <c r="Q301" s="169"/>
      <c r="R301" s="169"/>
      <c r="S301" s="169"/>
      <c r="T301" s="170"/>
      <c r="AT301" s="164" t="s">
        <v>247</v>
      </c>
      <c r="AU301" s="164" t="s">
        <v>140</v>
      </c>
      <c r="AV301" s="13" t="s">
        <v>140</v>
      </c>
      <c r="AW301" s="13" t="s">
        <v>3</v>
      </c>
      <c r="AX301" s="13" t="s">
        <v>80</v>
      </c>
      <c r="AY301" s="164" t="s">
        <v>239</v>
      </c>
    </row>
    <row r="302" spans="1:65" s="13" customFormat="1">
      <c r="B302" s="162"/>
      <c r="D302" s="163" t="s">
        <v>247</v>
      </c>
      <c r="E302" s="164" t="s">
        <v>1</v>
      </c>
      <c r="F302" s="165" t="s">
        <v>2741</v>
      </c>
      <c r="H302" s="166">
        <v>57.6</v>
      </c>
      <c r="I302" s="167"/>
      <c r="L302" s="162"/>
      <c r="M302" s="168"/>
      <c r="N302" s="169"/>
      <c r="O302" s="169"/>
      <c r="P302" s="169"/>
      <c r="Q302" s="169"/>
      <c r="R302" s="169"/>
      <c r="S302" s="169"/>
      <c r="T302" s="170"/>
      <c r="AT302" s="164" t="s">
        <v>247</v>
      </c>
      <c r="AU302" s="164" t="s">
        <v>140</v>
      </c>
      <c r="AV302" s="13" t="s">
        <v>140</v>
      </c>
      <c r="AW302" s="13" t="s">
        <v>3</v>
      </c>
      <c r="AX302" s="13" t="s">
        <v>80</v>
      </c>
      <c r="AY302" s="164" t="s">
        <v>239</v>
      </c>
    </row>
    <row r="303" spans="1:65" s="14" customFormat="1">
      <c r="B303" s="171"/>
      <c r="D303" s="163" t="s">
        <v>247</v>
      </c>
      <c r="E303" s="172" t="s">
        <v>1</v>
      </c>
      <c r="F303" s="173" t="s">
        <v>249</v>
      </c>
      <c r="H303" s="174">
        <v>68.3</v>
      </c>
      <c r="I303" s="175"/>
      <c r="L303" s="171"/>
      <c r="M303" s="176"/>
      <c r="N303" s="177"/>
      <c r="O303" s="177"/>
      <c r="P303" s="177"/>
      <c r="Q303" s="177"/>
      <c r="R303" s="177"/>
      <c r="S303" s="177"/>
      <c r="T303" s="178"/>
      <c r="AT303" s="172" t="s">
        <v>247</v>
      </c>
      <c r="AU303" s="172" t="s">
        <v>140</v>
      </c>
      <c r="AV303" s="14" t="s">
        <v>246</v>
      </c>
      <c r="AW303" s="14" t="s">
        <v>3</v>
      </c>
      <c r="AX303" s="14" t="s">
        <v>88</v>
      </c>
      <c r="AY303" s="172" t="s">
        <v>239</v>
      </c>
    </row>
    <row r="304" spans="1:65" s="2" customFormat="1" ht="24.25" customHeight="1">
      <c r="A304" s="34"/>
      <c r="B304" s="147"/>
      <c r="C304" s="148" t="s">
        <v>601</v>
      </c>
      <c r="D304" s="148" t="s">
        <v>242</v>
      </c>
      <c r="E304" s="149" t="s">
        <v>2742</v>
      </c>
      <c r="F304" s="150" t="s">
        <v>2743</v>
      </c>
      <c r="G304" s="151" t="s">
        <v>138</v>
      </c>
      <c r="H304" s="152">
        <v>40.799999999999997</v>
      </c>
      <c r="I304" s="153"/>
      <c r="J304" s="152">
        <f>ROUND(I304*H304,3)</f>
        <v>0</v>
      </c>
      <c r="K304" s="154"/>
      <c r="L304" s="35"/>
      <c r="M304" s="155" t="s">
        <v>1</v>
      </c>
      <c r="N304" s="156" t="s">
        <v>46</v>
      </c>
      <c r="O304" s="60"/>
      <c r="P304" s="157">
        <f>O304*H304</f>
        <v>0</v>
      </c>
      <c r="Q304" s="157">
        <v>8.7000000000000001E-4</v>
      </c>
      <c r="R304" s="157">
        <f>Q304*H304</f>
        <v>3.5496E-2</v>
      </c>
      <c r="S304" s="157">
        <v>0</v>
      </c>
      <c r="T304" s="158">
        <f>S304*H304</f>
        <v>0</v>
      </c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R304" s="159" t="s">
        <v>246</v>
      </c>
      <c r="AT304" s="159" t="s">
        <v>242</v>
      </c>
      <c r="AU304" s="159" t="s">
        <v>140</v>
      </c>
      <c r="AY304" s="18" t="s">
        <v>239</v>
      </c>
      <c r="BE304" s="160">
        <f>IF(N304="základná",J304,0)</f>
        <v>0</v>
      </c>
      <c r="BF304" s="160">
        <f>IF(N304="znížená",J304,0)</f>
        <v>0</v>
      </c>
      <c r="BG304" s="160">
        <f>IF(N304="zákl. prenesená",J304,0)</f>
        <v>0</v>
      </c>
      <c r="BH304" s="160">
        <f>IF(N304="zníž. prenesená",J304,0)</f>
        <v>0</v>
      </c>
      <c r="BI304" s="160">
        <f>IF(N304="nulová",J304,0)</f>
        <v>0</v>
      </c>
      <c r="BJ304" s="18" t="s">
        <v>140</v>
      </c>
      <c r="BK304" s="161">
        <f>ROUND(I304*H304,3)</f>
        <v>0</v>
      </c>
      <c r="BL304" s="18" t="s">
        <v>246</v>
      </c>
      <c r="BM304" s="159" t="s">
        <v>2744</v>
      </c>
    </row>
    <row r="305" spans="1:65" s="13" customFormat="1" ht="20.95">
      <c r="B305" s="162"/>
      <c r="D305" s="163" t="s">
        <v>247</v>
      </c>
      <c r="E305" s="164" t="s">
        <v>1</v>
      </c>
      <c r="F305" s="165" t="s">
        <v>2745</v>
      </c>
      <c r="H305" s="166">
        <v>26.8</v>
      </c>
      <c r="I305" s="167"/>
      <c r="L305" s="162"/>
      <c r="M305" s="168"/>
      <c r="N305" s="169"/>
      <c r="O305" s="169"/>
      <c r="P305" s="169"/>
      <c r="Q305" s="169"/>
      <c r="R305" s="169"/>
      <c r="S305" s="169"/>
      <c r="T305" s="170"/>
      <c r="AT305" s="164" t="s">
        <v>247</v>
      </c>
      <c r="AU305" s="164" t="s">
        <v>140</v>
      </c>
      <c r="AV305" s="13" t="s">
        <v>140</v>
      </c>
      <c r="AW305" s="13" t="s">
        <v>3</v>
      </c>
      <c r="AX305" s="13" t="s">
        <v>80</v>
      </c>
      <c r="AY305" s="164" t="s">
        <v>239</v>
      </c>
    </row>
    <row r="306" spans="1:65" s="13" customFormat="1">
      <c r="B306" s="162"/>
      <c r="D306" s="163" t="s">
        <v>247</v>
      </c>
      <c r="E306" s="164" t="s">
        <v>1</v>
      </c>
      <c r="F306" s="165" t="s">
        <v>2746</v>
      </c>
      <c r="H306" s="166">
        <v>14</v>
      </c>
      <c r="I306" s="167"/>
      <c r="L306" s="162"/>
      <c r="M306" s="168"/>
      <c r="N306" s="169"/>
      <c r="O306" s="169"/>
      <c r="P306" s="169"/>
      <c r="Q306" s="169"/>
      <c r="R306" s="169"/>
      <c r="S306" s="169"/>
      <c r="T306" s="170"/>
      <c r="AT306" s="164" t="s">
        <v>247</v>
      </c>
      <c r="AU306" s="164" t="s">
        <v>140</v>
      </c>
      <c r="AV306" s="13" t="s">
        <v>140</v>
      </c>
      <c r="AW306" s="13" t="s">
        <v>3</v>
      </c>
      <c r="AX306" s="13" t="s">
        <v>80</v>
      </c>
      <c r="AY306" s="164" t="s">
        <v>239</v>
      </c>
    </row>
    <row r="307" spans="1:65" s="14" customFormat="1">
      <c r="B307" s="171"/>
      <c r="D307" s="163" t="s">
        <v>247</v>
      </c>
      <c r="E307" s="172" t="s">
        <v>1</v>
      </c>
      <c r="F307" s="173" t="s">
        <v>249</v>
      </c>
      <c r="H307" s="174">
        <v>40.799999999999997</v>
      </c>
      <c r="I307" s="175"/>
      <c r="L307" s="171"/>
      <c r="M307" s="176"/>
      <c r="N307" s="177"/>
      <c r="O307" s="177"/>
      <c r="P307" s="177"/>
      <c r="Q307" s="177"/>
      <c r="R307" s="177"/>
      <c r="S307" s="177"/>
      <c r="T307" s="178"/>
      <c r="AT307" s="172" t="s">
        <v>247</v>
      </c>
      <c r="AU307" s="172" t="s">
        <v>140</v>
      </c>
      <c r="AV307" s="14" t="s">
        <v>246</v>
      </c>
      <c r="AW307" s="14" t="s">
        <v>3</v>
      </c>
      <c r="AX307" s="14" t="s">
        <v>88</v>
      </c>
      <c r="AY307" s="172" t="s">
        <v>239</v>
      </c>
    </row>
    <row r="308" spans="1:65" s="2" customFormat="1" ht="24.25" customHeight="1">
      <c r="A308" s="34"/>
      <c r="B308" s="147"/>
      <c r="C308" s="148" t="s">
        <v>604</v>
      </c>
      <c r="D308" s="148" t="s">
        <v>242</v>
      </c>
      <c r="E308" s="149" t="s">
        <v>2747</v>
      </c>
      <c r="F308" s="150" t="s">
        <v>2748</v>
      </c>
      <c r="G308" s="151" t="s">
        <v>138</v>
      </c>
      <c r="H308" s="152">
        <v>20.2</v>
      </c>
      <c r="I308" s="153"/>
      <c r="J308" s="152">
        <f>ROUND(I308*H308,3)</f>
        <v>0</v>
      </c>
      <c r="K308" s="154"/>
      <c r="L308" s="35"/>
      <c r="M308" s="155" t="s">
        <v>1</v>
      </c>
      <c r="N308" s="156" t="s">
        <v>46</v>
      </c>
      <c r="O308" s="60"/>
      <c r="P308" s="157">
        <f>O308*H308</f>
        <v>0</v>
      </c>
      <c r="Q308" s="157">
        <v>8.8999999999999995E-4</v>
      </c>
      <c r="R308" s="157">
        <f>Q308*H308</f>
        <v>1.7977999999999997E-2</v>
      </c>
      <c r="S308" s="157">
        <v>0</v>
      </c>
      <c r="T308" s="158">
        <f>S308*H308</f>
        <v>0</v>
      </c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R308" s="159" t="s">
        <v>246</v>
      </c>
      <c r="AT308" s="159" t="s">
        <v>242</v>
      </c>
      <c r="AU308" s="159" t="s">
        <v>140</v>
      </c>
      <c r="AY308" s="18" t="s">
        <v>239</v>
      </c>
      <c r="BE308" s="160">
        <f>IF(N308="základná",J308,0)</f>
        <v>0</v>
      </c>
      <c r="BF308" s="160">
        <f>IF(N308="znížená",J308,0)</f>
        <v>0</v>
      </c>
      <c r="BG308" s="160">
        <f>IF(N308="zákl. prenesená",J308,0)</f>
        <v>0</v>
      </c>
      <c r="BH308" s="160">
        <f>IF(N308="zníž. prenesená",J308,0)</f>
        <v>0</v>
      </c>
      <c r="BI308" s="160">
        <f>IF(N308="nulová",J308,0)</f>
        <v>0</v>
      </c>
      <c r="BJ308" s="18" t="s">
        <v>140</v>
      </c>
      <c r="BK308" s="161">
        <f>ROUND(I308*H308,3)</f>
        <v>0</v>
      </c>
      <c r="BL308" s="18" t="s">
        <v>246</v>
      </c>
      <c r="BM308" s="159" t="s">
        <v>2749</v>
      </c>
    </row>
    <row r="309" spans="1:65" s="13" customFormat="1">
      <c r="B309" s="162"/>
      <c r="D309" s="163" t="s">
        <v>247</v>
      </c>
      <c r="E309" s="164" t="s">
        <v>1</v>
      </c>
      <c r="F309" s="165" t="s">
        <v>2750</v>
      </c>
      <c r="H309" s="166">
        <v>20.2</v>
      </c>
      <c r="I309" s="167"/>
      <c r="L309" s="162"/>
      <c r="M309" s="168"/>
      <c r="N309" s="169"/>
      <c r="O309" s="169"/>
      <c r="P309" s="169"/>
      <c r="Q309" s="169"/>
      <c r="R309" s="169"/>
      <c r="S309" s="169"/>
      <c r="T309" s="170"/>
      <c r="AT309" s="164" t="s">
        <v>247</v>
      </c>
      <c r="AU309" s="164" t="s">
        <v>140</v>
      </c>
      <c r="AV309" s="13" t="s">
        <v>140</v>
      </c>
      <c r="AW309" s="13" t="s">
        <v>3</v>
      </c>
      <c r="AX309" s="13" t="s">
        <v>88</v>
      </c>
      <c r="AY309" s="164" t="s">
        <v>239</v>
      </c>
    </row>
    <row r="310" spans="1:65" s="2" customFormat="1" ht="24.25" customHeight="1">
      <c r="A310" s="34"/>
      <c r="B310" s="147"/>
      <c r="C310" s="148" t="s">
        <v>607</v>
      </c>
      <c r="D310" s="148" t="s">
        <v>242</v>
      </c>
      <c r="E310" s="149" t="s">
        <v>2751</v>
      </c>
      <c r="F310" s="150" t="s">
        <v>2752</v>
      </c>
      <c r="G310" s="151" t="s">
        <v>138</v>
      </c>
      <c r="H310" s="152">
        <v>11.9</v>
      </c>
      <c r="I310" s="153"/>
      <c r="J310" s="152">
        <f>ROUND(I310*H310,3)</f>
        <v>0</v>
      </c>
      <c r="K310" s="154"/>
      <c r="L310" s="35"/>
      <c r="M310" s="155" t="s">
        <v>1</v>
      </c>
      <c r="N310" s="156" t="s">
        <v>46</v>
      </c>
      <c r="O310" s="60"/>
      <c r="P310" s="157">
        <f>O310*H310</f>
        <v>0</v>
      </c>
      <c r="Q310" s="157">
        <v>1.8900000000000001E-4</v>
      </c>
      <c r="R310" s="157">
        <f>Q310*H310</f>
        <v>2.2491000000000004E-3</v>
      </c>
      <c r="S310" s="157">
        <v>0</v>
      </c>
      <c r="T310" s="158">
        <f>S310*H310</f>
        <v>0</v>
      </c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R310" s="159" t="s">
        <v>246</v>
      </c>
      <c r="AT310" s="159" t="s">
        <v>242</v>
      </c>
      <c r="AU310" s="159" t="s">
        <v>140</v>
      </c>
      <c r="AY310" s="18" t="s">
        <v>239</v>
      </c>
      <c r="BE310" s="160">
        <f>IF(N310="základná",J310,0)</f>
        <v>0</v>
      </c>
      <c r="BF310" s="160">
        <f>IF(N310="znížená",J310,0)</f>
        <v>0</v>
      </c>
      <c r="BG310" s="160">
        <f>IF(N310="zákl. prenesená",J310,0)</f>
        <v>0</v>
      </c>
      <c r="BH310" s="160">
        <f>IF(N310="zníž. prenesená",J310,0)</f>
        <v>0</v>
      </c>
      <c r="BI310" s="160">
        <f>IF(N310="nulová",J310,0)</f>
        <v>0</v>
      </c>
      <c r="BJ310" s="18" t="s">
        <v>140</v>
      </c>
      <c r="BK310" s="161">
        <f>ROUND(I310*H310,3)</f>
        <v>0</v>
      </c>
      <c r="BL310" s="18" t="s">
        <v>246</v>
      </c>
      <c r="BM310" s="159" t="s">
        <v>2753</v>
      </c>
    </row>
    <row r="311" spans="1:65" s="13" customFormat="1">
      <c r="B311" s="162"/>
      <c r="D311" s="163" t="s">
        <v>247</v>
      </c>
      <c r="E311" s="164" t="s">
        <v>1</v>
      </c>
      <c r="F311" s="165" t="s">
        <v>2754</v>
      </c>
      <c r="H311" s="166">
        <v>11.9</v>
      </c>
      <c r="I311" s="167"/>
      <c r="L311" s="162"/>
      <c r="M311" s="168"/>
      <c r="N311" s="169"/>
      <c r="O311" s="169"/>
      <c r="P311" s="169"/>
      <c r="Q311" s="169"/>
      <c r="R311" s="169"/>
      <c r="S311" s="169"/>
      <c r="T311" s="170"/>
      <c r="AT311" s="164" t="s">
        <v>247</v>
      </c>
      <c r="AU311" s="164" t="s">
        <v>140</v>
      </c>
      <c r="AV311" s="13" t="s">
        <v>140</v>
      </c>
      <c r="AW311" s="13" t="s">
        <v>3</v>
      </c>
      <c r="AX311" s="13" t="s">
        <v>88</v>
      </c>
      <c r="AY311" s="164" t="s">
        <v>239</v>
      </c>
    </row>
    <row r="312" spans="1:65" s="2" customFormat="1" ht="24.25" customHeight="1">
      <c r="A312" s="34"/>
      <c r="B312" s="147"/>
      <c r="C312" s="148" t="s">
        <v>623</v>
      </c>
      <c r="D312" s="148" t="s">
        <v>242</v>
      </c>
      <c r="E312" s="149" t="s">
        <v>764</v>
      </c>
      <c r="F312" s="150" t="s">
        <v>765</v>
      </c>
      <c r="G312" s="151" t="s">
        <v>261</v>
      </c>
      <c r="H312" s="152">
        <v>35.31</v>
      </c>
      <c r="I312" s="153"/>
      <c r="J312" s="152">
        <f>ROUND(I312*H312,3)</f>
        <v>0</v>
      </c>
      <c r="K312" s="154"/>
      <c r="L312" s="35"/>
      <c r="M312" s="155" t="s">
        <v>1</v>
      </c>
      <c r="N312" s="156" t="s">
        <v>46</v>
      </c>
      <c r="O312" s="60"/>
      <c r="P312" s="157">
        <f>O312*H312</f>
        <v>0</v>
      </c>
      <c r="Q312" s="157">
        <v>2.0805000000000001E-2</v>
      </c>
      <c r="R312" s="157">
        <f>Q312*H312</f>
        <v>0.73462455000000004</v>
      </c>
      <c r="S312" s="157">
        <v>0</v>
      </c>
      <c r="T312" s="158">
        <f>S312*H312</f>
        <v>0</v>
      </c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R312" s="159" t="s">
        <v>246</v>
      </c>
      <c r="AT312" s="159" t="s">
        <v>242</v>
      </c>
      <c r="AU312" s="159" t="s">
        <v>140</v>
      </c>
      <c r="AY312" s="18" t="s">
        <v>239</v>
      </c>
      <c r="BE312" s="160">
        <f>IF(N312="základná",J312,0)</f>
        <v>0</v>
      </c>
      <c r="BF312" s="160">
        <f>IF(N312="znížená",J312,0)</f>
        <v>0</v>
      </c>
      <c r="BG312" s="160">
        <f>IF(N312="zákl. prenesená",J312,0)</f>
        <v>0</v>
      </c>
      <c r="BH312" s="160">
        <f>IF(N312="zníž. prenesená",J312,0)</f>
        <v>0</v>
      </c>
      <c r="BI312" s="160">
        <f>IF(N312="nulová",J312,0)</f>
        <v>0</v>
      </c>
      <c r="BJ312" s="18" t="s">
        <v>140</v>
      </c>
      <c r="BK312" s="161">
        <f>ROUND(I312*H312,3)</f>
        <v>0</v>
      </c>
      <c r="BL312" s="18" t="s">
        <v>246</v>
      </c>
      <c r="BM312" s="159" t="s">
        <v>2755</v>
      </c>
    </row>
    <row r="313" spans="1:65" s="13" customFormat="1">
      <c r="B313" s="162"/>
      <c r="D313" s="163" t="s">
        <v>247</v>
      </c>
      <c r="E313" s="164" t="s">
        <v>1</v>
      </c>
      <c r="F313" s="165" t="s">
        <v>2756</v>
      </c>
      <c r="H313" s="166">
        <v>48.51</v>
      </c>
      <c r="I313" s="167"/>
      <c r="L313" s="162"/>
      <c r="M313" s="168"/>
      <c r="N313" s="169"/>
      <c r="O313" s="169"/>
      <c r="P313" s="169"/>
      <c r="Q313" s="169"/>
      <c r="R313" s="169"/>
      <c r="S313" s="169"/>
      <c r="T313" s="170"/>
      <c r="AT313" s="164" t="s">
        <v>247</v>
      </c>
      <c r="AU313" s="164" t="s">
        <v>140</v>
      </c>
      <c r="AV313" s="13" t="s">
        <v>140</v>
      </c>
      <c r="AW313" s="13" t="s">
        <v>3</v>
      </c>
      <c r="AX313" s="13" t="s">
        <v>80</v>
      </c>
      <c r="AY313" s="164" t="s">
        <v>239</v>
      </c>
    </row>
    <row r="314" spans="1:65" s="13" customFormat="1">
      <c r="B314" s="162"/>
      <c r="D314" s="163" t="s">
        <v>247</v>
      </c>
      <c r="E314" s="164" t="s">
        <v>1</v>
      </c>
      <c r="F314" s="165" t="s">
        <v>2757</v>
      </c>
      <c r="H314" s="166">
        <v>-13.2</v>
      </c>
      <c r="I314" s="167"/>
      <c r="L314" s="162"/>
      <c r="M314" s="168"/>
      <c r="N314" s="169"/>
      <c r="O314" s="169"/>
      <c r="P314" s="169"/>
      <c r="Q314" s="169"/>
      <c r="R314" s="169"/>
      <c r="S314" s="169"/>
      <c r="T314" s="170"/>
      <c r="AT314" s="164" t="s">
        <v>247</v>
      </c>
      <c r="AU314" s="164" t="s">
        <v>140</v>
      </c>
      <c r="AV314" s="13" t="s">
        <v>140</v>
      </c>
      <c r="AW314" s="13" t="s">
        <v>3</v>
      </c>
      <c r="AX314" s="13" t="s">
        <v>80</v>
      </c>
      <c r="AY314" s="164" t="s">
        <v>239</v>
      </c>
    </row>
    <row r="315" spans="1:65" s="14" customFormat="1">
      <c r="B315" s="171"/>
      <c r="D315" s="163" t="s">
        <v>247</v>
      </c>
      <c r="E315" s="172" t="s">
        <v>1</v>
      </c>
      <c r="F315" s="173" t="s">
        <v>249</v>
      </c>
      <c r="H315" s="174">
        <v>35.31</v>
      </c>
      <c r="I315" s="175"/>
      <c r="L315" s="171"/>
      <c r="M315" s="176"/>
      <c r="N315" s="177"/>
      <c r="O315" s="177"/>
      <c r="P315" s="177"/>
      <c r="Q315" s="177"/>
      <c r="R315" s="177"/>
      <c r="S315" s="177"/>
      <c r="T315" s="178"/>
      <c r="AT315" s="172" t="s">
        <v>247</v>
      </c>
      <c r="AU315" s="172" t="s">
        <v>140</v>
      </c>
      <c r="AV315" s="14" t="s">
        <v>246</v>
      </c>
      <c r="AW315" s="14" t="s">
        <v>3</v>
      </c>
      <c r="AX315" s="14" t="s">
        <v>88</v>
      </c>
      <c r="AY315" s="172" t="s">
        <v>239</v>
      </c>
    </row>
    <row r="316" spans="1:65" s="2" customFormat="1" ht="24.25" customHeight="1">
      <c r="A316" s="34"/>
      <c r="B316" s="147"/>
      <c r="C316" s="148" t="s">
        <v>630</v>
      </c>
      <c r="D316" s="148" t="s">
        <v>242</v>
      </c>
      <c r="E316" s="149" t="s">
        <v>2758</v>
      </c>
      <c r="F316" s="150" t="s">
        <v>2759</v>
      </c>
      <c r="G316" s="151" t="s">
        <v>261</v>
      </c>
      <c r="H316" s="152">
        <v>13.375999999999999</v>
      </c>
      <c r="I316" s="153"/>
      <c r="J316" s="152">
        <f>ROUND(I316*H316,3)</f>
        <v>0</v>
      </c>
      <c r="K316" s="154"/>
      <c r="L316" s="35"/>
      <c r="M316" s="155" t="s">
        <v>1</v>
      </c>
      <c r="N316" s="156" t="s">
        <v>46</v>
      </c>
      <c r="O316" s="60"/>
      <c r="P316" s="157">
        <f>O316*H316</f>
        <v>0</v>
      </c>
      <c r="Q316" s="157">
        <v>2.5170000000000001E-2</v>
      </c>
      <c r="R316" s="157">
        <f>Q316*H316</f>
        <v>0.33667392000000002</v>
      </c>
      <c r="S316" s="157">
        <v>0</v>
      </c>
      <c r="T316" s="158">
        <f>S316*H316</f>
        <v>0</v>
      </c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R316" s="159" t="s">
        <v>246</v>
      </c>
      <c r="AT316" s="159" t="s">
        <v>242</v>
      </c>
      <c r="AU316" s="159" t="s">
        <v>140</v>
      </c>
      <c r="AY316" s="18" t="s">
        <v>239</v>
      </c>
      <c r="BE316" s="160">
        <f>IF(N316="základná",J316,0)</f>
        <v>0</v>
      </c>
      <c r="BF316" s="160">
        <f>IF(N316="znížená",J316,0)</f>
        <v>0</v>
      </c>
      <c r="BG316" s="160">
        <f>IF(N316="zákl. prenesená",J316,0)</f>
        <v>0</v>
      </c>
      <c r="BH316" s="160">
        <f>IF(N316="zníž. prenesená",J316,0)</f>
        <v>0</v>
      </c>
      <c r="BI316" s="160">
        <f>IF(N316="nulová",J316,0)</f>
        <v>0</v>
      </c>
      <c r="BJ316" s="18" t="s">
        <v>140</v>
      </c>
      <c r="BK316" s="161">
        <f>ROUND(I316*H316,3)</f>
        <v>0</v>
      </c>
      <c r="BL316" s="18" t="s">
        <v>246</v>
      </c>
      <c r="BM316" s="159" t="s">
        <v>2760</v>
      </c>
    </row>
    <row r="317" spans="1:65" s="13" customFormat="1">
      <c r="B317" s="162"/>
      <c r="D317" s="163" t="s">
        <v>247</v>
      </c>
      <c r="E317" s="164" t="s">
        <v>1</v>
      </c>
      <c r="F317" s="165" t="s">
        <v>2660</v>
      </c>
      <c r="H317" s="166">
        <v>13.375999999999999</v>
      </c>
      <c r="I317" s="167"/>
      <c r="L317" s="162"/>
      <c r="M317" s="168"/>
      <c r="N317" s="169"/>
      <c r="O317" s="169"/>
      <c r="P317" s="169"/>
      <c r="Q317" s="169"/>
      <c r="R317" s="169"/>
      <c r="S317" s="169"/>
      <c r="T317" s="170"/>
      <c r="AT317" s="164" t="s">
        <v>247</v>
      </c>
      <c r="AU317" s="164" t="s">
        <v>140</v>
      </c>
      <c r="AV317" s="13" t="s">
        <v>140</v>
      </c>
      <c r="AW317" s="13" t="s">
        <v>3</v>
      </c>
      <c r="AX317" s="13" t="s">
        <v>88</v>
      </c>
      <c r="AY317" s="164" t="s">
        <v>239</v>
      </c>
    </row>
    <row r="318" spans="1:65" s="2" customFormat="1" ht="24.25" customHeight="1">
      <c r="A318" s="34"/>
      <c r="B318" s="147"/>
      <c r="C318" s="148" t="s">
        <v>663</v>
      </c>
      <c r="D318" s="148" t="s">
        <v>242</v>
      </c>
      <c r="E318" s="149" t="s">
        <v>777</v>
      </c>
      <c r="F318" s="150" t="s">
        <v>778</v>
      </c>
      <c r="G318" s="151" t="s">
        <v>261</v>
      </c>
      <c r="H318" s="152">
        <v>3.46</v>
      </c>
      <c r="I318" s="153"/>
      <c r="J318" s="152">
        <f>ROUND(I318*H318,3)</f>
        <v>0</v>
      </c>
      <c r="K318" s="154"/>
      <c r="L318" s="35"/>
      <c r="M318" s="155" t="s">
        <v>1</v>
      </c>
      <c r="N318" s="156" t="s">
        <v>46</v>
      </c>
      <c r="O318" s="60"/>
      <c r="P318" s="157">
        <f>O318*H318</f>
        <v>0</v>
      </c>
      <c r="Q318" s="157">
        <v>1.8682500000000001E-2</v>
      </c>
      <c r="R318" s="157">
        <f>Q318*H318</f>
        <v>6.4641450000000003E-2</v>
      </c>
      <c r="S318" s="157">
        <v>0</v>
      </c>
      <c r="T318" s="158">
        <f>S318*H318</f>
        <v>0</v>
      </c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R318" s="159" t="s">
        <v>246</v>
      </c>
      <c r="AT318" s="159" t="s">
        <v>242</v>
      </c>
      <c r="AU318" s="159" t="s">
        <v>140</v>
      </c>
      <c r="AY318" s="18" t="s">
        <v>239</v>
      </c>
      <c r="BE318" s="160">
        <f>IF(N318="základná",J318,0)</f>
        <v>0</v>
      </c>
      <c r="BF318" s="160">
        <f>IF(N318="znížená",J318,0)</f>
        <v>0</v>
      </c>
      <c r="BG318" s="160">
        <f>IF(N318="zákl. prenesená",J318,0)</f>
        <v>0</v>
      </c>
      <c r="BH318" s="160">
        <f>IF(N318="zníž. prenesená",J318,0)</f>
        <v>0</v>
      </c>
      <c r="BI318" s="160">
        <f>IF(N318="nulová",J318,0)</f>
        <v>0</v>
      </c>
      <c r="BJ318" s="18" t="s">
        <v>140</v>
      </c>
      <c r="BK318" s="161">
        <f>ROUND(I318*H318,3)</f>
        <v>0</v>
      </c>
      <c r="BL318" s="18" t="s">
        <v>246</v>
      </c>
      <c r="BM318" s="159" t="s">
        <v>2761</v>
      </c>
    </row>
    <row r="319" spans="1:65" s="13" customFormat="1">
      <c r="B319" s="162"/>
      <c r="D319" s="163" t="s">
        <v>247</v>
      </c>
      <c r="E319" s="164" t="s">
        <v>1</v>
      </c>
      <c r="F319" s="165" t="s">
        <v>2762</v>
      </c>
      <c r="H319" s="166">
        <v>3.46</v>
      </c>
      <c r="I319" s="167"/>
      <c r="L319" s="162"/>
      <c r="M319" s="168"/>
      <c r="N319" s="169"/>
      <c r="O319" s="169"/>
      <c r="P319" s="169"/>
      <c r="Q319" s="169"/>
      <c r="R319" s="169"/>
      <c r="S319" s="169"/>
      <c r="T319" s="170"/>
      <c r="AT319" s="164" t="s">
        <v>247</v>
      </c>
      <c r="AU319" s="164" t="s">
        <v>140</v>
      </c>
      <c r="AV319" s="13" t="s">
        <v>140</v>
      </c>
      <c r="AW319" s="13" t="s">
        <v>3</v>
      </c>
      <c r="AX319" s="13" t="s">
        <v>88</v>
      </c>
      <c r="AY319" s="164" t="s">
        <v>239</v>
      </c>
    </row>
    <row r="320" spans="1:65" s="12" customFormat="1" ht="22.75" customHeight="1">
      <c r="B320" s="134"/>
      <c r="D320" s="135" t="s">
        <v>79</v>
      </c>
      <c r="E320" s="145" t="s">
        <v>809</v>
      </c>
      <c r="F320" s="145" t="s">
        <v>509</v>
      </c>
      <c r="I320" s="137"/>
      <c r="J320" s="146">
        <f>BK320</f>
        <v>0</v>
      </c>
      <c r="L320" s="134"/>
      <c r="M320" s="139"/>
      <c r="N320" s="140"/>
      <c r="O320" s="140"/>
      <c r="P320" s="141">
        <f>SUM(P321:P323)</f>
        <v>0</v>
      </c>
      <c r="Q320" s="140"/>
      <c r="R320" s="141">
        <f>SUM(R321:R323)</f>
        <v>0</v>
      </c>
      <c r="S320" s="140"/>
      <c r="T320" s="142">
        <f>SUM(T321:T323)</f>
        <v>0</v>
      </c>
      <c r="AR320" s="135" t="s">
        <v>88</v>
      </c>
      <c r="AT320" s="143" t="s">
        <v>79</v>
      </c>
      <c r="AU320" s="143" t="s">
        <v>88</v>
      </c>
      <c r="AY320" s="135" t="s">
        <v>239</v>
      </c>
      <c r="BK320" s="144">
        <f>SUM(BK321:BK323)</f>
        <v>0</v>
      </c>
    </row>
    <row r="321" spans="1:65" s="2" customFormat="1" ht="24.25" customHeight="1">
      <c r="A321" s="34"/>
      <c r="B321" s="147"/>
      <c r="C321" s="148" t="s">
        <v>668</v>
      </c>
      <c r="D321" s="148" t="s">
        <v>242</v>
      </c>
      <c r="E321" s="149" t="s">
        <v>1455</v>
      </c>
      <c r="F321" s="150" t="s">
        <v>1456</v>
      </c>
      <c r="G321" s="151" t="s">
        <v>461</v>
      </c>
      <c r="H321" s="152">
        <v>0.111</v>
      </c>
      <c r="I321" s="153"/>
      <c r="J321" s="152">
        <f>ROUND(I321*H321,3)</f>
        <v>0</v>
      </c>
      <c r="K321" s="154"/>
      <c r="L321" s="35"/>
      <c r="M321" s="155" t="s">
        <v>1</v>
      </c>
      <c r="N321" s="156" t="s">
        <v>46</v>
      </c>
      <c r="O321" s="60"/>
      <c r="P321" s="157">
        <f>O321*H321</f>
        <v>0</v>
      </c>
      <c r="Q321" s="157">
        <v>0</v>
      </c>
      <c r="R321" s="157">
        <f>Q321*H321</f>
        <v>0</v>
      </c>
      <c r="S321" s="157">
        <v>0</v>
      </c>
      <c r="T321" s="158">
        <f>S321*H321</f>
        <v>0</v>
      </c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R321" s="159" t="s">
        <v>246</v>
      </c>
      <c r="AT321" s="159" t="s">
        <v>242</v>
      </c>
      <c r="AU321" s="159" t="s">
        <v>140</v>
      </c>
      <c r="AY321" s="18" t="s">
        <v>239</v>
      </c>
      <c r="BE321" s="160">
        <f>IF(N321="základná",J321,0)</f>
        <v>0</v>
      </c>
      <c r="BF321" s="160">
        <f>IF(N321="znížená",J321,0)</f>
        <v>0</v>
      </c>
      <c r="BG321" s="160">
        <f>IF(N321="zákl. prenesená",J321,0)</f>
        <v>0</v>
      </c>
      <c r="BH321" s="160">
        <f>IF(N321="zníž. prenesená",J321,0)</f>
        <v>0</v>
      </c>
      <c r="BI321" s="160">
        <f>IF(N321="nulová",J321,0)</f>
        <v>0</v>
      </c>
      <c r="BJ321" s="18" t="s">
        <v>140</v>
      </c>
      <c r="BK321" s="161">
        <f>ROUND(I321*H321,3)</f>
        <v>0</v>
      </c>
      <c r="BL321" s="18" t="s">
        <v>246</v>
      </c>
      <c r="BM321" s="159" t="s">
        <v>2763</v>
      </c>
    </row>
    <row r="322" spans="1:65" s="2" customFormat="1" ht="24.25" customHeight="1">
      <c r="A322" s="34"/>
      <c r="B322" s="147"/>
      <c r="C322" s="148" t="s">
        <v>656</v>
      </c>
      <c r="D322" s="148" t="s">
        <v>242</v>
      </c>
      <c r="E322" s="149" t="s">
        <v>1458</v>
      </c>
      <c r="F322" s="150" t="s">
        <v>1459</v>
      </c>
      <c r="G322" s="151" t="s">
        <v>461</v>
      </c>
      <c r="H322" s="152">
        <v>1.3080000000000001</v>
      </c>
      <c r="I322" s="153"/>
      <c r="J322" s="152">
        <f>ROUND(I322*H322,3)</f>
        <v>0</v>
      </c>
      <c r="K322" s="154"/>
      <c r="L322" s="35"/>
      <c r="M322" s="155" t="s">
        <v>1</v>
      </c>
      <c r="N322" s="156" t="s">
        <v>46</v>
      </c>
      <c r="O322" s="60"/>
      <c r="P322" s="157">
        <f>O322*H322</f>
        <v>0</v>
      </c>
      <c r="Q322" s="157">
        <v>0</v>
      </c>
      <c r="R322" s="157">
        <f>Q322*H322</f>
        <v>0</v>
      </c>
      <c r="S322" s="157">
        <v>0</v>
      </c>
      <c r="T322" s="158">
        <f>S322*H322</f>
        <v>0</v>
      </c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R322" s="159" t="s">
        <v>246</v>
      </c>
      <c r="AT322" s="159" t="s">
        <v>242</v>
      </c>
      <c r="AU322" s="159" t="s">
        <v>140</v>
      </c>
      <c r="AY322" s="18" t="s">
        <v>239</v>
      </c>
      <c r="BE322" s="160">
        <f>IF(N322="základná",J322,0)</f>
        <v>0</v>
      </c>
      <c r="BF322" s="160">
        <f>IF(N322="znížená",J322,0)</f>
        <v>0</v>
      </c>
      <c r="BG322" s="160">
        <f>IF(N322="zákl. prenesená",J322,0)</f>
        <v>0</v>
      </c>
      <c r="BH322" s="160">
        <f>IF(N322="zníž. prenesená",J322,0)</f>
        <v>0</v>
      </c>
      <c r="BI322" s="160">
        <f>IF(N322="nulová",J322,0)</f>
        <v>0</v>
      </c>
      <c r="BJ322" s="18" t="s">
        <v>140</v>
      </c>
      <c r="BK322" s="161">
        <f>ROUND(I322*H322,3)</f>
        <v>0</v>
      </c>
      <c r="BL322" s="18" t="s">
        <v>246</v>
      </c>
      <c r="BM322" s="159" t="s">
        <v>2764</v>
      </c>
    </row>
    <row r="323" spans="1:65" s="2" customFormat="1" ht="24.25" customHeight="1">
      <c r="A323" s="34"/>
      <c r="B323" s="147"/>
      <c r="C323" s="148" t="s">
        <v>678</v>
      </c>
      <c r="D323" s="148" t="s">
        <v>242</v>
      </c>
      <c r="E323" s="149" t="s">
        <v>1461</v>
      </c>
      <c r="F323" s="150" t="s">
        <v>1462</v>
      </c>
      <c r="G323" s="151" t="s">
        <v>461</v>
      </c>
      <c r="H323" s="152">
        <v>4.6470000000000002</v>
      </c>
      <c r="I323" s="153"/>
      <c r="J323" s="152">
        <f>ROUND(I323*H323,3)</f>
        <v>0</v>
      </c>
      <c r="K323" s="154"/>
      <c r="L323" s="35"/>
      <c r="M323" s="155" t="s">
        <v>1</v>
      </c>
      <c r="N323" s="156" t="s">
        <v>46</v>
      </c>
      <c r="O323" s="60"/>
      <c r="P323" s="157">
        <f>O323*H323</f>
        <v>0</v>
      </c>
      <c r="Q323" s="157">
        <v>0</v>
      </c>
      <c r="R323" s="157">
        <f>Q323*H323</f>
        <v>0</v>
      </c>
      <c r="S323" s="157">
        <v>0</v>
      </c>
      <c r="T323" s="158">
        <f>S323*H323</f>
        <v>0</v>
      </c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R323" s="159" t="s">
        <v>246</v>
      </c>
      <c r="AT323" s="159" t="s">
        <v>242</v>
      </c>
      <c r="AU323" s="159" t="s">
        <v>140</v>
      </c>
      <c r="AY323" s="18" t="s">
        <v>239</v>
      </c>
      <c r="BE323" s="160">
        <f>IF(N323="základná",J323,0)</f>
        <v>0</v>
      </c>
      <c r="BF323" s="160">
        <f>IF(N323="znížená",J323,0)</f>
        <v>0</v>
      </c>
      <c r="BG323" s="160">
        <f>IF(N323="zákl. prenesená",J323,0)</f>
        <v>0</v>
      </c>
      <c r="BH323" s="160">
        <f>IF(N323="zníž. prenesená",J323,0)</f>
        <v>0</v>
      </c>
      <c r="BI323" s="160">
        <f>IF(N323="nulová",J323,0)</f>
        <v>0</v>
      </c>
      <c r="BJ323" s="18" t="s">
        <v>140</v>
      </c>
      <c r="BK323" s="161">
        <f>ROUND(I323*H323,3)</f>
        <v>0</v>
      </c>
      <c r="BL323" s="18" t="s">
        <v>246</v>
      </c>
      <c r="BM323" s="159" t="s">
        <v>2765</v>
      </c>
    </row>
    <row r="324" spans="1:65" s="12" customFormat="1" ht="25.85" customHeight="1">
      <c r="B324" s="134"/>
      <c r="D324" s="135" t="s">
        <v>79</v>
      </c>
      <c r="E324" s="136" t="s">
        <v>678</v>
      </c>
      <c r="F324" s="136" t="s">
        <v>822</v>
      </c>
      <c r="I324" s="137"/>
      <c r="J324" s="138">
        <f>BK324</f>
        <v>0</v>
      </c>
      <c r="L324" s="134"/>
      <c r="M324" s="139"/>
      <c r="N324" s="140"/>
      <c r="O324" s="140"/>
      <c r="P324" s="141">
        <f>P325+P337+P342</f>
        <v>0</v>
      </c>
      <c r="Q324" s="140"/>
      <c r="R324" s="141">
        <f>R325+R337+R342</f>
        <v>1.4794919476500001</v>
      </c>
      <c r="S324" s="140"/>
      <c r="T324" s="142">
        <f>T325+T337+T342</f>
        <v>0</v>
      </c>
      <c r="AR324" s="135" t="s">
        <v>88</v>
      </c>
      <c r="AT324" s="143" t="s">
        <v>79</v>
      </c>
      <c r="AU324" s="143" t="s">
        <v>80</v>
      </c>
      <c r="AY324" s="135" t="s">
        <v>239</v>
      </c>
      <c r="BK324" s="144">
        <f>BK325+BK337+BK342</f>
        <v>0</v>
      </c>
    </row>
    <row r="325" spans="1:65" s="12" customFormat="1" ht="22.75" customHeight="1">
      <c r="B325" s="134"/>
      <c r="D325" s="135" t="s">
        <v>79</v>
      </c>
      <c r="E325" s="145" t="s">
        <v>823</v>
      </c>
      <c r="F325" s="145" t="s">
        <v>824</v>
      </c>
      <c r="I325" s="137"/>
      <c r="J325" s="146">
        <f>BK325</f>
        <v>0</v>
      </c>
      <c r="L325" s="134"/>
      <c r="M325" s="139"/>
      <c r="N325" s="140"/>
      <c r="O325" s="140"/>
      <c r="P325" s="141">
        <f>SUM(P326:P336)</f>
        <v>0</v>
      </c>
      <c r="Q325" s="140"/>
      <c r="R325" s="141">
        <f>SUM(R326:R336)</f>
        <v>1.32397194765</v>
      </c>
      <c r="S325" s="140"/>
      <c r="T325" s="142">
        <f>SUM(T326:T336)</f>
        <v>0</v>
      </c>
      <c r="AR325" s="135" t="s">
        <v>88</v>
      </c>
      <c r="AT325" s="143" t="s">
        <v>79</v>
      </c>
      <c r="AU325" s="143" t="s">
        <v>88</v>
      </c>
      <c r="AY325" s="135" t="s">
        <v>239</v>
      </c>
      <c r="BK325" s="144">
        <f>SUM(BK326:BK336)</f>
        <v>0</v>
      </c>
    </row>
    <row r="326" spans="1:65" s="2" customFormat="1" ht="24.25" customHeight="1">
      <c r="A326" s="34"/>
      <c r="B326" s="147"/>
      <c r="C326" s="148" t="s">
        <v>681</v>
      </c>
      <c r="D326" s="148" t="s">
        <v>242</v>
      </c>
      <c r="E326" s="149" t="s">
        <v>2766</v>
      </c>
      <c r="F326" s="150" t="s">
        <v>2767</v>
      </c>
      <c r="G326" s="151" t="s">
        <v>261</v>
      </c>
      <c r="H326" s="152">
        <v>159.702</v>
      </c>
      <c r="I326" s="153"/>
      <c r="J326" s="152">
        <f>ROUND(I326*H326,3)</f>
        <v>0</v>
      </c>
      <c r="K326" s="154"/>
      <c r="L326" s="35"/>
      <c r="M326" s="155" t="s">
        <v>1</v>
      </c>
      <c r="N326" s="156" t="s">
        <v>46</v>
      </c>
      <c r="O326" s="60"/>
      <c r="P326" s="157">
        <f>O326*H326</f>
        <v>0</v>
      </c>
      <c r="Q326" s="157">
        <v>0</v>
      </c>
      <c r="R326" s="157">
        <f>Q326*H326</f>
        <v>0</v>
      </c>
      <c r="S326" s="157">
        <v>0</v>
      </c>
      <c r="T326" s="158">
        <f>S326*H326</f>
        <v>0</v>
      </c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R326" s="159" t="s">
        <v>246</v>
      </c>
      <c r="AT326" s="159" t="s">
        <v>242</v>
      </c>
      <c r="AU326" s="159" t="s">
        <v>140</v>
      </c>
      <c r="AY326" s="18" t="s">
        <v>239</v>
      </c>
      <c r="BE326" s="160">
        <f>IF(N326="základná",J326,0)</f>
        <v>0</v>
      </c>
      <c r="BF326" s="160">
        <f>IF(N326="znížená",J326,0)</f>
        <v>0</v>
      </c>
      <c r="BG326" s="160">
        <f>IF(N326="zákl. prenesená",J326,0)</f>
        <v>0</v>
      </c>
      <c r="BH326" s="160">
        <f>IF(N326="zníž. prenesená",J326,0)</f>
        <v>0</v>
      </c>
      <c r="BI326" s="160">
        <f>IF(N326="nulová",J326,0)</f>
        <v>0</v>
      </c>
      <c r="BJ326" s="18" t="s">
        <v>140</v>
      </c>
      <c r="BK326" s="161">
        <f>ROUND(I326*H326,3)</f>
        <v>0</v>
      </c>
      <c r="BL326" s="18" t="s">
        <v>246</v>
      </c>
      <c r="BM326" s="159" t="s">
        <v>2768</v>
      </c>
    </row>
    <row r="327" spans="1:65" s="2" customFormat="1" ht="29.45">
      <c r="A327" s="34"/>
      <c r="B327" s="35"/>
      <c r="C327" s="34"/>
      <c r="D327" s="163" t="s">
        <v>316</v>
      </c>
      <c r="E327" s="34"/>
      <c r="F327" s="186" t="s">
        <v>2769</v>
      </c>
      <c r="G327" s="34"/>
      <c r="H327" s="34"/>
      <c r="I327" s="187"/>
      <c r="J327" s="34"/>
      <c r="K327" s="34"/>
      <c r="L327" s="35"/>
      <c r="M327" s="188"/>
      <c r="N327" s="189"/>
      <c r="O327" s="60"/>
      <c r="P327" s="60"/>
      <c r="Q327" s="60"/>
      <c r="R327" s="60"/>
      <c r="S327" s="60"/>
      <c r="T327" s="61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T327" s="18" t="s">
        <v>316</v>
      </c>
      <c r="AU327" s="18" t="s">
        <v>140</v>
      </c>
    </row>
    <row r="328" spans="1:65" s="13" customFormat="1" ht="20.95">
      <c r="B328" s="162"/>
      <c r="D328" s="163" t="s">
        <v>247</v>
      </c>
      <c r="E328" s="164" t="s">
        <v>1</v>
      </c>
      <c r="F328" s="165" t="s">
        <v>2770</v>
      </c>
      <c r="H328" s="166">
        <v>159.702</v>
      </c>
      <c r="I328" s="167"/>
      <c r="L328" s="162"/>
      <c r="M328" s="168"/>
      <c r="N328" s="169"/>
      <c r="O328" s="169"/>
      <c r="P328" s="169"/>
      <c r="Q328" s="169"/>
      <c r="R328" s="169"/>
      <c r="S328" s="169"/>
      <c r="T328" s="170"/>
      <c r="AT328" s="164" t="s">
        <v>247</v>
      </c>
      <c r="AU328" s="164" t="s">
        <v>140</v>
      </c>
      <c r="AV328" s="13" t="s">
        <v>140</v>
      </c>
      <c r="AW328" s="13" t="s">
        <v>3</v>
      </c>
      <c r="AX328" s="13" t="s">
        <v>88</v>
      </c>
      <c r="AY328" s="164" t="s">
        <v>239</v>
      </c>
    </row>
    <row r="329" spans="1:65" s="2" customFormat="1" ht="24.25" customHeight="1">
      <c r="A329" s="34"/>
      <c r="B329" s="147"/>
      <c r="C329" s="190" t="s">
        <v>684</v>
      </c>
      <c r="D329" s="190" t="s">
        <v>541</v>
      </c>
      <c r="E329" s="191" t="s">
        <v>2771</v>
      </c>
      <c r="F329" s="192" t="s">
        <v>2772</v>
      </c>
      <c r="G329" s="193" t="s">
        <v>261</v>
      </c>
      <c r="H329" s="194">
        <v>162.91399999999999</v>
      </c>
      <c r="I329" s="195"/>
      <c r="J329" s="194">
        <f>ROUND(I329*H329,3)</f>
        <v>0</v>
      </c>
      <c r="K329" s="196"/>
      <c r="L329" s="197"/>
      <c r="M329" s="198" t="s">
        <v>1</v>
      </c>
      <c r="N329" s="199" t="s">
        <v>46</v>
      </c>
      <c r="O329" s="60"/>
      <c r="P329" s="157">
        <f>O329*H329</f>
        <v>0</v>
      </c>
      <c r="Q329" s="157">
        <v>6.6E-3</v>
      </c>
      <c r="R329" s="157">
        <f>Q329*H329</f>
        <v>1.0752324</v>
      </c>
      <c r="S329" s="157">
        <v>0</v>
      </c>
      <c r="T329" s="158">
        <f>S329*H329</f>
        <v>0</v>
      </c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R329" s="159" t="s">
        <v>291</v>
      </c>
      <c r="AT329" s="159" t="s">
        <v>541</v>
      </c>
      <c r="AU329" s="159" t="s">
        <v>140</v>
      </c>
      <c r="AY329" s="18" t="s">
        <v>239</v>
      </c>
      <c r="BE329" s="160">
        <f>IF(N329="základná",J329,0)</f>
        <v>0</v>
      </c>
      <c r="BF329" s="160">
        <f>IF(N329="znížená",J329,0)</f>
        <v>0</v>
      </c>
      <c r="BG329" s="160">
        <f>IF(N329="zákl. prenesená",J329,0)</f>
        <v>0</v>
      </c>
      <c r="BH329" s="160">
        <f>IF(N329="zníž. prenesená",J329,0)</f>
        <v>0</v>
      </c>
      <c r="BI329" s="160">
        <f>IF(N329="nulová",J329,0)</f>
        <v>0</v>
      </c>
      <c r="BJ329" s="18" t="s">
        <v>140</v>
      </c>
      <c r="BK329" s="161">
        <f>ROUND(I329*H329,3)</f>
        <v>0</v>
      </c>
      <c r="BL329" s="18" t="s">
        <v>246</v>
      </c>
      <c r="BM329" s="159" t="s">
        <v>2773</v>
      </c>
    </row>
    <row r="330" spans="1:65" s="13" customFormat="1">
      <c r="B330" s="162"/>
      <c r="D330" s="163" t="s">
        <v>247</v>
      </c>
      <c r="F330" s="165" t="s">
        <v>2774</v>
      </c>
      <c r="H330" s="166">
        <v>162.91399999999999</v>
      </c>
      <c r="I330" s="167"/>
      <c r="L330" s="162"/>
      <c r="M330" s="168"/>
      <c r="N330" s="169"/>
      <c r="O330" s="169"/>
      <c r="P330" s="169"/>
      <c r="Q330" s="169"/>
      <c r="R330" s="169"/>
      <c r="S330" s="169"/>
      <c r="T330" s="170"/>
      <c r="AT330" s="164" t="s">
        <v>247</v>
      </c>
      <c r="AU330" s="164" t="s">
        <v>140</v>
      </c>
      <c r="AV330" s="13" t="s">
        <v>140</v>
      </c>
      <c r="AW330" s="13" t="s">
        <v>4</v>
      </c>
      <c r="AX330" s="13" t="s">
        <v>88</v>
      </c>
      <c r="AY330" s="164" t="s">
        <v>239</v>
      </c>
    </row>
    <row r="331" spans="1:65" s="2" customFormat="1" ht="24.25" customHeight="1">
      <c r="A331" s="34"/>
      <c r="B331" s="147"/>
      <c r="C331" s="148" t="s">
        <v>687</v>
      </c>
      <c r="D331" s="148" t="s">
        <v>242</v>
      </c>
      <c r="E331" s="149" t="s">
        <v>2775</v>
      </c>
      <c r="F331" s="150" t="s">
        <v>2776</v>
      </c>
      <c r="G331" s="151" t="s">
        <v>138</v>
      </c>
      <c r="H331" s="152">
        <v>75.849999999999994</v>
      </c>
      <c r="I331" s="153"/>
      <c r="J331" s="152">
        <f>ROUND(I331*H331,3)</f>
        <v>0</v>
      </c>
      <c r="K331" s="154"/>
      <c r="L331" s="35"/>
      <c r="M331" s="155" t="s">
        <v>1</v>
      </c>
      <c r="N331" s="156" t="s">
        <v>46</v>
      </c>
      <c r="O331" s="60"/>
      <c r="P331" s="157">
        <f>O331*H331</f>
        <v>0</v>
      </c>
      <c r="Q331" s="157">
        <v>3.2109E-5</v>
      </c>
      <c r="R331" s="157">
        <f>Q331*H331</f>
        <v>2.4354676499999998E-3</v>
      </c>
      <c r="S331" s="157">
        <v>0</v>
      </c>
      <c r="T331" s="158">
        <f>S331*H331</f>
        <v>0</v>
      </c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R331" s="159" t="s">
        <v>307</v>
      </c>
      <c r="AT331" s="159" t="s">
        <v>242</v>
      </c>
      <c r="AU331" s="159" t="s">
        <v>140</v>
      </c>
      <c r="AY331" s="18" t="s">
        <v>239</v>
      </c>
      <c r="BE331" s="160">
        <f>IF(N331="základná",J331,0)</f>
        <v>0</v>
      </c>
      <c r="BF331" s="160">
        <f>IF(N331="znížená",J331,0)</f>
        <v>0</v>
      </c>
      <c r="BG331" s="160">
        <f>IF(N331="zákl. prenesená",J331,0)</f>
        <v>0</v>
      </c>
      <c r="BH331" s="160">
        <f>IF(N331="zníž. prenesená",J331,0)</f>
        <v>0</v>
      </c>
      <c r="BI331" s="160">
        <f>IF(N331="nulová",J331,0)</f>
        <v>0</v>
      </c>
      <c r="BJ331" s="18" t="s">
        <v>140</v>
      </c>
      <c r="BK331" s="161">
        <f>ROUND(I331*H331,3)</f>
        <v>0</v>
      </c>
      <c r="BL331" s="18" t="s">
        <v>307</v>
      </c>
      <c r="BM331" s="159" t="s">
        <v>2777</v>
      </c>
    </row>
    <row r="332" spans="1:65" s="13" customFormat="1">
      <c r="B332" s="162"/>
      <c r="D332" s="163" t="s">
        <v>247</v>
      </c>
      <c r="E332" s="164" t="s">
        <v>1</v>
      </c>
      <c r="F332" s="165" t="s">
        <v>2778</v>
      </c>
      <c r="H332" s="166">
        <v>58</v>
      </c>
      <c r="I332" s="167"/>
      <c r="L332" s="162"/>
      <c r="M332" s="168"/>
      <c r="N332" s="169"/>
      <c r="O332" s="169"/>
      <c r="P332" s="169"/>
      <c r="Q332" s="169"/>
      <c r="R332" s="169"/>
      <c r="S332" s="169"/>
      <c r="T332" s="170"/>
      <c r="AT332" s="164" t="s">
        <v>247</v>
      </c>
      <c r="AU332" s="164" t="s">
        <v>140</v>
      </c>
      <c r="AV332" s="13" t="s">
        <v>140</v>
      </c>
      <c r="AW332" s="13" t="s">
        <v>3</v>
      </c>
      <c r="AX332" s="13" t="s">
        <v>80</v>
      </c>
      <c r="AY332" s="164" t="s">
        <v>239</v>
      </c>
    </row>
    <row r="333" spans="1:65" s="13" customFormat="1">
      <c r="B333" s="162"/>
      <c r="D333" s="163" t="s">
        <v>247</v>
      </c>
      <c r="E333" s="164" t="s">
        <v>1</v>
      </c>
      <c r="F333" s="165" t="s">
        <v>2779</v>
      </c>
      <c r="H333" s="166">
        <v>17.850000000000001</v>
      </c>
      <c r="I333" s="167"/>
      <c r="L333" s="162"/>
      <c r="M333" s="168"/>
      <c r="N333" s="169"/>
      <c r="O333" s="169"/>
      <c r="P333" s="169"/>
      <c r="Q333" s="169"/>
      <c r="R333" s="169"/>
      <c r="S333" s="169"/>
      <c r="T333" s="170"/>
      <c r="AT333" s="164" t="s">
        <v>247</v>
      </c>
      <c r="AU333" s="164" t="s">
        <v>140</v>
      </c>
      <c r="AV333" s="13" t="s">
        <v>140</v>
      </c>
      <c r="AW333" s="13" t="s">
        <v>3</v>
      </c>
      <c r="AX333" s="13" t="s">
        <v>80</v>
      </c>
      <c r="AY333" s="164" t="s">
        <v>239</v>
      </c>
    </row>
    <row r="334" spans="1:65" s="14" customFormat="1">
      <c r="B334" s="171"/>
      <c r="D334" s="163" t="s">
        <v>247</v>
      </c>
      <c r="E334" s="172" t="s">
        <v>1</v>
      </c>
      <c r="F334" s="173" t="s">
        <v>249</v>
      </c>
      <c r="H334" s="174">
        <v>75.849999999999994</v>
      </c>
      <c r="I334" s="175"/>
      <c r="L334" s="171"/>
      <c r="M334" s="176"/>
      <c r="N334" s="177"/>
      <c r="O334" s="177"/>
      <c r="P334" s="177"/>
      <c r="Q334" s="177"/>
      <c r="R334" s="177"/>
      <c r="S334" s="177"/>
      <c r="T334" s="178"/>
      <c r="AT334" s="172" t="s">
        <v>247</v>
      </c>
      <c r="AU334" s="172" t="s">
        <v>140</v>
      </c>
      <c r="AV334" s="14" t="s">
        <v>246</v>
      </c>
      <c r="AW334" s="14" t="s">
        <v>3</v>
      </c>
      <c r="AX334" s="14" t="s">
        <v>88</v>
      </c>
      <c r="AY334" s="172" t="s">
        <v>239</v>
      </c>
    </row>
    <row r="335" spans="1:65" s="2" customFormat="1" ht="24.25" customHeight="1">
      <c r="A335" s="34"/>
      <c r="B335" s="147"/>
      <c r="C335" s="190" t="s">
        <v>750</v>
      </c>
      <c r="D335" s="190" t="s">
        <v>541</v>
      </c>
      <c r="E335" s="191" t="s">
        <v>2780</v>
      </c>
      <c r="F335" s="192" t="s">
        <v>2781</v>
      </c>
      <c r="G335" s="193" t="s">
        <v>261</v>
      </c>
      <c r="H335" s="194">
        <v>31.099</v>
      </c>
      <c r="I335" s="195"/>
      <c r="J335" s="194">
        <f>ROUND(I335*H335,3)</f>
        <v>0</v>
      </c>
      <c r="K335" s="196"/>
      <c r="L335" s="197"/>
      <c r="M335" s="198" t="s">
        <v>1</v>
      </c>
      <c r="N335" s="199" t="s">
        <v>46</v>
      </c>
      <c r="O335" s="60"/>
      <c r="P335" s="157">
        <f>O335*H335</f>
        <v>0</v>
      </c>
      <c r="Q335" s="157">
        <v>7.92E-3</v>
      </c>
      <c r="R335" s="157">
        <f>Q335*H335</f>
        <v>0.24630408000000001</v>
      </c>
      <c r="S335" s="157">
        <v>0</v>
      </c>
      <c r="T335" s="158">
        <f>S335*H335</f>
        <v>0</v>
      </c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R335" s="159" t="s">
        <v>323</v>
      </c>
      <c r="AT335" s="159" t="s">
        <v>541</v>
      </c>
      <c r="AU335" s="159" t="s">
        <v>140</v>
      </c>
      <c r="AY335" s="18" t="s">
        <v>239</v>
      </c>
      <c r="BE335" s="160">
        <f>IF(N335="základná",J335,0)</f>
        <v>0</v>
      </c>
      <c r="BF335" s="160">
        <f>IF(N335="znížená",J335,0)</f>
        <v>0</v>
      </c>
      <c r="BG335" s="160">
        <f>IF(N335="zákl. prenesená",J335,0)</f>
        <v>0</v>
      </c>
      <c r="BH335" s="160">
        <f>IF(N335="zníž. prenesená",J335,0)</f>
        <v>0</v>
      </c>
      <c r="BI335" s="160">
        <f>IF(N335="nulová",J335,0)</f>
        <v>0</v>
      </c>
      <c r="BJ335" s="18" t="s">
        <v>140</v>
      </c>
      <c r="BK335" s="161">
        <f>ROUND(I335*H335,3)</f>
        <v>0</v>
      </c>
      <c r="BL335" s="18" t="s">
        <v>307</v>
      </c>
      <c r="BM335" s="159" t="s">
        <v>2782</v>
      </c>
    </row>
    <row r="336" spans="1:65" s="13" customFormat="1">
      <c r="B336" s="162"/>
      <c r="D336" s="163" t="s">
        <v>247</v>
      </c>
      <c r="F336" s="165" t="s">
        <v>2783</v>
      </c>
      <c r="H336" s="166">
        <v>31.099</v>
      </c>
      <c r="I336" s="167"/>
      <c r="L336" s="162"/>
      <c r="M336" s="168"/>
      <c r="N336" s="169"/>
      <c r="O336" s="169"/>
      <c r="P336" s="169"/>
      <c r="Q336" s="169"/>
      <c r="R336" s="169"/>
      <c r="S336" s="169"/>
      <c r="T336" s="170"/>
      <c r="AT336" s="164" t="s">
        <v>247</v>
      </c>
      <c r="AU336" s="164" t="s">
        <v>140</v>
      </c>
      <c r="AV336" s="13" t="s">
        <v>140</v>
      </c>
      <c r="AW336" s="13" t="s">
        <v>4</v>
      </c>
      <c r="AX336" s="13" t="s">
        <v>88</v>
      </c>
      <c r="AY336" s="164" t="s">
        <v>239</v>
      </c>
    </row>
    <row r="337" spans="1:65" s="12" customFormat="1" ht="22.75" customHeight="1">
      <c r="B337" s="134"/>
      <c r="D337" s="135" t="s">
        <v>79</v>
      </c>
      <c r="E337" s="145" t="s">
        <v>2784</v>
      </c>
      <c r="F337" s="145" t="s">
        <v>2785</v>
      </c>
      <c r="I337" s="137"/>
      <c r="J337" s="146">
        <f>BK337</f>
        <v>0</v>
      </c>
      <c r="L337" s="134"/>
      <c r="M337" s="139"/>
      <c r="N337" s="140"/>
      <c r="O337" s="140"/>
      <c r="P337" s="141">
        <f>SUM(P338:P341)</f>
        <v>0</v>
      </c>
      <c r="Q337" s="140"/>
      <c r="R337" s="141">
        <f>SUM(R338:R341)</f>
        <v>0.15551999999999999</v>
      </c>
      <c r="S337" s="140"/>
      <c r="T337" s="142">
        <f>SUM(T338:T341)</f>
        <v>0</v>
      </c>
      <c r="AR337" s="135" t="s">
        <v>88</v>
      </c>
      <c r="AT337" s="143" t="s">
        <v>79</v>
      </c>
      <c r="AU337" s="143" t="s">
        <v>88</v>
      </c>
      <c r="AY337" s="135" t="s">
        <v>239</v>
      </c>
      <c r="BK337" s="144">
        <f>SUM(BK338:BK341)</f>
        <v>0</v>
      </c>
    </row>
    <row r="338" spans="1:65" s="2" customFormat="1" ht="24.25" customHeight="1">
      <c r="A338" s="34"/>
      <c r="B338" s="147"/>
      <c r="C338" s="148" t="s">
        <v>754</v>
      </c>
      <c r="D338" s="148" t="s">
        <v>242</v>
      </c>
      <c r="E338" s="149" t="s">
        <v>2786</v>
      </c>
      <c r="F338" s="150" t="s">
        <v>2787</v>
      </c>
      <c r="G338" s="151" t="s">
        <v>138</v>
      </c>
      <c r="H338" s="152">
        <v>20</v>
      </c>
      <c r="I338" s="153"/>
      <c r="J338" s="152">
        <f>ROUND(I338*H338,3)</f>
        <v>0</v>
      </c>
      <c r="K338" s="154"/>
      <c r="L338" s="35"/>
      <c r="M338" s="155" t="s">
        <v>1</v>
      </c>
      <c r="N338" s="156" t="s">
        <v>46</v>
      </c>
      <c r="O338" s="60"/>
      <c r="P338" s="157">
        <f>O338*H338</f>
        <v>0</v>
      </c>
      <c r="Q338" s="157">
        <v>0</v>
      </c>
      <c r="R338" s="157">
        <f>Q338*H338</f>
        <v>0</v>
      </c>
      <c r="S338" s="157">
        <v>0</v>
      </c>
      <c r="T338" s="158">
        <f>S338*H338</f>
        <v>0</v>
      </c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R338" s="159" t="s">
        <v>246</v>
      </c>
      <c r="AT338" s="159" t="s">
        <v>242</v>
      </c>
      <c r="AU338" s="159" t="s">
        <v>140</v>
      </c>
      <c r="AY338" s="18" t="s">
        <v>239</v>
      </c>
      <c r="BE338" s="160">
        <f>IF(N338="základná",J338,0)</f>
        <v>0</v>
      </c>
      <c r="BF338" s="160">
        <f>IF(N338="znížená",J338,0)</f>
        <v>0</v>
      </c>
      <c r="BG338" s="160">
        <f>IF(N338="zákl. prenesená",J338,0)</f>
        <v>0</v>
      </c>
      <c r="BH338" s="160">
        <f>IF(N338="zníž. prenesená",J338,0)</f>
        <v>0</v>
      </c>
      <c r="BI338" s="160">
        <f>IF(N338="nulová",J338,0)</f>
        <v>0</v>
      </c>
      <c r="BJ338" s="18" t="s">
        <v>140</v>
      </c>
      <c r="BK338" s="161">
        <f>ROUND(I338*H338,3)</f>
        <v>0</v>
      </c>
      <c r="BL338" s="18" t="s">
        <v>246</v>
      </c>
      <c r="BM338" s="159" t="s">
        <v>2788</v>
      </c>
    </row>
    <row r="339" spans="1:65" s="13" customFormat="1">
      <c r="B339" s="162"/>
      <c r="D339" s="163" t="s">
        <v>247</v>
      </c>
      <c r="E339" s="164" t="s">
        <v>1</v>
      </c>
      <c r="F339" s="165" t="s">
        <v>2789</v>
      </c>
      <c r="H339" s="166">
        <v>20</v>
      </c>
      <c r="I339" s="167"/>
      <c r="L339" s="162"/>
      <c r="M339" s="168"/>
      <c r="N339" s="169"/>
      <c r="O339" s="169"/>
      <c r="P339" s="169"/>
      <c r="Q339" s="169"/>
      <c r="R339" s="169"/>
      <c r="S339" s="169"/>
      <c r="T339" s="170"/>
      <c r="AT339" s="164" t="s">
        <v>247</v>
      </c>
      <c r="AU339" s="164" t="s">
        <v>140</v>
      </c>
      <c r="AV339" s="13" t="s">
        <v>140</v>
      </c>
      <c r="AW339" s="13" t="s">
        <v>3</v>
      </c>
      <c r="AX339" s="13" t="s">
        <v>88</v>
      </c>
      <c r="AY339" s="164" t="s">
        <v>239</v>
      </c>
    </row>
    <row r="340" spans="1:65" s="2" customFormat="1" ht="38" customHeight="1">
      <c r="A340" s="34"/>
      <c r="B340" s="147"/>
      <c r="C340" s="190" t="s">
        <v>758</v>
      </c>
      <c r="D340" s="190" t="s">
        <v>541</v>
      </c>
      <c r="E340" s="191" t="s">
        <v>2790</v>
      </c>
      <c r="F340" s="192" t="s">
        <v>2791</v>
      </c>
      <c r="G340" s="193" t="s">
        <v>245</v>
      </c>
      <c r="H340" s="194">
        <v>0.28799999999999998</v>
      </c>
      <c r="I340" s="195"/>
      <c r="J340" s="194">
        <f>ROUND(I340*H340,3)</f>
        <v>0</v>
      </c>
      <c r="K340" s="196"/>
      <c r="L340" s="197"/>
      <c r="M340" s="198" t="s">
        <v>1</v>
      </c>
      <c r="N340" s="199" t="s">
        <v>46</v>
      </c>
      <c r="O340" s="60"/>
      <c r="P340" s="157">
        <f>O340*H340</f>
        <v>0</v>
      </c>
      <c r="Q340" s="157">
        <v>0.54</v>
      </c>
      <c r="R340" s="157">
        <f>Q340*H340</f>
        <v>0.15551999999999999</v>
      </c>
      <c r="S340" s="157">
        <v>0</v>
      </c>
      <c r="T340" s="158">
        <f>S340*H340</f>
        <v>0</v>
      </c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R340" s="159" t="s">
        <v>291</v>
      </c>
      <c r="AT340" s="159" t="s">
        <v>541</v>
      </c>
      <c r="AU340" s="159" t="s">
        <v>140</v>
      </c>
      <c r="AY340" s="18" t="s">
        <v>239</v>
      </c>
      <c r="BE340" s="160">
        <f>IF(N340="základná",J340,0)</f>
        <v>0</v>
      </c>
      <c r="BF340" s="160">
        <f>IF(N340="znížená",J340,0)</f>
        <v>0</v>
      </c>
      <c r="BG340" s="160">
        <f>IF(N340="zákl. prenesená",J340,0)</f>
        <v>0</v>
      </c>
      <c r="BH340" s="160">
        <f>IF(N340="zníž. prenesená",J340,0)</f>
        <v>0</v>
      </c>
      <c r="BI340" s="160">
        <f>IF(N340="nulová",J340,0)</f>
        <v>0</v>
      </c>
      <c r="BJ340" s="18" t="s">
        <v>140</v>
      </c>
      <c r="BK340" s="161">
        <f>ROUND(I340*H340,3)</f>
        <v>0</v>
      </c>
      <c r="BL340" s="18" t="s">
        <v>246</v>
      </c>
      <c r="BM340" s="159" t="s">
        <v>2792</v>
      </c>
    </row>
    <row r="341" spans="1:65" s="13" customFormat="1">
      <c r="B341" s="162"/>
      <c r="D341" s="163" t="s">
        <v>247</v>
      </c>
      <c r="F341" s="165" t="s">
        <v>2793</v>
      </c>
      <c r="H341" s="166">
        <v>0.28799999999999998</v>
      </c>
      <c r="I341" s="167"/>
      <c r="L341" s="162"/>
      <c r="M341" s="168"/>
      <c r="N341" s="169"/>
      <c r="O341" s="169"/>
      <c r="P341" s="169"/>
      <c r="Q341" s="169"/>
      <c r="R341" s="169"/>
      <c r="S341" s="169"/>
      <c r="T341" s="170"/>
      <c r="AT341" s="164" t="s">
        <v>247</v>
      </c>
      <c r="AU341" s="164" t="s">
        <v>140</v>
      </c>
      <c r="AV341" s="13" t="s">
        <v>140</v>
      </c>
      <c r="AW341" s="13" t="s">
        <v>4</v>
      </c>
      <c r="AX341" s="13" t="s">
        <v>88</v>
      </c>
      <c r="AY341" s="164" t="s">
        <v>239</v>
      </c>
    </row>
    <row r="342" spans="1:65" s="12" customFormat="1" ht="22.75" customHeight="1">
      <c r="B342" s="134"/>
      <c r="D342" s="135" t="s">
        <v>79</v>
      </c>
      <c r="E342" s="145" t="s">
        <v>836</v>
      </c>
      <c r="F342" s="145" t="s">
        <v>509</v>
      </c>
      <c r="I342" s="137"/>
      <c r="J342" s="146">
        <f>BK342</f>
        <v>0</v>
      </c>
      <c r="L342" s="134"/>
      <c r="M342" s="139"/>
      <c r="N342" s="140"/>
      <c r="O342" s="140"/>
      <c r="P342" s="141">
        <f>P343</f>
        <v>0</v>
      </c>
      <c r="Q342" s="140"/>
      <c r="R342" s="141">
        <f>R343</f>
        <v>0</v>
      </c>
      <c r="S342" s="140"/>
      <c r="T342" s="142">
        <f>T343</f>
        <v>0</v>
      </c>
      <c r="AR342" s="135" t="s">
        <v>88</v>
      </c>
      <c r="AT342" s="143" t="s">
        <v>79</v>
      </c>
      <c r="AU342" s="143" t="s">
        <v>88</v>
      </c>
      <c r="AY342" s="135" t="s">
        <v>239</v>
      </c>
      <c r="BK342" s="144">
        <f>BK343</f>
        <v>0</v>
      </c>
    </row>
    <row r="343" spans="1:65" s="2" customFormat="1" ht="24.25" customHeight="1">
      <c r="A343" s="34"/>
      <c r="B343" s="147"/>
      <c r="C343" s="148" t="s">
        <v>763</v>
      </c>
      <c r="D343" s="148" t="s">
        <v>242</v>
      </c>
      <c r="E343" s="149" t="s">
        <v>2794</v>
      </c>
      <c r="F343" s="150" t="s">
        <v>2795</v>
      </c>
      <c r="G343" s="151" t="s">
        <v>461</v>
      </c>
      <c r="H343" s="152">
        <v>1.4790000000000001</v>
      </c>
      <c r="I343" s="153"/>
      <c r="J343" s="152">
        <f>ROUND(I343*H343,3)</f>
        <v>0</v>
      </c>
      <c r="K343" s="154"/>
      <c r="L343" s="35"/>
      <c r="M343" s="155" t="s">
        <v>1</v>
      </c>
      <c r="N343" s="156" t="s">
        <v>46</v>
      </c>
      <c r="O343" s="60"/>
      <c r="P343" s="157">
        <f>O343*H343</f>
        <v>0</v>
      </c>
      <c r="Q343" s="157">
        <v>0</v>
      </c>
      <c r="R343" s="157">
        <f>Q343*H343</f>
        <v>0</v>
      </c>
      <c r="S343" s="157">
        <v>0</v>
      </c>
      <c r="T343" s="158">
        <f>S343*H343</f>
        <v>0</v>
      </c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R343" s="159" t="s">
        <v>246</v>
      </c>
      <c r="AT343" s="159" t="s">
        <v>242</v>
      </c>
      <c r="AU343" s="159" t="s">
        <v>140</v>
      </c>
      <c r="AY343" s="18" t="s">
        <v>239</v>
      </c>
      <c r="BE343" s="160">
        <f>IF(N343="základná",J343,0)</f>
        <v>0</v>
      </c>
      <c r="BF343" s="160">
        <f>IF(N343="znížená",J343,0)</f>
        <v>0</v>
      </c>
      <c r="BG343" s="160">
        <f>IF(N343="zákl. prenesená",J343,0)</f>
        <v>0</v>
      </c>
      <c r="BH343" s="160">
        <f>IF(N343="zníž. prenesená",J343,0)</f>
        <v>0</v>
      </c>
      <c r="BI343" s="160">
        <f>IF(N343="nulová",J343,0)</f>
        <v>0</v>
      </c>
      <c r="BJ343" s="18" t="s">
        <v>140</v>
      </c>
      <c r="BK343" s="161">
        <f>ROUND(I343*H343,3)</f>
        <v>0</v>
      </c>
      <c r="BL343" s="18" t="s">
        <v>246</v>
      </c>
      <c r="BM343" s="159" t="s">
        <v>2796</v>
      </c>
    </row>
    <row r="344" spans="1:65" s="12" customFormat="1" ht="25.85" customHeight="1">
      <c r="B344" s="134"/>
      <c r="D344" s="135" t="s">
        <v>79</v>
      </c>
      <c r="E344" s="136" t="s">
        <v>684</v>
      </c>
      <c r="F344" s="136" t="s">
        <v>841</v>
      </c>
      <c r="I344" s="137"/>
      <c r="J344" s="138">
        <f>BK344</f>
        <v>0</v>
      </c>
      <c r="L344" s="134"/>
      <c r="M344" s="139"/>
      <c r="N344" s="140"/>
      <c r="O344" s="140"/>
      <c r="P344" s="141">
        <f>P345+P348+P355+P358</f>
        <v>0</v>
      </c>
      <c r="Q344" s="140"/>
      <c r="R344" s="141">
        <f>R345+R348+R355+R358</f>
        <v>0.11440332</v>
      </c>
      <c r="S344" s="140"/>
      <c r="T344" s="142">
        <f>T345+T348+T355+T358</f>
        <v>0</v>
      </c>
      <c r="AR344" s="135" t="s">
        <v>88</v>
      </c>
      <c r="AT344" s="143" t="s">
        <v>79</v>
      </c>
      <c r="AU344" s="143" t="s">
        <v>80</v>
      </c>
      <c r="AY344" s="135" t="s">
        <v>239</v>
      </c>
      <c r="BK344" s="144">
        <f>BK345+BK348+BK355+BK358</f>
        <v>0</v>
      </c>
    </row>
    <row r="345" spans="1:65" s="12" customFormat="1" ht="22.75" customHeight="1">
      <c r="B345" s="134"/>
      <c r="D345" s="135" t="s">
        <v>79</v>
      </c>
      <c r="E345" s="145" t="s">
        <v>842</v>
      </c>
      <c r="F345" s="145" t="s">
        <v>843</v>
      </c>
      <c r="I345" s="137"/>
      <c r="J345" s="146">
        <f>BK345</f>
        <v>0</v>
      </c>
      <c r="L345" s="134"/>
      <c r="M345" s="139"/>
      <c r="N345" s="140"/>
      <c r="O345" s="140"/>
      <c r="P345" s="141">
        <f>SUM(P346:P347)</f>
        <v>0</v>
      </c>
      <c r="Q345" s="140"/>
      <c r="R345" s="141">
        <f>SUM(R346:R347)</f>
        <v>5.28E-3</v>
      </c>
      <c r="S345" s="140"/>
      <c r="T345" s="142">
        <f>SUM(T346:T347)</f>
        <v>0</v>
      </c>
      <c r="AR345" s="135" t="s">
        <v>88</v>
      </c>
      <c r="AT345" s="143" t="s">
        <v>79</v>
      </c>
      <c r="AU345" s="143" t="s">
        <v>88</v>
      </c>
      <c r="AY345" s="135" t="s">
        <v>239</v>
      </c>
      <c r="BK345" s="144">
        <f>SUM(BK346:BK347)</f>
        <v>0</v>
      </c>
    </row>
    <row r="346" spans="1:65" s="2" customFormat="1" ht="24.25" customHeight="1">
      <c r="A346" s="34"/>
      <c r="B346" s="147"/>
      <c r="C346" s="148" t="s">
        <v>767</v>
      </c>
      <c r="D346" s="148" t="s">
        <v>242</v>
      </c>
      <c r="E346" s="149" t="s">
        <v>850</v>
      </c>
      <c r="F346" s="150" t="s">
        <v>851</v>
      </c>
      <c r="G346" s="151" t="s">
        <v>138</v>
      </c>
      <c r="H346" s="152">
        <v>4.8</v>
      </c>
      <c r="I346" s="153"/>
      <c r="J346" s="152">
        <f>ROUND(I346*H346,3)</f>
        <v>0</v>
      </c>
      <c r="K346" s="154"/>
      <c r="L346" s="35"/>
      <c r="M346" s="155" t="s">
        <v>1</v>
      </c>
      <c r="N346" s="156" t="s">
        <v>46</v>
      </c>
      <c r="O346" s="60"/>
      <c r="P346" s="157">
        <f>O346*H346</f>
        <v>0</v>
      </c>
      <c r="Q346" s="157">
        <v>1.1000000000000001E-3</v>
      </c>
      <c r="R346" s="157">
        <f>Q346*H346</f>
        <v>5.28E-3</v>
      </c>
      <c r="S346" s="157">
        <v>0</v>
      </c>
      <c r="T346" s="158">
        <f>S346*H346</f>
        <v>0</v>
      </c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R346" s="159" t="s">
        <v>307</v>
      </c>
      <c r="AT346" s="159" t="s">
        <v>242</v>
      </c>
      <c r="AU346" s="159" t="s">
        <v>140</v>
      </c>
      <c r="AY346" s="18" t="s">
        <v>239</v>
      </c>
      <c r="BE346" s="160">
        <f>IF(N346="základná",J346,0)</f>
        <v>0</v>
      </c>
      <c r="BF346" s="160">
        <f>IF(N346="znížená",J346,0)</f>
        <v>0</v>
      </c>
      <c r="BG346" s="160">
        <f>IF(N346="zákl. prenesená",J346,0)</f>
        <v>0</v>
      </c>
      <c r="BH346" s="160">
        <f>IF(N346="zníž. prenesená",J346,0)</f>
        <v>0</v>
      </c>
      <c r="BI346" s="160">
        <f>IF(N346="nulová",J346,0)</f>
        <v>0</v>
      </c>
      <c r="BJ346" s="18" t="s">
        <v>140</v>
      </c>
      <c r="BK346" s="161">
        <f>ROUND(I346*H346,3)</f>
        <v>0</v>
      </c>
      <c r="BL346" s="18" t="s">
        <v>307</v>
      </c>
      <c r="BM346" s="159" t="s">
        <v>2797</v>
      </c>
    </row>
    <row r="347" spans="1:65" s="13" customFormat="1">
      <c r="B347" s="162"/>
      <c r="D347" s="163" t="s">
        <v>247</v>
      </c>
      <c r="E347" s="164" t="s">
        <v>1</v>
      </c>
      <c r="F347" s="165" t="s">
        <v>2602</v>
      </c>
      <c r="H347" s="166">
        <v>4.8</v>
      </c>
      <c r="I347" s="167"/>
      <c r="L347" s="162"/>
      <c r="M347" s="168"/>
      <c r="N347" s="169"/>
      <c r="O347" s="169"/>
      <c r="P347" s="169"/>
      <c r="Q347" s="169"/>
      <c r="R347" s="169"/>
      <c r="S347" s="169"/>
      <c r="T347" s="170"/>
      <c r="AT347" s="164" t="s">
        <v>247</v>
      </c>
      <c r="AU347" s="164" t="s">
        <v>140</v>
      </c>
      <c r="AV347" s="13" t="s">
        <v>140</v>
      </c>
      <c r="AW347" s="13" t="s">
        <v>3</v>
      </c>
      <c r="AX347" s="13" t="s">
        <v>88</v>
      </c>
      <c r="AY347" s="164" t="s">
        <v>239</v>
      </c>
    </row>
    <row r="348" spans="1:65" s="12" customFormat="1" ht="22.75" customHeight="1">
      <c r="B348" s="134"/>
      <c r="D348" s="135" t="s">
        <v>79</v>
      </c>
      <c r="E348" s="145" t="s">
        <v>875</v>
      </c>
      <c r="F348" s="145" t="s">
        <v>876</v>
      </c>
      <c r="I348" s="137"/>
      <c r="J348" s="146">
        <f>BK348</f>
        <v>0</v>
      </c>
      <c r="L348" s="134"/>
      <c r="M348" s="139"/>
      <c r="N348" s="140"/>
      <c r="O348" s="140"/>
      <c r="P348" s="141">
        <f>SUM(P349:P354)</f>
        <v>0</v>
      </c>
      <c r="Q348" s="140"/>
      <c r="R348" s="141">
        <f>SUM(R349:R354)</f>
        <v>8.0569080000000001E-2</v>
      </c>
      <c r="S348" s="140"/>
      <c r="T348" s="142">
        <f>SUM(T349:T354)</f>
        <v>0</v>
      </c>
      <c r="AR348" s="135" t="s">
        <v>88</v>
      </c>
      <c r="AT348" s="143" t="s">
        <v>79</v>
      </c>
      <c r="AU348" s="143" t="s">
        <v>88</v>
      </c>
      <c r="AY348" s="135" t="s">
        <v>239</v>
      </c>
      <c r="BK348" s="144">
        <f>SUM(BK349:BK354)</f>
        <v>0</v>
      </c>
    </row>
    <row r="349" spans="1:65" s="2" customFormat="1" ht="24.25" customHeight="1">
      <c r="A349" s="34"/>
      <c r="B349" s="147"/>
      <c r="C349" s="148" t="s">
        <v>772</v>
      </c>
      <c r="D349" s="148" t="s">
        <v>242</v>
      </c>
      <c r="E349" s="149" t="s">
        <v>878</v>
      </c>
      <c r="F349" s="150" t="s">
        <v>879</v>
      </c>
      <c r="G349" s="151" t="s">
        <v>138</v>
      </c>
      <c r="H349" s="152">
        <v>68.95</v>
      </c>
      <c r="I349" s="153"/>
      <c r="J349" s="152">
        <f>ROUND(I349*H349,3)</f>
        <v>0</v>
      </c>
      <c r="K349" s="154"/>
      <c r="L349" s="35"/>
      <c r="M349" s="155" t="s">
        <v>1</v>
      </c>
      <c r="N349" s="156" t="s">
        <v>46</v>
      </c>
      <c r="O349" s="60"/>
      <c r="P349" s="157">
        <f>O349*H349</f>
        <v>0</v>
      </c>
      <c r="Q349" s="157">
        <v>1.14E-3</v>
      </c>
      <c r="R349" s="157">
        <f>Q349*H349</f>
        <v>7.8603000000000006E-2</v>
      </c>
      <c r="S349" s="157">
        <v>0</v>
      </c>
      <c r="T349" s="158">
        <f>S349*H349</f>
        <v>0</v>
      </c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R349" s="159" t="s">
        <v>307</v>
      </c>
      <c r="AT349" s="159" t="s">
        <v>242</v>
      </c>
      <c r="AU349" s="159" t="s">
        <v>140</v>
      </c>
      <c r="AY349" s="18" t="s">
        <v>239</v>
      </c>
      <c r="BE349" s="160">
        <f>IF(N349="základná",J349,0)</f>
        <v>0</v>
      </c>
      <c r="BF349" s="160">
        <f>IF(N349="znížená",J349,0)</f>
        <v>0</v>
      </c>
      <c r="BG349" s="160">
        <f>IF(N349="zákl. prenesená",J349,0)</f>
        <v>0</v>
      </c>
      <c r="BH349" s="160">
        <f>IF(N349="zníž. prenesená",J349,0)</f>
        <v>0</v>
      </c>
      <c r="BI349" s="160">
        <f>IF(N349="nulová",J349,0)</f>
        <v>0</v>
      </c>
      <c r="BJ349" s="18" t="s">
        <v>140</v>
      </c>
      <c r="BK349" s="161">
        <f>ROUND(I349*H349,3)</f>
        <v>0</v>
      </c>
      <c r="BL349" s="18" t="s">
        <v>307</v>
      </c>
      <c r="BM349" s="159" t="s">
        <v>2798</v>
      </c>
    </row>
    <row r="350" spans="1:65" s="13" customFormat="1">
      <c r="B350" s="162"/>
      <c r="D350" s="163" t="s">
        <v>247</v>
      </c>
      <c r="E350" s="164" t="s">
        <v>1</v>
      </c>
      <c r="F350" s="165" t="s">
        <v>2799</v>
      </c>
      <c r="H350" s="166">
        <v>57.4</v>
      </c>
      <c r="I350" s="167"/>
      <c r="L350" s="162"/>
      <c r="M350" s="168"/>
      <c r="N350" s="169"/>
      <c r="O350" s="169"/>
      <c r="P350" s="169"/>
      <c r="Q350" s="169"/>
      <c r="R350" s="169"/>
      <c r="S350" s="169"/>
      <c r="T350" s="170"/>
      <c r="AT350" s="164" t="s">
        <v>247</v>
      </c>
      <c r="AU350" s="164" t="s">
        <v>140</v>
      </c>
      <c r="AV350" s="13" t="s">
        <v>140</v>
      </c>
      <c r="AW350" s="13" t="s">
        <v>3</v>
      </c>
      <c r="AX350" s="13" t="s">
        <v>80</v>
      </c>
      <c r="AY350" s="164" t="s">
        <v>239</v>
      </c>
    </row>
    <row r="351" spans="1:65" s="13" customFormat="1">
      <c r="B351" s="162"/>
      <c r="D351" s="163" t="s">
        <v>247</v>
      </c>
      <c r="E351" s="164" t="s">
        <v>1</v>
      </c>
      <c r="F351" s="165" t="s">
        <v>2800</v>
      </c>
      <c r="H351" s="166">
        <v>11.55</v>
      </c>
      <c r="I351" s="167"/>
      <c r="L351" s="162"/>
      <c r="M351" s="168"/>
      <c r="N351" s="169"/>
      <c r="O351" s="169"/>
      <c r="P351" s="169"/>
      <c r="Q351" s="169"/>
      <c r="R351" s="169"/>
      <c r="S351" s="169"/>
      <c r="T351" s="170"/>
      <c r="AT351" s="164" t="s">
        <v>247</v>
      </c>
      <c r="AU351" s="164" t="s">
        <v>140</v>
      </c>
      <c r="AV351" s="13" t="s">
        <v>140</v>
      </c>
      <c r="AW351" s="13" t="s">
        <v>3</v>
      </c>
      <c r="AX351" s="13" t="s">
        <v>80</v>
      </c>
      <c r="AY351" s="164" t="s">
        <v>239</v>
      </c>
    </row>
    <row r="352" spans="1:65" s="14" customFormat="1">
      <c r="B352" s="171"/>
      <c r="D352" s="163" t="s">
        <v>247</v>
      </c>
      <c r="E352" s="172" t="s">
        <v>1</v>
      </c>
      <c r="F352" s="173" t="s">
        <v>249</v>
      </c>
      <c r="H352" s="174">
        <v>68.95</v>
      </c>
      <c r="I352" s="175"/>
      <c r="L352" s="171"/>
      <c r="M352" s="176"/>
      <c r="N352" s="177"/>
      <c r="O352" s="177"/>
      <c r="P352" s="177"/>
      <c r="Q352" s="177"/>
      <c r="R352" s="177"/>
      <c r="S352" s="177"/>
      <c r="T352" s="178"/>
      <c r="AT352" s="172" t="s">
        <v>247</v>
      </c>
      <c r="AU352" s="172" t="s">
        <v>140</v>
      </c>
      <c r="AV352" s="14" t="s">
        <v>246</v>
      </c>
      <c r="AW352" s="14" t="s">
        <v>3</v>
      </c>
      <c r="AX352" s="14" t="s">
        <v>88</v>
      </c>
      <c r="AY352" s="172" t="s">
        <v>239</v>
      </c>
    </row>
    <row r="353" spans="1:65" s="2" customFormat="1" ht="24.25" customHeight="1">
      <c r="A353" s="34"/>
      <c r="B353" s="147"/>
      <c r="C353" s="148" t="s">
        <v>308</v>
      </c>
      <c r="D353" s="148" t="s">
        <v>242</v>
      </c>
      <c r="E353" s="149" t="s">
        <v>883</v>
      </c>
      <c r="F353" s="150" t="s">
        <v>884</v>
      </c>
      <c r="G353" s="151" t="s">
        <v>388</v>
      </c>
      <c r="H353" s="152">
        <v>8</v>
      </c>
      <c r="I353" s="153"/>
      <c r="J353" s="152">
        <f>ROUND(I353*H353,3)</f>
        <v>0</v>
      </c>
      <c r="K353" s="154"/>
      <c r="L353" s="35"/>
      <c r="M353" s="155" t="s">
        <v>1</v>
      </c>
      <c r="N353" s="156" t="s">
        <v>46</v>
      </c>
      <c r="O353" s="60"/>
      <c r="P353" s="157">
        <f>O353*H353</f>
        <v>0</v>
      </c>
      <c r="Q353" s="157">
        <v>6.5759999999999994E-5</v>
      </c>
      <c r="R353" s="157">
        <f>Q353*H353</f>
        <v>5.2607999999999995E-4</v>
      </c>
      <c r="S353" s="157">
        <v>0</v>
      </c>
      <c r="T353" s="158">
        <f>S353*H353</f>
        <v>0</v>
      </c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R353" s="159" t="s">
        <v>246</v>
      </c>
      <c r="AT353" s="159" t="s">
        <v>242</v>
      </c>
      <c r="AU353" s="159" t="s">
        <v>140</v>
      </c>
      <c r="AY353" s="18" t="s">
        <v>239</v>
      </c>
      <c r="BE353" s="160">
        <f>IF(N353="základná",J353,0)</f>
        <v>0</v>
      </c>
      <c r="BF353" s="160">
        <f>IF(N353="znížená",J353,0)</f>
        <v>0</v>
      </c>
      <c r="BG353" s="160">
        <f>IF(N353="zákl. prenesená",J353,0)</f>
        <v>0</v>
      </c>
      <c r="BH353" s="160">
        <f>IF(N353="zníž. prenesená",J353,0)</f>
        <v>0</v>
      </c>
      <c r="BI353" s="160">
        <f>IF(N353="nulová",J353,0)</f>
        <v>0</v>
      </c>
      <c r="BJ353" s="18" t="s">
        <v>140</v>
      </c>
      <c r="BK353" s="161">
        <f>ROUND(I353*H353,3)</f>
        <v>0</v>
      </c>
      <c r="BL353" s="18" t="s">
        <v>246</v>
      </c>
      <c r="BM353" s="159" t="s">
        <v>2801</v>
      </c>
    </row>
    <row r="354" spans="1:65" s="2" customFormat="1" ht="24.25" customHeight="1">
      <c r="A354" s="34"/>
      <c r="B354" s="147"/>
      <c r="C354" s="190" t="s">
        <v>315</v>
      </c>
      <c r="D354" s="190" t="s">
        <v>541</v>
      </c>
      <c r="E354" s="191" t="s">
        <v>2802</v>
      </c>
      <c r="F354" s="192" t="s">
        <v>2803</v>
      </c>
      <c r="G354" s="193" t="s">
        <v>388</v>
      </c>
      <c r="H354" s="194">
        <v>8</v>
      </c>
      <c r="I354" s="195"/>
      <c r="J354" s="194">
        <f>ROUND(I354*H354,3)</f>
        <v>0</v>
      </c>
      <c r="K354" s="196"/>
      <c r="L354" s="197"/>
      <c r="M354" s="198" t="s">
        <v>1</v>
      </c>
      <c r="N354" s="199" t="s">
        <v>46</v>
      </c>
      <c r="O354" s="60"/>
      <c r="P354" s="157">
        <f>O354*H354</f>
        <v>0</v>
      </c>
      <c r="Q354" s="157">
        <v>1.8000000000000001E-4</v>
      </c>
      <c r="R354" s="157">
        <f>Q354*H354</f>
        <v>1.4400000000000001E-3</v>
      </c>
      <c r="S354" s="157">
        <v>0</v>
      </c>
      <c r="T354" s="158">
        <f>S354*H354</f>
        <v>0</v>
      </c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R354" s="159" t="s">
        <v>291</v>
      </c>
      <c r="AT354" s="159" t="s">
        <v>541</v>
      </c>
      <c r="AU354" s="159" t="s">
        <v>140</v>
      </c>
      <c r="AY354" s="18" t="s">
        <v>239</v>
      </c>
      <c r="BE354" s="160">
        <f>IF(N354="základná",J354,0)</f>
        <v>0</v>
      </c>
      <c r="BF354" s="160">
        <f>IF(N354="znížená",J354,0)</f>
        <v>0</v>
      </c>
      <c r="BG354" s="160">
        <f>IF(N354="zákl. prenesená",J354,0)</f>
        <v>0</v>
      </c>
      <c r="BH354" s="160">
        <f>IF(N354="zníž. prenesená",J354,0)</f>
        <v>0</v>
      </c>
      <c r="BI354" s="160">
        <f>IF(N354="nulová",J354,0)</f>
        <v>0</v>
      </c>
      <c r="BJ354" s="18" t="s">
        <v>140</v>
      </c>
      <c r="BK354" s="161">
        <f>ROUND(I354*H354,3)</f>
        <v>0</v>
      </c>
      <c r="BL354" s="18" t="s">
        <v>246</v>
      </c>
      <c r="BM354" s="159" t="s">
        <v>2804</v>
      </c>
    </row>
    <row r="355" spans="1:65" s="12" customFormat="1" ht="22.75" customHeight="1">
      <c r="B355" s="134"/>
      <c r="D355" s="135" t="s">
        <v>79</v>
      </c>
      <c r="E355" s="145" t="s">
        <v>890</v>
      </c>
      <c r="F355" s="145" t="s">
        <v>891</v>
      </c>
      <c r="I355" s="137"/>
      <c r="J355" s="146">
        <f>BK355</f>
        <v>0</v>
      </c>
      <c r="L355" s="134"/>
      <c r="M355" s="139"/>
      <c r="N355" s="140"/>
      <c r="O355" s="140"/>
      <c r="P355" s="141">
        <f>SUM(P356:P357)</f>
        <v>0</v>
      </c>
      <c r="Q355" s="140"/>
      <c r="R355" s="141">
        <f>SUM(R356:R357)</f>
        <v>2.8554240000000002E-2</v>
      </c>
      <c r="S355" s="140"/>
      <c r="T355" s="142">
        <f>SUM(T356:T357)</f>
        <v>0</v>
      </c>
      <c r="AR355" s="135" t="s">
        <v>88</v>
      </c>
      <c r="AT355" s="143" t="s">
        <v>79</v>
      </c>
      <c r="AU355" s="143" t="s">
        <v>88</v>
      </c>
      <c r="AY355" s="135" t="s">
        <v>239</v>
      </c>
      <c r="BK355" s="144">
        <f>SUM(BK356:BK357)</f>
        <v>0</v>
      </c>
    </row>
    <row r="356" spans="1:65" s="2" customFormat="1" ht="24.25" customHeight="1">
      <c r="A356" s="34"/>
      <c r="B356" s="147"/>
      <c r="C356" s="148" t="s">
        <v>784</v>
      </c>
      <c r="D356" s="148" t="s">
        <v>242</v>
      </c>
      <c r="E356" s="149" t="s">
        <v>2805</v>
      </c>
      <c r="F356" s="150" t="s">
        <v>2806</v>
      </c>
      <c r="G356" s="151" t="s">
        <v>138</v>
      </c>
      <c r="H356" s="152">
        <v>26.4</v>
      </c>
      <c r="I356" s="153"/>
      <c r="J356" s="152">
        <f>ROUND(I356*H356,3)</f>
        <v>0</v>
      </c>
      <c r="K356" s="154"/>
      <c r="L356" s="35"/>
      <c r="M356" s="155" t="s">
        <v>1</v>
      </c>
      <c r="N356" s="156" t="s">
        <v>46</v>
      </c>
      <c r="O356" s="60"/>
      <c r="P356" s="157">
        <f>O356*H356</f>
        <v>0</v>
      </c>
      <c r="Q356" s="157">
        <v>1.0816000000000001E-3</v>
      </c>
      <c r="R356" s="157">
        <f>Q356*H356</f>
        <v>2.8554240000000002E-2</v>
      </c>
      <c r="S356" s="157">
        <v>0</v>
      </c>
      <c r="T356" s="158">
        <f>S356*H356</f>
        <v>0</v>
      </c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R356" s="159" t="s">
        <v>246</v>
      </c>
      <c r="AT356" s="159" t="s">
        <v>242</v>
      </c>
      <c r="AU356" s="159" t="s">
        <v>140</v>
      </c>
      <c r="AY356" s="18" t="s">
        <v>239</v>
      </c>
      <c r="BE356" s="160">
        <f>IF(N356="základná",J356,0)</f>
        <v>0</v>
      </c>
      <c r="BF356" s="160">
        <f>IF(N356="znížená",J356,0)</f>
        <v>0</v>
      </c>
      <c r="BG356" s="160">
        <f>IF(N356="zákl. prenesená",J356,0)</f>
        <v>0</v>
      </c>
      <c r="BH356" s="160">
        <f>IF(N356="zníž. prenesená",J356,0)</f>
        <v>0</v>
      </c>
      <c r="BI356" s="160">
        <f>IF(N356="nulová",J356,0)</f>
        <v>0</v>
      </c>
      <c r="BJ356" s="18" t="s">
        <v>140</v>
      </c>
      <c r="BK356" s="161">
        <f>ROUND(I356*H356,3)</f>
        <v>0</v>
      </c>
      <c r="BL356" s="18" t="s">
        <v>246</v>
      </c>
      <c r="BM356" s="159" t="s">
        <v>2807</v>
      </c>
    </row>
    <row r="357" spans="1:65" s="13" customFormat="1">
      <c r="B357" s="162"/>
      <c r="D357" s="163" t="s">
        <v>247</v>
      </c>
      <c r="E357" s="164" t="s">
        <v>1</v>
      </c>
      <c r="F357" s="165" t="s">
        <v>2808</v>
      </c>
      <c r="H357" s="166">
        <v>26.4</v>
      </c>
      <c r="I357" s="167"/>
      <c r="L357" s="162"/>
      <c r="M357" s="168"/>
      <c r="N357" s="169"/>
      <c r="O357" s="169"/>
      <c r="P357" s="169"/>
      <c r="Q357" s="169"/>
      <c r="R357" s="169"/>
      <c r="S357" s="169"/>
      <c r="T357" s="170"/>
      <c r="AT357" s="164" t="s">
        <v>247</v>
      </c>
      <c r="AU357" s="164" t="s">
        <v>140</v>
      </c>
      <c r="AV357" s="13" t="s">
        <v>140</v>
      </c>
      <c r="AW357" s="13" t="s">
        <v>3</v>
      </c>
      <c r="AX357" s="13" t="s">
        <v>88</v>
      </c>
      <c r="AY357" s="164" t="s">
        <v>239</v>
      </c>
    </row>
    <row r="358" spans="1:65" s="12" customFormat="1" ht="22.75" customHeight="1">
      <c r="B358" s="134"/>
      <c r="D358" s="135" t="s">
        <v>79</v>
      </c>
      <c r="E358" s="145" t="s">
        <v>897</v>
      </c>
      <c r="F358" s="145" t="s">
        <v>509</v>
      </c>
      <c r="I358" s="137"/>
      <c r="J358" s="146">
        <f>BK358</f>
        <v>0</v>
      </c>
      <c r="L358" s="134"/>
      <c r="M358" s="139"/>
      <c r="N358" s="140"/>
      <c r="O358" s="140"/>
      <c r="P358" s="141">
        <f>P359</f>
        <v>0</v>
      </c>
      <c r="Q358" s="140"/>
      <c r="R358" s="141">
        <f>R359</f>
        <v>0</v>
      </c>
      <c r="S358" s="140"/>
      <c r="T358" s="142">
        <f>T359</f>
        <v>0</v>
      </c>
      <c r="AR358" s="135" t="s">
        <v>88</v>
      </c>
      <c r="AT358" s="143" t="s">
        <v>79</v>
      </c>
      <c r="AU358" s="143" t="s">
        <v>88</v>
      </c>
      <c r="AY358" s="135" t="s">
        <v>239</v>
      </c>
      <c r="BK358" s="144">
        <f>BK359</f>
        <v>0</v>
      </c>
    </row>
    <row r="359" spans="1:65" s="2" customFormat="1" ht="24.25" customHeight="1">
      <c r="A359" s="34"/>
      <c r="B359" s="147"/>
      <c r="C359" s="148" t="s">
        <v>788</v>
      </c>
      <c r="D359" s="148" t="s">
        <v>242</v>
      </c>
      <c r="E359" s="149" t="s">
        <v>899</v>
      </c>
      <c r="F359" s="150" t="s">
        <v>900</v>
      </c>
      <c r="G359" s="151" t="s">
        <v>461</v>
      </c>
      <c r="H359" s="152">
        <v>0.114</v>
      </c>
      <c r="I359" s="153"/>
      <c r="J359" s="152">
        <f>ROUND(I359*H359,3)</f>
        <v>0</v>
      </c>
      <c r="K359" s="154"/>
      <c r="L359" s="35"/>
      <c r="M359" s="155" t="s">
        <v>1</v>
      </c>
      <c r="N359" s="156" t="s">
        <v>46</v>
      </c>
      <c r="O359" s="60"/>
      <c r="P359" s="157">
        <f>O359*H359</f>
        <v>0</v>
      </c>
      <c r="Q359" s="157">
        <v>0</v>
      </c>
      <c r="R359" s="157">
        <f>Q359*H359</f>
        <v>0</v>
      </c>
      <c r="S359" s="157">
        <v>0</v>
      </c>
      <c r="T359" s="158">
        <f>S359*H359</f>
        <v>0</v>
      </c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R359" s="159" t="s">
        <v>246</v>
      </c>
      <c r="AT359" s="159" t="s">
        <v>242</v>
      </c>
      <c r="AU359" s="159" t="s">
        <v>140</v>
      </c>
      <c r="AY359" s="18" t="s">
        <v>239</v>
      </c>
      <c r="BE359" s="160">
        <f>IF(N359="základná",J359,0)</f>
        <v>0</v>
      </c>
      <c r="BF359" s="160">
        <f>IF(N359="znížená",J359,0)</f>
        <v>0</v>
      </c>
      <c r="BG359" s="160">
        <f>IF(N359="zákl. prenesená",J359,0)</f>
        <v>0</v>
      </c>
      <c r="BH359" s="160">
        <f>IF(N359="zníž. prenesená",J359,0)</f>
        <v>0</v>
      </c>
      <c r="BI359" s="160">
        <f>IF(N359="nulová",J359,0)</f>
        <v>0</v>
      </c>
      <c r="BJ359" s="18" t="s">
        <v>140</v>
      </c>
      <c r="BK359" s="161">
        <f>ROUND(I359*H359,3)</f>
        <v>0</v>
      </c>
      <c r="BL359" s="18" t="s">
        <v>246</v>
      </c>
      <c r="BM359" s="159" t="s">
        <v>2809</v>
      </c>
    </row>
    <row r="360" spans="1:65" s="12" customFormat="1" ht="25.85" customHeight="1">
      <c r="B360" s="134"/>
      <c r="D360" s="135" t="s">
        <v>79</v>
      </c>
      <c r="E360" s="136" t="s">
        <v>750</v>
      </c>
      <c r="F360" s="136" t="s">
        <v>902</v>
      </c>
      <c r="I360" s="137"/>
      <c r="J360" s="138">
        <f>BK360</f>
        <v>0</v>
      </c>
      <c r="L360" s="134"/>
      <c r="M360" s="139"/>
      <c r="N360" s="140"/>
      <c r="O360" s="140"/>
      <c r="P360" s="141">
        <f>P361+P366+P370</f>
        <v>0</v>
      </c>
      <c r="Q360" s="140"/>
      <c r="R360" s="141">
        <f>R361+R366+R370</f>
        <v>0.17732999999999999</v>
      </c>
      <c r="S360" s="140"/>
      <c r="T360" s="142">
        <f>T361+T366+T370</f>
        <v>0</v>
      </c>
      <c r="AR360" s="135" t="s">
        <v>88</v>
      </c>
      <c r="AT360" s="143" t="s">
        <v>79</v>
      </c>
      <c r="AU360" s="143" t="s">
        <v>80</v>
      </c>
      <c r="AY360" s="135" t="s">
        <v>239</v>
      </c>
      <c r="BK360" s="144">
        <f>BK361+BK366+BK370</f>
        <v>0</v>
      </c>
    </row>
    <row r="361" spans="1:65" s="12" customFormat="1" ht="22.75" customHeight="1">
      <c r="B361" s="134"/>
      <c r="D361" s="135" t="s">
        <v>79</v>
      </c>
      <c r="E361" s="145" t="s">
        <v>2810</v>
      </c>
      <c r="F361" s="145" t="s">
        <v>2811</v>
      </c>
      <c r="I361" s="137"/>
      <c r="J361" s="146">
        <f>BK361</f>
        <v>0</v>
      </c>
      <c r="L361" s="134"/>
      <c r="M361" s="139"/>
      <c r="N361" s="140"/>
      <c r="O361" s="140"/>
      <c r="P361" s="141">
        <f>SUM(P362:P365)</f>
        <v>0</v>
      </c>
      <c r="Q361" s="140"/>
      <c r="R361" s="141">
        <f>SUM(R362:R365)</f>
        <v>0.16968</v>
      </c>
      <c r="S361" s="140"/>
      <c r="T361" s="142">
        <f>SUM(T362:T365)</f>
        <v>0</v>
      </c>
      <c r="AR361" s="135" t="s">
        <v>88</v>
      </c>
      <c r="AT361" s="143" t="s">
        <v>79</v>
      </c>
      <c r="AU361" s="143" t="s">
        <v>88</v>
      </c>
      <c r="AY361" s="135" t="s">
        <v>239</v>
      </c>
      <c r="BK361" s="144">
        <f>SUM(BK362:BK365)</f>
        <v>0</v>
      </c>
    </row>
    <row r="362" spans="1:65" s="2" customFormat="1" ht="24.25" customHeight="1">
      <c r="A362" s="34"/>
      <c r="B362" s="147"/>
      <c r="C362" s="148" t="s">
        <v>365</v>
      </c>
      <c r="D362" s="148" t="s">
        <v>242</v>
      </c>
      <c r="E362" s="149" t="s">
        <v>2812</v>
      </c>
      <c r="F362" s="150" t="s">
        <v>2813</v>
      </c>
      <c r="G362" s="151" t="s">
        <v>138</v>
      </c>
      <c r="H362" s="152">
        <v>112</v>
      </c>
      <c r="I362" s="153"/>
      <c r="J362" s="152">
        <f>ROUND(I362*H362,3)</f>
        <v>0</v>
      </c>
      <c r="K362" s="154"/>
      <c r="L362" s="35"/>
      <c r="M362" s="155" t="s">
        <v>1</v>
      </c>
      <c r="N362" s="156" t="s">
        <v>46</v>
      </c>
      <c r="O362" s="60"/>
      <c r="P362" s="157">
        <f>O362*H362</f>
        <v>0</v>
      </c>
      <c r="Q362" s="157">
        <v>0</v>
      </c>
      <c r="R362" s="157">
        <f>Q362*H362</f>
        <v>0</v>
      </c>
      <c r="S362" s="157">
        <v>0</v>
      </c>
      <c r="T362" s="158">
        <f>S362*H362</f>
        <v>0</v>
      </c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R362" s="159" t="s">
        <v>246</v>
      </c>
      <c r="AT362" s="159" t="s">
        <v>242</v>
      </c>
      <c r="AU362" s="159" t="s">
        <v>140</v>
      </c>
      <c r="AY362" s="18" t="s">
        <v>239</v>
      </c>
      <c r="BE362" s="160">
        <f>IF(N362="základná",J362,0)</f>
        <v>0</v>
      </c>
      <c r="BF362" s="160">
        <f>IF(N362="znížená",J362,0)</f>
        <v>0</v>
      </c>
      <c r="BG362" s="160">
        <f>IF(N362="zákl. prenesená",J362,0)</f>
        <v>0</v>
      </c>
      <c r="BH362" s="160">
        <f>IF(N362="zníž. prenesená",J362,0)</f>
        <v>0</v>
      </c>
      <c r="BI362" s="160">
        <f>IF(N362="nulová",J362,0)</f>
        <v>0</v>
      </c>
      <c r="BJ362" s="18" t="s">
        <v>140</v>
      </c>
      <c r="BK362" s="161">
        <f>ROUND(I362*H362,3)</f>
        <v>0</v>
      </c>
      <c r="BL362" s="18" t="s">
        <v>246</v>
      </c>
      <c r="BM362" s="159" t="s">
        <v>2814</v>
      </c>
    </row>
    <row r="363" spans="1:65" s="13" customFormat="1">
      <c r="B363" s="162"/>
      <c r="D363" s="163" t="s">
        <v>247</v>
      </c>
      <c r="E363" s="164" t="s">
        <v>1</v>
      </c>
      <c r="F363" s="165" t="s">
        <v>2815</v>
      </c>
      <c r="H363" s="166">
        <v>112</v>
      </c>
      <c r="I363" s="167"/>
      <c r="L363" s="162"/>
      <c r="M363" s="168"/>
      <c r="N363" s="169"/>
      <c r="O363" s="169"/>
      <c r="P363" s="169"/>
      <c r="Q363" s="169"/>
      <c r="R363" s="169"/>
      <c r="S363" s="169"/>
      <c r="T363" s="170"/>
      <c r="AT363" s="164" t="s">
        <v>247</v>
      </c>
      <c r="AU363" s="164" t="s">
        <v>140</v>
      </c>
      <c r="AV363" s="13" t="s">
        <v>140</v>
      </c>
      <c r="AW363" s="13" t="s">
        <v>3</v>
      </c>
      <c r="AX363" s="13" t="s">
        <v>88</v>
      </c>
      <c r="AY363" s="164" t="s">
        <v>239</v>
      </c>
    </row>
    <row r="364" spans="1:65" s="2" customFormat="1" ht="24.25" customHeight="1">
      <c r="A364" s="34"/>
      <c r="B364" s="147"/>
      <c r="C364" s="190" t="s">
        <v>371</v>
      </c>
      <c r="D364" s="190" t="s">
        <v>541</v>
      </c>
      <c r="E364" s="191" t="s">
        <v>2816</v>
      </c>
      <c r="F364" s="192" t="s">
        <v>2817</v>
      </c>
      <c r="G364" s="193" t="s">
        <v>138</v>
      </c>
      <c r="H364" s="194">
        <v>113.12</v>
      </c>
      <c r="I364" s="195"/>
      <c r="J364" s="194">
        <f>ROUND(I364*H364,3)</f>
        <v>0</v>
      </c>
      <c r="K364" s="196"/>
      <c r="L364" s="197"/>
      <c r="M364" s="198" t="s">
        <v>1</v>
      </c>
      <c r="N364" s="199" t="s">
        <v>46</v>
      </c>
      <c r="O364" s="60"/>
      <c r="P364" s="157">
        <f>O364*H364</f>
        <v>0</v>
      </c>
      <c r="Q364" s="157">
        <v>1.5E-3</v>
      </c>
      <c r="R364" s="157">
        <f>Q364*H364</f>
        <v>0.16968</v>
      </c>
      <c r="S364" s="157">
        <v>0</v>
      </c>
      <c r="T364" s="158">
        <f>S364*H364</f>
        <v>0</v>
      </c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R364" s="159" t="s">
        <v>291</v>
      </c>
      <c r="AT364" s="159" t="s">
        <v>541</v>
      </c>
      <c r="AU364" s="159" t="s">
        <v>140</v>
      </c>
      <c r="AY364" s="18" t="s">
        <v>239</v>
      </c>
      <c r="BE364" s="160">
        <f>IF(N364="základná",J364,0)</f>
        <v>0</v>
      </c>
      <c r="BF364" s="160">
        <f>IF(N364="znížená",J364,0)</f>
        <v>0</v>
      </c>
      <c r="BG364" s="160">
        <f>IF(N364="zákl. prenesená",J364,0)</f>
        <v>0</v>
      </c>
      <c r="BH364" s="160">
        <f>IF(N364="zníž. prenesená",J364,0)</f>
        <v>0</v>
      </c>
      <c r="BI364" s="160">
        <f>IF(N364="nulová",J364,0)</f>
        <v>0</v>
      </c>
      <c r="BJ364" s="18" t="s">
        <v>140</v>
      </c>
      <c r="BK364" s="161">
        <f>ROUND(I364*H364,3)</f>
        <v>0</v>
      </c>
      <c r="BL364" s="18" t="s">
        <v>246</v>
      </c>
      <c r="BM364" s="159" t="s">
        <v>2818</v>
      </c>
    </row>
    <row r="365" spans="1:65" s="13" customFormat="1">
      <c r="B365" s="162"/>
      <c r="D365" s="163" t="s">
        <v>247</v>
      </c>
      <c r="F365" s="165" t="s">
        <v>2819</v>
      </c>
      <c r="H365" s="166">
        <v>113.12</v>
      </c>
      <c r="I365" s="167"/>
      <c r="L365" s="162"/>
      <c r="M365" s="168"/>
      <c r="N365" s="169"/>
      <c r="O365" s="169"/>
      <c r="P365" s="169"/>
      <c r="Q365" s="169"/>
      <c r="R365" s="169"/>
      <c r="S365" s="169"/>
      <c r="T365" s="170"/>
      <c r="AT365" s="164" t="s">
        <v>247</v>
      </c>
      <c r="AU365" s="164" t="s">
        <v>140</v>
      </c>
      <c r="AV365" s="13" t="s">
        <v>140</v>
      </c>
      <c r="AW365" s="13" t="s">
        <v>4</v>
      </c>
      <c r="AX365" s="13" t="s">
        <v>88</v>
      </c>
      <c r="AY365" s="164" t="s">
        <v>239</v>
      </c>
    </row>
    <row r="366" spans="1:65" s="12" customFormat="1" ht="22.75" customHeight="1">
      <c r="B366" s="134"/>
      <c r="D366" s="135" t="s">
        <v>79</v>
      </c>
      <c r="E366" s="145" t="s">
        <v>919</v>
      </c>
      <c r="F366" s="145" t="s">
        <v>920</v>
      </c>
      <c r="I366" s="137"/>
      <c r="J366" s="146">
        <f>BK366</f>
        <v>0</v>
      </c>
      <c r="L366" s="134"/>
      <c r="M366" s="139"/>
      <c r="N366" s="140"/>
      <c r="O366" s="140"/>
      <c r="P366" s="141">
        <f>SUM(P367:P369)</f>
        <v>0</v>
      </c>
      <c r="Q366" s="140"/>
      <c r="R366" s="141">
        <f>SUM(R367:R369)</f>
        <v>7.6499999999999997E-3</v>
      </c>
      <c r="S366" s="140"/>
      <c r="T366" s="142">
        <f>SUM(T367:T369)</f>
        <v>0</v>
      </c>
      <c r="AR366" s="135" t="s">
        <v>88</v>
      </c>
      <c r="AT366" s="143" t="s">
        <v>79</v>
      </c>
      <c r="AU366" s="143" t="s">
        <v>88</v>
      </c>
      <c r="AY366" s="135" t="s">
        <v>239</v>
      </c>
      <c r="BK366" s="144">
        <f>SUM(BK367:BK369)</f>
        <v>0</v>
      </c>
    </row>
    <row r="367" spans="1:65" s="2" customFormat="1" ht="24.25" customHeight="1">
      <c r="A367" s="34"/>
      <c r="B367" s="147"/>
      <c r="C367" s="148" t="s">
        <v>378</v>
      </c>
      <c r="D367" s="148" t="s">
        <v>242</v>
      </c>
      <c r="E367" s="149" t="s">
        <v>1792</v>
      </c>
      <c r="F367" s="150" t="s">
        <v>2820</v>
      </c>
      <c r="G367" s="151" t="s">
        <v>138</v>
      </c>
      <c r="H367" s="152">
        <v>18</v>
      </c>
      <c r="I367" s="153"/>
      <c r="J367" s="152">
        <f>ROUND(I367*H367,3)</f>
        <v>0</v>
      </c>
      <c r="K367" s="154"/>
      <c r="L367" s="35"/>
      <c r="M367" s="155" t="s">
        <v>1</v>
      </c>
      <c r="N367" s="156" t="s">
        <v>46</v>
      </c>
      <c r="O367" s="60"/>
      <c r="P367" s="157">
        <f>O367*H367</f>
        <v>0</v>
      </c>
      <c r="Q367" s="157">
        <v>4.2499999999999998E-4</v>
      </c>
      <c r="R367" s="157">
        <f>Q367*H367</f>
        <v>7.6499999999999997E-3</v>
      </c>
      <c r="S367" s="157">
        <v>0</v>
      </c>
      <c r="T367" s="158">
        <f>S367*H367</f>
        <v>0</v>
      </c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R367" s="159" t="s">
        <v>246</v>
      </c>
      <c r="AT367" s="159" t="s">
        <v>242</v>
      </c>
      <c r="AU367" s="159" t="s">
        <v>140</v>
      </c>
      <c r="AY367" s="18" t="s">
        <v>239</v>
      </c>
      <c r="BE367" s="160">
        <f>IF(N367="základná",J367,0)</f>
        <v>0</v>
      </c>
      <c r="BF367" s="160">
        <f>IF(N367="znížená",J367,0)</f>
        <v>0</v>
      </c>
      <c r="BG367" s="160">
        <f>IF(N367="zákl. prenesená",J367,0)</f>
        <v>0</v>
      </c>
      <c r="BH367" s="160">
        <f>IF(N367="zníž. prenesená",J367,0)</f>
        <v>0</v>
      </c>
      <c r="BI367" s="160">
        <f>IF(N367="nulová",J367,0)</f>
        <v>0</v>
      </c>
      <c r="BJ367" s="18" t="s">
        <v>140</v>
      </c>
      <c r="BK367" s="161">
        <f>ROUND(I367*H367,3)</f>
        <v>0</v>
      </c>
      <c r="BL367" s="18" t="s">
        <v>246</v>
      </c>
      <c r="BM367" s="159" t="s">
        <v>2821</v>
      </c>
    </row>
    <row r="368" spans="1:65" s="13" customFormat="1">
      <c r="B368" s="162"/>
      <c r="D368" s="163" t="s">
        <v>247</v>
      </c>
      <c r="E368" s="164" t="s">
        <v>1</v>
      </c>
      <c r="F368" s="165" t="s">
        <v>2822</v>
      </c>
      <c r="H368" s="166">
        <v>18</v>
      </c>
      <c r="I368" s="167"/>
      <c r="L368" s="162"/>
      <c r="M368" s="168"/>
      <c r="N368" s="169"/>
      <c r="O368" s="169"/>
      <c r="P368" s="169"/>
      <c r="Q368" s="169"/>
      <c r="R368" s="169"/>
      <c r="S368" s="169"/>
      <c r="T368" s="170"/>
      <c r="AT368" s="164" t="s">
        <v>247</v>
      </c>
      <c r="AU368" s="164" t="s">
        <v>140</v>
      </c>
      <c r="AV368" s="13" t="s">
        <v>140</v>
      </c>
      <c r="AW368" s="13" t="s">
        <v>3</v>
      </c>
      <c r="AX368" s="13" t="s">
        <v>88</v>
      </c>
      <c r="AY368" s="164" t="s">
        <v>239</v>
      </c>
    </row>
    <row r="369" spans="1:65" s="2" customFormat="1" ht="14.4" customHeight="1">
      <c r="A369" s="34"/>
      <c r="B369" s="147"/>
      <c r="C369" s="190" t="s">
        <v>434</v>
      </c>
      <c r="D369" s="190" t="s">
        <v>541</v>
      </c>
      <c r="E369" s="191" t="s">
        <v>2823</v>
      </c>
      <c r="F369" s="192" t="s">
        <v>2824</v>
      </c>
      <c r="G369" s="193" t="s">
        <v>388</v>
      </c>
      <c r="H369" s="194">
        <v>2</v>
      </c>
      <c r="I369" s="195"/>
      <c r="J369" s="194">
        <f>ROUND(I369*H369,3)</f>
        <v>0</v>
      </c>
      <c r="K369" s="196"/>
      <c r="L369" s="197"/>
      <c r="M369" s="198" t="s">
        <v>1</v>
      </c>
      <c r="N369" s="199" t="s">
        <v>46</v>
      </c>
      <c r="O369" s="60"/>
      <c r="P369" s="157">
        <f>O369*H369</f>
        <v>0</v>
      </c>
      <c r="Q369" s="157">
        <v>0</v>
      </c>
      <c r="R369" s="157">
        <f>Q369*H369</f>
        <v>0</v>
      </c>
      <c r="S369" s="157">
        <v>0</v>
      </c>
      <c r="T369" s="158">
        <f>S369*H369</f>
        <v>0</v>
      </c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R369" s="159" t="s">
        <v>323</v>
      </c>
      <c r="AT369" s="159" t="s">
        <v>541</v>
      </c>
      <c r="AU369" s="159" t="s">
        <v>140</v>
      </c>
      <c r="AY369" s="18" t="s">
        <v>239</v>
      </c>
      <c r="BE369" s="160">
        <f>IF(N369="základná",J369,0)</f>
        <v>0</v>
      </c>
      <c r="BF369" s="160">
        <f>IF(N369="znížená",J369,0)</f>
        <v>0</v>
      </c>
      <c r="BG369" s="160">
        <f>IF(N369="zákl. prenesená",J369,0)</f>
        <v>0</v>
      </c>
      <c r="BH369" s="160">
        <f>IF(N369="zníž. prenesená",J369,0)</f>
        <v>0</v>
      </c>
      <c r="BI369" s="160">
        <f>IF(N369="nulová",J369,0)</f>
        <v>0</v>
      </c>
      <c r="BJ369" s="18" t="s">
        <v>140</v>
      </c>
      <c r="BK369" s="161">
        <f>ROUND(I369*H369,3)</f>
        <v>0</v>
      </c>
      <c r="BL369" s="18" t="s">
        <v>307</v>
      </c>
      <c r="BM369" s="159" t="s">
        <v>2825</v>
      </c>
    </row>
    <row r="370" spans="1:65" s="12" customFormat="1" ht="22.75" customHeight="1">
      <c r="B370" s="134"/>
      <c r="D370" s="135" t="s">
        <v>79</v>
      </c>
      <c r="E370" s="145" t="s">
        <v>952</v>
      </c>
      <c r="F370" s="145" t="s">
        <v>509</v>
      </c>
      <c r="I370" s="137"/>
      <c r="J370" s="146">
        <f>BK370</f>
        <v>0</v>
      </c>
      <c r="L370" s="134"/>
      <c r="M370" s="139"/>
      <c r="N370" s="140"/>
      <c r="O370" s="140"/>
      <c r="P370" s="141">
        <f>P371</f>
        <v>0</v>
      </c>
      <c r="Q370" s="140"/>
      <c r="R370" s="141">
        <f>R371</f>
        <v>0</v>
      </c>
      <c r="S370" s="140"/>
      <c r="T370" s="142">
        <f>T371</f>
        <v>0</v>
      </c>
      <c r="AR370" s="135" t="s">
        <v>88</v>
      </c>
      <c r="AT370" s="143" t="s">
        <v>79</v>
      </c>
      <c r="AU370" s="143" t="s">
        <v>88</v>
      </c>
      <c r="AY370" s="135" t="s">
        <v>239</v>
      </c>
      <c r="BK370" s="144">
        <f>BK371</f>
        <v>0</v>
      </c>
    </row>
    <row r="371" spans="1:65" s="2" customFormat="1" ht="24.25" customHeight="1">
      <c r="A371" s="34"/>
      <c r="B371" s="147"/>
      <c r="C371" s="148" t="s">
        <v>802</v>
      </c>
      <c r="D371" s="148" t="s">
        <v>242</v>
      </c>
      <c r="E371" s="149" t="s">
        <v>954</v>
      </c>
      <c r="F371" s="150" t="s">
        <v>955</v>
      </c>
      <c r="G371" s="151" t="s">
        <v>461</v>
      </c>
      <c r="H371" s="152">
        <v>0.17699999999999999</v>
      </c>
      <c r="I371" s="153"/>
      <c r="J371" s="152">
        <f>ROUND(I371*H371,3)</f>
        <v>0</v>
      </c>
      <c r="K371" s="154"/>
      <c r="L371" s="35"/>
      <c r="M371" s="155" t="s">
        <v>1</v>
      </c>
      <c r="N371" s="156" t="s">
        <v>46</v>
      </c>
      <c r="O371" s="60"/>
      <c r="P371" s="157">
        <f>O371*H371</f>
        <v>0</v>
      </c>
      <c r="Q371" s="157">
        <v>0</v>
      </c>
      <c r="R371" s="157">
        <f>Q371*H371</f>
        <v>0</v>
      </c>
      <c r="S371" s="157">
        <v>0</v>
      </c>
      <c r="T371" s="158">
        <f>S371*H371</f>
        <v>0</v>
      </c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R371" s="159" t="s">
        <v>246</v>
      </c>
      <c r="AT371" s="159" t="s">
        <v>242</v>
      </c>
      <c r="AU371" s="159" t="s">
        <v>140</v>
      </c>
      <c r="AY371" s="18" t="s">
        <v>239</v>
      </c>
      <c r="BE371" s="160">
        <f>IF(N371="základná",J371,0)</f>
        <v>0</v>
      </c>
      <c r="BF371" s="160">
        <f>IF(N371="znížená",J371,0)</f>
        <v>0</v>
      </c>
      <c r="BG371" s="160">
        <f>IF(N371="zákl. prenesená",J371,0)</f>
        <v>0</v>
      </c>
      <c r="BH371" s="160">
        <f>IF(N371="zníž. prenesená",J371,0)</f>
        <v>0</v>
      </c>
      <c r="BI371" s="160">
        <f>IF(N371="nulová",J371,0)</f>
        <v>0</v>
      </c>
      <c r="BJ371" s="18" t="s">
        <v>140</v>
      </c>
      <c r="BK371" s="161">
        <f>ROUND(I371*H371,3)</f>
        <v>0</v>
      </c>
      <c r="BL371" s="18" t="s">
        <v>246</v>
      </c>
      <c r="BM371" s="159" t="s">
        <v>2826</v>
      </c>
    </row>
    <row r="372" spans="1:65" s="12" customFormat="1" ht="25.85" customHeight="1">
      <c r="B372" s="134"/>
      <c r="D372" s="135" t="s">
        <v>79</v>
      </c>
      <c r="E372" s="136" t="s">
        <v>754</v>
      </c>
      <c r="F372" s="136" t="s">
        <v>957</v>
      </c>
      <c r="I372" s="137"/>
      <c r="J372" s="138">
        <f>BK372</f>
        <v>0</v>
      </c>
      <c r="L372" s="134"/>
      <c r="M372" s="139"/>
      <c r="N372" s="140"/>
      <c r="O372" s="140"/>
      <c r="P372" s="141">
        <f>P373+P383+P384+P387+P393</f>
        <v>0</v>
      </c>
      <c r="Q372" s="140"/>
      <c r="R372" s="141">
        <f>R373+R383+R384+R387+R393</f>
        <v>0.67445694</v>
      </c>
      <c r="S372" s="140"/>
      <c r="T372" s="142">
        <f>T373+T383+T384+T387+T393</f>
        <v>0</v>
      </c>
      <c r="AR372" s="135" t="s">
        <v>88</v>
      </c>
      <c r="AT372" s="143" t="s">
        <v>79</v>
      </c>
      <c r="AU372" s="143" t="s">
        <v>80</v>
      </c>
      <c r="AY372" s="135" t="s">
        <v>239</v>
      </c>
      <c r="BK372" s="144">
        <f>BK373+BK383+BK384+BK387+BK393</f>
        <v>0</v>
      </c>
    </row>
    <row r="373" spans="1:65" s="12" customFormat="1" ht="22.75" customHeight="1">
      <c r="B373" s="134"/>
      <c r="D373" s="135" t="s">
        <v>79</v>
      </c>
      <c r="E373" s="145" t="s">
        <v>958</v>
      </c>
      <c r="F373" s="145" t="s">
        <v>959</v>
      </c>
      <c r="I373" s="137"/>
      <c r="J373" s="146">
        <f>BK373</f>
        <v>0</v>
      </c>
      <c r="L373" s="134"/>
      <c r="M373" s="139"/>
      <c r="N373" s="140"/>
      <c r="O373" s="140"/>
      <c r="P373" s="141">
        <f>SUM(P374:P382)</f>
        <v>0</v>
      </c>
      <c r="Q373" s="140"/>
      <c r="R373" s="141">
        <f>SUM(R374:R382)</f>
        <v>0.58404694000000001</v>
      </c>
      <c r="S373" s="140"/>
      <c r="T373" s="142">
        <f>SUM(T374:T382)</f>
        <v>0</v>
      </c>
      <c r="AR373" s="135" t="s">
        <v>88</v>
      </c>
      <c r="AT373" s="143" t="s">
        <v>79</v>
      </c>
      <c r="AU373" s="143" t="s">
        <v>88</v>
      </c>
      <c r="AY373" s="135" t="s">
        <v>239</v>
      </c>
      <c r="BK373" s="144">
        <f>SUM(BK374:BK382)</f>
        <v>0</v>
      </c>
    </row>
    <row r="374" spans="1:65" s="2" customFormat="1" ht="24.25" customHeight="1">
      <c r="A374" s="34"/>
      <c r="B374" s="147"/>
      <c r="C374" s="148" t="s">
        <v>905</v>
      </c>
      <c r="D374" s="148" t="s">
        <v>242</v>
      </c>
      <c r="E374" s="149" t="s">
        <v>2827</v>
      </c>
      <c r="F374" s="150" t="s">
        <v>2828</v>
      </c>
      <c r="G374" s="151" t="s">
        <v>261</v>
      </c>
      <c r="H374" s="152">
        <v>166.982</v>
      </c>
      <c r="I374" s="153"/>
      <c r="J374" s="152">
        <f>ROUND(I374*H374,3)</f>
        <v>0</v>
      </c>
      <c r="K374" s="154"/>
      <c r="L374" s="35"/>
      <c r="M374" s="155" t="s">
        <v>1</v>
      </c>
      <c r="N374" s="156" t="s">
        <v>46</v>
      </c>
      <c r="O374" s="60"/>
      <c r="P374" s="157">
        <f>O374*H374</f>
        <v>0</v>
      </c>
      <c r="Q374" s="157">
        <v>1.7000000000000001E-4</v>
      </c>
      <c r="R374" s="157">
        <f>Q374*H374</f>
        <v>2.8386940000000003E-2</v>
      </c>
      <c r="S374" s="157">
        <v>0</v>
      </c>
      <c r="T374" s="158">
        <f>S374*H374</f>
        <v>0</v>
      </c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R374" s="159" t="s">
        <v>246</v>
      </c>
      <c r="AT374" s="159" t="s">
        <v>242</v>
      </c>
      <c r="AU374" s="159" t="s">
        <v>140</v>
      </c>
      <c r="AY374" s="18" t="s">
        <v>239</v>
      </c>
      <c r="BE374" s="160">
        <f>IF(N374="základná",J374,0)</f>
        <v>0</v>
      </c>
      <c r="BF374" s="160">
        <f>IF(N374="znížená",J374,0)</f>
        <v>0</v>
      </c>
      <c r="BG374" s="160">
        <f>IF(N374="zákl. prenesená",J374,0)</f>
        <v>0</v>
      </c>
      <c r="BH374" s="160">
        <f>IF(N374="zníž. prenesená",J374,0)</f>
        <v>0</v>
      </c>
      <c r="BI374" s="160">
        <f>IF(N374="nulová",J374,0)</f>
        <v>0</v>
      </c>
      <c r="BJ374" s="18" t="s">
        <v>140</v>
      </c>
      <c r="BK374" s="161">
        <f>ROUND(I374*H374,3)</f>
        <v>0</v>
      </c>
      <c r="BL374" s="18" t="s">
        <v>246</v>
      </c>
      <c r="BM374" s="159" t="s">
        <v>2829</v>
      </c>
    </row>
    <row r="375" spans="1:65" s="2" customFormat="1" ht="19.649999999999999">
      <c r="A375" s="34"/>
      <c r="B375" s="35"/>
      <c r="C375" s="34"/>
      <c r="D375" s="163" t="s">
        <v>316</v>
      </c>
      <c r="E375" s="34"/>
      <c r="F375" s="186" t="s">
        <v>2830</v>
      </c>
      <c r="G375" s="34"/>
      <c r="H375" s="34"/>
      <c r="I375" s="187"/>
      <c r="J375" s="34"/>
      <c r="K375" s="34"/>
      <c r="L375" s="35"/>
      <c r="M375" s="188"/>
      <c r="N375" s="189"/>
      <c r="O375" s="60"/>
      <c r="P375" s="60"/>
      <c r="Q375" s="60"/>
      <c r="R375" s="60"/>
      <c r="S375" s="60"/>
      <c r="T375" s="61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T375" s="18" t="s">
        <v>316</v>
      </c>
      <c r="AU375" s="18" t="s">
        <v>140</v>
      </c>
    </row>
    <row r="376" spans="1:65" s="13" customFormat="1">
      <c r="B376" s="162"/>
      <c r="D376" s="163" t="s">
        <v>247</v>
      </c>
      <c r="E376" s="164" t="s">
        <v>1</v>
      </c>
      <c r="F376" s="165" t="s">
        <v>2831</v>
      </c>
      <c r="H376" s="166">
        <v>166.982</v>
      </c>
      <c r="I376" s="167"/>
      <c r="L376" s="162"/>
      <c r="M376" s="168"/>
      <c r="N376" s="169"/>
      <c r="O376" s="169"/>
      <c r="P376" s="169"/>
      <c r="Q376" s="169"/>
      <c r="R376" s="169"/>
      <c r="S376" s="169"/>
      <c r="T376" s="170"/>
      <c r="AT376" s="164" t="s">
        <v>247</v>
      </c>
      <c r="AU376" s="164" t="s">
        <v>140</v>
      </c>
      <c r="AV376" s="13" t="s">
        <v>140</v>
      </c>
      <c r="AW376" s="13" t="s">
        <v>3</v>
      </c>
      <c r="AX376" s="13" t="s">
        <v>88</v>
      </c>
      <c r="AY376" s="164" t="s">
        <v>239</v>
      </c>
    </row>
    <row r="377" spans="1:65" s="2" customFormat="1" ht="24.25" customHeight="1">
      <c r="A377" s="34"/>
      <c r="B377" s="147"/>
      <c r="C377" s="190" t="s">
        <v>909</v>
      </c>
      <c r="D377" s="190" t="s">
        <v>541</v>
      </c>
      <c r="E377" s="191" t="s">
        <v>2832</v>
      </c>
      <c r="F377" s="192" t="s">
        <v>2833</v>
      </c>
      <c r="G377" s="193" t="s">
        <v>388</v>
      </c>
      <c r="H377" s="194">
        <v>2</v>
      </c>
      <c r="I377" s="195"/>
      <c r="J377" s="194">
        <f>ROUND(I377*H377,3)</f>
        <v>0</v>
      </c>
      <c r="K377" s="196"/>
      <c r="L377" s="197"/>
      <c r="M377" s="198" t="s">
        <v>1</v>
      </c>
      <c r="N377" s="199" t="s">
        <v>46</v>
      </c>
      <c r="O377" s="60"/>
      <c r="P377" s="157">
        <f>O377*H377</f>
        <v>0</v>
      </c>
      <c r="Q377" s="157">
        <v>0</v>
      </c>
      <c r="R377" s="157">
        <f>Q377*H377</f>
        <v>0</v>
      </c>
      <c r="S377" s="157">
        <v>0</v>
      </c>
      <c r="T377" s="158">
        <f>S377*H377</f>
        <v>0</v>
      </c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R377" s="159" t="s">
        <v>323</v>
      </c>
      <c r="AT377" s="159" t="s">
        <v>541</v>
      </c>
      <c r="AU377" s="159" t="s">
        <v>140</v>
      </c>
      <c r="AY377" s="18" t="s">
        <v>239</v>
      </c>
      <c r="BE377" s="160">
        <f>IF(N377="základná",J377,0)</f>
        <v>0</v>
      </c>
      <c r="BF377" s="160">
        <f>IF(N377="znížená",J377,0)</f>
        <v>0</v>
      </c>
      <c r="BG377" s="160">
        <f>IF(N377="zákl. prenesená",J377,0)</f>
        <v>0</v>
      </c>
      <c r="BH377" s="160">
        <f>IF(N377="zníž. prenesená",J377,0)</f>
        <v>0</v>
      </c>
      <c r="BI377" s="160">
        <f>IF(N377="nulová",J377,0)</f>
        <v>0</v>
      </c>
      <c r="BJ377" s="18" t="s">
        <v>140</v>
      </c>
      <c r="BK377" s="161">
        <f>ROUND(I377*H377,3)</f>
        <v>0</v>
      </c>
      <c r="BL377" s="18" t="s">
        <v>307</v>
      </c>
      <c r="BM377" s="159" t="s">
        <v>2834</v>
      </c>
    </row>
    <row r="378" spans="1:65" s="2" customFormat="1" ht="68.75">
      <c r="A378" s="34"/>
      <c r="B378" s="35"/>
      <c r="C378" s="34"/>
      <c r="D378" s="163" t="s">
        <v>316</v>
      </c>
      <c r="E378" s="34"/>
      <c r="F378" s="186" t="s">
        <v>2835</v>
      </c>
      <c r="G378" s="34"/>
      <c r="H378" s="34"/>
      <c r="I378" s="187"/>
      <c r="J378" s="34"/>
      <c r="K378" s="34"/>
      <c r="L378" s="35"/>
      <c r="M378" s="188"/>
      <c r="N378" s="189"/>
      <c r="O378" s="60"/>
      <c r="P378" s="60"/>
      <c r="Q378" s="60"/>
      <c r="R378" s="60"/>
      <c r="S378" s="60"/>
      <c r="T378" s="61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T378" s="18" t="s">
        <v>316</v>
      </c>
      <c r="AU378" s="18" t="s">
        <v>140</v>
      </c>
    </row>
    <row r="379" spans="1:65" s="2" customFormat="1" ht="24.25" customHeight="1">
      <c r="A379" s="34"/>
      <c r="B379" s="147"/>
      <c r="C379" s="190" t="s">
        <v>913</v>
      </c>
      <c r="D379" s="190" t="s">
        <v>541</v>
      </c>
      <c r="E379" s="191" t="s">
        <v>2836</v>
      </c>
      <c r="F379" s="192" t="s">
        <v>2837</v>
      </c>
      <c r="G379" s="193" t="s">
        <v>388</v>
      </c>
      <c r="H379" s="194">
        <v>2</v>
      </c>
      <c r="I379" s="195"/>
      <c r="J379" s="194">
        <f>ROUND(I379*H379,3)</f>
        <v>0</v>
      </c>
      <c r="K379" s="196"/>
      <c r="L379" s="197"/>
      <c r="M379" s="198" t="s">
        <v>1</v>
      </c>
      <c r="N379" s="199" t="s">
        <v>46</v>
      </c>
      <c r="O379" s="60"/>
      <c r="P379" s="157">
        <f>O379*H379</f>
        <v>0</v>
      </c>
      <c r="Q379" s="157">
        <v>0</v>
      </c>
      <c r="R379" s="157">
        <f>Q379*H379</f>
        <v>0</v>
      </c>
      <c r="S379" s="157">
        <v>0</v>
      </c>
      <c r="T379" s="158">
        <f>S379*H379</f>
        <v>0</v>
      </c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R379" s="159" t="s">
        <v>323</v>
      </c>
      <c r="AT379" s="159" t="s">
        <v>541</v>
      </c>
      <c r="AU379" s="159" t="s">
        <v>140</v>
      </c>
      <c r="AY379" s="18" t="s">
        <v>239</v>
      </c>
      <c r="BE379" s="160">
        <f>IF(N379="základná",J379,0)</f>
        <v>0</v>
      </c>
      <c r="BF379" s="160">
        <f>IF(N379="znížená",J379,0)</f>
        <v>0</v>
      </c>
      <c r="BG379" s="160">
        <f>IF(N379="zákl. prenesená",J379,0)</f>
        <v>0</v>
      </c>
      <c r="BH379" s="160">
        <f>IF(N379="zníž. prenesená",J379,0)</f>
        <v>0</v>
      </c>
      <c r="BI379" s="160">
        <f>IF(N379="nulová",J379,0)</f>
        <v>0</v>
      </c>
      <c r="BJ379" s="18" t="s">
        <v>140</v>
      </c>
      <c r="BK379" s="161">
        <f>ROUND(I379*H379,3)</f>
        <v>0</v>
      </c>
      <c r="BL379" s="18" t="s">
        <v>307</v>
      </c>
      <c r="BM379" s="159" t="s">
        <v>2838</v>
      </c>
    </row>
    <row r="380" spans="1:65" s="2" customFormat="1" ht="58.95">
      <c r="A380" s="34"/>
      <c r="B380" s="35"/>
      <c r="C380" s="34"/>
      <c r="D380" s="163" t="s">
        <v>316</v>
      </c>
      <c r="E380" s="34"/>
      <c r="F380" s="186" t="s">
        <v>2839</v>
      </c>
      <c r="G380" s="34"/>
      <c r="H380" s="34"/>
      <c r="I380" s="187"/>
      <c r="J380" s="34"/>
      <c r="K380" s="34"/>
      <c r="L380" s="35"/>
      <c r="M380" s="188"/>
      <c r="N380" s="189"/>
      <c r="O380" s="60"/>
      <c r="P380" s="60"/>
      <c r="Q380" s="60"/>
      <c r="R380" s="60"/>
      <c r="S380" s="60"/>
      <c r="T380" s="61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T380" s="18" t="s">
        <v>316</v>
      </c>
      <c r="AU380" s="18" t="s">
        <v>140</v>
      </c>
    </row>
    <row r="381" spans="1:65" s="2" customFormat="1" ht="24.25" customHeight="1">
      <c r="A381" s="34"/>
      <c r="B381" s="147"/>
      <c r="C381" s="148" t="s">
        <v>916</v>
      </c>
      <c r="D381" s="148" t="s">
        <v>242</v>
      </c>
      <c r="E381" s="149" t="s">
        <v>2840</v>
      </c>
      <c r="F381" s="150" t="s">
        <v>2841</v>
      </c>
      <c r="G381" s="151" t="s">
        <v>388</v>
      </c>
      <c r="H381" s="152">
        <v>2</v>
      </c>
      <c r="I381" s="153"/>
      <c r="J381" s="152">
        <f>ROUND(I381*H381,3)</f>
        <v>0</v>
      </c>
      <c r="K381" s="154"/>
      <c r="L381" s="35"/>
      <c r="M381" s="155" t="s">
        <v>1</v>
      </c>
      <c r="N381" s="156" t="s">
        <v>46</v>
      </c>
      <c r="O381" s="60"/>
      <c r="P381" s="157">
        <f>O381*H381</f>
        <v>0</v>
      </c>
      <c r="Q381" s="157">
        <v>8.3000000000000001E-4</v>
      </c>
      <c r="R381" s="157">
        <f>Q381*H381</f>
        <v>1.66E-3</v>
      </c>
      <c r="S381" s="157">
        <v>0</v>
      </c>
      <c r="T381" s="158">
        <f>S381*H381</f>
        <v>0</v>
      </c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R381" s="159" t="s">
        <v>246</v>
      </c>
      <c r="AT381" s="159" t="s">
        <v>242</v>
      </c>
      <c r="AU381" s="159" t="s">
        <v>140</v>
      </c>
      <c r="AY381" s="18" t="s">
        <v>239</v>
      </c>
      <c r="BE381" s="160">
        <f>IF(N381="základná",J381,0)</f>
        <v>0</v>
      </c>
      <c r="BF381" s="160">
        <f>IF(N381="znížená",J381,0)</f>
        <v>0</v>
      </c>
      <c r="BG381" s="160">
        <f>IF(N381="zákl. prenesená",J381,0)</f>
        <v>0</v>
      </c>
      <c r="BH381" s="160">
        <f>IF(N381="zníž. prenesená",J381,0)</f>
        <v>0</v>
      </c>
      <c r="BI381" s="160">
        <f>IF(N381="nulová",J381,0)</f>
        <v>0</v>
      </c>
      <c r="BJ381" s="18" t="s">
        <v>140</v>
      </c>
      <c r="BK381" s="161">
        <f>ROUND(I381*H381,3)</f>
        <v>0</v>
      </c>
      <c r="BL381" s="18" t="s">
        <v>246</v>
      </c>
      <c r="BM381" s="159" t="s">
        <v>2842</v>
      </c>
    </row>
    <row r="382" spans="1:65" s="2" customFormat="1" ht="24.25" customHeight="1">
      <c r="A382" s="34"/>
      <c r="B382" s="147"/>
      <c r="C382" s="190" t="s">
        <v>921</v>
      </c>
      <c r="D382" s="190" t="s">
        <v>541</v>
      </c>
      <c r="E382" s="191" t="s">
        <v>2843</v>
      </c>
      <c r="F382" s="192" t="s">
        <v>2844</v>
      </c>
      <c r="G382" s="193" t="s">
        <v>388</v>
      </c>
      <c r="H382" s="194">
        <v>2</v>
      </c>
      <c r="I382" s="195"/>
      <c r="J382" s="194">
        <f>ROUND(I382*H382,3)</f>
        <v>0</v>
      </c>
      <c r="K382" s="196"/>
      <c r="L382" s="197"/>
      <c r="M382" s="198" t="s">
        <v>1</v>
      </c>
      <c r="N382" s="199" t="s">
        <v>46</v>
      </c>
      <c r="O382" s="60"/>
      <c r="P382" s="157">
        <f>O382*H382</f>
        <v>0</v>
      </c>
      <c r="Q382" s="157">
        <v>0.27700000000000002</v>
      </c>
      <c r="R382" s="157">
        <f>Q382*H382</f>
        <v>0.55400000000000005</v>
      </c>
      <c r="S382" s="157">
        <v>0</v>
      </c>
      <c r="T382" s="158">
        <f>S382*H382</f>
        <v>0</v>
      </c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R382" s="159" t="s">
        <v>291</v>
      </c>
      <c r="AT382" s="159" t="s">
        <v>541</v>
      </c>
      <c r="AU382" s="159" t="s">
        <v>140</v>
      </c>
      <c r="AY382" s="18" t="s">
        <v>239</v>
      </c>
      <c r="BE382" s="160">
        <f>IF(N382="základná",J382,0)</f>
        <v>0</v>
      </c>
      <c r="BF382" s="160">
        <f>IF(N382="znížená",J382,0)</f>
        <v>0</v>
      </c>
      <c r="BG382" s="160">
        <f>IF(N382="zákl. prenesená",J382,0)</f>
        <v>0</v>
      </c>
      <c r="BH382" s="160">
        <f>IF(N382="zníž. prenesená",J382,0)</f>
        <v>0</v>
      </c>
      <c r="BI382" s="160">
        <f>IF(N382="nulová",J382,0)</f>
        <v>0</v>
      </c>
      <c r="BJ382" s="18" t="s">
        <v>140</v>
      </c>
      <c r="BK382" s="161">
        <f>ROUND(I382*H382,3)</f>
        <v>0</v>
      </c>
      <c r="BL382" s="18" t="s">
        <v>246</v>
      </c>
      <c r="BM382" s="159" t="s">
        <v>2845</v>
      </c>
    </row>
    <row r="383" spans="1:65" s="12" customFormat="1" ht="22.75" customHeight="1">
      <c r="B383" s="134"/>
      <c r="D383" s="135" t="s">
        <v>79</v>
      </c>
      <c r="E383" s="145" t="s">
        <v>2846</v>
      </c>
      <c r="F383" s="145" t="s">
        <v>2847</v>
      </c>
      <c r="I383" s="137"/>
      <c r="J383" s="146">
        <f>BK383</f>
        <v>0</v>
      </c>
      <c r="L383" s="134"/>
      <c r="M383" s="139"/>
      <c r="N383" s="140"/>
      <c r="O383" s="140"/>
      <c r="P383" s="141">
        <v>0</v>
      </c>
      <c r="Q383" s="140"/>
      <c r="R383" s="141">
        <v>0</v>
      </c>
      <c r="S383" s="140"/>
      <c r="T383" s="142">
        <v>0</v>
      </c>
      <c r="AR383" s="135" t="s">
        <v>88</v>
      </c>
      <c r="AT383" s="143" t="s">
        <v>79</v>
      </c>
      <c r="AU383" s="143" t="s">
        <v>88</v>
      </c>
      <c r="AY383" s="135" t="s">
        <v>239</v>
      </c>
      <c r="BK383" s="144">
        <v>0</v>
      </c>
    </row>
    <row r="384" spans="1:65" s="12" customFormat="1" ht="22.75" customHeight="1">
      <c r="B384" s="134"/>
      <c r="D384" s="135" t="s">
        <v>79</v>
      </c>
      <c r="E384" s="145" t="s">
        <v>2848</v>
      </c>
      <c r="F384" s="145" t="s">
        <v>2849</v>
      </c>
      <c r="I384" s="137"/>
      <c r="J384" s="146">
        <f>BK384</f>
        <v>0</v>
      </c>
      <c r="L384" s="134"/>
      <c r="M384" s="139"/>
      <c r="N384" s="140"/>
      <c r="O384" s="140"/>
      <c r="P384" s="141">
        <f>SUM(P385:P386)</f>
        <v>0</v>
      </c>
      <c r="Q384" s="140"/>
      <c r="R384" s="141">
        <f>SUM(R385:R386)</f>
        <v>8.8010000000000005E-2</v>
      </c>
      <c r="S384" s="140"/>
      <c r="T384" s="142">
        <f>SUM(T385:T386)</f>
        <v>0</v>
      </c>
      <c r="AR384" s="135" t="s">
        <v>88</v>
      </c>
      <c r="AT384" s="143" t="s">
        <v>79</v>
      </c>
      <c r="AU384" s="143" t="s">
        <v>88</v>
      </c>
      <c r="AY384" s="135" t="s">
        <v>239</v>
      </c>
      <c r="BK384" s="144">
        <f>SUM(BK385:BK386)</f>
        <v>0</v>
      </c>
    </row>
    <row r="385" spans="1:65" s="2" customFormat="1" ht="24.25" customHeight="1">
      <c r="A385" s="34"/>
      <c r="B385" s="147"/>
      <c r="C385" s="148" t="s">
        <v>924</v>
      </c>
      <c r="D385" s="148" t="s">
        <v>242</v>
      </c>
      <c r="E385" s="149" t="s">
        <v>2850</v>
      </c>
      <c r="F385" s="150" t="s">
        <v>2851</v>
      </c>
      <c r="G385" s="151" t="s">
        <v>388</v>
      </c>
      <c r="H385" s="152">
        <v>1</v>
      </c>
      <c r="I385" s="153"/>
      <c r="J385" s="152">
        <f>ROUND(I385*H385,3)</f>
        <v>0</v>
      </c>
      <c r="K385" s="154"/>
      <c r="L385" s="35"/>
      <c r="M385" s="155" t="s">
        <v>1</v>
      </c>
      <c r="N385" s="156" t="s">
        <v>46</v>
      </c>
      <c r="O385" s="60"/>
      <c r="P385" s="157">
        <f>O385*H385</f>
        <v>0</v>
      </c>
      <c r="Q385" s="157">
        <v>6.0099999999999997E-3</v>
      </c>
      <c r="R385" s="157">
        <f>Q385*H385</f>
        <v>6.0099999999999997E-3</v>
      </c>
      <c r="S385" s="157">
        <v>0</v>
      </c>
      <c r="T385" s="158">
        <f>S385*H385</f>
        <v>0</v>
      </c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R385" s="159" t="s">
        <v>246</v>
      </c>
      <c r="AT385" s="159" t="s">
        <v>242</v>
      </c>
      <c r="AU385" s="159" t="s">
        <v>140</v>
      </c>
      <c r="AY385" s="18" t="s">
        <v>239</v>
      </c>
      <c r="BE385" s="160">
        <f>IF(N385="základná",J385,0)</f>
        <v>0</v>
      </c>
      <c r="BF385" s="160">
        <f>IF(N385="znížená",J385,0)</f>
        <v>0</v>
      </c>
      <c r="BG385" s="160">
        <f>IF(N385="zákl. prenesená",J385,0)</f>
        <v>0</v>
      </c>
      <c r="BH385" s="160">
        <f>IF(N385="zníž. prenesená",J385,0)</f>
        <v>0</v>
      </c>
      <c r="BI385" s="160">
        <f>IF(N385="nulová",J385,0)</f>
        <v>0</v>
      </c>
      <c r="BJ385" s="18" t="s">
        <v>140</v>
      </c>
      <c r="BK385" s="161">
        <f>ROUND(I385*H385,3)</f>
        <v>0</v>
      </c>
      <c r="BL385" s="18" t="s">
        <v>246</v>
      </c>
      <c r="BM385" s="159" t="s">
        <v>2852</v>
      </c>
    </row>
    <row r="386" spans="1:65" s="2" customFormat="1" ht="14.4" customHeight="1">
      <c r="A386" s="34"/>
      <c r="B386" s="147"/>
      <c r="C386" s="190" t="s">
        <v>439</v>
      </c>
      <c r="D386" s="190" t="s">
        <v>541</v>
      </c>
      <c r="E386" s="191" t="s">
        <v>2853</v>
      </c>
      <c r="F386" s="192" t="s">
        <v>2854</v>
      </c>
      <c r="G386" s="193" t="s">
        <v>388</v>
      </c>
      <c r="H386" s="194">
        <v>1</v>
      </c>
      <c r="I386" s="195"/>
      <c r="J386" s="194">
        <f>ROUND(I386*H386,3)</f>
        <v>0</v>
      </c>
      <c r="K386" s="196"/>
      <c r="L386" s="197"/>
      <c r="M386" s="198" t="s">
        <v>1</v>
      </c>
      <c r="N386" s="199" t="s">
        <v>46</v>
      </c>
      <c r="O386" s="60"/>
      <c r="P386" s="157">
        <f>O386*H386</f>
        <v>0</v>
      </c>
      <c r="Q386" s="157">
        <v>8.2000000000000003E-2</v>
      </c>
      <c r="R386" s="157">
        <f>Q386*H386</f>
        <v>8.2000000000000003E-2</v>
      </c>
      <c r="S386" s="157">
        <v>0</v>
      </c>
      <c r="T386" s="158">
        <f>S386*H386</f>
        <v>0</v>
      </c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R386" s="159" t="s">
        <v>291</v>
      </c>
      <c r="AT386" s="159" t="s">
        <v>541</v>
      </c>
      <c r="AU386" s="159" t="s">
        <v>140</v>
      </c>
      <c r="AY386" s="18" t="s">
        <v>239</v>
      </c>
      <c r="BE386" s="160">
        <f>IF(N386="základná",J386,0)</f>
        <v>0</v>
      </c>
      <c r="BF386" s="160">
        <f>IF(N386="znížená",J386,0)</f>
        <v>0</v>
      </c>
      <c r="BG386" s="160">
        <f>IF(N386="zákl. prenesená",J386,0)</f>
        <v>0</v>
      </c>
      <c r="BH386" s="160">
        <f>IF(N386="zníž. prenesená",J386,0)</f>
        <v>0</v>
      </c>
      <c r="BI386" s="160">
        <f>IF(N386="nulová",J386,0)</f>
        <v>0</v>
      </c>
      <c r="BJ386" s="18" t="s">
        <v>140</v>
      </c>
      <c r="BK386" s="161">
        <f>ROUND(I386*H386,3)</f>
        <v>0</v>
      </c>
      <c r="BL386" s="18" t="s">
        <v>246</v>
      </c>
      <c r="BM386" s="159" t="s">
        <v>2855</v>
      </c>
    </row>
    <row r="387" spans="1:65" s="12" customFormat="1" ht="22.75" customHeight="1">
      <c r="B387" s="134"/>
      <c r="D387" s="135" t="s">
        <v>79</v>
      </c>
      <c r="E387" s="145" t="s">
        <v>980</v>
      </c>
      <c r="F387" s="145" t="s">
        <v>981</v>
      </c>
      <c r="I387" s="137"/>
      <c r="J387" s="146">
        <f>BK387</f>
        <v>0</v>
      </c>
      <c r="L387" s="134"/>
      <c r="M387" s="139"/>
      <c r="N387" s="140"/>
      <c r="O387" s="140"/>
      <c r="P387" s="141">
        <f>SUM(P388:P392)</f>
        <v>0</v>
      </c>
      <c r="Q387" s="140"/>
      <c r="R387" s="141">
        <f>SUM(R388:R392)</f>
        <v>2.4000000000000002E-3</v>
      </c>
      <c r="S387" s="140"/>
      <c r="T387" s="142">
        <f>SUM(T388:T392)</f>
        <v>0</v>
      </c>
      <c r="AR387" s="135" t="s">
        <v>88</v>
      </c>
      <c r="AT387" s="143" t="s">
        <v>79</v>
      </c>
      <c r="AU387" s="143" t="s">
        <v>88</v>
      </c>
      <c r="AY387" s="135" t="s">
        <v>239</v>
      </c>
      <c r="BK387" s="144">
        <f>SUM(BK388:BK392)</f>
        <v>0</v>
      </c>
    </row>
    <row r="388" spans="1:65" s="2" customFormat="1" ht="24.25" customHeight="1">
      <c r="A388" s="34"/>
      <c r="B388" s="147"/>
      <c r="C388" s="148" t="s">
        <v>443</v>
      </c>
      <c r="D388" s="148" t="s">
        <v>242</v>
      </c>
      <c r="E388" s="149" t="s">
        <v>2856</v>
      </c>
      <c r="F388" s="150" t="s">
        <v>2857</v>
      </c>
      <c r="G388" s="151" t="s">
        <v>454</v>
      </c>
      <c r="H388" s="152">
        <v>30</v>
      </c>
      <c r="I388" s="153"/>
      <c r="J388" s="152">
        <f>ROUND(I388*H388,3)</f>
        <v>0</v>
      </c>
      <c r="K388" s="154"/>
      <c r="L388" s="35"/>
      <c r="M388" s="155" t="s">
        <v>1</v>
      </c>
      <c r="N388" s="156" t="s">
        <v>46</v>
      </c>
      <c r="O388" s="60"/>
      <c r="P388" s="157">
        <f>O388*H388</f>
        <v>0</v>
      </c>
      <c r="Q388" s="157">
        <v>8.0000000000000007E-5</v>
      </c>
      <c r="R388" s="157">
        <f>Q388*H388</f>
        <v>2.4000000000000002E-3</v>
      </c>
      <c r="S388" s="157">
        <v>0</v>
      </c>
      <c r="T388" s="158">
        <f>S388*H388</f>
        <v>0</v>
      </c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R388" s="159" t="s">
        <v>246</v>
      </c>
      <c r="AT388" s="159" t="s">
        <v>242</v>
      </c>
      <c r="AU388" s="159" t="s">
        <v>140</v>
      </c>
      <c r="AY388" s="18" t="s">
        <v>239</v>
      </c>
      <c r="BE388" s="160">
        <f>IF(N388="základná",J388,0)</f>
        <v>0</v>
      </c>
      <c r="BF388" s="160">
        <f>IF(N388="znížená",J388,0)</f>
        <v>0</v>
      </c>
      <c r="BG388" s="160">
        <f>IF(N388="zákl. prenesená",J388,0)</f>
        <v>0</v>
      </c>
      <c r="BH388" s="160">
        <f>IF(N388="zníž. prenesená",J388,0)</f>
        <v>0</v>
      </c>
      <c r="BI388" s="160">
        <f>IF(N388="nulová",J388,0)</f>
        <v>0</v>
      </c>
      <c r="BJ388" s="18" t="s">
        <v>140</v>
      </c>
      <c r="BK388" s="161">
        <f>ROUND(I388*H388,3)</f>
        <v>0</v>
      </c>
      <c r="BL388" s="18" t="s">
        <v>246</v>
      </c>
      <c r="BM388" s="159" t="s">
        <v>2858</v>
      </c>
    </row>
    <row r="389" spans="1:65" s="13" customFormat="1">
      <c r="B389" s="162"/>
      <c r="D389" s="163" t="s">
        <v>247</v>
      </c>
      <c r="E389" s="164" t="s">
        <v>1</v>
      </c>
      <c r="F389" s="165" t="s">
        <v>2859</v>
      </c>
      <c r="H389" s="166">
        <v>30</v>
      </c>
      <c r="I389" s="167"/>
      <c r="L389" s="162"/>
      <c r="M389" s="168"/>
      <c r="N389" s="169"/>
      <c r="O389" s="169"/>
      <c r="P389" s="169"/>
      <c r="Q389" s="169"/>
      <c r="R389" s="169"/>
      <c r="S389" s="169"/>
      <c r="T389" s="170"/>
      <c r="AT389" s="164" t="s">
        <v>247</v>
      </c>
      <c r="AU389" s="164" t="s">
        <v>140</v>
      </c>
      <c r="AV389" s="13" t="s">
        <v>140</v>
      </c>
      <c r="AW389" s="13" t="s">
        <v>3</v>
      </c>
      <c r="AX389" s="13" t="s">
        <v>88</v>
      </c>
      <c r="AY389" s="164" t="s">
        <v>239</v>
      </c>
    </row>
    <row r="390" spans="1:65" s="2" customFormat="1" ht="24.25" customHeight="1">
      <c r="A390" s="34"/>
      <c r="B390" s="147"/>
      <c r="C390" s="148" t="s">
        <v>934</v>
      </c>
      <c r="D390" s="148" t="s">
        <v>242</v>
      </c>
      <c r="E390" s="149" t="s">
        <v>2860</v>
      </c>
      <c r="F390" s="150" t="s">
        <v>2861</v>
      </c>
      <c r="G390" s="151" t="s">
        <v>454</v>
      </c>
      <c r="H390" s="152">
        <v>30</v>
      </c>
      <c r="I390" s="153"/>
      <c r="J390" s="152">
        <f>ROUND(I390*H390,3)</f>
        <v>0</v>
      </c>
      <c r="K390" s="154"/>
      <c r="L390" s="35"/>
      <c r="M390" s="155" t="s">
        <v>1</v>
      </c>
      <c r="N390" s="156" t="s">
        <v>46</v>
      </c>
      <c r="O390" s="60"/>
      <c r="P390" s="157">
        <f>O390*H390</f>
        <v>0</v>
      </c>
      <c r="Q390" s="157">
        <v>0</v>
      </c>
      <c r="R390" s="157">
        <f>Q390*H390</f>
        <v>0</v>
      </c>
      <c r="S390" s="157">
        <v>0</v>
      </c>
      <c r="T390" s="158">
        <f>S390*H390</f>
        <v>0</v>
      </c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R390" s="159" t="s">
        <v>246</v>
      </c>
      <c r="AT390" s="159" t="s">
        <v>242</v>
      </c>
      <c r="AU390" s="159" t="s">
        <v>140</v>
      </c>
      <c r="AY390" s="18" t="s">
        <v>239</v>
      </c>
      <c r="BE390" s="160">
        <f>IF(N390="základná",J390,0)</f>
        <v>0</v>
      </c>
      <c r="BF390" s="160">
        <f>IF(N390="znížená",J390,0)</f>
        <v>0</v>
      </c>
      <c r="BG390" s="160">
        <f>IF(N390="zákl. prenesená",J390,0)</f>
        <v>0</v>
      </c>
      <c r="BH390" s="160">
        <f>IF(N390="zníž. prenesená",J390,0)</f>
        <v>0</v>
      </c>
      <c r="BI390" s="160">
        <f>IF(N390="nulová",J390,0)</f>
        <v>0</v>
      </c>
      <c r="BJ390" s="18" t="s">
        <v>140</v>
      </c>
      <c r="BK390" s="161">
        <f>ROUND(I390*H390,3)</f>
        <v>0</v>
      </c>
      <c r="BL390" s="18" t="s">
        <v>246</v>
      </c>
      <c r="BM390" s="159" t="s">
        <v>2862</v>
      </c>
    </row>
    <row r="391" spans="1:65" s="2" customFormat="1" ht="24.25" customHeight="1">
      <c r="A391" s="34"/>
      <c r="B391" s="147"/>
      <c r="C391" s="148" t="s">
        <v>938</v>
      </c>
      <c r="D391" s="148" t="s">
        <v>242</v>
      </c>
      <c r="E391" s="149" t="s">
        <v>2863</v>
      </c>
      <c r="F391" s="150" t="s">
        <v>2864</v>
      </c>
      <c r="G391" s="151" t="s">
        <v>454</v>
      </c>
      <c r="H391" s="152">
        <v>16.8</v>
      </c>
      <c r="I391" s="153"/>
      <c r="J391" s="152">
        <f>ROUND(I391*H391,3)</f>
        <v>0</v>
      </c>
      <c r="K391" s="154"/>
      <c r="L391" s="35"/>
      <c r="M391" s="155" t="s">
        <v>1</v>
      </c>
      <c r="N391" s="156" t="s">
        <v>46</v>
      </c>
      <c r="O391" s="60"/>
      <c r="P391" s="157">
        <f>O391*H391</f>
        <v>0</v>
      </c>
      <c r="Q391" s="157">
        <v>0</v>
      </c>
      <c r="R391" s="157">
        <f>Q391*H391</f>
        <v>0</v>
      </c>
      <c r="S391" s="157">
        <v>0</v>
      </c>
      <c r="T391" s="158">
        <f>S391*H391</f>
        <v>0</v>
      </c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R391" s="159" t="s">
        <v>246</v>
      </c>
      <c r="AT391" s="159" t="s">
        <v>242</v>
      </c>
      <c r="AU391" s="159" t="s">
        <v>140</v>
      </c>
      <c r="AY391" s="18" t="s">
        <v>239</v>
      </c>
      <c r="BE391" s="160">
        <f>IF(N391="základná",J391,0)</f>
        <v>0</v>
      </c>
      <c r="BF391" s="160">
        <f>IF(N391="znížená",J391,0)</f>
        <v>0</v>
      </c>
      <c r="BG391" s="160">
        <f>IF(N391="zákl. prenesená",J391,0)</f>
        <v>0</v>
      </c>
      <c r="BH391" s="160">
        <f>IF(N391="zníž. prenesená",J391,0)</f>
        <v>0</v>
      </c>
      <c r="BI391" s="160">
        <f>IF(N391="nulová",J391,0)</f>
        <v>0</v>
      </c>
      <c r="BJ391" s="18" t="s">
        <v>140</v>
      </c>
      <c r="BK391" s="161">
        <f>ROUND(I391*H391,3)</f>
        <v>0</v>
      </c>
      <c r="BL391" s="18" t="s">
        <v>246</v>
      </c>
      <c r="BM391" s="159" t="s">
        <v>2865</v>
      </c>
    </row>
    <row r="392" spans="1:65" s="13" customFormat="1">
      <c r="B392" s="162"/>
      <c r="D392" s="163" t="s">
        <v>247</v>
      </c>
      <c r="E392" s="164" t="s">
        <v>1</v>
      </c>
      <c r="F392" s="165" t="s">
        <v>2866</v>
      </c>
      <c r="H392" s="166">
        <v>16.8</v>
      </c>
      <c r="I392" s="167"/>
      <c r="L392" s="162"/>
      <c r="M392" s="168"/>
      <c r="N392" s="169"/>
      <c r="O392" s="169"/>
      <c r="P392" s="169"/>
      <c r="Q392" s="169"/>
      <c r="R392" s="169"/>
      <c r="S392" s="169"/>
      <c r="T392" s="170"/>
      <c r="AT392" s="164" t="s">
        <v>247</v>
      </c>
      <c r="AU392" s="164" t="s">
        <v>140</v>
      </c>
      <c r="AV392" s="13" t="s">
        <v>140</v>
      </c>
      <c r="AW392" s="13" t="s">
        <v>3</v>
      </c>
      <c r="AX392" s="13" t="s">
        <v>88</v>
      </c>
      <c r="AY392" s="164" t="s">
        <v>239</v>
      </c>
    </row>
    <row r="393" spans="1:65" s="12" customFormat="1" ht="22.75" customHeight="1">
      <c r="B393" s="134"/>
      <c r="D393" s="135" t="s">
        <v>79</v>
      </c>
      <c r="E393" s="145" t="s">
        <v>1041</v>
      </c>
      <c r="F393" s="145" t="s">
        <v>509</v>
      </c>
      <c r="I393" s="137"/>
      <c r="J393" s="146">
        <f>BK393</f>
        <v>0</v>
      </c>
      <c r="L393" s="134"/>
      <c r="M393" s="139"/>
      <c r="N393" s="140"/>
      <c r="O393" s="140"/>
      <c r="P393" s="141">
        <f>P394</f>
        <v>0</v>
      </c>
      <c r="Q393" s="140"/>
      <c r="R393" s="141">
        <f>R394</f>
        <v>0</v>
      </c>
      <c r="S393" s="140"/>
      <c r="T393" s="142">
        <f>T394</f>
        <v>0</v>
      </c>
      <c r="AR393" s="135" t="s">
        <v>88</v>
      </c>
      <c r="AT393" s="143" t="s">
        <v>79</v>
      </c>
      <c r="AU393" s="143" t="s">
        <v>88</v>
      </c>
      <c r="AY393" s="135" t="s">
        <v>239</v>
      </c>
      <c r="BK393" s="144">
        <f>BK394</f>
        <v>0</v>
      </c>
    </row>
    <row r="394" spans="1:65" s="2" customFormat="1" ht="24.25" customHeight="1">
      <c r="A394" s="34"/>
      <c r="B394" s="147"/>
      <c r="C394" s="148" t="s">
        <v>941</v>
      </c>
      <c r="D394" s="148" t="s">
        <v>242</v>
      </c>
      <c r="E394" s="149" t="s">
        <v>1509</v>
      </c>
      <c r="F394" s="150" t="s">
        <v>1510</v>
      </c>
      <c r="G394" s="151" t="s">
        <v>461</v>
      </c>
      <c r="H394" s="152">
        <v>0.67400000000000004</v>
      </c>
      <c r="I394" s="153"/>
      <c r="J394" s="152">
        <f>ROUND(I394*H394,3)</f>
        <v>0</v>
      </c>
      <c r="K394" s="154"/>
      <c r="L394" s="35"/>
      <c r="M394" s="155" t="s">
        <v>1</v>
      </c>
      <c r="N394" s="156" t="s">
        <v>46</v>
      </c>
      <c r="O394" s="60"/>
      <c r="P394" s="157">
        <f>O394*H394</f>
        <v>0</v>
      </c>
      <c r="Q394" s="157">
        <v>0</v>
      </c>
      <c r="R394" s="157">
        <f>Q394*H394</f>
        <v>0</v>
      </c>
      <c r="S394" s="157">
        <v>0</v>
      </c>
      <c r="T394" s="158">
        <f>S394*H394</f>
        <v>0</v>
      </c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R394" s="159" t="s">
        <v>246</v>
      </c>
      <c r="AT394" s="159" t="s">
        <v>242</v>
      </c>
      <c r="AU394" s="159" t="s">
        <v>140</v>
      </c>
      <c r="AY394" s="18" t="s">
        <v>239</v>
      </c>
      <c r="BE394" s="160">
        <f>IF(N394="základná",J394,0)</f>
        <v>0</v>
      </c>
      <c r="BF394" s="160">
        <f>IF(N394="znížená",J394,0)</f>
        <v>0</v>
      </c>
      <c r="BG394" s="160">
        <f>IF(N394="zákl. prenesená",J394,0)</f>
        <v>0</v>
      </c>
      <c r="BH394" s="160">
        <f>IF(N394="zníž. prenesená",J394,0)</f>
        <v>0</v>
      </c>
      <c r="BI394" s="160">
        <f>IF(N394="nulová",J394,0)</f>
        <v>0</v>
      </c>
      <c r="BJ394" s="18" t="s">
        <v>140</v>
      </c>
      <c r="BK394" s="161">
        <f>ROUND(I394*H394,3)</f>
        <v>0</v>
      </c>
      <c r="BL394" s="18" t="s">
        <v>246</v>
      </c>
      <c r="BM394" s="159" t="s">
        <v>2867</v>
      </c>
    </row>
    <row r="395" spans="1:65" s="12" customFormat="1" ht="25.85" customHeight="1">
      <c r="B395" s="134"/>
      <c r="D395" s="135" t="s">
        <v>79</v>
      </c>
      <c r="E395" s="136" t="s">
        <v>763</v>
      </c>
      <c r="F395" s="136" t="s">
        <v>1046</v>
      </c>
      <c r="I395" s="137"/>
      <c r="J395" s="138">
        <f>BK395</f>
        <v>0</v>
      </c>
      <c r="L395" s="134"/>
      <c r="M395" s="139"/>
      <c r="N395" s="140"/>
      <c r="O395" s="140"/>
      <c r="P395" s="141">
        <f>P396+P399</f>
        <v>0</v>
      </c>
      <c r="Q395" s="140"/>
      <c r="R395" s="141">
        <f>R396+R399</f>
        <v>1.3958673300000002</v>
      </c>
      <c r="S395" s="140"/>
      <c r="T395" s="142">
        <f>T396+T399</f>
        <v>0</v>
      </c>
      <c r="AR395" s="135" t="s">
        <v>88</v>
      </c>
      <c r="AT395" s="143" t="s">
        <v>79</v>
      </c>
      <c r="AU395" s="143" t="s">
        <v>80</v>
      </c>
      <c r="AY395" s="135" t="s">
        <v>239</v>
      </c>
      <c r="BK395" s="144">
        <f>BK396+BK399</f>
        <v>0</v>
      </c>
    </row>
    <row r="396" spans="1:65" s="12" customFormat="1" ht="22.75" customHeight="1">
      <c r="B396" s="134"/>
      <c r="D396" s="135" t="s">
        <v>79</v>
      </c>
      <c r="E396" s="145" t="s">
        <v>2868</v>
      </c>
      <c r="F396" s="145" t="s">
        <v>2869</v>
      </c>
      <c r="I396" s="137"/>
      <c r="J396" s="146">
        <f>BK396</f>
        <v>0</v>
      </c>
      <c r="L396" s="134"/>
      <c r="M396" s="139"/>
      <c r="N396" s="140"/>
      <c r="O396" s="140"/>
      <c r="P396" s="141">
        <f>SUM(P397:P398)</f>
        <v>0</v>
      </c>
      <c r="Q396" s="140"/>
      <c r="R396" s="141">
        <f>SUM(R397:R398)</f>
        <v>1.3958673300000002</v>
      </c>
      <c r="S396" s="140"/>
      <c r="T396" s="142">
        <f>SUM(T397:T398)</f>
        <v>0</v>
      </c>
      <c r="AR396" s="135" t="s">
        <v>88</v>
      </c>
      <c r="AT396" s="143" t="s">
        <v>79</v>
      </c>
      <c r="AU396" s="143" t="s">
        <v>88</v>
      </c>
      <c r="AY396" s="135" t="s">
        <v>239</v>
      </c>
      <c r="BK396" s="144">
        <f>SUM(BK397:BK398)</f>
        <v>0</v>
      </c>
    </row>
    <row r="397" spans="1:65" s="2" customFormat="1" ht="24.25" customHeight="1">
      <c r="A397" s="34"/>
      <c r="B397" s="147"/>
      <c r="C397" s="148" t="s">
        <v>947</v>
      </c>
      <c r="D397" s="148" t="s">
        <v>242</v>
      </c>
      <c r="E397" s="149" t="s">
        <v>2870</v>
      </c>
      <c r="F397" s="150" t="s">
        <v>2871</v>
      </c>
      <c r="G397" s="151" t="s">
        <v>261</v>
      </c>
      <c r="H397" s="152">
        <v>150.57900000000001</v>
      </c>
      <c r="I397" s="153"/>
      <c r="J397" s="152">
        <f>ROUND(I397*H397,3)</f>
        <v>0</v>
      </c>
      <c r="K397" s="154"/>
      <c r="L397" s="35"/>
      <c r="M397" s="155" t="s">
        <v>1</v>
      </c>
      <c r="N397" s="156" t="s">
        <v>46</v>
      </c>
      <c r="O397" s="60"/>
      <c r="P397" s="157">
        <f>O397*H397</f>
        <v>0</v>
      </c>
      <c r="Q397" s="157">
        <v>9.2700000000000005E-3</v>
      </c>
      <c r="R397" s="157">
        <f>Q397*H397</f>
        <v>1.3958673300000002</v>
      </c>
      <c r="S397" s="157">
        <v>0</v>
      </c>
      <c r="T397" s="158">
        <f>S397*H397</f>
        <v>0</v>
      </c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R397" s="159" t="s">
        <v>246</v>
      </c>
      <c r="AT397" s="159" t="s">
        <v>242</v>
      </c>
      <c r="AU397" s="159" t="s">
        <v>140</v>
      </c>
      <c r="AY397" s="18" t="s">
        <v>239</v>
      </c>
      <c r="BE397" s="160">
        <f>IF(N397="základná",J397,0)</f>
        <v>0</v>
      </c>
      <c r="BF397" s="160">
        <f>IF(N397="znížená",J397,0)</f>
        <v>0</v>
      </c>
      <c r="BG397" s="160">
        <f>IF(N397="zákl. prenesená",J397,0)</f>
        <v>0</v>
      </c>
      <c r="BH397" s="160">
        <f>IF(N397="zníž. prenesená",J397,0)</f>
        <v>0</v>
      </c>
      <c r="BI397" s="160">
        <f>IF(N397="nulová",J397,0)</f>
        <v>0</v>
      </c>
      <c r="BJ397" s="18" t="s">
        <v>140</v>
      </c>
      <c r="BK397" s="161">
        <f>ROUND(I397*H397,3)</f>
        <v>0</v>
      </c>
      <c r="BL397" s="18" t="s">
        <v>246</v>
      </c>
      <c r="BM397" s="159" t="s">
        <v>2872</v>
      </c>
    </row>
    <row r="398" spans="1:65" s="13" customFormat="1">
      <c r="B398" s="162"/>
      <c r="D398" s="163" t="s">
        <v>247</v>
      </c>
      <c r="E398" s="164" t="s">
        <v>1</v>
      </c>
      <c r="F398" s="165" t="s">
        <v>2873</v>
      </c>
      <c r="H398" s="166">
        <v>150.57900000000001</v>
      </c>
      <c r="I398" s="167"/>
      <c r="L398" s="162"/>
      <c r="M398" s="168"/>
      <c r="N398" s="169"/>
      <c r="O398" s="169"/>
      <c r="P398" s="169"/>
      <c r="Q398" s="169"/>
      <c r="R398" s="169"/>
      <c r="S398" s="169"/>
      <c r="T398" s="170"/>
      <c r="AT398" s="164" t="s">
        <v>247</v>
      </c>
      <c r="AU398" s="164" t="s">
        <v>140</v>
      </c>
      <c r="AV398" s="13" t="s">
        <v>140</v>
      </c>
      <c r="AW398" s="13" t="s">
        <v>3</v>
      </c>
      <c r="AX398" s="13" t="s">
        <v>88</v>
      </c>
      <c r="AY398" s="164" t="s">
        <v>239</v>
      </c>
    </row>
    <row r="399" spans="1:65" s="12" customFormat="1" ht="22.75" customHeight="1">
      <c r="B399" s="134"/>
      <c r="D399" s="135" t="s">
        <v>79</v>
      </c>
      <c r="E399" s="145" t="s">
        <v>1054</v>
      </c>
      <c r="F399" s="145" t="s">
        <v>509</v>
      </c>
      <c r="I399" s="137"/>
      <c r="J399" s="146">
        <f>BK399</f>
        <v>0</v>
      </c>
      <c r="L399" s="134"/>
      <c r="M399" s="139"/>
      <c r="N399" s="140"/>
      <c r="O399" s="140"/>
      <c r="P399" s="141">
        <f>P400</f>
        <v>0</v>
      </c>
      <c r="Q399" s="140"/>
      <c r="R399" s="141">
        <f>R400</f>
        <v>0</v>
      </c>
      <c r="S399" s="140"/>
      <c r="T399" s="142">
        <f>T400</f>
        <v>0</v>
      </c>
      <c r="AR399" s="135" t="s">
        <v>88</v>
      </c>
      <c r="AT399" s="143" t="s">
        <v>79</v>
      </c>
      <c r="AU399" s="143" t="s">
        <v>88</v>
      </c>
      <c r="AY399" s="135" t="s">
        <v>239</v>
      </c>
      <c r="BK399" s="144">
        <f>BK400</f>
        <v>0</v>
      </c>
    </row>
    <row r="400" spans="1:65" s="2" customFormat="1" ht="24.25" customHeight="1">
      <c r="A400" s="34"/>
      <c r="B400" s="147"/>
      <c r="C400" s="148" t="s">
        <v>450</v>
      </c>
      <c r="D400" s="148" t="s">
        <v>242</v>
      </c>
      <c r="E400" s="149" t="s">
        <v>2874</v>
      </c>
      <c r="F400" s="150" t="s">
        <v>2875</v>
      </c>
      <c r="G400" s="151" t="s">
        <v>461</v>
      </c>
      <c r="H400" s="152">
        <v>1.3959999999999999</v>
      </c>
      <c r="I400" s="153"/>
      <c r="J400" s="152">
        <f>ROUND(I400*H400,3)</f>
        <v>0</v>
      </c>
      <c r="K400" s="154"/>
      <c r="L400" s="35"/>
      <c r="M400" s="155" t="s">
        <v>1</v>
      </c>
      <c r="N400" s="156" t="s">
        <v>46</v>
      </c>
      <c r="O400" s="60"/>
      <c r="P400" s="157">
        <f>O400*H400</f>
        <v>0</v>
      </c>
      <c r="Q400" s="157">
        <v>0</v>
      </c>
      <c r="R400" s="157">
        <f>Q400*H400</f>
        <v>0</v>
      </c>
      <c r="S400" s="157">
        <v>0</v>
      </c>
      <c r="T400" s="158">
        <f>S400*H400</f>
        <v>0</v>
      </c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R400" s="159" t="s">
        <v>246</v>
      </c>
      <c r="AT400" s="159" t="s">
        <v>242</v>
      </c>
      <c r="AU400" s="159" t="s">
        <v>140</v>
      </c>
      <c r="AY400" s="18" t="s">
        <v>239</v>
      </c>
      <c r="BE400" s="160">
        <f>IF(N400="základná",J400,0)</f>
        <v>0</v>
      </c>
      <c r="BF400" s="160">
        <f>IF(N400="znížená",J400,0)</f>
        <v>0</v>
      </c>
      <c r="BG400" s="160">
        <f>IF(N400="zákl. prenesená",J400,0)</f>
        <v>0</v>
      </c>
      <c r="BH400" s="160">
        <f>IF(N400="zníž. prenesená",J400,0)</f>
        <v>0</v>
      </c>
      <c r="BI400" s="160">
        <f>IF(N400="nulová",J400,0)</f>
        <v>0</v>
      </c>
      <c r="BJ400" s="18" t="s">
        <v>140</v>
      </c>
      <c r="BK400" s="161">
        <f>ROUND(I400*H400,3)</f>
        <v>0</v>
      </c>
      <c r="BL400" s="18" t="s">
        <v>246</v>
      </c>
      <c r="BM400" s="159" t="s">
        <v>2876</v>
      </c>
    </row>
    <row r="401" spans="1:65" s="12" customFormat="1" ht="25.85" customHeight="1">
      <c r="B401" s="134"/>
      <c r="D401" s="135" t="s">
        <v>79</v>
      </c>
      <c r="E401" s="136" t="s">
        <v>772</v>
      </c>
      <c r="F401" s="136" t="s">
        <v>1057</v>
      </c>
      <c r="I401" s="137"/>
      <c r="J401" s="138">
        <f>BK401</f>
        <v>0</v>
      </c>
      <c r="L401" s="134"/>
      <c r="M401" s="139"/>
      <c r="N401" s="140"/>
      <c r="O401" s="140"/>
      <c r="P401" s="141">
        <f>P402+P413+P420</f>
        <v>0</v>
      </c>
      <c r="Q401" s="140"/>
      <c r="R401" s="141">
        <f>R402+R413+R420</f>
        <v>5.0019872600000008</v>
      </c>
      <c r="S401" s="140"/>
      <c r="T401" s="142">
        <f>T402+T413+T420</f>
        <v>0</v>
      </c>
      <c r="AR401" s="135" t="s">
        <v>88</v>
      </c>
      <c r="AT401" s="143" t="s">
        <v>79</v>
      </c>
      <c r="AU401" s="143" t="s">
        <v>80</v>
      </c>
      <c r="AY401" s="135" t="s">
        <v>239</v>
      </c>
      <c r="BK401" s="144">
        <f>BK402+BK413+BK420</f>
        <v>0</v>
      </c>
    </row>
    <row r="402" spans="1:65" s="12" customFormat="1" ht="22.75" customHeight="1">
      <c r="B402" s="134"/>
      <c r="D402" s="135" t="s">
        <v>79</v>
      </c>
      <c r="E402" s="145" t="s">
        <v>1058</v>
      </c>
      <c r="F402" s="145" t="s">
        <v>1059</v>
      </c>
      <c r="I402" s="137"/>
      <c r="J402" s="146">
        <f>BK402</f>
        <v>0</v>
      </c>
      <c r="L402" s="134"/>
      <c r="M402" s="139"/>
      <c r="N402" s="140"/>
      <c r="O402" s="140"/>
      <c r="P402" s="141">
        <f>SUM(P403:P412)</f>
        <v>0</v>
      </c>
      <c r="Q402" s="140"/>
      <c r="R402" s="141">
        <f>SUM(R403:R412)</f>
        <v>4.7603380400000006</v>
      </c>
      <c r="S402" s="140"/>
      <c r="T402" s="142">
        <f>SUM(T403:T412)</f>
        <v>0</v>
      </c>
      <c r="AR402" s="135" t="s">
        <v>88</v>
      </c>
      <c r="AT402" s="143" t="s">
        <v>79</v>
      </c>
      <c r="AU402" s="143" t="s">
        <v>88</v>
      </c>
      <c r="AY402" s="135" t="s">
        <v>239</v>
      </c>
      <c r="BK402" s="144">
        <f>SUM(BK403:BK412)</f>
        <v>0</v>
      </c>
    </row>
    <row r="403" spans="1:65" s="2" customFormat="1" ht="24.25" customHeight="1">
      <c r="A403" s="34"/>
      <c r="B403" s="147"/>
      <c r="C403" s="148" t="s">
        <v>962</v>
      </c>
      <c r="D403" s="148" t="s">
        <v>242</v>
      </c>
      <c r="E403" s="149" t="s">
        <v>2434</v>
      </c>
      <c r="F403" s="150" t="s">
        <v>2435</v>
      </c>
      <c r="G403" s="151" t="s">
        <v>261</v>
      </c>
      <c r="H403" s="152">
        <v>150.57900000000001</v>
      </c>
      <c r="I403" s="153"/>
      <c r="J403" s="152">
        <f>ROUND(I403*H403,3)</f>
        <v>0</v>
      </c>
      <c r="K403" s="154"/>
      <c r="L403" s="35"/>
      <c r="M403" s="155" t="s">
        <v>1</v>
      </c>
      <c r="N403" s="156" t="s">
        <v>46</v>
      </c>
      <c r="O403" s="60"/>
      <c r="P403" s="157">
        <f>O403*H403</f>
        <v>0</v>
      </c>
      <c r="Q403" s="157">
        <v>4.0499999999999998E-3</v>
      </c>
      <c r="R403" s="157">
        <f>Q403*H403</f>
        <v>0.60984495000000005</v>
      </c>
      <c r="S403" s="157">
        <v>0</v>
      </c>
      <c r="T403" s="158">
        <f>S403*H403</f>
        <v>0</v>
      </c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R403" s="159" t="s">
        <v>246</v>
      </c>
      <c r="AT403" s="159" t="s">
        <v>242</v>
      </c>
      <c r="AU403" s="159" t="s">
        <v>140</v>
      </c>
      <c r="AY403" s="18" t="s">
        <v>239</v>
      </c>
      <c r="BE403" s="160">
        <f>IF(N403="základná",J403,0)</f>
        <v>0</v>
      </c>
      <c r="BF403" s="160">
        <f>IF(N403="znížená",J403,0)</f>
        <v>0</v>
      </c>
      <c r="BG403" s="160">
        <f>IF(N403="zákl. prenesená",J403,0)</f>
        <v>0</v>
      </c>
      <c r="BH403" s="160">
        <f>IF(N403="zníž. prenesená",J403,0)</f>
        <v>0</v>
      </c>
      <c r="BI403" s="160">
        <f>IF(N403="nulová",J403,0)</f>
        <v>0</v>
      </c>
      <c r="BJ403" s="18" t="s">
        <v>140</v>
      </c>
      <c r="BK403" s="161">
        <f>ROUND(I403*H403,3)</f>
        <v>0</v>
      </c>
      <c r="BL403" s="18" t="s">
        <v>246</v>
      </c>
      <c r="BM403" s="159" t="s">
        <v>2877</v>
      </c>
    </row>
    <row r="404" spans="1:65" s="13" customFormat="1">
      <c r="B404" s="162"/>
      <c r="D404" s="163" t="s">
        <v>247</v>
      </c>
      <c r="E404" s="164" t="s">
        <v>1</v>
      </c>
      <c r="F404" s="165" t="s">
        <v>2873</v>
      </c>
      <c r="H404" s="166">
        <v>150.57900000000001</v>
      </c>
      <c r="I404" s="167"/>
      <c r="L404" s="162"/>
      <c r="M404" s="168"/>
      <c r="N404" s="169"/>
      <c r="O404" s="169"/>
      <c r="P404" s="169"/>
      <c r="Q404" s="169"/>
      <c r="R404" s="169"/>
      <c r="S404" s="169"/>
      <c r="T404" s="170"/>
      <c r="AT404" s="164" t="s">
        <v>247</v>
      </c>
      <c r="AU404" s="164" t="s">
        <v>140</v>
      </c>
      <c r="AV404" s="13" t="s">
        <v>140</v>
      </c>
      <c r="AW404" s="13" t="s">
        <v>3</v>
      </c>
      <c r="AX404" s="13" t="s">
        <v>88</v>
      </c>
      <c r="AY404" s="164" t="s">
        <v>239</v>
      </c>
    </row>
    <row r="405" spans="1:65" s="2" customFormat="1" ht="35.35">
      <c r="A405" s="34"/>
      <c r="B405" s="147"/>
      <c r="C405" s="259" t="s">
        <v>965</v>
      </c>
      <c r="D405" s="259" t="s">
        <v>541</v>
      </c>
      <c r="E405" s="260" t="s">
        <v>2878</v>
      </c>
      <c r="F405" s="261" t="s">
        <v>5437</v>
      </c>
      <c r="G405" s="262" t="s">
        <v>261</v>
      </c>
      <c r="H405" s="263">
        <v>153.59100000000001</v>
      </c>
      <c r="I405" s="263"/>
      <c r="J405" s="263">
        <f>ROUND(I405*H405,3)</f>
        <v>0</v>
      </c>
      <c r="K405" s="196"/>
      <c r="L405" s="197"/>
      <c r="M405" s="198" t="s">
        <v>1</v>
      </c>
      <c r="N405" s="199" t="s">
        <v>46</v>
      </c>
      <c r="O405" s="60"/>
      <c r="P405" s="157">
        <f>O405*H405</f>
        <v>0</v>
      </c>
      <c r="Q405" s="157">
        <v>2.4E-2</v>
      </c>
      <c r="R405" s="157">
        <f>Q405*H405</f>
        <v>3.6861840000000003</v>
      </c>
      <c r="S405" s="157">
        <v>0</v>
      </c>
      <c r="T405" s="158">
        <f>S405*H405</f>
        <v>0</v>
      </c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R405" s="159" t="s">
        <v>291</v>
      </c>
      <c r="AT405" s="159" t="s">
        <v>541</v>
      </c>
      <c r="AU405" s="159" t="s">
        <v>140</v>
      </c>
      <c r="AY405" s="18" t="s">
        <v>239</v>
      </c>
      <c r="BE405" s="160">
        <f>IF(N405="základná",J405,0)</f>
        <v>0</v>
      </c>
      <c r="BF405" s="160">
        <f>IF(N405="znížená",J405,0)</f>
        <v>0</v>
      </c>
      <c r="BG405" s="160">
        <f>IF(N405="zákl. prenesená",J405,0)</f>
        <v>0</v>
      </c>
      <c r="BH405" s="160">
        <f>IF(N405="zníž. prenesená",J405,0)</f>
        <v>0</v>
      </c>
      <c r="BI405" s="160">
        <f>IF(N405="nulová",J405,0)</f>
        <v>0</v>
      </c>
      <c r="BJ405" s="18" t="s">
        <v>140</v>
      </c>
      <c r="BK405" s="161">
        <f>ROUND(I405*H405,3)</f>
        <v>0</v>
      </c>
      <c r="BL405" s="18" t="s">
        <v>246</v>
      </c>
      <c r="BM405" s="159" t="s">
        <v>2879</v>
      </c>
    </row>
    <row r="406" spans="1:65" s="13" customFormat="1">
      <c r="B406" s="162"/>
      <c r="D406" s="163" t="s">
        <v>247</v>
      </c>
      <c r="F406" s="165" t="s">
        <v>2880</v>
      </c>
      <c r="H406" s="166">
        <v>153.59100000000001</v>
      </c>
      <c r="I406" s="167"/>
      <c r="L406" s="162"/>
      <c r="M406" s="168"/>
      <c r="N406" s="169"/>
      <c r="O406" s="169"/>
      <c r="P406" s="169"/>
      <c r="Q406" s="169"/>
      <c r="R406" s="169"/>
      <c r="S406" s="169"/>
      <c r="T406" s="170"/>
      <c r="AT406" s="164" t="s">
        <v>247</v>
      </c>
      <c r="AU406" s="164" t="s">
        <v>140</v>
      </c>
      <c r="AV406" s="13" t="s">
        <v>140</v>
      </c>
      <c r="AW406" s="13" t="s">
        <v>4</v>
      </c>
      <c r="AX406" s="13" t="s">
        <v>88</v>
      </c>
      <c r="AY406" s="164" t="s">
        <v>239</v>
      </c>
    </row>
    <row r="407" spans="1:65" s="2" customFormat="1" ht="24.25" customHeight="1">
      <c r="A407" s="34"/>
      <c r="B407" s="147"/>
      <c r="C407" s="148" t="s">
        <v>968</v>
      </c>
      <c r="D407" s="148" t="s">
        <v>242</v>
      </c>
      <c r="E407" s="149" t="s">
        <v>2442</v>
      </c>
      <c r="F407" s="150" t="s">
        <v>2443</v>
      </c>
      <c r="G407" s="151" t="s">
        <v>138</v>
      </c>
      <c r="H407" s="152">
        <v>79.099999999999994</v>
      </c>
      <c r="I407" s="153"/>
      <c r="J407" s="152">
        <f>ROUND(I407*H407,3)</f>
        <v>0</v>
      </c>
      <c r="K407" s="154"/>
      <c r="L407" s="35"/>
      <c r="M407" s="155" t="s">
        <v>1</v>
      </c>
      <c r="N407" s="156" t="s">
        <v>46</v>
      </c>
      <c r="O407" s="60"/>
      <c r="P407" s="157">
        <f>O407*H407</f>
        <v>0</v>
      </c>
      <c r="Q407" s="157">
        <v>3.4699000000000002E-3</v>
      </c>
      <c r="R407" s="157">
        <f>Q407*H407</f>
        <v>0.27446908999999997</v>
      </c>
      <c r="S407" s="157">
        <v>0</v>
      </c>
      <c r="T407" s="158">
        <f>S407*H407</f>
        <v>0</v>
      </c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R407" s="159" t="s">
        <v>246</v>
      </c>
      <c r="AT407" s="159" t="s">
        <v>242</v>
      </c>
      <c r="AU407" s="159" t="s">
        <v>140</v>
      </c>
      <c r="AY407" s="18" t="s">
        <v>239</v>
      </c>
      <c r="BE407" s="160">
        <f>IF(N407="základná",J407,0)</f>
        <v>0</v>
      </c>
      <c r="BF407" s="160">
        <f>IF(N407="znížená",J407,0)</f>
        <v>0</v>
      </c>
      <c r="BG407" s="160">
        <f>IF(N407="zákl. prenesená",J407,0)</f>
        <v>0</v>
      </c>
      <c r="BH407" s="160">
        <f>IF(N407="zníž. prenesená",J407,0)</f>
        <v>0</v>
      </c>
      <c r="BI407" s="160">
        <f>IF(N407="nulová",J407,0)</f>
        <v>0</v>
      </c>
      <c r="BJ407" s="18" t="s">
        <v>140</v>
      </c>
      <c r="BK407" s="161">
        <f>ROUND(I407*H407,3)</f>
        <v>0</v>
      </c>
      <c r="BL407" s="18" t="s">
        <v>246</v>
      </c>
      <c r="BM407" s="159" t="s">
        <v>2881</v>
      </c>
    </row>
    <row r="408" spans="1:65" s="13" customFormat="1">
      <c r="B408" s="162"/>
      <c r="D408" s="163" t="s">
        <v>247</v>
      </c>
      <c r="E408" s="164" t="s">
        <v>1</v>
      </c>
      <c r="F408" s="165" t="s">
        <v>2882</v>
      </c>
      <c r="H408" s="166">
        <v>94.1</v>
      </c>
      <c r="I408" s="167"/>
      <c r="L408" s="162"/>
      <c r="M408" s="168"/>
      <c r="N408" s="169"/>
      <c r="O408" s="169"/>
      <c r="P408" s="169"/>
      <c r="Q408" s="169"/>
      <c r="R408" s="169"/>
      <c r="S408" s="169"/>
      <c r="T408" s="170"/>
      <c r="AT408" s="164" t="s">
        <v>247</v>
      </c>
      <c r="AU408" s="164" t="s">
        <v>140</v>
      </c>
      <c r="AV408" s="13" t="s">
        <v>140</v>
      </c>
      <c r="AW408" s="13" t="s">
        <v>3</v>
      </c>
      <c r="AX408" s="13" t="s">
        <v>80</v>
      </c>
      <c r="AY408" s="164" t="s">
        <v>239</v>
      </c>
    </row>
    <row r="409" spans="1:65" s="13" customFormat="1">
      <c r="B409" s="162"/>
      <c r="D409" s="163" t="s">
        <v>247</v>
      </c>
      <c r="E409" s="164" t="s">
        <v>1</v>
      </c>
      <c r="F409" s="165" t="s">
        <v>2883</v>
      </c>
      <c r="H409" s="166">
        <v>-15</v>
      </c>
      <c r="I409" s="167"/>
      <c r="L409" s="162"/>
      <c r="M409" s="168"/>
      <c r="N409" s="169"/>
      <c r="O409" s="169"/>
      <c r="P409" s="169"/>
      <c r="Q409" s="169"/>
      <c r="R409" s="169"/>
      <c r="S409" s="169"/>
      <c r="T409" s="170"/>
      <c r="AT409" s="164" t="s">
        <v>247</v>
      </c>
      <c r="AU409" s="164" t="s">
        <v>140</v>
      </c>
      <c r="AV409" s="13" t="s">
        <v>140</v>
      </c>
      <c r="AW409" s="13" t="s">
        <v>3</v>
      </c>
      <c r="AX409" s="13" t="s">
        <v>80</v>
      </c>
      <c r="AY409" s="164" t="s">
        <v>239</v>
      </c>
    </row>
    <row r="410" spans="1:65" s="14" customFormat="1">
      <c r="B410" s="171"/>
      <c r="D410" s="163" t="s">
        <v>247</v>
      </c>
      <c r="E410" s="172" t="s">
        <v>1</v>
      </c>
      <c r="F410" s="173" t="s">
        <v>249</v>
      </c>
      <c r="H410" s="174">
        <v>79.099999999999994</v>
      </c>
      <c r="I410" s="175"/>
      <c r="L410" s="171"/>
      <c r="M410" s="176"/>
      <c r="N410" s="177"/>
      <c r="O410" s="177"/>
      <c r="P410" s="177"/>
      <c r="Q410" s="177"/>
      <c r="R410" s="177"/>
      <c r="S410" s="177"/>
      <c r="T410" s="178"/>
      <c r="AT410" s="172" t="s">
        <v>247</v>
      </c>
      <c r="AU410" s="172" t="s">
        <v>140</v>
      </c>
      <c r="AV410" s="14" t="s">
        <v>246</v>
      </c>
      <c r="AW410" s="14" t="s">
        <v>3</v>
      </c>
      <c r="AX410" s="14" t="s">
        <v>88</v>
      </c>
      <c r="AY410" s="172" t="s">
        <v>239</v>
      </c>
    </row>
    <row r="411" spans="1:65" s="2" customFormat="1" ht="35.35">
      <c r="A411" s="34"/>
      <c r="B411" s="147"/>
      <c r="C411" s="190" t="s">
        <v>971</v>
      </c>
      <c r="D411" s="190" t="s">
        <v>541</v>
      </c>
      <c r="E411" s="191" t="s">
        <v>2878</v>
      </c>
      <c r="F411" s="192" t="s">
        <v>5438</v>
      </c>
      <c r="G411" s="193" t="s">
        <v>261</v>
      </c>
      <c r="H411" s="194">
        <v>7.91</v>
      </c>
      <c r="I411" s="195"/>
      <c r="J411" s="194">
        <f>ROUND(I411*H411,3)</f>
        <v>0</v>
      </c>
      <c r="K411" s="196"/>
      <c r="L411" s="197"/>
      <c r="M411" s="198" t="s">
        <v>1</v>
      </c>
      <c r="N411" s="199" t="s">
        <v>46</v>
      </c>
      <c r="O411" s="60"/>
      <c r="P411" s="157">
        <f>O411*H411</f>
        <v>0</v>
      </c>
      <c r="Q411" s="157">
        <v>2.4E-2</v>
      </c>
      <c r="R411" s="157">
        <f>Q411*H411</f>
        <v>0.18984000000000001</v>
      </c>
      <c r="S411" s="157">
        <v>0</v>
      </c>
      <c r="T411" s="158">
        <f>S411*H411</f>
        <v>0</v>
      </c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R411" s="159" t="s">
        <v>291</v>
      </c>
      <c r="AT411" s="159" t="s">
        <v>541</v>
      </c>
      <c r="AU411" s="159" t="s">
        <v>140</v>
      </c>
      <c r="AY411" s="18" t="s">
        <v>239</v>
      </c>
      <c r="BE411" s="160">
        <f>IF(N411="základná",J411,0)</f>
        <v>0</v>
      </c>
      <c r="BF411" s="160">
        <f>IF(N411="znížená",J411,0)</f>
        <v>0</v>
      </c>
      <c r="BG411" s="160">
        <f>IF(N411="zákl. prenesená",J411,0)</f>
        <v>0</v>
      </c>
      <c r="BH411" s="160">
        <f>IF(N411="zníž. prenesená",J411,0)</f>
        <v>0</v>
      </c>
      <c r="BI411" s="160">
        <f>IF(N411="nulová",J411,0)</f>
        <v>0</v>
      </c>
      <c r="BJ411" s="18" t="s">
        <v>140</v>
      </c>
      <c r="BK411" s="161">
        <f>ROUND(I411*H411,3)</f>
        <v>0</v>
      </c>
      <c r="BL411" s="18" t="s">
        <v>246</v>
      </c>
      <c r="BM411" s="159" t="s">
        <v>2884</v>
      </c>
    </row>
    <row r="412" spans="1:65" s="13" customFormat="1">
      <c r="B412" s="162"/>
      <c r="D412" s="163" t="s">
        <v>247</v>
      </c>
      <c r="F412" s="165" t="s">
        <v>2885</v>
      </c>
      <c r="H412" s="166">
        <v>7.91</v>
      </c>
      <c r="I412" s="167"/>
      <c r="L412" s="162"/>
      <c r="M412" s="168"/>
      <c r="N412" s="169"/>
      <c r="O412" s="169"/>
      <c r="P412" s="169"/>
      <c r="Q412" s="169"/>
      <c r="R412" s="169"/>
      <c r="S412" s="169"/>
      <c r="T412" s="170"/>
      <c r="AT412" s="164" t="s">
        <v>247</v>
      </c>
      <c r="AU412" s="164" t="s">
        <v>140</v>
      </c>
      <c r="AV412" s="13" t="s">
        <v>140</v>
      </c>
      <c r="AW412" s="13" t="s">
        <v>4</v>
      </c>
      <c r="AX412" s="13" t="s">
        <v>88</v>
      </c>
      <c r="AY412" s="164" t="s">
        <v>239</v>
      </c>
    </row>
    <row r="413" spans="1:65" s="12" customFormat="1" ht="22.75" customHeight="1">
      <c r="B413" s="134"/>
      <c r="D413" s="135" t="s">
        <v>79</v>
      </c>
      <c r="E413" s="145" t="s">
        <v>1097</v>
      </c>
      <c r="F413" s="145" t="s">
        <v>1048</v>
      </c>
      <c r="I413" s="137"/>
      <c r="J413" s="146">
        <f>BK413</f>
        <v>0</v>
      </c>
      <c r="L413" s="134"/>
      <c r="M413" s="139"/>
      <c r="N413" s="140"/>
      <c r="O413" s="140"/>
      <c r="P413" s="141">
        <f>SUM(P414:P419)</f>
        <v>0</v>
      </c>
      <c r="Q413" s="140"/>
      <c r="R413" s="141">
        <f>SUM(R414:R419)</f>
        <v>0.24164922000000003</v>
      </c>
      <c r="S413" s="140"/>
      <c r="T413" s="142">
        <f>SUM(T414:T419)</f>
        <v>0</v>
      </c>
      <c r="AR413" s="135" t="s">
        <v>88</v>
      </c>
      <c r="AT413" s="143" t="s">
        <v>79</v>
      </c>
      <c r="AU413" s="143" t="s">
        <v>88</v>
      </c>
      <c r="AY413" s="135" t="s">
        <v>239</v>
      </c>
      <c r="BK413" s="144">
        <f>SUM(BK414:BK419)</f>
        <v>0</v>
      </c>
    </row>
    <row r="414" spans="1:65" s="2" customFormat="1" ht="24.25" customHeight="1">
      <c r="A414" s="34"/>
      <c r="B414" s="147"/>
      <c r="C414" s="148" t="s">
        <v>984</v>
      </c>
      <c r="D414" s="148" t="s">
        <v>242</v>
      </c>
      <c r="E414" s="149" t="s">
        <v>1109</v>
      </c>
      <c r="F414" s="150" t="s">
        <v>1110</v>
      </c>
      <c r="G414" s="151" t="s">
        <v>261</v>
      </c>
      <c r="H414" s="152">
        <v>6.05</v>
      </c>
      <c r="I414" s="153"/>
      <c r="J414" s="152">
        <f>ROUND(I414*H414,3)</f>
        <v>0</v>
      </c>
      <c r="K414" s="154"/>
      <c r="L414" s="35"/>
      <c r="M414" s="155" t="s">
        <v>1</v>
      </c>
      <c r="N414" s="156" t="s">
        <v>46</v>
      </c>
      <c r="O414" s="60"/>
      <c r="P414" s="157">
        <f>O414*H414</f>
        <v>0</v>
      </c>
      <c r="Q414" s="157">
        <v>3.9690000000000003E-2</v>
      </c>
      <c r="R414" s="157">
        <f>Q414*H414</f>
        <v>0.24012450000000002</v>
      </c>
      <c r="S414" s="157">
        <v>0</v>
      </c>
      <c r="T414" s="158">
        <f>S414*H414</f>
        <v>0</v>
      </c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R414" s="159" t="s">
        <v>307</v>
      </c>
      <c r="AT414" s="159" t="s">
        <v>242</v>
      </c>
      <c r="AU414" s="159" t="s">
        <v>140</v>
      </c>
      <c r="AY414" s="18" t="s">
        <v>239</v>
      </c>
      <c r="BE414" s="160">
        <f>IF(N414="základná",J414,0)</f>
        <v>0</v>
      </c>
      <c r="BF414" s="160">
        <f>IF(N414="znížená",J414,0)</f>
        <v>0</v>
      </c>
      <c r="BG414" s="160">
        <f>IF(N414="zákl. prenesená",J414,0)</f>
        <v>0</v>
      </c>
      <c r="BH414" s="160">
        <f>IF(N414="zníž. prenesená",J414,0)</f>
        <v>0</v>
      </c>
      <c r="BI414" s="160">
        <f>IF(N414="nulová",J414,0)</f>
        <v>0</v>
      </c>
      <c r="BJ414" s="18" t="s">
        <v>140</v>
      </c>
      <c r="BK414" s="161">
        <f>ROUND(I414*H414,3)</f>
        <v>0</v>
      </c>
      <c r="BL414" s="18" t="s">
        <v>307</v>
      </c>
      <c r="BM414" s="159" t="s">
        <v>2886</v>
      </c>
    </row>
    <row r="415" spans="1:65" s="2" customFormat="1" ht="19.649999999999999">
      <c r="A415" s="34"/>
      <c r="B415" s="35"/>
      <c r="C415" s="34"/>
      <c r="D415" s="163" t="s">
        <v>316</v>
      </c>
      <c r="E415" s="34"/>
      <c r="F415" s="186" t="s">
        <v>1112</v>
      </c>
      <c r="G415" s="34"/>
      <c r="H415" s="34"/>
      <c r="I415" s="187"/>
      <c r="J415" s="34"/>
      <c r="K415" s="34"/>
      <c r="L415" s="35"/>
      <c r="M415" s="188"/>
      <c r="N415" s="189"/>
      <c r="O415" s="60"/>
      <c r="P415" s="60"/>
      <c r="Q415" s="60"/>
      <c r="R415" s="60"/>
      <c r="S415" s="60"/>
      <c r="T415" s="61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T415" s="18" t="s">
        <v>316</v>
      </c>
      <c r="AU415" s="18" t="s">
        <v>140</v>
      </c>
    </row>
    <row r="416" spans="1:65" s="13" customFormat="1">
      <c r="B416" s="162"/>
      <c r="D416" s="163" t="s">
        <v>247</v>
      </c>
      <c r="E416" s="164" t="s">
        <v>1</v>
      </c>
      <c r="F416" s="165" t="s">
        <v>2887</v>
      </c>
      <c r="H416" s="166">
        <v>6.05</v>
      </c>
      <c r="I416" s="167"/>
      <c r="L416" s="162"/>
      <c r="M416" s="168"/>
      <c r="N416" s="169"/>
      <c r="O416" s="169"/>
      <c r="P416" s="169"/>
      <c r="Q416" s="169"/>
      <c r="R416" s="169"/>
      <c r="S416" s="169"/>
      <c r="T416" s="170"/>
      <c r="AT416" s="164" t="s">
        <v>247</v>
      </c>
      <c r="AU416" s="164" t="s">
        <v>140</v>
      </c>
      <c r="AV416" s="13" t="s">
        <v>140</v>
      </c>
      <c r="AW416" s="13" t="s">
        <v>3</v>
      </c>
      <c r="AX416" s="13" t="s">
        <v>88</v>
      </c>
      <c r="AY416" s="164" t="s">
        <v>239</v>
      </c>
    </row>
    <row r="417" spans="1:65" s="2" customFormat="1" ht="38" customHeight="1">
      <c r="A417" s="34"/>
      <c r="B417" s="147"/>
      <c r="C417" s="190" t="s">
        <v>988</v>
      </c>
      <c r="D417" s="190" t="s">
        <v>541</v>
      </c>
      <c r="E417" s="191" t="s">
        <v>1115</v>
      </c>
      <c r="F417" s="192" t="s">
        <v>1116</v>
      </c>
      <c r="G417" s="193" t="s">
        <v>261</v>
      </c>
      <c r="H417" s="194">
        <v>6.3529999999999998</v>
      </c>
      <c r="I417" s="195"/>
      <c r="J417" s="194">
        <f>ROUND(I417*H417,3)</f>
        <v>0</v>
      </c>
      <c r="K417" s="196"/>
      <c r="L417" s="197"/>
      <c r="M417" s="198" t="s">
        <v>1</v>
      </c>
      <c r="N417" s="199" t="s">
        <v>46</v>
      </c>
      <c r="O417" s="60"/>
      <c r="P417" s="157">
        <f>O417*H417</f>
        <v>0</v>
      </c>
      <c r="Q417" s="157">
        <v>2.4000000000000001E-4</v>
      </c>
      <c r="R417" s="157">
        <f>Q417*H417</f>
        <v>1.52472E-3</v>
      </c>
      <c r="S417" s="157">
        <v>0</v>
      </c>
      <c r="T417" s="158">
        <f>S417*H417</f>
        <v>0</v>
      </c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R417" s="159" t="s">
        <v>323</v>
      </c>
      <c r="AT417" s="159" t="s">
        <v>541</v>
      </c>
      <c r="AU417" s="159" t="s">
        <v>140</v>
      </c>
      <c r="AY417" s="18" t="s">
        <v>239</v>
      </c>
      <c r="BE417" s="160">
        <f>IF(N417="základná",J417,0)</f>
        <v>0</v>
      </c>
      <c r="BF417" s="160">
        <f>IF(N417="znížená",J417,0)</f>
        <v>0</v>
      </c>
      <c r="BG417" s="160">
        <f>IF(N417="zákl. prenesená",J417,0)</f>
        <v>0</v>
      </c>
      <c r="BH417" s="160">
        <f>IF(N417="zníž. prenesená",J417,0)</f>
        <v>0</v>
      </c>
      <c r="BI417" s="160">
        <f>IF(N417="nulová",J417,0)</f>
        <v>0</v>
      </c>
      <c r="BJ417" s="18" t="s">
        <v>140</v>
      </c>
      <c r="BK417" s="161">
        <f>ROUND(I417*H417,3)</f>
        <v>0</v>
      </c>
      <c r="BL417" s="18" t="s">
        <v>307</v>
      </c>
      <c r="BM417" s="159" t="s">
        <v>2888</v>
      </c>
    </row>
    <row r="418" spans="1:65" s="2" customFormat="1" ht="19.649999999999999">
      <c r="A418" s="34"/>
      <c r="B418" s="35"/>
      <c r="C418" s="34"/>
      <c r="D418" s="163" t="s">
        <v>316</v>
      </c>
      <c r="E418" s="34"/>
      <c r="F418" s="186" t="s">
        <v>1118</v>
      </c>
      <c r="G418" s="34"/>
      <c r="H418" s="34"/>
      <c r="I418" s="187"/>
      <c r="J418" s="34"/>
      <c r="K418" s="34"/>
      <c r="L418" s="35"/>
      <c r="M418" s="188"/>
      <c r="N418" s="189"/>
      <c r="O418" s="60"/>
      <c r="P418" s="60"/>
      <c r="Q418" s="60"/>
      <c r="R418" s="60"/>
      <c r="S418" s="60"/>
      <c r="T418" s="61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T418" s="18" t="s">
        <v>316</v>
      </c>
      <c r="AU418" s="18" t="s">
        <v>140</v>
      </c>
    </row>
    <row r="419" spans="1:65" s="13" customFormat="1">
      <c r="B419" s="162"/>
      <c r="D419" s="163" t="s">
        <v>247</v>
      </c>
      <c r="F419" s="165" t="s">
        <v>2889</v>
      </c>
      <c r="H419" s="166">
        <v>6.3529999999999998</v>
      </c>
      <c r="I419" s="167"/>
      <c r="L419" s="162"/>
      <c r="M419" s="168"/>
      <c r="N419" s="169"/>
      <c r="O419" s="169"/>
      <c r="P419" s="169"/>
      <c r="Q419" s="169"/>
      <c r="R419" s="169"/>
      <c r="S419" s="169"/>
      <c r="T419" s="170"/>
      <c r="AT419" s="164" t="s">
        <v>247</v>
      </c>
      <c r="AU419" s="164" t="s">
        <v>140</v>
      </c>
      <c r="AV419" s="13" t="s">
        <v>140</v>
      </c>
      <c r="AW419" s="13" t="s">
        <v>4</v>
      </c>
      <c r="AX419" s="13" t="s">
        <v>88</v>
      </c>
      <c r="AY419" s="164" t="s">
        <v>239</v>
      </c>
    </row>
    <row r="420" spans="1:65" s="12" customFormat="1" ht="22.75" customHeight="1">
      <c r="B420" s="134"/>
      <c r="D420" s="135" t="s">
        <v>79</v>
      </c>
      <c r="E420" s="145" t="s">
        <v>1132</v>
      </c>
      <c r="F420" s="145" t="s">
        <v>509</v>
      </c>
      <c r="I420" s="137"/>
      <c r="J420" s="146">
        <f>BK420</f>
        <v>0</v>
      </c>
      <c r="L420" s="134"/>
      <c r="M420" s="139"/>
      <c r="N420" s="140"/>
      <c r="O420" s="140"/>
      <c r="P420" s="141">
        <f>SUM(P421:P422)</f>
        <v>0</v>
      </c>
      <c r="Q420" s="140"/>
      <c r="R420" s="141">
        <f>SUM(R421:R422)</f>
        <v>0</v>
      </c>
      <c r="S420" s="140"/>
      <c r="T420" s="142">
        <f>SUM(T421:T422)</f>
        <v>0</v>
      </c>
      <c r="AR420" s="135" t="s">
        <v>88</v>
      </c>
      <c r="AT420" s="143" t="s">
        <v>79</v>
      </c>
      <c r="AU420" s="143" t="s">
        <v>88</v>
      </c>
      <c r="AY420" s="135" t="s">
        <v>239</v>
      </c>
      <c r="BK420" s="144">
        <f>SUM(BK421:BK422)</f>
        <v>0</v>
      </c>
    </row>
    <row r="421" spans="1:65" s="2" customFormat="1" ht="24.25" customHeight="1">
      <c r="A421" s="34"/>
      <c r="B421" s="147"/>
      <c r="C421" s="148" t="s">
        <v>1363</v>
      </c>
      <c r="D421" s="148" t="s">
        <v>242</v>
      </c>
      <c r="E421" s="149" t="s">
        <v>1539</v>
      </c>
      <c r="F421" s="150" t="s">
        <v>1540</v>
      </c>
      <c r="G421" s="151" t="s">
        <v>461</v>
      </c>
      <c r="H421" s="152">
        <v>4.76</v>
      </c>
      <c r="I421" s="153"/>
      <c r="J421" s="152">
        <f>ROUND(I421*H421,3)</f>
        <v>0</v>
      </c>
      <c r="K421" s="154"/>
      <c r="L421" s="35"/>
      <c r="M421" s="155" t="s">
        <v>1</v>
      </c>
      <c r="N421" s="156" t="s">
        <v>46</v>
      </c>
      <c r="O421" s="60"/>
      <c r="P421" s="157">
        <f>O421*H421</f>
        <v>0</v>
      </c>
      <c r="Q421" s="157">
        <v>0</v>
      </c>
      <c r="R421" s="157">
        <f>Q421*H421</f>
        <v>0</v>
      </c>
      <c r="S421" s="157">
        <v>0</v>
      </c>
      <c r="T421" s="158">
        <f>S421*H421</f>
        <v>0</v>
      </c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R421" s="159" t="s">
        <v>246</v>
      </c>
      <c r="AT421" s="159" t="s">
        <v>242</v>
      </c>
      <c r="AU421" s="159" t="s">
        <v>140</v>
      </c>
      <c r="AY421" s="18" t="s">
        <v>239</v>
      </c>
      <c r="BE421" s="160">
        <f>IF(N421="základná",J421,0)</f>
        <v>0</v>
      </c>
      <c r="BF421" s="160">
        <f>IF(N421="znížená",J421,0)</f>
        <v>0</v>
      </c>
      <c r="BG421" s="160">
        <f>IF(N421="zákl. prenesená",J421,0)</f>
        <v>0</v>
      </c>
      <c r="BH421" s="160">
        <f>IF(N421="zníž. prenesená",J421,0)</f>
        <v>0</v>
      </c>
      <c r="BI421" s="160">
        <f>IF(N421="nulová",J421,0)</f>
        <v>0</v>
      </c>
      <c r="BJ421" s="18" t="s">
        <v>140</v>
      </c>
      <c r="BK421" s="161">
        <f>ROUND(I421*H421,3)</f>
        <v>0</v>
      </c>
      <c r="BL421" s="18" t="s">
        <v>246</v>
      </c>
      <c r="BM421" s="159" t="s">
        <v>2890</v>
      </c>
    </row>
    <row r="422" spans="1:65" s="2" customFormat="1" ht="24.25" customHeight="1">
      <c r="A422" s="34"/>
      <c r="B422" s="147"/>
      <c r="C422" s="148" t="s">
        <v>975</v>
      </c>
      <c r="D422" s="148" t="s">
        <v>242</v>
      </c>
      <c r="E422" s="149" t="s">
        <v>1542</v>
      </c>
      <c r="F422" s="150" t="s">
        <v>2891</v>
      </c>
      <c r="G422" s="151" t="s">
        <v>461</v>
      </c>
      <c r="H422" s="152">
        <v>0.24199999999999999</v>
      </c>
      <c r="I422" s="153"/>
      <c r="J422" s="152">
        <f>ROUND(I422*H422,3)</f>
        <v>0</v>
      </c>
      <c r="K422" s="154"/>
      <c r="L422" s="35"/>
      <c r="M422" s="155" t="s">
        <v>1</v>
      </c>
      <c r="N422" s="156" t="s">
        <v>46</v>
      </c>
      <c r="O422" s="60"/>
      <c r="P422" s="157">
        <f>O422*H422</f>
        <v>0</v>
      </c>
      <c r="Q422" s="157">
        <v>0</v>
      </c>
      <c r="R422" s="157">
        <f>Q422*H422</f>
        <v>0</v>
      </c>
      <c r="S422" s="157">
        <v>0</v>
      </c>
      <c r="T422" s="158">
        <f>S422*H422</f>
        <v>0</v>
      </c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R422" s="159" t="s">
        <v>246</v>
      </c>
      <c r="AT422" s="159" t="s">
        <v>242</v>
      </c>
      <c r="AU422" s="159" t="s">
        <v>140</v>
      </c>
      <c r="AY422" s="18" t="s">
        <v>239</v>
      </c>
      <c r="BE422" s="160">
        <f>IF(N422="základná",J422,0)</f>
        <v>0</v>
      </c>
      <c r="BF422" s="160">
        <f>IF(N422="znížená",J422,0)</f>
        <v>0</v>
      </c>
      <c r="BG422" s="160">
        <f>IF(N422="zákl. prenesená",J422,0)</f>
        <v>0</v>
      </c>
      <c r="BH422" s="160">
        <f>IF(N422="zníž. prenesená",J422,0)</f>
        <v>0</v>
      </c>
      <c r="BI422" s="160">
        <f>IF(N422="nulová",J422,0)</f>
        <v>0</v>
      </c>
      <c r="BJ422" s="18" t="s">
        <v>140</v>
      </c>
      <c r="BK422" s="161">
        <f>ROUND(I422*H422,3)</f>
        <v>0</v>
      </c>
      <c r="BL422" s="18" t="s">
        <v>246</v>
      </c>
      <c r="BM422" s="159" t="s">
        <v>2892</v>
      </c>
    </row>
    <row r="423" spans="1:65" s="12" customFormat="1" ht="25.85" customHeight="1">
      <c r="B423" s="134"/>
      <c r="D423" s="135" t="s">
        <v>79</v>
      </c>
      <c r="E423" s="136" t="s">
        <v>916</v>
      </c>
      <c r="F423" s="136" t="s">
        <v>1176</v>
      </c>
      <c r="I423" s="137"/>
      <c r="J423" s="138">
        <f>BK423</f>
        <v>0</v>
      </c>
      <c r="L423" s="134"/>
      <c r="M423" s="139"/>
      <c r="N423" s="140"/>
      <c r="O423" s="140"/>
      <c r="P423" s="141">
        <f>P424+P436</f>
        <v>0</v>
      </c>
      <c r="Q423" s="140"/>
      <c r="R423" s="141">
        <f>R424+R436</f>
        <v>7.2894623240000012E-2</v>
      </c>
      <c r="S423" s="140"/>
      <c r="T423" s="142">
        <f>T424+T436</f>
        <v>0</v>
      </c>
      <c r="AR423" s="135" t="s">
        <v>88</v>
      </c>
      <c r="AT423" s="143" t="s">
        <v>79</v>
      </c>
      <c r="AU423" s="143" t="s">
        <v>80</v>
      </c>
      <c r="AY423" s="135" t="s">
        <v>239</v>
      </c>
      <c r="BK423" s="144">
        <f>BK424+BK436</f>
        <v>0</v>
      </c>
    </row>
    <row r="424" spans="1:65" s="12" customFormat="1" ht="22.75" customHeight="1">
      <c r="B424" s="134"/>
      <c r="D424" s="135" t="s">
        <v>79</v>
      </c>
      <c r="E424" s="145" t="s">
        <v>1177</v>
      </c>
      <c r="F424" s="145" t="s">
        <v>1178</v>
      </c>
      <c r="I424" s="137"/>
      <c r="J424" s="146">
        <f>BK424</f>
        <v>0</v>
      </c>
      <c r="L424" s="134"/>
      <c r="M424" s="139"/>
      <c r="N424" s="140"/>
      <c r="O424" s="140"/>
      <c r="P424" s="141">
        <f>SUM(P425:P435)</f>
        <v>0</v>
      </c>
      <c r="Q424" s="140"/>
      <c r="R424" s="141">
        <f>SUM(R425:R435)</f>
        <v>7.2894623240000012E-2</v>
      </c>
      <c r="S424" s="140"/>
      <c r="T424" s="142">
        <f>SUM(T425:T435)</f>
        <v>0</v>
      </c>
      <c r="AR424" s="135" t="s">
        <v>88</v>
      </c>
      <c r="AT424" s="143" t="s">
        <v>79</v>
      </c>
      <c r="AU424" s="143" t="s">
        <v>88</v>
      </c>
      <c r="AY424" s="135" t="s">
        <v>239</v>
      </c>
      <c r="BK424" s="144">
        <f>SUM(BK425:BK435)</f>
        <v>0</v>
      </c>
    </row>
    <row r="425" spans="1:65" s="2" customFormat="1" ht="24.25" customHeight="1">
      <c r="A425" s="34"/>
      <c r="B425" s="147"/>
      <c r="C425" s="148" t="s">
        <v>978</v>
      </c>
      <c r="D425" s="148" t="s">
        <v>242</v>
      </c>
      <c r="E425" s="149" t="s">
        <v>2893</v>
      </c>
      <c r="F425" s="150" t="s">
        <v>2894</v>
      </c>
      <c r="G425" s="151" t="s">
        <v>261</v>
      </c>
      <c r="H425" s="152">
        <v>54.241</v>
      </c>
      <c r="I425" s="153"/>
      <c r="J425" s="152">
        <f>ROUND(I425*H425,3)</f>
        <v>0</v>
      </c>
      <c r="K425" s="154"/>
      <c r="L425" s="35"/>
      <c r="M425" s="155" t="s">
        <v>1</v>
      </c>
      <c r="N425" s="156" t="s">
        <v>46</v>
      </c>
      <c r="O425" s="60"/>
      <c r="P425" s="157">
        <f>O425*H425</f>
        <v>0</v>
      </c>
      <c r="Q425" s="157">
        <v>1.6184000000000001E-4</v>
      </c>
      <c r="R425" s="157">
        <f>Q425*H425</f>
        <v>8.7783634400000008E-3</v>
      </c>
      <c r="S425" s="157">
        <v>0</v>
      </c>
      <c r="T425" s="158">
        <f>S425*H425</f>
        <v>0</v>
      </c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R425" s="159" t="s">
        <v>246</v>
      </c>
      <c r="AT425" s="159" t="s">
        <v>242</v>
      </c>
      <c r="AU425" s="159" t="s">
        <v>140</v>
      </c>
      <c r="AY425" s="18" t="s">
        <v>239</v>
      </c>
      <c r="BE425" s="160">
        <f>IF(N425="základná",J425,0)</f>
        <v>0</v>
      </c>
      <c r="BF425" s="160">
        <f>IF(N425="znížená",J425,0)</f>
        <v>0</v>
      </c>
      <c r="BG425" s="160">
        <f>IF(N425="zákl. prenesená",J425,0)</f>
        <v>0</v>
      </c>
      <c r="BH425" s="160">
        <f>IF(N425="zníž. prenesená",J425,0)</f>
        <v>0</v>
      </c>
      <c r="BI425" s="160">
        <f>IF(N425="nulová",J425,0)</f>
        <v>0</v>
      </c>
      <c r="BJ425" s="18" t="s">
        <v>140</v>
      </c>
      <c r="BK425" s="161">
        <f>ROUND(I425*H425,3)</f>
        <v>0</v>
      </c>
      <c r="BL425" s="18" t="s">
        <v>246</v>
      </c>
      <c r="BM425" s="159" t="s">
        <v>2895</v>
      </c>
    </row>
    <row r="426" spans="1:65" s="13" customFormat="1">
      <c r="B426" s="162"/>
      <c r="D426" s="163" t="s">
        <v>247</v>
      </c>
      <c r="E426" s="164" t="s">
        <v>1</v>
      </c>
      <c r="F426" s="165" t="s">
        <v>2896</v>
      </c>
      <c r="H426" s="166">
        <v>17.64</v>
      </c>
      <c r="I426" s="167"/>
      <c r="L426" s="162"/>
      <c r="M426" s="168"/>
      <c r="N426" s="169"/>
      <c r="O426" s="169"/>
      <c r="P426" s="169"/>
      <c r="Q426" s="169"/>
      <c r="R426" s="169"/>
      <c r="S426" s="169"/>
      <c r="T426" s="170"/>
      <c r="AT426" s="164" t="s">
        <v>247</v>
      </c>
      <c r="AU426" s="164" t="s">
        <v>140</v>
      </c>
      <c r="AV426" s="13" t="s">
        <v>140</v>
      </c>
      <c r="AW426" s="13" t="s">
        <v>3</v>
      </c>
      <c r="AX426" s="13" t="s">
        <v>80</v>
      </c>
      <c r="AY426" s="164" t="s">
        <v>239</v>
      </c>
    </row>
    <row r="427" spans="1:65" s="13" customFormat="1">
      <c r="B427" s="162"/>
      <c r="D427" s="163" t="s">
        <v>247</v>
      </c>
      <c r="E427" s="164" t="s">
        <v>1</v>
      </c>
      <c r="F427" s="165" t="s">
        <v>2897</v>
      </c>
      <c r="H427" s="166">
        <v>17.399999999999999</v>
      </c>
      <c r="I427" s="167"/>
      <c r="L427" s="162"/>
      <c r="M427" s="168"/>
      <c r="N427" s="169"/>
      <c r="O427" s="169"/>
      <c r="P427" s="169"/>
      <c r="Q427" s="169"/>
      <c r="R427" s="169"/>
      <c r="S427" s="169"/>
      <c r="T427" s="170"/>
      <c r="AT427" s="164" t="s">
        <v>247</v>
      </c>
      <c r="AU427" s="164" t="s">
        <v>140</v>
      </c>
      <c r="AV427" s="13" t="s">
        <v>140</v>
      </c>
      <c r="AW427" s="13" t="s">
        <v>3</v>
      </c>
      <c r="AX427" s="13" t="s">
        <v>80</v>
      </c>
      <c r="AY427" s="164" t="s">
        <v>239</v>
      </c>
    </row>
    <row r="428" spans="1:65" s="13" customFormat="1" ht="20.95">
      <c r="B428" s="162"/>
      <c r="D428" s="163" t="s">
        <v>247</v>
      </c>
      <c r="E428" s="164" t="s">
        <v>1</v>
      </c>
      <c r="F428" s="165" t="s">
        <v>2898</v>
      </c>
      <c r="H428" s="166">
        <v>19.201000000000001</v>
      </c>
      <c r="I428" s="167"/>
      <c r="L428" s="162"/>
      <c r="M428" s="168"/>
      <c r="N428" s="169"/>
      <c r="O428" s="169"/>
      <c r="P428" s="169"/>
      <c r="Q428" s="169"/>
      <c r="R428" s="169"/>
      <c r="S428" s="169"/>
      <c r="T428" s="170"/>
      <c r="AT428" s="164" t="s">
        <v>247</v>
      </c>
      <c r="AU428" s="164" t="s">
        <v>140</v>
      </c>
      <c r="AV428" s="13" t="s">
        <v>140</v>
      </c>
      <c r="AW428" s="13" t="s">
        <v>3</v>
      </c>
      <c r="AX428" s="13" t="s">
        <v>80</v>
      </c>
      <c r="AY428" s="164" t="s">
        <v>239</v>
      </c>
    </row>
    <row r="429" spans="1:65" s="14" customFormat="1">
      <c r="B429" s="171"/>
      <c r="D429" s="163" t="s">
        <v>247</v>
      </c>
      <c r="E429" s="172" t="s">
        <v>1</v>
      </c>
      <c r="F429" s="173" t="s">
        <v>249</v>
      </c>
      <c r="H429" s="174">
        <v>54.241</v>
      </c>
      <c r="I429" s="175"/>
      <c r="L429" s="171"/>
      <c r="M429" s="176"/>
      <c r="N429" s="177"/>
      <c r="O429" s="177"/>
      <c r="P429" s="177"/>
      <c r="Q429" s="177"/>
      <c r="R429" s="177"/>
      <c r="S429" s="177"/>
      <c r="T429" s="178"/>
      <c r="AT429" s="172" t="s">
        <v>247</v>
      </c>
      <c r="AU429" s="172" t="s">
        <v>140</v>
      </c>
      <c r="AV429" s="14" t="s">
        <v>246</v>
      </c>
      <c r="AW429" s="14" t="s">
        <v>3</v>
      </c>
      <c r="AX429" s="14" t="s">
        <v>88</v>
      </c>
      <c r="AY429" s="172" t="s">
        <v>239</v>
      </c>
    </row>
    <row r="430" spans="1:65" s="2" customFormat="1" ht="24.25" customHeight="1">
      <c r="A430" s="34"/>
      <c r="B430" s="147"/>
      <c r="C430" s="148" t="s">
        <v>985</v>
      </c>
      <c r="D430" s="148" t="s">
        <v>242</v>
      </c>
      <c r="E430" s="149" t="s">
        <v>2899</v>
      </c>
      <c r="F430" s="150" t="s">
        <v>2900</v>
      </c>
      <c r="G430" s="151" t="s">
        <v>261</v>
      </c>
      <c r="H430" s="152">
        <v>54.241</v>
      </c>
      <c r="I430" s="153"/>
      <c r="J430" s="152">
        <f>ROUND(I430*H430,3)</f>
        <v>0</v>
      </c>
      <c r="K430" s="154"/>
      <c r="L430" s="35"/>
      <c r="M430" s="155" t="s">
        <v>1</v>
      </c>
      <c r="N430" s="156" t="s">
        <v>46</v>
      </c>
      <c r="O430" s="60"/>
      <c r="P430" s="157">
        <f>O430*H430</f>
        <v>0</v>
      </c>
      <c r="Q430" s="157">
        <v>4.038E-4</v>
      </c>
      <c r="R430" s="157">
        <f>Q430*H430</f>
        <v>2.1902515800000001E-2</v>
      </c>
      <c r="S430" s="157">
        <v>0</v>
      </c>
      <c r="T430" s="158">
        <f>S430*H430</f>
        <v>0</v>
      </c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R430" s="159" t="s">
        <v>246</v>
      </c>
      <c r="AT430" s="159" t="s">
        <v>242</v>
      </c>
      <c r="AU430" s="159" t="s">
        <v>140</v>
      </c>
      <c r="AY430" s="18" t="s">
        <v>239</v>
      </c>
      <c r="BE430" s="160">
        <f>IF(N430="základná",J430,0)</f>
        <v>0</v>
      </c>
      <c r="BF430" s="160">
        <f>IF(N430="znížená",J430,0)</f>
        <v>0</v>
      </c>
      <c r="BG430" s="160">
        <f>IF(N430="zákl. prenesená",J430,0)</f>
        <v>0</v>
      </c>
      <c r="BH430" s="160">
        <f>IF(N430="zníž. prenesená",J430,0)</f>
        <v>0</v>
      </c>
      <c r="BI430" s="160">
        <f>IF(N430="nulová",J430,0)</f>
        <v>0</v>
      </c>
      <c r="BJ430" s="18" t="s">
        <v>140</v>
      </c>
      <c r="BK430" s="161">
        <f>ROUND(I430*H430,3)</f>
        <v>0</v>
      </c>
      <c r="BL430" s="18" t="s">
        <v>246</v>
      </c>
      <c r="BM430" s="159" t="s">
        <v>2901</v>
      </c>
    </row>
    <row r="431" spans="1:65" s="2" customFormat="1" ht="24.25" customHeight="1">
      <c r="A431" s="34"/>
      <c r="B431" s="147"/>
      <c r="C431" s="148" t="s">
        <v>1005</v>
      </c>
      <c r="D431" s="148" t="s">
        <v>242</v>
      </c>
      <c r="E431" s="149" t="s">
        <v>2902</v>
      </c>
      <c r="F431" s="150" t="s">
        <v>2903</v>
      </c>
      <c r="G431" s="151" t="s">
        <v>261</v>
      </c>
      <c r="H431" s="152">
        <v>54.241</v>
      </c>
      <c r="I431" s="153"/>
      <c r="J431" s="152">
        <f>ROUND(I431*H431,3)</f>
        <v>0</v>
      </c>
      <c r="K431" s="154"/>
      <c r="L431" s="35"/>
      <c r="M431" s="155" t="s">
        <v>1</v>
      </c>
      <c r="N431" s="156" t="s">
        <v>46</v>
      </c>
      <c r="O431" s="60"/>
      <c r="P431" s="157">
        <f>O431*H431</f>
        <v>0</v>
      </c>
      <c r="Q431" s="157">
        <v>0</v>
      </c>
      <c r="R431" s="157">
        <f>Q431*H431</f>
        <v>0</v>
      </c>
      <c r="S431" s="157">
        <v>0</v>
      </c>
      <c r="T431" s="158">
        <f>S431*H431</f>
        <v>0</v>
      </c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R431" s="159" t="s">
        <v>246</v>
      </c>
      <c r="AT431" s="159" t="s">
        <v>242</v>
      </c>
      <c r="AU431" s="159" t="s">
        <v>140</v>
      </c>
      <c r="AY431" s="18" t="s">
        <v>239</v>
      </c>
      <c r="BE431" s="160">
        <f>IF(N431="základná",J431,0)</f>
        <v>0</v>
      </c>
      <c r="BF431" s="160">
        <f>IF(N431="znížená",J431,0)</f>
        <v>0</v>
      </c>
      <c r="BG431" s="160">
        <f>IF(N431="zákl. prenesená",J431,0)</f>
        <v>0</v>
      </c>
      <c r="BH431" s="160">
        <f>IF(N431="zníž. prenesená",J431,0)</f>
        <v>0</v>
      </c>
      <c r="BI431" s="160">
        <f>IF(N431="nulová",J431,0)</f>
        <v>0</v>
      </c>
      <c r="BJ431" s="18" t="s">
        <v>140</v>
      </c>
      <c r="BK431" s="161">
        <f>ROUND(I431*H431,3)</f>
        <v>0</v>
      </c>
      <c r="BL431" s="18" t="s">
        <v>246</v>
      </c>
      <c r="BM431" s="159" t="s">
        <v>2904</v>
      </c>
    </row>
    <row r="432" spans="1:65" s="2" customFormat="1" ht="24.25" customHeight="1">
      <c r="A432" s="34"/>
      <c r="B432" s="147"/>
      <c r="C432" s="148" t="s">
        <v>1009</v>
      </c>
      <c r="D432" s="148" t="s">
        <v>242</v>
      </c>
      <c r="E432" s="149" t="s">
        <v>1216</v>
      </c>
      <c r="F432" s="150" t="s">
        <v>1217</v>
      </c>
      <c r="G432" s="151" t="s">
        <v>261</v>
      </c>
      <c r="H432" s="152">
        <v>105.45</v>
      </c>
      <c r="I432" s="153"/>
      <c r="J432" s="152">
        <f>ROUND(I432*H432,3)</f>
        <v>0</v>
      </c>
      <c r="K432" s="154"/>
      <c r="L432" s="35"/>
      <c r="M432" s="155" t="s">
        <v>1</v>
      </c>
      <c r="N432" s="156" t="s">
        <v>46</v>
      </c>
      <c r="O432" s="60"/>
      <c r="P432" s="157">
        <f>O432*H432</f>
        <v>0</v>
      </c>
      <c r="Q432" s="157">
        <v>4.0032000000000002E-4</v>
      </c>
      <c r="R432" s="157">
        <f>Q432*H432</f>
        <v>4.2213744000000004E-2</v>
      </c>
      <c r="S432" s="157">
        <v>0</v>
      </c>
      <c r="T432" s="158">
        <f>S432*H432</f>
        <v>0</v>
      </c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R432" s="159" t="s">
        <v>307</v>
      </c>
      <c r="AT432" s="159" t="s">
        <v>242</v>
      </c>
      <c r="AU432" s="159" t="s">
        <v>140</v>
      </c>
      <c r="AY432" s="18" t="s">
        <v>239</v>
      </c>
      <c r="BE432" s="160">
        <f>IF(N432="základná",J432,0)</f>
        <v>0</v>
      </c>
      <c r="BF432" s="160">
        <f>IF(N432="znížená",J432,0)</f>
        <v>0</v>
      </c>
      <c r="BG432" s="160">
        <f>IF(N432="zákl. prenesená",J432,0)</f>
        <v>0</v>
      </c>
      <c r="BH432" s="160">
        <f>IF(N432="zníž. prenesená",J432,0)</f>
        <v>0</v>
      </c>
      <c r="BI432" s="160">
        <f>IF(N432="nulová",J432,0)</f>
        <v>0</v>
      </c>
      <c r="BJ432" s="18" t="s">
        <v>140</v>
      </c>
      <c r="BK432" s="161">
        <f>ROUND(I432*H432,3)</f>
        <v>0</v>
      </c>
      <c r="BL432" s="18" t="s">
        <v>307</v>
      </c>
      <c r="BM432" s="159" t="s">
        <v>2905</v>
      </c>
    </row>
    <row r="433" spans="1:65" s="13" customFormat="1">
      <c r="B433" s="162"/>
      <c r="D433" s="163" t="s">
        <v>247</v>
      </c>
      <c r="E433" s="164" t="s">
        <v>1</v>
      </c>
      <c r="F433" s="165" t="s">
        <v>2906</v>
      </c>
      <c r="H433" s="166">
        <v>141.15</v>
      </c>
      <c r="I433" s="167"/>
      <c r="L433" s="162"/>
      <c r="M433" s="168"/>
      <c r="N433" s="169"/>
      <c r="O433" s="169"/>
      <c r="P433" s="169"/>
      <c r="Q433" s="169"/>
      <c r="R433" s="169"/>
      <c r="S433" s="169"/>
      <c r="T433" s="170"/>
      <c r="AT433" s="164" t="s">
        <v>247</v>
      </c>
      <c r="AU433" s="164" t="s">
        <v>140</v>
      </c>
      <c r="AV433" s="13" t="s">
        <v>140</v>
      </c>
      <c r="AW433" s="13" t="s">
        <v>3</v>
      </c>
      <c r="AX433" s="13" t="s">
        <v>80</v>
      </c>
      <c r="AY433" s="164" t="s">
        <v>239</v>
      </c>
    </row>
    <row r="434" spans="1:65" s="13" customFormat="1" ht="20.95">
      <c r="B434" s="162"/>
      <c r="D434" s="163" t="s">
        <v>247</v>
      </c>
      <c r="E434" s="164" t="s">
        <v>1</v>
      </c>
      <c r="F434" s="165" t="s">
        <v>2907</v>
      </c>
      <c r="H434" s="166">
        <v>-35.700000000000003</v>
      </c>
      <c r="I434" s="167"/>
      <c r="L434" s="162"/>
      <c r="M434" s="168"/>
      <c r="N434" s="169"/>
      <c r="O434" s="169"/>
      <c r="P434" s="169"/>
      <c r="Q434" s="169"/>
      <c r="R434" s="169"/>
      <c r="S434" s="169"/>
      <c r="T434" s="170"/>
      <c r="AT434" s="164" t="s">
        <v>247</v>
      </c>
      <c r="AU434" s="164" t="s">
        <v>140</v>
      </c>
      <c r="AV434" s="13" t="s">
        <v>140</v>
      </c>
      <c r="AW434" s="13" t="s">
        <v>3</v>
      </c>
      <c r="AX434" s="13" t="s">
        <v>80</v>
      </c>
      <c r="AY434" s="164" t="s">
        <v>239</v>
      </c>
    </row>
    <row r="435" spans="1:65" s="14" customFormat="1">
      <c r="B435" s="171"/>
      <c r="D435" s="163" t="s">
        <v>247</v>
      </c>
      <c r="E435" s="172" t="s">
        <v>1</v>
      </c>
      <c r="F435" s="173" t="s">
        <v>2908</v>
      </c>
      <c r="H435" s="174">
        <v>105.45</v>
      </c>
      <c r="I435" s="175"/>
      <c r="L435" s="171"/>
      <c r="M435" s="176"/>
      <c r="N435" s="177"/>
      <c r="O435" s="177"/>
      <c r="P435" s="177"/>
      <c r="Q435" s="177"/>
      <c r="R435" s="177"/>
      <c r="S435" s="177"/>
      <c r="T435" s="178"/>
      <c r="AT435" s="172" t="s">
        <v>247</v>
      </c>
      <c r="AU435" s="172" t="s">
        <v>140</v>
      </c>
      <c r="AV435" s="14" t="s">
        <v>246</v>
      </c>
      <c r="AW435" s="14" t="s">
        <v>3</v>
      </c>
      <c r="AX435" s="14" t="s">
        <v>88</v>
      </c>
      <c r="AY435" s="172" t="s">
        <v>239</v>
      </c>
    </row>
    <row r="436" spans="1:65" s="12" customFormat="1" ht="22.75" customHeight="1">
      <c r="B436" s="134"/>
      <c r="D436" s="135" t="s">
        <v>79</v>
      </c>
      <c r="E436" s="145" t="s">
        <v>1260</v>
      </c>
      <c r="F436" s="145" t="s">
        <v>509</v>
      </c>
      <c r="I436" s="137"/>
      <c r="J436" s="146">
        <f>BK436</f>
        <v>0</v>
      </c>
      <c r="L436" s="134"/>
      <c r="M436" s="139"/>
      <c r="N436" s="140"/>
      <c r="O436" s="140"/>
      <c r="P436" s="141">
        <f>P437</f>
        <v>0</v>
      </c>
      <c r="Q436" s="140"/>
      <c r="R436" s="141">
        <f>R437</f>
        <v>0</v>
      </c>
      <c r="S436" s="140"/>
      <c r="T436" s="142">
        <f>T437</f>
        <v>0</v>
      </c>
      <c r="AR436" s="135" t="s">
        <v>88</v>
      </c>
      <c r="AT436" s="143" t="s">
        <v>79</v>
      </c>
      <c r="AU436" s="143" t="s">
        <v>88</v>
      </c>
      <c r="AY436" s="135" t="s">
        <v>239</v>
      </c>
      <c r="BK436" s="144">
        <f>BK437</f>
        <v>0</v>
      </c>
    </row>
    <row r="437" spans="1:65" s="2" customFormat="1" ht="24.25" customHeight="1">
      <c r="A437" s="34"/>
      <c r="B437" s="147"/>
      <c r="C437" s="148" t="s">
        <v>1015</v>
      </c>
      <c r="D437" s="148" t="s">
        <v>242</v>
      </c>
      <c r="E437" s="149" t="s">
        <v>1577</v>
      </c>
      <c r="F437" s="150" t="s">
        <v>1578</v>
      </c>
      <c r="G437" s="151" t="s">
        <v>461</v>
      </c>
      <c r="H437" s="152">
        <v>7.2999999999999995E-2</v>
      </c>
      <c r="I437" s="153"/>
      <c r="J437" s="152">
        <f>ROUND(I437*H437,3)</f>
        <v>0</v>
      </c>
      <c r="K437" s="154"/>
      <c r="L437" s="35"/>
      <c r="M437" s="155" t="s">
        <v>1</v>
      </c>
      <c r="N437" s="156" t="s">
        <v>46</v>
      </c>
      <c r="O437" s="60"/>
      <c r="P437" s="157">
        <f>O437*H437</f>
        <v>0</v>
      </c>
      <c r="Q437" s="157">
        <v>0</v>
      </c>
      <c r="R437" s="157">
        <f>Q437*H437</f>
        <v>0</v>
      </c>
      <c r="S437" s="157">
        <v>0</v>
      </c>
      <c r="T437" s="158">
        <f>S437*H437</f>
        <v>0</v>
      </c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R437" s="159" t="s">
        <v>246</v>
      </c>
      <c r="AT437" s="159" t="s">
        <v>242</v>
      </c>
      <c r="AU437" s="159" t="s">
        <v>140</v>
      </c>
      <c r="AY437" s="18" t="s">
        <v>239</v>
      </c>
      <c r="BE437" s="160">
        <f>IF(N437="základná",J437,0)</f>
        <v>0</v>
      </c>
      <c r="BF437" s="160">
        <f>IF(N437="znížená",J437,0)</f>
        <v>0</v>
      </c>
      <c r="BG437" s="160">
        <f>IF(N437="zákl. prenesená",J437,0)</f>
        <v>0</v>
      </c>
      <c r="BH437" s="160">
        <f>IF(N437="zníž. prenesená",J437,0)</f>
        <v>0</v>
      </c>
      <c r="BI437" s="160">
        <f>IF(N437="nulová",J437,0)</f>
        <v>0</v>
      </c>
      <c r="BJ437" s="18" t="s">
        <v>140</v>
      </c>
      <c r="BK437" s="161">
        <f>ROUND(I437*H437,3)</f>
        <v>0</v>
      </c>
      <c r="BL437" s="18" t="s">
        <v>246</v>
      </c>
      <c r="BM437" s="159" t="s">
        <v>2909</v>
      </c>
    </row>
    <row r="438" spans="1:65" s="12" customFormat="1" ht="25.85" customHeight="1">
      <c r="B438" s="134"/>
      <c r="D438" s="135" t="s">
        <v>79</v>
      </c>
      <c r="E438" s="136" t="s">
        <v>443</v>
      </c>
      <c r="F438" s="136" t="s">
        <v>1301</v>
      </c>
      <c r="I438" s="137"/>
      <c r="J438" s="138">
        <f>BK438</f>
        <v>0</v>
      </c>
      <c r="L438" s="134"/>
      <c r="M438" s="139"/>
      <c r="N438" s="140"/>
      <c r="O438" s="140"/>
      <c r="P438" s="141">
        <f>P439</f>
        <v>0</v>
      </c>
      <c r="Q438" s="140"/>
      <c r="R438" s="141">
        <f>R439</f>
        <v>6.3959999999999989E-2</v>
      </c>
      <c r="S438" s="140"/>
      <c r="T438" s="142">
        <f>T439</f>
        <v>0</v>
      </c>
      <c r="AR438" s="135" t="s">
        <v>88</v>
      </c>
      <c r="AT438" s="143" t="s">
        <v>79</v>
      </c>
      <c r="AU438" s="143" t="s">
        <v>80</v>
      </c>
      <c r="AY438" s="135" t="s">
        <v>239</v>
      </c>
      <c r="BK438" s="144">
        <f>BK439</f>
        <v>0</v>
      </c>
    </row>
    <row r="439" spans="1:65" s="12" customFormat="1" ht="22.75" customHeight="1">
      <c r="B439" s="134"/>
      <c r="D439" s="135" t="s">
        <v>79</v>
      </c>
      <c r="E439" s="145" t="s">
        <v>1302</v>
      </c>
      <c r="F439" s="145" t="s">
        <v>1303</v>
      </c>
      <c r="I439" s="137"/>
      <c r="J439" s="146">
        <f>BK439</f>
        <v>0</v>
      </c>
      <c r="L439" s="134"/>
      <c r="M439" s="139"/>
      <c r="N439" s="140"/>
      <c r="O439" s="140"/>
      <c r="P439" s="141">
        <f>SUM(P440:P442)</f>
        <v>0</v>
      </c>
      <c r="Q439" s="140"/>
      <c r="R439" s="141">
        <f>SUM(R440:R442)</f>
        <v>6.3959999999999989E-2</v>
      </c>
      <c r="S439" s="140"/>
      <c r="T439" s="142">
        <f>SUM(T440:T442)</f>
        <v>0</v>
      </c>
      <c r="AR439" s="135" t="s">
        <v>88</v>
      </c>
      <c r="AT439" s="143" t="s">
        <v>79</v>
      </c>
      <c r="AU439" s="143" t="s">
        <v>88</v>
      </c>
      <c r="AY439" s="135" t="s">
        <v>239</v>
      </c>
      <c r="BK439" s="144">
        <f>SUM(BK440:BK442)</f>
        <v>0</v>
      </c>
    </row>
    <row r="440" spans="1:65" s="2" customFormat="1" ht="24.25" customHeight="1">
      <c r="A440" s="34"/>
      <c r="B440" s="147"/>
      <c r="C440" s="148" t="s">
        <v>1060</v>
      </c>
      <c r="D440" s="148" t="s">
        <v>242</v>
      </c>
      <c r="E440" s="149" t="s">
        <v>1305</v>
      </c>
      <c r="F440" s="150" t="s">
        <v>1306</v>
      </c>
      <c r="G440" s="151" t="s">
        <v>388</v>
      </c>
      <c r="H440" s="152">
        <v>3</v>
      </c>
      <c r="I440" s="153"/>
      <c r="J440" s="152">
        <f>ROUND(I440*H440,3)</f>
        <v>0</v>
      </c>
      <c r="K440" s="154"/>
      <c r="L440" s="35"/>
      <c r="M440" s="155" t="s">
        <v>1</v>
      </c>
      <c r="N440" s="156" t="s">
        <v>46</v>
      </c>
      <c r="O440" s="60"/>
      <c r="P440" s="157">
        <f>O440*H440</f>
        <v>0</v>
      </c>
      <c r="Q440" s="157">
        <v>0</v>
      </c>
      <c r="R440" s="157">
        <f>Q440*H440</f>
        <v>0</v>
      </c>
      <c r="S440" s="157">
        <v>0</v>
      </c>
      <c r="T440" s="158">
        <f>S440*H440</f>
        <v>0</v>
      </c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R440" s="159" t="s">
        <v>246</v>
      </c>
      <c r="AT440" s="159" t="s">
        <v>242</v>
      </c>
      <c r="AU440" s="159" t="s">
        <v>140</v>
      </c>
      <c r="AY440" s="18" t="s">
        <v>239</v>
      </c>
      <c r="BE440" s="160">
        <f>IF(N440="základná",J440,0)</f>
        <v>0</v>
      </c>
      <c r="BF440" s="160">
        <f>IF(N440="znížená",J440,0)</f>
        <v>0</v>
      </c>
      <c r="BG440" s="160">
        <f>IF(N440="zákl. prenesená",J440,0)</f>
        <v>0</v>
      </c>
      <c r="BH440" s="160">
        <f>IF(N440="zníž. prenesená",J440,0)</f>
        <v>0</v>
      </c>
      <c r="BI440" s="160">
        <f>IF(N440="nulová",J440,0)</f>
        <v>0</v>
      </c>
      <c r="BJ440" s="18" t="s">
        <v>140</v>
      </c>
      <c r="BK440" s="161">
        <f>ROUND(I440*H440,3)</f>
        <v>0</v>
      </c>
      <c r="BL440" s="18" t="s">
        <v>246</v>
      </c>
      <c r="BM440" s="159" t="s">
        <v>2910</v>
      </c>
    </row>
    <row r="441" spans="1:65" s="2" customFormat="1" ht="14.4" customHeight="1">
      <c r="A441" s="34"/>
      <c r="B441" s="147"/>
      <c r="C441" s="190" t="s">
        <v>1067</v>
      </c>
      <c r="D441" s="190" t="s">
        <v>541</v>
      </c>
      <c r="E441" s="191" t="s">
        <v>1310</v>
      </c>
      <c r="F441" s="192" t="s">
        <v>1311</v>
      </c>
      <c r="G441" s="193" t="s">
        <v>388</v>
      </c>
      <c r="H441" s="194">
        <v>3</v>
      </c>
      <c r="I441" s="195"/>
      <c r="J441" s="194">
        <f>ROUND(I441*H441,3)</f>
        <v>0</v>
      </c>
      <c r="K441" s="196"/>
      <c r="L441" s="197"/>
      <c r="M441" s="198" t="s">
        <v>1</v>
      </c>
      <c r="N441" s="199" t="s">
        <v>46</v>
      </c>
      <c r="O441" s="60"/>
      <c r="P441" s="157">
        <f>O441*H441</f>
        <v>0</v>
      </c>
      <c r="Q441" s="157">
        <v>2.1319999999999999E-2</v>
      </c>
      <c r="R441" s="157">
        <f>Q441*H441</f>
        <v>6.3959999999999989E-2</v>
      </c>
      <c r="S441" s="157">
        <v>0</v>
      </c>
      <c r="T441" s="158">
        <f>S441*H441</f>
        <v>0</v>
      </c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R441" s="159" t="s">
        <v>291</v>
      </c>
      <c r="AT441" s="159" t="s">
        <v>541</v>
      </c>
      <c r="AU441" s="159" t="s">
        <v>140</v>
      </c>
      <c r="AY441" s="18" t="s">
        <v>239</v>
      </c>
      <c r="BE441" s="160">
        <f>IF(N441="základná",J441,0)</f>
        <v>0</v>
      </c>
      <c r="BF441" s="160">
        <f>IF(N441="znížená",J441,0)</f>
        <v>0</v>
      </c>
      <c r="BG441" s="160">
        <f>IF(N441="zákl. prenesená",J441,0)</f>
        <v>0</v>
      </c>
      <c r="BH441" s="160">
        <f>IF(N441="zníž. prenesená",J441,0)</f>
        <v>0</v>
      </c>
      <c r="BI441" s="160">
        <f>IF(N441="nulová",J441,0)</f>
        <v>0</v>
      </c>
      <c r="BJ441" s="18" t="s">
        <v>140</v>
      </c>
      <c r="BK441" s="161">
        <f>ROUND(I441*H441,3)</f>
        <v>0</v>
      </c>
      <c r="BL441" s="18" t="s">
        <v>246</v>
      </c>
      <c r="BM441" s="159" t="s">
        <v>2911</v>
      </c>
    </row>
    <row r="442" spans="1:65" s="2" customFormat="1" ht="29.45">
      <c r="A442" s="34"/>
      <c r="B442" s="35"/>
      <c r="C442" s="34"/>
      <c r="D442" s="163" t="s">
        <v>316</v>
      </c>
      <c r="E442" s="34"/>
      <c r="F442" s="186" t="s">
        <v>1313</v>
      </c>
      <c r="G442" s="34"/>
      <c r="H442" s="34"/>
      <c r="I442" s="187"/>
      <c r="J442" s="34"/>
      <c r="K442" s="34"/>
      <c r="L442" s="35"/>
      <c r="M442" s="211"/>
      <c r="N442" s="212"/>
      <c r="O442" s="213"/>
      <c r="P442" s="213"/>
      <c r="Q442" s="213"/>
      <c r="R442" s="213"/>
      <c r="S442" s="213"/>
      <c r="T442" s="21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T442" s="18" t="s">
        <v>316</v>
      </c>
      <c r="AU442" s="18" t="s">
        <v>140</v>
      </c>
    </row>
    <row r="443" spans="1:65" s="2" customFormat="1" ht="6.9" customHeight="1">
      <c r="A443" s="34"/>
      <c r="B443" s="49"/>
      <c r="C443" s="50"/>
      <c r="D443" s="50"/>
      <c r="E443" s="50"/>
      <c r="F443" s="50"/>
      <c r="G443" s="50"/>
      <c r="H443" s="50"/>
      <c r="I443" s="50"/>
      <c r="J443" s="50"/>
      <c r="K443" s="50"/>
      <c r="L443" s="35"/>
      <c r="M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</row>
  </sheetData>
  <autoFilter ref="C171:K442" xr:uid="{00000000-0009-0000-0000-000005000000}"/>
  <mergeCells count="9">
    <mergeCell ref="E86:H86"/>
    <mergeCell ref="E162:H162"/>
    <mergeCell ref="E164:H164"/>
    <mergeCell ref="L2:V2"/>
    <mergeCell ref="E7:H7"/>
    <mergeCell ref="E9:H9"/>
    <mergeCell ref="E18:H18"/>
    <mergeCell ref="E27:H27"/>
    <mergeCell ref="E84:H84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325"/>
  <sheetViews>
    <sheetView showGridLines="0" topLeftCell="A127" zoomScale="90" zoomScaleNormal="90" workbookViewId="0">
      <selection activeCell="K146" sqref="K146"/>
    </sheetView>
  </sheetViews>
  <sheetFormatPr defaultRowHeight="10.5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1.42578125" style="1" customWidth="1"/>
    <col min="9" max="10" width="20.140625" style="1" customWidth="1"/>
    <col min="11" max="11" width="21.140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56" s="1" customFormat="1" ht="37" customHeight="1">
      <c r="L2" s="278" t="s">
        <v>6</v>
      </c>
      <c r="M2" s="279"/>
      <c r="N2" s="279"/>
      <c r="O2" s="279"/>
      <c r="P2" s="279"/>
      <c r="Q2" s="279"/>
      <c r="R2" s="279"/>
      <c r="S2" s="279"/>
      <c r="T2" s="279"/>
      <c r="U2" s="279"/>
      <c r="V2" s="279"/>
      <c r="AT2" s="18" t="s">
        <v>105</v>
      </c>
      <c r="AZ2" s="95" t="s">
        <v>2912</v>
      </c>
      <c r="BA2" s="95" t="s">
        <v>2913</v>
      </c>
      <c r="BB2" s="95" t="s">
        <v>138</v>
      </c>
      <c r="BC2" s="95" t="s">
        <v>2914</v>
      </c>
      <c r="BD2" s="95" t="s">
        <v>140</v>
      </c>
    </row>
    <row r="3" spans="1:56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1:56" s="1" customFormat="1" ht="24.9" customHeight="1">
      <c r="B4" s="21"/>
      <c r="D4" s="22" t="s">
        <v>141</v>
      </c>
      <c r="L4" s="21"/>
      <c r="M4" s="96" t="s">
        <v>10</v>
      </c>
      <c r="AT4" s="18" t="s">
        <v>4</v>
      </c>
    </row>
    <row r="5" spans="1:56" s="1" customFormat="1" ht="6.9" customHeight="1">
      <c r="B5" s="21"/>
      <c r="L5" s="21"/>
    </row>
    <row r="6" spans="1:56" s="1" customFormat="1" ht="11.95" customHeight="1">
      <c r="B6" s="21"/>
      <c r="D6" s="28" t="s">
        <v>15</v>
      </c>
      <c r="L6" s="21"/>
    </row>
    <row r="7" spans="1:56" s="1" customFormat="1" ht="16.55" customHeight="1">
      <c r="B7" s="21"/>
      <c r="E7" s="304" t="str">
        <f>'Rekapitulácia stavby'!K6</f>
        <v>MŠ Spojná 6 - rekonštrukcia objektu</v>
      </c>
      <c r="F7" s="305"/>
      <c r="G7" s="305"/>
      <c r="H7" s="305"/>
      <c r="L7" s="21"/>
    </row>
    <row r="8" spans="1:56" s="2" customFormat="1" ht="11.95" customHeight="1">
      <c r="A8" s="34"/>
      <c r="B8" s="35"/>
      <c r="C8" s="34"/>
      <c r="D8" s="28" t="s">
        <v>142</v>
      </c>
      <c r="E8" s="34"/>
      <c r="F8" s="34"/>
      <c r="G8" s="34"/>
      <c r="H8" s="34"/>
      <c r="I8" s="34"/>
      <c r="J8" s="34"/>
      <c r="K8" s="34"/>
      <c r="L8" s="4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56" s="2" customFormat="1" ht="16.55" customHeight="1">
      <c r="A9" s="34"/>
      <c r="B9" s="35"/>
      <c r="C9" s="34"/>
      <c r="D9" s="34"/>
      <c r="E9" s="300" t="s">
        <v>2915</v>
      </c>
      <c r="F9" s="303"/>
      <c r="G9" s="303"/>
      <c r="H9" s="303"/>
      <c r="I9" s="34"/>
      <c r="J9" s="34"/>
      <c r="K9" s="34"/>
      <c r="L9" s="4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56" s="2" customFormat="1">
      <c r="A10" s="34"/>
      <c r="B10" s="35"/>
      <c r="C10" s="34"/>
      <c r="D10" s="34"/>
      <c r="E10" s="34"/>
      <c r="F10" s="34"/>
      <c r="G10" s="34"/>
      <c r="H10" s="34"/>
      <c r="I10" s="34"/>
      <c r="J10" s="34"/>
      <c r="K10" s="34"/>
      <c r="L10" s="4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56" s="2" customFormat="1" ht="11.95" customHeight="1">
      <c r="A11" s="34"/>
      <c r="B11" s="35"/>
      <c r="C11" s="34"/>
      <c r="D11" s="28" t="s">
        <v>17</v>
      </c>
      <c r="E11" s="34"/>
      <c r="F11" s="26" t="s">
        <v>18</v>
      </c>
      <c r="G11" s="34"/>
      <c r="H11" s="34"/>
      <c r="I11" s="28" t="s">
        <v>19</v>
      </c>
      <c r="J11" s="26" t="s">
        <v>20</v>
      </c>
      <c r="K11" s="34"/>
      <c r="L11" s="4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56" s="2" customFormat="1" ht="11.95" customHeight="1">
      <c r="A12" s="34"/>
      <c r="B12" s="35"/>
      <c r="C12" s="34"/>
      <c r="D12" s="28" t="s">
        <v>21</v>
      </c>
      <c r="E12" s="34"/>
      <c r="F12" s="26" t="s">
        <v>22</v>
      </c>
      <c r="G12" s="34"/>
      <c r="H12" s="34"/>
      <c r="I12" s="28" t="s">
        <v>23</v>
      </c>
      <c r="J12" s="57">
        <f>'Rekapitulácia stavby'!AN8</f>
        <v>44274</v>
      </c>
      <c r="K12" s="34"/>
      <c r="L12" s="4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56" s="2" customFormat="1" ht="21.8" customHeight="1">
      <c r="A13" s="34"/>
      <c r="B13" s="35"/>
      <c r="C13" s="34"/>
      <c r="D13" s="25" t="s">
        <v>24</v>
      </c>
      <c r="E13" s="34"/>
      <c r="F13" s="30" t="s">
        <v>25</v>
      </c>
      <c r="G13" s="34"/>
      <c r="H13" s="34"/>
      <c r="I13" s="25" t="s">
        <v>26</v>
      </c>
      <c r="J13" s="30" t="s">
        <v>144</v>
      </c>
      <c r="K13" s="34"/>
      <c r="L13" s="4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56" s="2" customFormat="1" ht="11.95" customHeight="1">
      <c r="A14" s="34"/>
      <c r="B14" s="35"/>
      <c r="C14" s="34"/>
      <c r="D14" s="28" t="s">
        <v>28</v>
      </c>
      <c r="E14" s="34"/>
      <c r="F14" s="34"/>
      <c r="G14" s="34"/>
      <c r="H14" s="34"/>
      <c r="I14" s="28" t="s">
        <v>29</v>
      </c>
      <c r="J14" s="26" t="str">
        <f>IF('Rekapitulácia stavby'!AN10="","",'Rekapitulácia stavby'!AN10)</f>
        <v/>
      </c>
      <c r="K14" s="34"/>
      <c r="L14" s="4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56" s="2" customFormat="1" ht="18" customHeight="1">
      <c r="A15" s="34"/>
      <c r="B15" s="35"/>
      <c r="C15" s="34"/>
      <c r="D15" s="34"/>
      <c r="E15" s="26" t="str">
        <f>IF('Rekapitulácia stavby'!E11="","",'Rekapitulácia stavby'!E11)</f>
        <v xml:space="preserve"> </v>
      </c>
      <c r="F15" s="34"/>
      <c r="G15" s="34"/>
      <c r="H15" s="34"/>
      <c r="I15" s="28" t="s">
        <v>31</v>
      </c>
      <c r="J15" s="26" t="str">
        <f>IF('Rekapitulácia stavby'!AN11="","",'Rekapitulácia stavby'!AN11)</f>
        <v/>
      </c>
      <c r="K15" s="34"/>
      <c r="L15" s="4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56" s="2" customFormat="1" ht="6.9" customHeight="1">
      <c r="A16" s="34"/>
      <c r="B16" s="35"/>
      <c r="C16" s="34"/>
      <c r="D16" s="34"/>
      <c r="E16" s="34"/>
      <c r="F16" s="34"/>
      <c r="G16" s="34"/>
      <c r="H16" s="34"/>
      <c r="I16" s="34"/>
      <c r="J16" s="34"/>
      <c r="K16" s="34"/>
      <c r="L16" s="4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1.95" customHeight="1">
      <c r="A17" s="34"/>
      <c r="B17" s="35"/>
      <c r="C17" s="34"/>
      <c r="D17" s="28" t="s">
        <v>32</v>
      </c>
      <c r="E17" s="34"/>
      <c r="F17" s="34"/>
      <c r="G17" s="34"/>
      <c r="H17" s="34"/>
      <c r="I17" s="28" t="s">
        <v>29</v>
      </c>
      <c r="J17" s="29" t="str">
        <f>'Rekapitulácia stavby'!AN13</f>
        <v>Vyplň údaj</v>
      </c>
      <c r="K17" s="34"/>
      <c r="L17" s="4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5"/>
      <c r="C18" s="34"/>
      <c r="D18" s="34"/>
      <c r="E18" s="306" t="str">
        <f>'Rekapitulácia stavby'!E14</f>
        <v>Vyplň údaj</v>
      </c>
      <c r="F18" s="292"/>
      <c r="G18" s="292"/>
      <c r="H18" s="292"/>
      <c r="I18" s="28" t="s">
        <v>31</v>
      </c>
      <c r="J18" s="29" t="str">
        <f>'Rekapitulácia stavby'!AN14</f>
        <v>Vyplň údaj</v>
      </c>
      <c r="K18" s="34"/>
      <c r="L18" s="4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" customHeight="1">
      <c r="A19" s="34"/>
      <c r="B19" s="35"/>
      <c r="C19" s="34"/>
      <c r="D19" s="34"/>
      <c r="E19" s="34"/>
      <c r="F19" s="34"/>
      <c r="G19" s="34"/>
      <c r="H19" s="34"/>
      <c r="I19" s="34"/>
      <c r="J19" s="34"/>
      <c r="K19" s="34"/>
      <c r="L19" s="4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1.95" customHeight="1">
      <c r="A20" s="34"/>
      <c r="B20" s="35"/>
      <c r="C20" s="34"/>
      <c r="D20" s="28" t="s">
        <v>34</v>
      </c>
      <c r="E20" s="34"/>
      <c r="F20" s="34"/>
      <c r="G20" s="34"/>
      <c r="H20" s="34"/>
      <c r="I20" s="28" t="s">
        <v>29</v>
      </c>
      <c r="J20" s="26" t="s">
        <v>1</v>
      </c>
      <c r="K20" s="34"/>
      <c r="L20" s="4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5"/>
      <c r="C21" s="34"/>
      <c r="D21" s="34"/>
      <c r="E21" s="26" t="s">
        <v>35</v>
      </c>
      <c r="F21" s="34"/>
      <c r="G21" s="34"/>
      <c r="H21" s="34"/>
      <c r="I21" s="28" t="s">
        <v>31</v>
      </c>
      <c r="J21" s="26" t="s">
        <v>1</v>
      </c>
      <c r="K21" s="34"/>
      <c r="L21" s="4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" customHeight="1">
      <c r="A22" s="34"/>
      <c r="B22" s="35"/>
      <c r="C22" s="34"/>
      <c r="D22" s="34"/>
      <c r="E22" s="34"/>
      <c r="F22" s="34"/>
      <c r="G22" s="34"/>
      <c r="H22" s="34"/>
      <c r="I22" s="34"/>
      <c r="J22" s="34"/>
      <c r="K22" s="34"/>
      <c r="L22" s="4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1.95" customHeight="1">
      <c r="A23" s="34"/>
      <c r="B23" s="35"/>
      <c r="C23" s="34"/>
      <c r="D23" s="28" t="s">
        <v>37</v>
      </c>
      <c r="E23" s="34"/>
      <c r="F23" s="34"/>
      <c r="G23" s="34"/>
      <c r="H23" s="34"/>
      <c r="I23" s="28" t="s">
        <v>29</v>
      </c>
      <c r="J23" s="26" t="s">
        <v>1</v>
      </c>
      <c r="K23" s="34"/>
      <c r="L23" s="4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5"/>
      <c r="C24" s="34"/>
      <c r="D24" s="34"/>
      <c r="E24" s="26" t="s">
        <v>2557</v>
      </c>
      <c r="F24" s="34"/>
      <c r="G24" s="34"/>
      <c r="H24" s="34"/>
      <c r="I24" s="28" t="s">
        <v>31</v>
      </c>
      <c r="J24" s="26" t="s">
        <v>1</v>
      </c>
      <c r="K24" s="34"/>
      <c r="L24" s="4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" customHeight="1">
      <c r="A25" s="34"/>
      <c r="B25" s="35"/>
      <c r="C25" s="34"/>
      <c r="D25" s="34"/>
      <c r="E25" s="34"/>
      <c r="F25" s="34"/>
      <c r="G25" s="34"/>
      <c r="H25" s="34"/>
      <c r="I25" s="34"/>
      <c r="J25" s="34"/>
      <c r="K25" s="34"/>
      <c r="L25" s="4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1.95" customHeight="1">
      <c r="A26" s="34"/>
      <c r="B26" s="35"/>
      <c r="C26" s="34"/>
      <c r="D26" s="28" t="s">
        <v>39</v>
      </c>
      <c r="E26" s="34"/>
      <c r="F26" s="34"/>
      <c r="G26" s="34"/>
      <c r="H26" s="34"/>
      <c r="I26" s="34"/>
      <c r="J26" s="34"/>
      <c r="K26" s="34"/>
      <c r="L26" s="4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5" customHeight="1">
      <c r="A27" s="97"/>
      <c r="B27" s="98"/>
      <c r="C27" s="97"/>
      <c r="D27" s="97"/>
      <c r="E27" s="296" t="s">
        <v>1</v>
      </c>
      <c r="F27" s="296"/>
      <c r="G27" s="296"/>
      <c r="H27" s="29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" customHeight="1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4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" customHeight="1">
      <c r="A29" s="34"/>
      <c r="B29" s="35"/>
      <c r="C29" s="34"/>
      <c r="D29" s="68"/>
      <c r="E29" s="68"/>
      <c r="F29" s="68"/>
      <c r="G29" s="68"/>
      <c r="H29" s="68"/>
      <c r="I29" s="68"/>
      <c r="J29" s="68"/>
      <c r="K29" s="68"/>
      <c r="L29" s="4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4" customHeight="1">
      <c r="A30" s="34"/>
      <c r="B30" s="35"/>
      <c r="C30" s="34"/>
      <c r="D30" s="100" t="s">
        <v>40</v>
      </c>
      <c r="E30" s="34"/>
      <c r="F30" s="34"/>
      <c r="G30" s="34"/>
      <c r="H30" s="34"/>
      <c r="I30" s="34"/>
      <c r="J30" s="73">
        <f>ROUND(J147, 2)</f>
        <v>0</v>
      </c>
      <c r="K30" s="34"/>
      <c r="L30" s="4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" customHeight="1">
      <c r="A31" s="34"/>
      <c r="B31" s="35"/>
      <c r="C31" s="34"/>
      <c r="D31" s="68"/>
      <c r="E31" s="68"/>
      <c r="F31" s="68"/>
      <c r="G31" s="68"/>
      <c r="H31" s="68"/>
      <c r="I31" s="68"/>
      <c r="J31" s="68"/>
      <c r="K31" s="68"/>
      <c r="L31" s="4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" customHeight="1">
      <c r="A32" s="34"/>
      <c r="B32" s="35"/>
      <c r="C32" s="34"/>
      <c r="D32" s="34"/>
      <c r="E32" s="34"/>
      <c r="F32" s="38" t="s">
        <v>42</v>
      </c>
      <c r="G32" s="34"/>
      <c r="H32" s="34"/>
      <c r="I32" s="38" t="s">
        <v>41</v>
      </c>
      <c r="J32" s="38" t="s">
        <v>43</v>
      </c>
      <c r="K32" s="34"/>
      <c r="L32" s="4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" customHeight="1">
      <c r="A33" s="34"/>
      <c r="B33" s="35"/>
      <c r="C33" s="34"/>
      <c r="D33" s="101" t="s">
        <v>44</v>
      </c>
      <c r="E33" s="28" t="s">
        <v>45</v>
      </c>
      <c r="F33" s="102">
        <f>ROUND((SUM(BE147:BE324)),  2)</f>
        <v>0</v>
      </c>
      <c r="G33" s="34"/>
      <c r="H33" s="34"/>
      <c r="I33" s="103">
        <v>0.2</v>
      </c>
      <c r="J33" s="102">
        <f>ROUND(((SUM(BE147:BE324))*I33),  2)</f>
        <v>0</v>
      </c>
      <c r="K33" s="34"/>
      <c r="L33" s="4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" customHeight="1">
      <c r="A34" s="34"/>
      <c r="B34" s="35"/>
      <c r="C34" s="34"/>
      <c r="D34" s="34"/>
      <c r="E34" s="28" t="s">
        <v>46</v>
      </c>
      <c r="F34" s="102">
        <f>ROUND((SUM(BF147:BF324)),  2)</f>
        <v>0</v>
      </c>
      <c r="G34" s="34"/>
      <c r="H34" s="34"/>
      <c r="I34" s="103">
        <v>0.2</v>
      </c>
      <c r="J34" s="102">
        <f>ROUND(((SUM(BF147:BF324))*I34),  2)</f>
        <v>0</v>
      </c>
      <c r="K34" s="34"/>
      <c r="L34" s="4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" hidden="1" customHeight="1">
      <c r="A35" s="34"/>
      <c r="B35" s="35"/>
      <c r="C35" s="34"/>
      <c r="D35" s="34"/>
      <c r="E35" s="28" t="s">
        <v>47</v>
      </c>
      <c r="F35" s="102">
        <f>ROUND((SUM(BG147:BG324)),  2)</f>
        <v>0</v>
      </c>
      <c r="G35" s="34"/>
      <c r="H35" s="34"/>
      <c r="I35" s="103">
        <v>0.2</v>
      </c>
      <c r="J35" s="102">
        <f>0</f>
        <v>0</v>
      </c>
      <c r="K35" s="34"/>
      <c r="L35" s="4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" hidden="1" customHeight="1">
      <c r="A36" s="34"/>
      <c r="B36" s="35"/>
      <c r="C36" s="34"/>
      <c r="D36" s="34"/>
      <c r="E36" s="28" t="s">
        <v>48</v>
      </c>
      <c r="F36" s="102">
        <f>ROUND((SUM(BH147:BH324)),  2)</f>
        <v>0</v>
      </c>
      <c r="G36" s="34"/>
      <c r="H36" s="34"/>
      <c r="I36" s="103">
        <v>0.2</v>
      </c>
      <c r="J36" s="102">
        <f>0</f>
        <v>0</v>
      </c>
      <c r="K36" s="34"/>
      <c r="L36" s="4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" hidden="1" customHeight="1">
      <c r="A37" s="34"/>
      <c r="B37" s="35"/>
      <c r="C37" s="34"/>
      <c r="D37" s="34"/>
      <c r="E37" s="28" t="s">
        <v>49</v>
      </c>
      <c r="F37" s="102">
        <f>ROUND((SUM(BI147:BI324)),  2)</f>
        <v>0</v>
      </c>
      <c r="G37" s="34"/>
      <c r="H37" s="34"/>
      <c r="I37" s="103">
        <v>0</v>
      </c>
      <c r="J37" s="102">
        <f>0</f>
        <v>0</v>
      </c>
      <c r="K37" s="34"/>
      <c r="L37" s="4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" customHeight="1">
      <c r="A38" s="34"/>
      <c r="B38" s="35"/>
      <c r="C38" s="34"/>
      <c r="D38" s="34"/>
      <c r="E38" s="34"/>
      <c r="F38" s="34"/>
      <c r="G38" s="34"/>
      <c r="H38" s="34"/>
      <c r="I38" s="34"/>
      <c r="J38" s="34"/>
      <c r="K38" s="34"/>
      <c r="L38" s="4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4" customHeight="1">
      <c r="A39" s="34"/>
      <c r="B39" s="35"/>
      <c r="C39" s="104"/>
      <c r="D39" s="105" t="s">
        <v>50</v>
      </c>
      <c r="E39" s="62"/>
      <c r="F39" s="62"/>
      <c r="G39" s="106" t="s">
        <v>51</v>
      </c>
      <c r="H39" s="107" t="s">
        <v>52</v>
      </c>
      <c r="I39" s="62"/>
      <c r="J39" s="108">
        <f>SUM(J30:J37)</f>
        <v>0</v>
      </c>
      <c r="K39" s="109"/>
      <c r="L39" s="4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" customHeight="1">
      <c r="A40" s="34"/>
      <c r="B40" s="35"/>
      <c r="C40" s="34"/>
      <c r="D40" s="34"/>
      <c r="E40" s="34"/>
      <c r="F40" s="34"/>
      <c r="G40" s="34"/>
      <c r="H40" s="34"/>
      <c r="I40" s="34"/>
      <c r="J40" s="34"/>
      <c r="K40" s="34"/>
      <c r="L40" s="4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" customHeight="1">
      <c r="B41" s="21"/>
      <c r="L41" s="21"/>
    </row>
    <row r="42" spans="1:31" s="1" customFormat="1" ht="14.4" customHeight="1">
      <c r="B42" s="21"/>
      <c r="L42" s="21"/>
    </row>
    <row r="43" spans="1:31" s="1" customFormat="1" ht="14.4" customHeight="1">
      <c r="B43" s="21"/>
      <c r="L43" s="21"/>
    </row>
    <row r="44" spans="1:31" s="1" customFormat="1" ht="14.4" customHeight="1">
      <c r="B44" s="21"/>
      <c r="L44" s="21"/>
    </row>
    <row r="45" spans="1:31" s="1" customFormat="1" ht="14.4" customHeight="1">
      <c r="B45" s="21"/>
      <c r="L45" s="21"/>
    </row>
    <row r="46" spans="1:31" s="1" customFormat="1" ht="14.4" customHeight="1">
      <c r="B46" s="21"/>
      <c r="L46" s="21"/>
    </row>
    <row r="47" spans="1:31" s="1" customFormat="1" ht="14.4" customHeight="1">
      <c r="B47" s="21"/>
      <c r="L47" s="21"/>
    </row>
    <row r="48" spans="1:31" s="1" customFormat="1" ht="14.4" customHeight="1">
      <c r="B48" s="21"/>
      <c r="L48" s="21"/>
    </row>
    <row r="49" spans="1:31" s="2" customFormat="1" ht="14.4" customHeight="1">
      <c r="B49" s="44"/>
      <c r="D49" s="45" t="s">
        <v>53</v>
      </c>
      <c r="E49" s="46"/>
      <c r="F49" s="46"/>
      <c r="G49" s="45" t="s">
        <v>54</v>
      </c>
      <c r="H49" s="46"/>
      <c r="I49" s="46"/>
      <c r="J49" s="46"/>
      <c r="K49" s="46"/>
      <c r="L49" s="44"/>
    </row>
    <row r="50" spans="1:31">
      <c r="B50" s="21"/>
      <c r="L50" s="21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 s="2" customFormat="1" ht="12.45">
      <c r="A60" s="34"/>
      <c r="B60" s="35"/>
      <c r="C60" s="34"/>
      <c r="D60" s="47" t="s">
        <v>55</v>
      </c>
      <c r="E60" s="37"/>
      <c r="F60" s="110" t="s">
        <v>56</v>
      </c>
      <c r="G60" s="47" t="s">
        <v>55</v>
      </c>
      <c r="H60" s="37"/>
      <c r="I60" s="37"/>
      <c r="J60" s="111" t="s">
        <v>56</v>
      </c>
      <c r="K60" s="37"/>
      <c r="L60" s="4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</row>
    <row r="61" spans="1:31">
      <c r="B61" s="21"/>
      <c r="L61" s="21"/>
    </row>
    <row r="62" spans="1:31">
      <c r="B62" s="21"/>
      <c r="L62" s="21"/>
    </row>
    <row r="63" spans="1:31">
      <c r="B63" s="21"/>
      <c r="L63" s="21"/>
    </row>
    <row r="64" spans="1:31" s="2" customFormat="1" ht="13.1">
      <c r="A64" s="34"/>
      <c r="B64" s="35"/>
      <c r="C64" s="34"/>
      <c r="D64" s="45" t="s">
        <v>57</v>
      </c>
      <c r="E64" s="48"/>
      <c r="F64" s="48"/>
      <c r="G64" s="45" t="s">
        <v>58</v>
      </c>
      <c r="H64" s="48"/>
      <c r="I64" s="48"/>
      <c r="J64" s="48"/>
      <c r="K64" s="48"/>
      <c r="L64" s="4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</row>
    <row r="65" spans="1:31">
      <c r="B65" s="21"/>
      <c r="L65" s="21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 s="2" customFormat="1" ht="12.45">
      <c r="A75" s="34"/>
      <c r="B75" s="35"/>
      <c r="C75" s="34"/>
      <c r="D75" s="47" t="s">
        <v>55</v>
      </c>
      <c r="E75" s="37"/>
      <c r="F75" s="110" t="s">
        <v>56</v>
      </c>
      <c r="G75" s="47" t="s">
        <v>55</v>
      </c>
      <c r="H75" s="37"/>
      <c r="I75" s="37"/>
      <c r="J75" s="111" t="s">
        <v>56</v>
      </c>
      <c r="K75" s="37"/>
      <c r="L75" s="4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</row>
    <row r="76" spans="1:31" s="2" customFormat="1" ht="14.4" customHeight="1">
      <c r="A76" s="34"/>
      <c r="B76" s="49"/>
      <c r="C76" s="50"/>
      <c r="D76" s="50"/>
      <c r="E76" s="50"/>
      <c r="F76" s="50"/>
      <c r="G76" s="50"/>
      <c r="H76" s="50"/>
      <c r="I76" s="50"/>
      <c r="J76" s="50"/>
      <c r="K76" s="50"/>
      <c r="L76" s="4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80" spans="1:31" s="2" customFormat="1" ht="6.9" customHeight="1">
      <c r="A80" s="34"/>
      <c r="B80" s="51"/>
      <c r="C80" s="52"/>
      <c r="D80" s="52"/>
      <c r="E80" s="52"/>
      <c r="F80" s="52"/>
      <c r="G80" s="52"/>
      <c r="H80" s="52"/>
      <c r="I80" s="52"/>
      <c r="J80" s="52"/>
      <c r="K80" s="52"/>
      <c r="L80" s="4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</row>
    <row r="81" spans="1:47" s="2" customFormat="1" ht="24.9" customHeight="1">
      <c r="A81" s="34"/>
      <c r="B81" s="35"/>
      <c r="C81" s="22" t="s">
        <v>146</v>
      </c>
      <c r="D81" s="34"/>
      <c r="E81" s="34"/>
      <c r="F81" s="34"/>
      <c r="G81" s="34"/>
      <c r="H81" s="34"/>
      <c r="I81" s="34"/>
      <c r="J81" s="34"/>
      <c r="K81" s="34"/>
      <c r="L81" s="4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6.9" customHeight="1">
      <c r="A82" s="34"/>
      <c r="B82" s="35"/>
      <c r="C82" s="34"/>
      <c r="D82" s="34"/>
      <c r="E82" s="34"/>
      <c r="F82" s="34"/>
      <c r="G82" s="34"/>
      <c r="H82" s="34"/>
      <c r="I82" s="34"/>
      <c r="J82" s="34"/>
      <c r="K82" s="34"/>
      <c r="L82" s="4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11.95" customHeight="1">
      <c r="A83" s="34"/>
      <c r="B83" s="35"/>
      <c r="C83" s="28" t="s">
        <v>15</v>
      </c>
      <c r="D83" s="34"/>
      <c r="E83" s="34"/>
      <c r="F83" s="34"/>
      <c r="G83" s="34"/>
      <c r="H83" s="34"/>
      <c r="I83" s="34"/>
      <c r="J83" s="34"/>
      <c r="K83" s="34"/>
      <c r="L83" s="4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6.55" customHeight="1">
      <c r="A84" s="34"/>
      <c r="B84" s="35"/>
      <c r="C84" s="34"/>
      <c r="D84" s="34"/>
      <c r="E84" s="304" t="str">
        <f>E7</f>
        <v>MŠ Spojná 6 - rekonštrukcia objektu</v>
      </c>
      <c r="F84" s="305"/>
      <c r="G84" s="305"/>
      <c r="H84" s="305"/>
      <c r="I84" s="34"/>
      <c r="J84" s="34"/>
      <c r="K84" s="34"/>
      <c r="L84" s="4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1.95" customHeight="1">
      <c r="A85" s="34"/>
      <c r="B85" s="35"/>
      <c r="C85" s="28" t="s">
        <v>142</v>
      </c>
      <c r="D85" s="34"/>
      <c r="E85" s="34"/>
      <c r="F85" s="34"/>
      <c r="G85" s="34"/>
      <c r="H85" s="34"/>
      <c r="I85" s="34"/>
      <c r="J85" s="34"/>
      <c r="K85" s="34"/>
      <c r="L85" s="4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6.55" customHeight="1">
      <c r="A86" s="34"/>
      <c r="B86" s="35"/>
      <c r="C86" s="34"/>
      <c r="D86" s="34"/>
      <c r="E86" s="300" t="str">
        <f>E9</f>
        <v>P6 - Spevnené plochy a oplotenie</v>
      </c>
      <c r="F86" s="303"/>
      <c r="G86" s="303"/>
      <c r="H86" s="303"/>
      <c r="I86" s="34"/>
      <c r="J86" s="34"/>
      <c r="K86" s="34"/>
      <c r="L86" s="4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6.9" customHeight="1">
      <c r="A87" s="34"/>
      <c r="B87" s="35"/>
      <c r="C87" s="34"/>
      <c r="D87" s="34"/>
      <c r="E87" s="34"/>
      <c r="F87" s="34"/>
      <c r="G87" s="34"/>
      <c r="H87" s="34"/>
      <c r="I87" s="34"/>
      <c r="J87" s="34"/>
      <c r="K87" s="34"/>
      <c r="L87" s="4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11.95" customHeight="1">
      <c r="A88" s="34"/>
      <c r="B88" s="35"/>
      <c r="C88" s="28" t="s">
        <v>21</v>
      </c>
      <c r="D88" s="34"/>
      <c r="E88" s="34"/>
      <c r="F88" s="26" t="str">
        <f>F12</f>
        <v>Spojná 6, 917 01 Trnava</v>
      </c>
      <c r="G88" s="34"/>
      <c r="H88" s="34"/>
      <c r="I88" s="28" t="s">
        <v>23</v>
      </c>
      <c r="J88" s="57">
        <f>IF(J12="","",J12)</f>
        <v>44274</v>
      </c>
      <c r="K88" s="34"/>
      <c r="L88" s="4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6.9" customHeight="1">
      <c r="A89" s="34"/>
      <c r="B89" s="35"/>
      <c r="C89" s="34"/>
      <c r="D89" s="34"/>
      <c r="E89" s="34"/>
      <c r="F89" s="34"/>
      <c r="G89" s="34"/>
      <c r="H89" s="34"/>
      <c r="I89" s="34"/>
      <c r="J89" s="34"/>
      <c r="K89" s="34"/>
      <c r="L89" s="4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15.25" customHeight="1">
      <c r="A90" s="34"/>
      <c r="B90" s="35"/>
      <c r="C90" s="28" t="s">
        <v>28</v>
      </c>
      <c r="D90" s="34"/>
      <c r="E90" s="34"/>
      <c r="F90" s="26" t="str">
        <f>E15</f>
        <v xml:space="preserve"> </v>
      </c>
      <c r="G90" s="34"/>
      <c r="H90" s="34"/>
      <c r="I90" s="28" t="s">
        <v>34</v>
      </c>
      <c r="J90" s="32" t="str">
        <f>E21</f>
        <v>RENAK, s.r.o.</v>
      </c>
      <c r="K90" s="34"/>
      <c r="L90" s="4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25.7" customHeight="1">
      <c r="A91" s="34"/>
      <c r="B91" s="35"/>
      <c r="C91" s="28" t="s">
        <v>32</v>
      </c>
      <c r="D91" s="34"/>
      <c r="E91" s="34"/>
      <c r="F91" s="26" t="str">
        <f>IF(E18="","",E18)</f>
        <v>Vyplň údaj</v>
      </c>
      <c r="G91" s="34"/>
      <c r="H91" s="34"/>
      <c r="I91" s="28" t="s">
        <v>37</v>
      </c>
      <c r="J91" s="32" t="str">
        <f>E24</f>
        <v>Ing. Erich Kreutz, Botanická 6, Trnava</v>
      </c>
      <c r="K91" s="34"/>
      <c r="L91" s="4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0.35" customHeight="1">
      <c r="A92" s="34"/>
      <c r="B92" s="35"/>
      <c r="C92" s="34"/>
      <c r="D92" s="34"/>
      <c r="E92" s="34"/>
      <c r="F92" s="34"/>
      <c r="G92" s="34"/>
      <c r="H92" s="34"/>
      <c r="I92" s="34"/>
      <c r="J92" s="34"/>
      <c r="K92" s="34"/>
      <c r="L92" s="4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29.3" customHeight="1">
      <c r="A93" s="34"/>
      <c r="B93" s="35"/>
      <c r="C93" s="112" t="s">
        <v>147</v>
      </c>
      <c r="D93" s="104"/>
      <c r="E93" s="104"/>
      <c r="F93" s="104"/>
      <c r="G93" s="104"/>
      <c r="H93" s="104"/>
      <c r="I93" s="104"/>
      <c r="J93" s="113" t="s">
        <v>148</v>
      </c>
      <c r="K93" s="104"/>
      <c r="L93" s="4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10.35" customHeight="1">
      <c r="A94" s="34"/>
      <c r="B94" s="35"/>
      <c r="C94" s="34"/>
      <c r="D94" s="34"/>
      <c r="E94" s="34"/>
      <c r="F94" s="34"/>
      <c r="G94" s="34"/>
      <c r="H94" s="34"/>
      <c r="I94" s="34"/>
      <c r="J94" s="34"/>
      <c r="K94" s="34"/>
      <c r="L94" s="4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22.75" customHeight="1">
      <c r="A95" s="34"/>
      <c r="B95" s="35"/>
      <c r="C95" s="114" t="s">
        <v>149</v>
      </c>
      <c r="D95" s="34"/>
      <c r="E95" s="34"/>
      <c r="F95" s="34"/>
      <c r="G95" s="34"/>
      <c r="H95" s="34"/>
      <c r="I95" s="34"/>
      <c r="J95" s="73">
        <f>J147</f>
        <v>0</v>
      </c>
      <c r="K95" s="34"/>
      <c r="L95" s="4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U95" s="18" t="s">
        <v>150</v>
      </c>
    </row>
    <row r="96" spans="1:47" s="9" customFormat="1" ht="24.9" customHeight="1">
      <c r="B96" s="115"/>
      <c r="D96" s="116" t="s">
        <v>2916</v>
      </c>
      <c r="E96" s="117"/>
      <c r="F96" s="117"/>
      <c r="G96" s="117"/>
      <c r="H96" s="117"/>
      <c r="I96" s="117"/>
      <c r="J96" s="118">
        <f>J148</f>
        <v>0</v>
      </c>
      <c r="L96" s="115"/>
    </row>
    <row r="97" spans="2:12" s="10" customFormat="1" ht="20.149999999999999" customHeight="1">
      <c r="B97" s="119"/>
      <c r="D97" s="120" t="s">
        <v>2917</v>
      </c>
      <c r="E97" s="121"/>
      <c r="F97" s="121"/>
      <c r="G97" s="121"/>
      <c r="H97" s="121"/>
      <c r="I97" s="121"/>
      <c r="J97" s="122">
        <f>J149</f>
        <v>0</v>
      </c>
      <c r="L97" s="119"/>
    </row>
    <row r="98" spans="2:12" s="9" customFormat="1" ht="24.9" customHeight="1">
      <c r="B98" s="115"/>
      <c r="D98" s="116" t="s">
        <v>151</v>
      </c>
      <c r="E98" s="117"/>
      <c r="F98" s="117"/>
      <c r="G98" s="117"/>
      <c r="H98" s="117"/>
      <c r="I98" s="117"/>
      <c r="J98" s="118">
        <f>J152</f>
        <v>0</v>
      </c>
      <c r="L98" s="115"/>
    </row>
    <row r="99" spans="2:12" s="10" customFormat="1" ht="20.149999999999999" customHeight="1">
      <c r="B99" s="119"/>
      <c r="D99" s="120" t="s">
        <v>152</v>
      </c>
      <c r="E99" s="121"/>
      <c r="F99" s="121"/>
      <c r="G99" s="121"/>
      <c r="H99" s="121"/>
      <c r="I99" s="121"/>
      <c r="J99" s="122">
        <f>J153</f>
        <v>0</v>
      </c>
      <c r="L99" s="119"/>
    </row>
    <row r="100" spans="2:12" s="10" customFormat="1" ht="20.149999999999999" customHeight="1">
      <c r="B100" s="119"/>
      <c r="D100" s="120" t="s">
        <v>153</v>
      </c>
      <c r="E100" s="121"/>
      <c r="F100" s="121"/>
      <c r="G100" s="121"/>
      <c r="H100" s="121"/>
      <c r="I100" s="121"/>
      <c r="J100" s="122">
        <f>J164</f>
        <v>0</v>
      </c>
      <c r="L100" s="119"/>
    </row>
    <row r="101" spans="2:12" s="10" customFormat="1" ht="20.149999999999999" customHeight="1">
      <c r="B101" s="119"/>
      <c r="D101" s="120" t="s">
        <v>2558</v>
      </c>
      <c r="E101" s="121"/>
      <c r="F101" s="121"/>
      <c r="G101" s="121"/>
      <c r="H101" s="121"/>
      <c r="I101" s="121"/>
      <c r="J101" s="122">
        <f>J171</f>
        <v>0</v>
      </c>
      <c r="L101" s="119"/>
    </row>
    <row r="102" spans="2:12" s="9" customFormat="1" ht="24.9" customHeight="1">
      <c r="B102" s="115"/>
      <c r="D102" s="116" t="s">
        <v>2918</v>
      </c>
      <c r="E102" s="117"/>
      <c r="F102" s="117"/>
      <c r="G102" s="117"/>
      <c r="H102" s="117"/>
      <c r="I102" s="117"/>
      <c r="J102" s="118">
        <f>J177</f>
        <v>0</v>
      </c>
      <c r="L102" s="115"/>
    </row>
    <row r="103" spans="2:12" s="10" customFormat="1" ht="20.149999999999999" customHeight="1">
      <c r="B103" s="119"/>
      <c r="D103" s="120" t="s">
        <v>2919</v>
      </c>
      <c r="E103" s="121"/>
      <c r="F103" s="121"/>
      <c r="G103" s="121"/>
      <c r="H103" s="121"/>
      <c r="I103" s="121"/>
      <c r="J103" s="122">
        <f>J178</f>
        <v>0</v>
      </c>
      <c r="L103" s="119"/>
    </row>
    <row r="104" spans="2:12" s="9" customFormat="1" ht="24.9" customHeight="1">
      <c r="B104" s="115"/>
      <c r="D104" s="116" t="s">
        <v>157</v>
      </c>
      <c r="E104" s="117"/>
      <c r="F104" s="117"/>
      <c r="G104" s="117"/>
      <c r="H104" s="117"/>
      <c r="I104" s="117"/>
      <c r="J104" s="118">
        <f>J181</f>
        <v>0</v>
      </c>
      <c r="L104" s="115"/>
    </row>
    <row r="105" spans="2:12" s="10" customFormat="1" ht="20.149999999999999" customHeight="1">
      <c r="B105" s="119"/>
      <c r="D105" s="120" t="s">
        <v>158</v>
      </c>
      <c r="E105" s="121"/>
      <c r="F105" s="121"/>
      <c r="G105" s="121"/>
      <c r="H105" s="121"/>
      <c r="I105" s="121"/>
      <c r="J105" s="122">
        <f>J182</f>
        <v>0</v>
      </c>
      <c r="L105" s="119"/>
    </row>
    <row r="106" spans="2:12" s="10" customFormat="1" ht="20.149999999999999" customHeight="1">
      <c r="B106" s="119"/>
      <c r="D106" s="120" t="s">
        <v>159</v>
      </c>
      <c r="E106" s="121"/>
      <c r="F106" s="121"/>
      <c r="G106" s="121"/>
      <c r="H106" s="121"/>
      <c r="I106" s="121"/>
      <c r="J106" s="122">
        <f>J187</f>
        <v>0</v>
      </c>
      <c r="L106" s="119"/>
    </row>
    <row r="107" spans="2:12" s="10" customFormat="1" ht="20.149999999999999" customHeight="1">
      <c r="B107" s="119"/>
      <c r="D107" s="120" t="s">
        <v>2920</v>
      </c>
      <c r="E107" s="121"/>
      <c r="F107" s="121"/>
      <c r="G107" s="121"/>
      <c r="H107" s="121"/>
      <c r="I107" s="121"/>
      <c r="J107" s="122">
        <f>J192</f>
        <v>0</v>
      </c>
      <c r="L107" s="119"/>
    </row>
    <row r="108" spans="2:12" s="10" customFormat="1" ht="20.149999999999999" customHeight="1">
      <c r="B108" s="119"/>
      <c r="D108" s="120" t="s">
        <v>160</v>
      </c>
      <c r="E108" s="121"/>
      <c r="F108" s="121"/>
      <c r="G108" s="121"/>
      <c r="H108" s="121"/>
      <c r="I108" s="121"/>
      <c r="J108" s="122">
        <f>J196</f>
        <v>0</v>
      </c>
      <c r="L108" s="119"/>
    </row>
    <row r="109" spans="2:12" s="9" customFormat="1" ht="24.9" customHeight="1">
      <c r="B109" s="115"/>
      <c r="D109" s="116" t="s">
        <v>161</v>
      </c>
      <c r="E109" s="117"/>
      <c r="F109" s="117"/>
      <c r="G109" s="117"/>
      <c r="H109" s="117"/>
      <c r="I109" s="117"/>
      <c r="J109" s="118">
        <f>J205</f>
        <v>0</v>
      </c>
      <c r="L109" s="115"/>
    </row>
    <row r="110" spans="2:12" s="10" customFormat="1" ht="20.149999999999999" customHeight="1">
      <c r="B110" s="119"/>
      <c r="D110" s="120" t="s">
        <v>162</v>
      </c>
      <c r="E110" s="121"/>
      <c r="F110" s="121"/>
      <c r="G110" s="121"/>
      <c r="H110" s="121"/>
      <c r="I110" s="121"/>
      <c r="J110" s="122">
        <f>J206</f>
        <v>0</v>
      </c>
      <c r="L110" s="119"/>
    </row>
    <row r="111" spans="2:12" s="10" customFormat="1" ht="20.149999999999999" customHeight="1">
      <c r="B111" s="119"/>
      <c r="D111" s="120" t="s">
        <v>164</v>
      </c>
      <c r="E111" s="121"/>
      <c r="F111" s="121"/>
      <c r="G111" s="121"/>
      <c r="H111" s="121"/>
      <c r="I111" s="121"/>
      <c r="J111" s="122">
        <f>J214</f>
        <v>0</v>
      </c>
      <c r="L111" s="119"/>
    </row>
    <row r="112" spans="2:12" s="9" customFormat="1" ht="24.9" customHeight="1">
      <c r="B112" s="115"/>
      <c r="D112" s="116" t="s">
        <v>1941</v>
      </c>
      <c r="E112" s="117"/>
      <c r="F112" s="117"/>
      <c r="G112" s="117"/>
      <c r="H112" s="117"/>
      <c r="I112" s="117"/>
      <c r="J112" s="118">
        <f>J216</f>
        <v>0</v>
      </c>
      <c r="L112" s="115"/>
    </row>
    <row r="113" spans="1:31" s="10" customFormat="1" ht="20.149999999999999" customHeight="1">
      <c r="B113" s="119"/>
      <c r="D113" s="120" t="s">
        <v>2921</v>
      </c>
      <c r="E113" s="121"/>
      <c r="F113" s="121"/>
      <c r="G113" s="121"/>
      <c r="H113" s="121"/>
      <c r="I113" s="121"/>
      <c r="J113" s="122">
        <f>J217</f>
        <v>0</v>
      </c>
      <c r="L113" s="119"/>
    </row>
    <row r="114" spans="1:31" s="10" customFormat="1" ht="20.149999999999999" customHeight="1">
      <c r="B114" s="119"/>
      <c r="D114" s="120" t="s">
        <v>2922</v>
      </c>
      <c r="E114" s="121"/>
      <c r="F114" s="121"/>
      <c r="G114" s="121"/>
      <c r="H114" s="121"/>
      <c r="I114" s="121"/>
      <c r="J114" s="122">
        <f>J221</f>
        <v>0</v>
      </c>
      <c r="L114" s="119"/>
    </row>
    <row r="115" spans="1:31" s="10" customFormat="1" ht="20.149999999999999" customHeight="1">
      <c r="B115" s="119"/>
      <c r="D115" s="120" t="s">
        <v>1943</v>
      </c>
      <c r="E115" s="121"/>
      <c r="F115" s="121"/>
      <c r="G115" s="121"/>
      <c r="H115" s="121"/>
      <c r="I115" s="121"/>
      <c r="J115" s="122">
        <f>J255</f>
        <v>0</v>
      </c>
      <c r="L115" s="119"/>
    </row>
    <row r="116" spans="1:31" s="9" customFormat="1" ht="24.9" customHeight="1">
      <c r="B116" s="115"/>
      <c r="D116" s="116" t="s">
        <v>2559</v>
      </c>
      <c r="E116" s="117"/>
      <c r="F116" s="117"/>
      <c r="G116" s="117"/>
      <c r="H116" s="117"/>
      <c r="I116" s="117"/>
      <c r="J116" s="118">
        <f>J257</f>
        <v>0</v>
      </c>
      <c r="L116" s="115"/>
    </row>
    <row r="117" spans="1:31" s="10" customFormat="1" ht="20.149999999999999" customHeight="1">
      <c r="B117" s="119"/>
      <c r="D117" s="120" t="s">
        <v>2560</v>
      </c>
      <c r="E117" s="121"/>
      <c r="F117" s="121"/>
      <c r="G117" s="121"/>
      <c r="H117" s="121"/>
      <c r="I117" s="121"/>
      <c r="J117" s="122">
        <f>J258</f>
        <v>0</v>
      </c>
      <c r="L117" s="119"/>
    </row>
    <row r="118" spans="1:31" s="10" customFormat="1" ht="20.149999999999999" customHeight="1">
      <c r="B118" s="119"/>
      <c r="D118" s="120" t="s">
        <v>2923</v>
      </c>
      <c r="E118" s="121"/>
      <c r="F118" s="121"/>
      <c r="G118" s="121"/>
      <c r="H118" s="121"/>
      <c r="I118" s="121"/>
      <c r="J118" s="122">
        <f>J271</f>
        <v>0</v>
      </c>
      <c r="L118" s="119"/>
    </row>
    <row r="119" spans="1:31" s="10" customFormat="1" ht="20.149999999999999" customHeight="1">
      <c r="B119" s="119"/>
      <c r="D119" s="120" t="s">
        <v>2561</v>
      </c>
      <c r="E119" s="121"/>
      <c r="F119" s="121"/>
      <c r="G119" s="121"/>
      <c r="H119" s="121"/>
      <c r="I119" s="121"/>
      <c r="J119" s="122">
        <f>J274</f>
        <v>0</v>
      </c>
      <c r="L119" s="119"/>
    </row>
    <row r="120" spans="1:31" s="10" customFormat="1" ht="20.149999999999999" customHeight="1">
      <c r="B120" s="119"/>
      <c r="D120" s="120" t="s">
        <v>2924</v>
      </c>
      <c r="E120" s="121"/>
      <c r="F120" s="121"/>
      <c r="G120" s="121"/>
      <c r="H120" s="121"/>
      <c r="I120" s="121"/>
      <c r="J120" s="122">
        <f>J286</f>
        <v>0</v>
      </c>
      <c r="L120" s="119"/>
    </row>
    <row r="121" spans="1:31" s="10" customFormat="1" ht="20.149999999999999" customHeight="1">
      <c r="B121" s="119"/>
      <c r="D121" s="120" t="s">
        <v>2562</v>
      </c>
      <c r="E121" s="121"/>
      <c r="F121" s="121"/>
      <c r="G121" s="121"/>
      <c r="H121" s="121"/>
      <c r="I121" s="121"/>
      <c r="J121" s="122">
        <f>J294</f>
        <v>0</v>
      </c>
      <c r="L121" s="119"/>
    </row>
    <row r="122" spans="1:31" s="9" customFormat="1" ht="24.9" customHeight="1">
      <c r="B122" s="115"/>
      <c r="D122" s="116" t="s">
        <v>199</v>
      </c>
      <c r="E122" s="117"/>
      <c r="F122" s="117"/>
      <c r="G122" s="117"/>
      <c r="H122" s="117"/>
      <c r="I122" s="117"/>
      <c r="J122" s="118">
        <f>J296</f>
        <v>0</v>
      </c>
      <c r="L122" s="115"/>
    </row>
    <row r="123" spans="1:31" s="10" customFormat="1" ht="20.149999999999999" customHeight="1">
      <c r="B123" s="119"/>
      <c r="D123" s="120" t="s">
        <v>2925</v>
      </c>
      <c r="E123" s="121"/>
      <c r="F123" s="121"/>
      <c r="G123" s="121"/>
      <c r="H123" s="121"/>
      <c r="I123" s="121"/>
      <c r="J123" s="122">
        <f>J297</f>
        <v>0</v>
      </c>
      <c r="L123" s="119"/>
    </row>
    <row r="124" spans="1:31" s="10" customFormat="1" ht="20.149999999999999" customHeight="1">
      <c r="B124" s="119"/>
      <c r="D124" s="120" t="s">
        <v>201</v>
      </c>
      <c r="E124" s="121"/>
      <c r="F124" s="121"/>
      <c r="G124" s="121"/>
      <c r="H124" s="121"/>
      <c r="I124" s="121"/>
      <c r="J124" s="122">
        <f>J315</f>
        <v>0</v>
      </c>
      <c r="L124" s="119"/>
    </row>
    <row r="125" spans="1:31" s="10" customFormat="1" ht="20.149999999999999" customHeight="1">
      <c r="B125" s="119"/>
      <c r="D125" s="120" t="s">
        <v>203</v>
      </c>
      <c r="E125" s="121"/>
      <c r="F125" s="121"/>
      <c r="G125" s="121"/>
      <c r="H125" s="121"/>
      <c r="I125" s="121"/>
      <c r="J125" s="122">
        <f>J321</f>
        <v>0</v>
      </c>
      <c r="L125" s="119"/>
    </row>
    <row r="126" spans="1:31" s="9" customFormat="1" ht="24.9" customHeight="1">
      <c r="B126" s="115"/>
      <c r="D126" s="116" t="s">
        <v>199</v>
      </c>
      <c r="E126" s="117"/>
      <c r="F126" s="117"/>
      <c r="G126" s="117"/>
      <c r="H126" s="117"/>
      <c r="I126" s="117"/>
      <c r="J126" s="118">
        <f>J323</f>
        <v>0</v>
      </c>
      <c r="L126" s="115"/>
    </row>
    <row r="127" spans="1:31" s="10" customFormat="1" ht="20.149999999999999" customHeight="1">
      <c r="B127" s="119"/>
      <c r="D127" s="120" t="s">
        <v>2925</v>
      </c>
      <c r="E127" s="121"/>
      <c r="F127" s="121"/>
      <c r="G127" s="121"/>
      <c r="H127" s="121"/>
      <c r="I127" s="121"/>
      <c r="J127" s="122">
        <f>J324</f>
        <v>0</v>
      </c>
      <c r="L127" s="119"/>
    </row>
    <row r="128" spans="1:31" s="2" customFormat="1" ht="21.8" customHeight="1">
      <c r="A128" s="34"/>
      <c r="B128" s="35"/>
      <c r="C128" s="34"/>
      <c r="D128" s="34"/>
      <c r="E128" s="34"/>
      <c r="F128" s="34"/>
      <c r="G128" s="34"/>
      <c r="H128" s="34"/>
      <c r="I128" s="34"/>
      <c r="J128" s="34"/>
      <c r="K128" s="34"/>
      <c r="L128" s="4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</row>
    <row r="129" spans="1:31" s="2" customFormat="1" ht="6.9" customHeight="1">
      <c r="A129" s="34"/>
      <c r="B129" s="49"/>
      <c r="C129" s="50"/>
      <c r="D129" s="50"/>
      <c r="E129" s="50"/>
      <c r="F129" s="50"/>
      <c r="G129" s="50"/>
      <c r="H129" s="50"/>
      <c r="I129" s="50"/>
      <c r="J129" s="50"/>
      <c r="K129" s="50"/>
      <c r="L129" s="4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</row>
    <row r="133" spans="1:31" s="2" customFormat="1" ht="6.9" customHeight="1">
      <c r="A133" s="34"/>
      <c r="B133" s="51"/>
      <c r="C133" s="52"/>
      <c r="D133" s="52"/>
      <c r="E133" s="52"/>
      <c r="F133" s="52"/>
      <c r="G133" s="52"/>
      <c r="H133" s="52"/>
      <c r="I133" s="52"/>
      <c r="J133" s="52"/>
      <c r="K133" s="52"/>
      <c r="L133" s="4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</row>
    <row r="134" spans="1:31" s="2" customFormat="1" ht="24.9" customHeight="1">
      <c r="A134" s="34"/>
      <c r="B134" s="35"/>
      <c r="C134" s="22" t="s">
        <v>226</v>
      </c>
      <c r="D134" s="34"/>
      <c r="E134" s="34"/>
      <c r="F134" s="34"/>
      <c r="G134" s="34"/>
      <c r="H134" s="34"/>
      <c r="I134" s="34"/>
      <c r="J134" s="34"/>
      <c r="K134" s="34"/>
      <c r="L134" s="4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</row>
    <row r="135" spans="1:31" s="2" customFormat="1" ht="6.9" customHeight="1">
      <c r="A135" s="34"/>
      <c r="B135" s="35"/>
      <c r="C135" s="34"/>
      <c r="D135" s="34"/>
      <c r="E135" s="34"/>
      <c r="F135" s="34"/>
      <c r="G135" s="34"/>
      <c r="H135" s="34"/>
      <c r="I135" s="34"/>
      <c r="J135" s="34"/>
      <c r="K135" s="34"/>
      <c r="L135" s="4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</row>
    <row r="136" spans="1:31" s="2" customFormat="1" ht="11.95" customHeight="1">
      <c r="A136" s="34"/>
      <c r="B136" s="35"/>
      <c r="C136" s="28" t="s">
        <v>15</v>
      </c>
      <c r="D136" s="34"/>
      <c r="E136" s="34"/>
      <c r="F136" s="34"/>
      <c r="G136" s="34"/>
      <c r="H136" s="34"/>
      <c r="I136" s="34"/>
      <c r="J136" s="34"/>
      <c r="K136" s="34"/>
      <c r="L136" s="4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</row>
    <row r="137" spans="1:31" s="2" customFormat="1" ht="16.55" customHeight="1">
      <c r="A137" s="34"/>
      <c r="B137" s="35"/>
      <c r="C137" s="34"/>
      <c r="D137" s="34"/>
      <c r="E137" s="304" t="str">
        <f>E7</f>
        <v>MŠ Spojná 6 - rekonštrukcia objektu</v>
      </c>
      <c r="F137" s="305"/>
      <c r="G137" s="305"/>
      <c r="H137" s="305"/>
      <c r="I137" s="34"/>
      <c r="J137" s="34"/>
      <c r="K137" s="34"/>
      <c r="L137" s="4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</row>
    <row r="138" spans="1:31" s="2" customFormat="1" ht="11.95" customHeight="1">
      <c r="A138" s="34"/>
      <c r="B138" s="35"/>
      <c r="C138" s="28" t="s">
        <v>142</v>
      </c>
      <c r="D138" s="34"/>
      <c r="E138" s="34"/>
      <c r="F138" s="34"/>
      <c r="G138" s="34"/>
      <c r="H138" s="34"/>
      <c r="I138" s="34"/>
      <c r="J138" s="34"/>
      <c r="K138" s="34"/>
      <c r="L138" s="4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</row>
    <row r="139" spans="1:31" s="2" customFormat="1" ht="16.55" customHeight="1">
      <c r="A139" s="34"/>
      <c r="B139" s="35"/>
      <c r="C139" s="34"/>
      <c r="D139" s="34"/>
      <c r="E139" s="300" t="str">
        <f>E9</f>
        <v>P6 - Spevnené plochy a oplotenie</v>
      </c>
      <c r="F139" s="303"/>
      <c r="G139" s="303"/>
      <c r="H139" s="303"/>
      <c r="I139" s="34"/>
      <c r="J139" s="34"/>
      <c r="K139" s="34"/>
      <c r="L139" s="4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</row>
    <row r="140" spans="1:31" s="2" customFormat="1" ht="6.9" customHeight="1">
      <c r="A140" s="34"/>
      <c r="B140" s="35"/>
      <c r="C140" s="34"/>
      <c r="D140" s="34"/>
      <c r="E140" s="34"/>
      <c r="F140" s="34"/>
      <c r="G140" s="34"/>
      <c r="H140" s="34"/>
      <c r="I140" s="34"/>
      <c r="J140" s="34"/>
      <c r="K140" s="34"/>
      <c r="L140" s="4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</row>
    <row r="141" spans="1:31" s="2" customFormat="1" ht="11.95" customHeight="1">
      <c r="A141" s="34"/>
      <c r="B141" s="35"/>
      <c r="C141" s="28" t="s">
        <v>21</v>
      </c>
      <c r="D141" s="34"/>
      <c r="E141" s="34"/>
      <c r="F141" s="26" t="str">
        <f>F12</f>
        <v>Spojná 6, 917 01 Trnava</v>
      </c>
      <c r="G141" s="34"/>
      <c r="H141" s="34"/>
      <c r="I141" s="28" t="s">
        <v>23</v>
      </c>
      <c r="J141" s="57">
        <f>IF(J12="","",J12)</f>
        <v>44274</v>
      </c>
      <c r="K141" s="34"/>
      <c r="L141" s="4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</row>
    <row r="142" spans="1:31" s="2" customFormat="1" ht="6.9" customHeight="1">
      <c r="A142" s="34"/>
      <c r="B142" s="35"/>
      <c r="C142" s="34"/>
      <c r="D142" s="34"/>
      <c r="E142" s="34"/>
      <c r="F142" s="34"/>
      <c r="G142" s="34"/>
      <c r="H142" s="34"/>
      <c r="I142" s="34"/>
      <c r="J142" s="34"/>
      <c r="K142" s="34"/>
      <c r="L142" s="4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</row>
    <row r="143" spans="1:31" s="2" customFormat="1" ht="15.25" customHeight="1">
      <c r="A143" s="34"/>
      <c r="B143" s="35"/>
      <c r="C143" s="28" t="s">
        <v>28</v>
      </c>
      <c r="D143" s="34"/>
      <c r="E143" s="34"/>
      <c r="F143" s="26" t="str">
        <f>E15</f>
        <v xml:space="preserve"> </v>
      </c>
      <c r="G143" s="34"/>
      <c r="H143" s="34"/>
      <c r="I143" s="28" t="s">
        <v>34</v>
      </c>
      <c r="J143" s="32" t="str">
        <f>E21</f>
        <v>RENAK, s.r.o.</v>
      </c>
      <c r="K143" s="34"/>
      <c r="L143" s="4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</row>
    <row r="144" spans="1:31" s="2" customFormat="1" ht="25.7" customHeight="1">
      <c r="A144" s="34"/>
      <c r="B144" s="35"/>
      <c r="C144" s="28" t="s">
        <v>32</v>
      </c>
      <c r="D144" s="34"/>
      <c r="E144" s="34"/>
      <c r="F144" s="26" t="str">
        <f>IF(E18="","",E18)</f>
        <v>Vyplň údaj</v>
      </c>
      <c r="G144" s="34"/>
      <c r="H144" s="34"/>
      <c r="I144" s="28" t="s">
        <v>37</v>
      </c>
      <c r="J144" s="32" t="str">
        <f>E24</f>
        <v>Ing. Erich Kreutz, Botanická 6, Trnava</v>
      </c>
      <c r="K144" s="34"/>
      <c r="L144" s="4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</row>
    <row r="145" spans="1:65" s="2" customFormat="1" ht="10.35" customHeight="1">
      <c r="A145" s="34"/>
      <c r="B145" s="35"/>
      <c r="C145" s="34"/>
      <c r="D145" s="34"/>
      <c r="E145" s="34"/>
      <c r="F145" s="34"/>
      <c r="G145" s="34"/>
      <c r="H145" s="34"/>
      <c r="I145" s="34"/>
      <c r="J145" s="34"/>
      <c r="K145" s="34"/>
      <c r="L145" s="4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</row>
    <row r="146" spans="1:65" s="11" customFormat="1" ht="29.3" customHeight="1">
      <c r="A146" s="123"/>
      <c r="B146" s="124"/>
      <c r="C146" s="125" t="s">
        <v>227</v>
      </c>
      <c r="D146" s="126" t="s">
        <v>65</v>
      </c>
      <c r="E146" s="126" t="s">
        <v>61</v>
      </c>
      <c r="F146" s="126" t="s">
        <v>62</v>
      </c>
      <c r="G146" s="126" t="s">
        <v>228</v>
      </c>
      <c r="H146" s="126" t="s">
        <v>229</v>
      </c>
      <c r="I146" s="126" t="s">
        <v>230</v>
      </c>
      <c r="J146" s="127" t="s">
        <v>148</v>
      </c>
      <c r="K146" s="128" t="s">
        <v>5564</v>
      </c>
      <c r="L146" s="129"/>
      <c r="M146" s="64" t="s">
        <v>1</v>
      </c>
      <c r="N146" s="65" t="s">
        <v>44</v>
      </c>
      <c r="O146" s="65" t="s">
        <v>231</v>
      </c>
      <c r="P146" s="65" t="s">
        <v>232</v>
      </c>
      <c r="Q146" s="65" t="s">
        <v>233</v>
      </c>
      <c r="R146" s="65" t="s">
        <v>234</v>
      </c>
      <c r="S146" s="65" t="s">
        <v>235</v>
      </c>
      <c r="T146" s="66" t="s">
        <v>236</v>
      </c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</row>
    <row r="147" spans="1:65" s="2" customFormat="1" ht="22.75" customHeight="1">
      <c r="A147" s="34"/>
      <c r="B147" s="35"/>
      <c r="C147" s="71" t="s">
        <v>149</v>
      </c>
      <c r="D147" s="34"/>
      <c r="E147" s="34"/>
      <c r="F147" s="34"/>
      <c r="G147" s="34"/>
      <c r="H147" s="34"/>
      <c r="I147" s="34"/>
      <c r="J147" s="130">
        <f>BK147</f>
        <v>0</v>
      </c>
      <c r="K147" s="34"/>
      <c r="L147" s="35"/>
      <c r="M147" s="67"/>
      <c r="N147" s="58"/>
      <c r="O147" s="68"/>
      <c r="P147" s="131">
        <f>P148+P152+P177+P181+P205+P216+P257+P296+P323</f>
        <v>0</v>
      </c>
      <c r="Q147" s="68"/>
      <c r="R147" s="131">
        <f>R148+R152+R177+R181+R205+R216+R257+R296+R323</f>
        <v>709.94912977000001</v>
      </c>
      <c r="S147" s="68"/>
      <c r="T147" s="132">
        <f>T148+T152+T177+T181+T205+T216+T257+T296+T323</f>
        <v>738.43096000000014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T147" s="18" t="s">
        <v>79</v>
      </c>
      <c r="AU147" s="18" t="s">
        <v>150</v>
      </c>
      <c r="BK147" s="133">
        <f>BK148+BK152+BK177+BK181+BK205+BK216+BK257+BK296+BK323</f>
        <v>0</v>
      </c>
    </row>
    <row r="148" spans="1:65" s="12" customFormat="1" ht="25.85" customHeight="1">
      <c r="B148" s="134"/>
      <c r="D148" s="135" t="s">
        <v>79</v>
      </c>
      <c r="E148" s="136" t="s">
        <v>2926</v>
      </c>
      <c r="F148" s="136" t="s">
        <v>2927</v>
      </c>
      <c r="I148" s="137"/>
      <c r="J148" s="138">
        <f>BK148</f>
        <v>0</v>
      </c>
      <c r="L148" s="134"/>
      <c r="M148" s="139"/>
      <c r="N148" s="140"/>
      <c r="O148" s="140"/>
      <c r="P148" s="141">
        <f>P149</f>
        <v>0</v>
      </c>
      <c r="Q148" s="140"/>
      <c r="R148" s="141">
        <f>R149</f>
        <v>0</v>
      </c>
      <c r="S148" s="140"/>
      <c r="T148" s="142">
        <f>T149</f>
        <v>0</v>
      </c>
      <c r="AR148" s="135" t="s">
        <v>88</v>
      </c>
      <c r="AT148" s="143" t="s">
        <v>79</v>
      </c>
      <c r="AU148" s="143" t="s">
        <v>80</v>
      </c>
      <c r="AY148" s="135" t="s">
        <v>239</v>
      </c>
      <c r="BK148" s="144">
        <f>BK149</f>
        <v>0</v>
      </c>
    </row>
    <row r="149" spans="1:65" s="12" customFormat="1" ht="22.75" customHeight="1">
      <c r="B149" s="134"/>
      <c r="D149" s="135" t="s">
        <v>79</v>
      </c>
      <c r="E149" s="145" t="s">
        <v>2928</v>
      </c>
      <c r="F149" s="145" t="s">
        <v>2929</v>
      </c>
      <c r="I149" s="137"/>
      <c r="J149" s="146">
        <f>BK149</f>
        <v>0</v>
      </c>
      <c r="L149" s="134"/>
      <c r="M149" s="139"/>
      <c r="N149" s="140"/>
      <c r="O149" s="140"/>
      <c r="P149" s="141">
        <f>SUM(P150:P151)</f>
        <v>0</v>
      </c>
      <c r="Q149" s="140"/>
      <c r="R149" s="141">
        <f>SUM(R150:R151)</f>
        <v>0</v>
      </c>
      <c r="S149" s="140"/>
      <c r="T149" s="142">
        <f>SUM(T150:T151)</f>
        <v>0</v>
      </c>
      <c r="AR149" s="135" t="s">
        <v>88</v>
      </c>
      <c r="AT149" s="143" t="s">
        <v>79</v>
      </c>
      <c r="AU149" s="143" t="s">
        <v>88</v>
      </c>
      <c r="AY149" s="135" t="s">
        <v>239</v>
      </c>
      <c r="BK149" s="144">
        <f>SUM(BK150:BK151)</f>
        <v>0</v>
      </c>
    </row>
    <row r="150" spans="1:65" s="2" customFormat="1" ht="24.25" customHeight="1">
      <c r="A150" s="34"/>
      <c r="B150" s="147"/>
      <c r="C150" s="148" t="s">
        <v>88</v>
      </c>
      <c r="D150" s="148" t="s">
        <v>242</v>
      </c>
      <c r="E150" s="149" t="s">
        <v>2930</v>
      </c>
      <c r="F150" s="150" t="s">
        <v>2931</v>
      </c>
      <c r="G150" s="151" t="s">
        <v>2932</v>
      </c>
      <c r="H150" s="152">
        <v>2</v>
      </c>
      <c r="I150" s="153"/>
      <c r="J150" s="152">
        <f>ROUND(I150*H150,3)</f>
        <v>0</v>
      </c>
      <c r="K150" s="154"/>
      <c r="L150" s="35"/>
      <c r="M150" s="155" t="s">
        <v>1</v>
      </c>
      <c r="N150" s="156" t="s">
        <v>46</v>
      </c>
      <c r="O150" s="60"/>
      <c r="P150" s="157">
        <f>O150*H150</f>
        <v>0</v>
      </c>
      <c r="Q150" s="157">
        <v>0</v>
      </c>
      <c r="R150" s="157">
        <f>Q150*H150</f>
        <v>0</v>
      </c>
      <c r="S150" s="157">
        <v>0</v>
      </c>
      <c r="T150" s="158">
        <f>S150*H150</f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159" t="s">
        <v>246</v>
      </c>
      <c r="AT150" s="159" t="s">
        <v>242</v>
      </c>
      <c r="AU150" s="159" t="s">
        <v>140</v>
      </c>
      <c r="AY150" s="18" t="s">
        <v>239</v>
      </c>
      <c r="BE150" s="160">
        <f>IF(N150="základná",J150,0)</f>
        <v>0</v>
      </c>
      <c r="BF150" s="160">
        <f>IF(N150="znížená",J150,0)</f>
        <v>0</v>
      </c>
      <c r="BG150" s="160">
        <f>IF(N150="zákl. prenesená",J150,0)</f>
        <v>0</v>
      </c>
      <c r="BH150" s="160">
        <f>IF(N150="zníž. prenesená",J150,0)</f>
        <v>0</v>
      </c>
      <c r="BI150" s="160">
        <f>IF(N150="nulová",J150,0)</f>
        <v>0</v>
      </c>
      <c r="BJ150" s="18" t="s">
        <v>140</v>
      </c>
      <c r="BK150" s="161">
        <f>ROUND(I150*H150,3)</f>
        <v>0</v>
      </c>
      <c r="BL150" s="18" t="s">
        <v>246</v>
      </c>
      <c r="BM150" s="159" t="s">
        <v>2933</v>
      </c>
    </row>
    <row r="151" spans="1:65" s="13" customFormat="1">
      <c r="B151" s="162"/>
      <c r="D151" s="163" t="s">
        <v>247</v>
      </c>
      <c r="E151" s="164" t="s">
        <v>1</v>
      </c>
      <c r="F151" s="165" t="s">
        <v>2934</v>
      </c>
      <c r="H151" s="166">
        <v>2</v>
      </c>
      <c r="I151" s="167"/>
      <c r="L151" s="162"/>
      <c r="M151" s="168"/>
      <c r="N151" s="169"/>
      <c r="O151" s="169"/>
      <c r="P151" s="169"/>
      <c r="Q151" s="169"/>
      <c r="R151" s="169"/>
      <c r="S151" s="169"/>
      <c r="T151" s="170"/>
      <c r="AT151" s="164" t="s">
        <v>247</v>
      </c>
      <c r="AU151" s="164" t="s">
        <v>140</v>
      </c>
      <c r="AV151" s="13" t="s">
        <v>140</v>
      </c>
      <c r="AW151" s="13" t="s">
        <v>3</v>
      </c>
      <c r="AX151" s="13" t="s">
        <v>88</v>
      </c>
      <c r="AY151" s="164" t="s">
        <v>239</v>
      </c>
    </row>
    <row r="152" spans="1:65" s="12" customFormat="1" ht="25.85" customHeight="1">
      <c r="B152" s="134"/>
      <c r="D152" s="135" t="s">
        <v>79</v>
      </c>
      <c r="E152" s="136" t="s">
        <v>237</v>
      </c>
      <c r="F152" s="136" t="s">
        <v>238</v>
      </c>
      <c r="I152" s="137"/>
      <c r="J152" s="138">
        <f>BK152</f>
        <v>0</v>
      </c>
      <c r="L152" s="134"/>
      <c r="M152" s="139"/>
      <c r="N152" s="140"/>
      <c r="O152" s="140"/>
      <c r="P152" s="141">
        <f>P153+P164+P171</f>
        <v>0</v>
      </c>
      <c r="Q152" s="140"/>
      <c r="R152" s="141">
        <f>R153+R164+R171</f>
        <v>0</v>
      </c>
      <c r="S152" s="140"/>
      <c r="T152" s="142">
        <f>T153+T164+T171</f>
        <v>0</v>
      </c>
      <c r="AR152" s="135" t="s">
        <v>88</v>
      </c>
      <c r="AT152" s="143" t="s">
        <v>79</v>
      </c>
      <c r="AU152" s="143" t="s">
        <v>80</v>
      </c>
      <c r="AY152" s="135" t="s">
        <v>239</v>
      </c>
      <c r="BK152" s="144">
        <f>BK153+BK164+BK171</f>
        <v>0</v>
      </c>
    </row>
    <row r="153" spans="1:65" s="12" customFormat="1" ht="22.75" customHeight="1">
      <c r="B153" s="134"/>
      <c r="D153" s="135" t="s">
        <v>79</v>
      </c>
      <c r="E153" s="145" t="s">
        <v>240</v>
      </c>
      <c r="F153" s="145" t="s">
        <v>241</v>
      </c>
      <c r="I153" s="137"/>
      <c r="J153" s="146">
        <f>BK153</f>
        <v>0</v>
      </c>
      <c r="L153" s="134"/>
      <c r="M153" s="139"/>
      <c r="N153" s="140"/>
      <c r="O153" s="140"/>
      <c r="P153" s="141">
        <f>SUM(P154:P163)</f>
        <v>0</v>
      </c>
      <c r="Q153" s="140"/>
      <c r="R153" s="141">
        <f>SUM(R154:R163)</f>
        <v>0</v>
      </c>
      <c r="S153" s="140"/>
      <c r="T153" s="142">
        <f>SUM(T154:T163)</f>
        <v>0</v>
      </c>
      <c r="AR153" s="135" t="s">
        <v>88</v>
      </c>
      <c r="AT153" s="143" t="s">
        <v>79</v>
      </c>
      <c r="AU153" s="143" t="s">
        <v>88</v>
      </c>
      <c r="AY153" s="135" t="s">
        <v>239</v>
      </c>
      <c r="BK153" s="144">
        <f>SUM(BK154:BK163)</f>
        <v>0</v>
      </c>
    </row>
    <row r="154" spans="1:65" s="2" customFormat="1" ht="24.25" customHeight="1">
      <c r="A154" s="34"/>
      <c r="B154" s="147"/>
      <c r="C154" s="148" t="s">
        <v>140</v>
      </c>
      <c r="D154" s="148" t="s">
        <v>242</v>
      </c>
      <c r="E154" s="149" t="s">
        <v>2935</v>
      </c>
      <c r="F154" s="150" t="s">
        <v>2936</v>
      </c>
      <c r="G154" s="151" t="s">
        <v>245</v>
      </c>
      <c r="H154" s="152">
        <v>256.63</v>
      </c>
      <c r="I154" s="153"/>
      <c r="J154" s="152">
        <f>ROUND(I154*H154,3)</f>
        <v>0</v>
      </c>
      <c r="K154" s="154"/>
      <c r="L154" s="35"/>
      <c r="M154" s="155" t="s">
        <v>1</v>
      </c>
      <c r="N154" s="156" t="s">
        <v>46</v>
      </c>
      <c r="O154" s="60"/>
      <c r="P154" s="157">
        <f>O154*H154</f>
        <v>0</v>
      </c>
      <c r="Q154" s="157">
        <v>0</v>
      </c>
      <c r="R154" s="157">
        <f>Q154*H154</f>
        <v>0</v>
      </c>
      <c r="S154" s="157">
        <v>0</v>
      </c>
      <c r="T154" s="158">
        <f>S154*H154</f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159" t="s">
        <v>246</v>
      </c>
      <c r="AT154" s="159" t="s">
        <v>242</v>
      </c>
      <c r="AU154" s="159" t="s">
        <v>140</v>
      </c>
      <c r="AY154" s="18" t="s">
        <v>239</v>
      </c>
      <c r="BE154" s="160">
        <f>IF(N154="základná",J154,0)</f>
        <v>0</v>
      </c>
      <c r="BF154" s="160">
        <f>IF(N154="znížená",J154,0)</f>
        <v>0</v>
      </c>
      <c r="BG154" s="160">
        <f>IF(N154="zákl. prenesená",J154,0)</f>
        <v>0</v>
      </c>
      <c r="BH154" s="160">
        <f>IF(N154="zníž. prenesená",J154,0)</f>
        <v>0</v>
      </c>
      <c r="BI154" s="160">
        <f>IF(N154="nulová",J154,0)</f>
        <v>0</v>
      </c>
      <c r="BJ154" s="18" t="s">
        <v>140</v>
      </c>
      <c r="BK154" s="161">
        <f>ROUND(I154*H154,3)</f>
        <v>0</v>
      </c>
      <c r="BL154" s="18" t="s">
        <v>246</v>
      </c>
      <c r="BM154" s="159" t="s">
        <v>2937</v>
      </c>
    </row>
    <row r="155" spans="1:65" s="13" customFormat="1">
      <c r="B155" s="162"/>
      <c r="D155" s="163" t="s">
        <v>247</v>
      </c>
      <c r="E155" s="164" t="s">
        <v>1</v>
      </c>
      <c r="F155" s="165" t="s">
        <v>2938</v>
      </c>
      <c r="H155" s="166">
        <v>17.664000000000001</v>
      </c>
      <c r="I155" s="167"/>
      <c r="L155" s="162"/>
      <c r="M155" s="168"/>
      <c r="N155" s="169"/>
      <c r="O155" s="169"/>
      <c r="P155" s="169"/>
      <c r="Q155" s="169"/>
      <c r="R155" s="169"/>
      <c r="S155" s="169"/>
      <c r="T155" s="170"/>
      <c r="AT155" s="164" t="s">
        <v>247</v>
      </c>
      <c r="AU155" s="164" t="s">
        <v>140</v>
      </c>
      <c r="AV155" s="13" t="s">
        <v>140</v>
      </c>
      <c r="AW155" s="13" t="s">
        <v>3</v>
      </c>
      <c r="AX155" s="13" t="s">
        <v>80</v>
      </c>
      <c r="AY155" s="164" t="s">
        <v>239</v>
      </c>
    </row>
    <row r="156" spans="1:65" s="13" customFormat="1">
      <c r="B156" s="162"/>
      <c r="D156" s="163" t="s">
        <v>247</v>
      </c>
      <c r="E156" s="164" t="s">
        <v>1</v>
      </c>
      <c r="F156" s="165" t="s">
        <v>2939</v>
      </c>
      <c r="H156" s="166">
        <v>77.757999999999996</v>
      </c>
      <c r="I156" s="167"/>
      <c r="L156" s="162"/>
      <c r="M156" s="168"/>
      <c r="N156" s="169"/>
      <c r="O156" s="169"/>
      <c r="P156" s="169"/>
      <c r="Q156" s="169"/>
      <c r="R156" s="169"/>
      <c r="S156" s="169"/>
      <c r="T156" s="170"/>
      <c r="AT156" s="164" t="s">
        <v>247</v>
      </c>
      <c r="AU156" s="164" t="s">
        <v>140</v>
      </c>
      <c r="AV156" s="13" t="s">
        <v>140</v>
      </c>
      <c r="AW156" s="13" t="s">
        <v>3</v>
      </c>
      <c r="AX156" s="13" t="s">
        <v>80</v>
      </c>
      <c r="AY156" s="164" t="s">
        <v>239</v>
      </c>
    </row>
    <row r="157" spans="1:65" s="13" customFormat="1">
      <c r="B157" s="162"/>
      <c r="D157" s="163" t="s">
        <v>247</v>
      </c>
      <c r="E157" s="164" t="s">
        <v>1</v>
      </c>
      <c r="F157" s="165" t="s">
        <v>2940</v>
      </c>
      <c r="H157" s="166">
        <v>114.318</v>
      </c>
      <c r="I157" s="167"/>
      <c r="L157" s="162"/>
      <c r="M157" s="168"/>
      <c r="N157" s="169"/>
      <c r="O157" s="169"/>
      <c r="P157" s="169"/>
      <c r="Q157" s="169"/>
      <c r="R157" s="169"/>
      <c r="S157" s="169"/>
      <c r="T157" s="170"/>
      <c r="AT157" s="164" t="s">
        <v>247</v>
      </c>
      <c r="AU157" s="164" t="s">
        <v>140</v>
      </c>
      <c r="AV157" s="13" t="s">
        <v>140</v>
      </c>
      <c r="AW157" s="13" t="s">
        <v>3</v>
      </c>
      <c r="AX157" s="13" t="s">
        <v>80</v>
      </c>
      <c r="AY157" s="164" t="s">
        <v>239</v>
      </c>
    </row>
    <row r="158" spans="1:65" s="13" customFormat="1">
      <c r="B158" s="162"/>
      <c r="D158" s="163" t="s">
        <v>247</v>
      </c>
      <c r="E158" s="164" t="s">
        <v>1</v>
      </c>
      <c r="F158" s="165" t="s">
        <v>2941</v>
      </c>
      <c r="H158" s="166">
        <v>27.13</v>
      </c>
      <c r="I158" s="167"/>
      <c r="L158" s="162"/>
      <c r="M158" s="168"/>
      <c r="N158" s="169"/>
      <c r="O158" s="169"/>
      <c r="P158" s="169"/>
      <c r="Q158" s="169"/>
      <c r="R158" s="169"/>
      <c r="S158" s="169"/>
      <c r="T158" s="170"/>
      <c r="AT158" s="164" t="s">
        <v>247</v>
      </c>
      <c r="AU158" s="164" t="s">
        <v>140</v>
      </c>
      <c r="AV158" s="13" t="s">
        <v>140</v>
      </c>
      <c r="AW158" s="13" t="s">
        <v>3</v>
      </c>
      <c r="AX158" s="13" t="s">
        <v>80</v>
      </c>
      <c r="AY158" s="164" t="s">
        <v>239</v>
      </c>
    </row>
    <row r="159" spans="1:65" s="13" customFormat="1">
      <c r="B159" s="162"/>
      <c r="D159" s="163" t="s">
        <v>247</v>
      </c>
      <c r="E159" s="164" t="s">
        <v>1</v>
      </c>
      <c r="F159" s="165" t="s">
        <v>2942</v>
      </c>
      <c r="H159" s="166">
        <v>10.8</v>
      </c>
      <c r="I159" s="167"/>
      <c r="L159" s="162"/>
      <c r="M159" s="168"/>
      <c r="N159" s="169"/>
      <c r="O159" s="169"/>
      <c r="P159" s="169"/>
      <c r="Q159" s="169"/>
      <c r="R159" s="169"/>
      <c r="S159" s="169"/>
      <c r="T159" s="170"/>
      <c r="AT159" s="164" t="s">
        <v>247</v>
      </c>
      <c r="AU159" s="164" t="s">
        <v>140</v>
      </c>
      <c r="AV159" s="13" t="s">
        <v>140</v>
      </c>
      <c r="AW159" s="13" t="s">
        <v>3</v>
      </c>
      <c r="AX159" s="13" t="s">
        <v>80</v>
      </c>
      <c r="AY159" s="164" t="s">
        <v>239</v>
      </c>
    </row>
    <row r="160" spans="1:65" s="13" customFormat="1" ht="20.95">
      <c r="B160" s="162"/>
      <c r="D160" s="163" t="s">
        <v>247</v>
      </c>
      <c r="E160" s="164" t="s">
        <v>1</v>
      </c>
      <c r="F160" s="165" t="s">
        <v>2943</v>
      </c>
      <c r="H160" s="166">
        <v>8.9600000000000009</v>
      </c>
      <c r="I160" s="167"/>
      <c r="L160" s="162"/>
      <c r="M160" s="168"/>
      <c r="N160" s="169"/>
      <c r="O160" s="169"/>
      <c r="P160" s="169"/>
      <c r="Q160" s="169"/>
      <c r="R160" s="169"/>
      <c r="S160" s="169"/>
      <c r="T160" s="170"/>
      <c r="AT160" s="164" t="s">
        <v>247</v>
      </c>
      <c r="AU160" s="164" t="s">
        <v>140</v>
      </c>
      <c r="AV160" s="13" t="s">
        <v>140</v>
      </c>
      <c r="AW160" s="13" t="s">
        <v>3</v>
      </c>
      <c r="AX160" s="13" t="s">
        <v>80</v>
      </c>
      <c r="AY160" s="164" t="s">
        <v>239</v>
      </c>
    </row>
    <row r="161" spans="1:65" s="14" customFormat="1">
      <c r="B161" s="171"/>
      <c r="D161" s="163" t="s">
        <v>247</v>
      </c>
      <c r="E161" s="172" t="s">
        <v>1</v>
      </c>
      <c r="F161" s="173" t="s">
        <v>249</v>
      </c>
      <c r="H161" s="174">
        <v>256.63</v>
      </c>
      <c r="I161" s="175"/>
      <c r="L161" s="171"/>
      <c r="M161" s="176"/>
      <c r="N161" s="177"/>
      <c r="O161" s="177"/>
      <c r="P161" s="177"/>
      <c r="Q161" s="177"/>
      <c r="R161" s="177"/>
      <c r="S161" s="177"/>
      <c r="T161" s="178"/>
      <c r="AT161" s="172" t="s">
        <v>247</v>
      </c>
      <c r="AU161" s="172" t="s">
        <v>140</v>
      </c>
      <c r="AV161" s="14" t="s">
        <v>246</v>
      </c>
      <c r="AW161" s="14" t="s">
        <v>3</v>
      </c>
      <c r="AX161" s="14" t="s">
        <v>88</v>
      </c>
      <c r="AY161" s="172" t="s">
        <v>239</v>
      </c>
    </row>
    <row r="162" spans="1:65" s="2" customFormat="1" ht="24.25" customHeight="1">
      <c r="A162" s="34"/>
      <c r="B162" s="147"/>
      <c r="C162" s="148" t="s">
        <v>962</v>
      </c>
      <c r="D162" s="148" t="s">
        <v>242</v>
      </c>
      <c r="E162" s="149" t="s">
        <v>2944</v>
      </c>
      <c r="F162" s="150" t="s">
        <v>2945</v>
      </c>
      <c r="G162" s="151" t="s">
        <v>245</v>
      </c>
      <c r="H162" s="152">
        <v>0.6</v>
      </c>
      <c r="I162" s="153"/>
      <c r="J162" s="152">
        <f>ROUND(I162*H162,3)</f>
        <v>0</v>
      </c>
      <c r="K162" s="154"/>
      <c r="L162" s="35"/>
      <c r="M162" s="155" t="s">
        <v>1</v>
      </c>
      <c r="N162" s="156" t="s">
        <v>46</v>
      </c>
      <c r="O162" s="60"/>
      <c r="P162" s="157">
        <f>O162*H162</f>
        <v>0</v>
      </c>
      <c r="Q162" s="157">
        <v>0</v>
      </c>
      <c r="R162" s="157">
        <f>Q162*H162</f>
        <v>0</v>
      </c>
      <c r="S162" s="157">
        <v>0</v>
      </c>
      <c r="T162" s="158">
        <f>S162*H162</f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159" t="s">
        <v>246</v>
      </c>
      <c r="AT162" s="159" t="s">
        <v>242</v>
      </c>
      <c r="AU162" s="159" t="s">
        <v>140</v>
      </c>
      <c r="AY162" s="18" t="s">
        <v>239</v>
      </c>
      <c r="BE162" s="160">
        <f>IF(N162="základná",J162,0)</f>
        <v>0</v>
      </c>
      <c r="BF162" s="160">
        <f>IF(N162="znížená",J162,0)</f>
        <v>0</v>
      </c>
      <c r="BG162" s="160">
        <f>IF(N162="zákl. prenesená",J162,0)</f>
        <v>0</v>
      </c>
      <c r="BH162" s="160">
        <f>IF(N162="zníž. prenesená",J162,0)</f>
        <v>0</v>
      </c>
      <c r="BI162" s="160">
        <f>IF(N162="nulová",J162,0)</f>
        <v>0</v>
      </c>
      <c r="BJ162" s="18" t="s">
        <v>140</v>
      </c>
      <c r="BK162" s="161">
        <f>ROUND(I162*H162,3)</f>
        <v>0</v>
      </c>
      <c r="BL162" s="18" t="s">
        <v>246</v>
      </c>
      <c r="BM162" s="159" t="s">
        <v>2946</v>
      </c>
    </row>
    <row r="163" spans="1:65" s="13" customFormat="1">
      <c r="B163" s="162"/>
      <c r="D163" s="163" t="s">
        <v>247</v>
      </c>
      <c r="E163" s="164" t="s">
        <v>1</v>
      </c>
      <c r="F163" s="165" t="s">
        <v>2947</v>
      </c>
      <c r="H163" s="166">
        <v>0.6</v>
      </c>
      <c r="I163" s="167"/>
      <c r="L163" s="162"/>
      <c r="M163" s="168"/>
      <c r="N163" s="169"/>
      <c r="O163" s="169"/>
      <c r="P163" s="169"/>
      <c r="Q163" s="169"/>
      <c r="R163" s="169"/>
      <c r="S163" s="169"/>
      <c r="T163" s="170"/>
      <c r="AT163" s="164" t="s">
        <v>247</v>
      </c>
      <c r="AU163" s="164" t="s">
        <v>140</v>
      </c>
      <c r="AV163" s="13" t="s">
        <v>140</v>
      </c>
      <c r="AW163" s="13" t="s">
        <v>3</v>
      </c>
      <c r="AX163" s="13" t="s">
        <v>88</v>
      </c>
      <c r="AY163" s="164" t="s">
        <v>239</v>
      </c>
    </row>
    <row r="164" spans="1:65" s="12" customFormat="1" ht="22.75" customHeight="1">
      <c r="B164" s="134"/>
      <c r="D164" s="135" t="s">
        <v>79</v>
      </c>
      <c r="E164" s="145" t="s">
        <v>250</v>
      </c>
      <c r="F164" s="145" t="s">
        <v>251</v>
      </c>
      <c r="I164" s="137"/>
      <c r="J164" s="146">
        <f>BK164</f>
        <v>0</v>
      </c>
      <c r="L164" s="134"/>
      <c r="M164" s="139"/>
      <c r="N164" s="140"/>
      <c r="O164" s="140"/>
      <c r="P164" s="141">
        <f>SUM(P165:P170)</f>
        <v>0</v>
      </c>
      <c r="Q164" s="140"/>
      <c r="R164" s="141">
        <f>SUM(R165:R170)</f>
        <v>0</v>
      </c>
      <c r="S164" s="140"/>
      <c r="T164" s="142">
        <f>SUM(T165:T170)</f>
        <v>0</v>
      </c>
      <c r="AR164" s="135" t="s">
        <v>88</v>
      </c>
      <c r="AT164" s="143" t="s">
        <v>79</v>
      </c>
      <c r="AU164" s="143" t="s">
        <v>88</v>
      </c>
      <c r="AY164" s="135" t="s">
        <v>239</v>
      </c>
      <c r="BK164" s="144">
        <f>SUM(BK165:BK170)</f>
        <v>0</v>
      </c>
    </row>
    <row r="165" spans="1:65" s="2" customFormat="1" ht="24.25" customHeight="1">
      <c r="A165" s="34"/>
      <c r="B165" s="147"/>
      <c r="C165" s="148" t="s">
        <v>252</v>
      </c>
      <c r="D165" s="148" t="s">
        <v>242</v>
      </c>
      <c r="E165" s="149" t="s">
        <v>2948</v>
      </c>
      <c r="F165" s="150" t="s">
        <v>2949</v>
      </c>
      <c r="G165" s="151" t="s">
        <v>245</v>
      </c>
      <c r="H165" s="152">
        <v>256.63</v>
      </c>
      <c r="I165" s="153"/>
      <c r="J165" s="152">
        <f>ROUND(I165*H165,3)</f>
        <v>0</v>
      </c>
      <c r="K165" s="154"/>
      <c r="L165" s="35"/>
      <c r="M165" s="155" t="s">
        <v>1</v>
      </c>
      <c r="N165" s="156" t="s">
        <v>46</v>
      </c>
      <c r="O165" s="60"/>
      <c r="P165" s="157">
        <f>O165*H165</f>
        <v>0</v>
      </c>
      <c r="Q165" s="157">
        <v>0</v>
      </c>
      <c r="R165" s="157">
        <f>Q165*H165</f>
        <v>0</v>
      </c>
      <c r="S165" s="157">
        <v>0</v>
      </c>
      <c r="T165" s="158">
        <f>S165*H165</f>
        <v>0</v>
      </c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R165" s="159" t="s">
        <v>246</v>
      </c>
      <c r="AT165" s="159" t="s">
        <v>242</v>
      </c>
      <c r="AU165" s="159" t="s">
        <v>140</v>
      </c>
      <c r="AY165" s="18" t="s">
        <v>239</v>
      </c>
      <c r="BE165" s="160">
        <f>IF(N165="základná",J165,0)</f>
        <v>0</v>
      </c>
      <c r="BF165" s="160">
        <f>IF(N165="znížená",J165,0)</f>
        <v>0</v>
      </c>
      <c r="BG165" s="160">
        <f>IF(N165="zákl. prenesená",J165,0)</f>
        <v>0</v>
      </c>
      <c r="BH165" s="160">
        <f>IF(N165="zníž. prenesená",J165,0)</f>
        <v>0</v>
      </c>
      <c r="BI165" s="160">
        <f>IF(N165="nulová",J165,0)</f>
        <v>0</v>
      </c>
      <c r="BJ165" s="18" t="s">
        <v>140</v>
      </c>
      <c r="BK165" s="161">
        <f>ROUND(I165*H165,3)</f>
        <v>0</v>
      </c>
      <c r="BL165" s="18" t="s">
        <v>246</v>
      </c>
      <c r="BM165" s="159" t="s">
        <v>2950</v>
      </c>
    </row>
    <row r="166" spans="1:65" s="2" customFormat="1" ht="24.25" customHeight="1">
      <c r="A166" s="34"/>
      <c r="B166" s="147"/>
      <c r="C166" s="148" t="s">
        <v>246</v>
      </c>
      <c r="D166" s="148" t="s">
        <v>242</v>
      </c>
      <c r="E166" s="149" t="s">
        <v>2951</v>
      </c>
      <c r="F166" s="150" t="s">
        <v>2952</v>
      </c>
      <c r="G166" s="151" t="s">
        <v>461</v>
      </c>
      <c r="H166" s="152">
        <v>307.95600000000002</v>
      </c>
      <c r="I166" s="153"/>
      <c r="J166" s="152">
        <f>ROUND(I166*H166,3)</f>
        <v>0</v>
      </c>
      <c r="K166" s="154"/>
      <c r="L166" s="35"/>
      <c r="M166" s="155" t="s">
        <v>1</v>
      </c>
      <c r="N166" s="156" t="s">
        <v>46</v>
      </c>
      <c r="O166" s="60"/>
      <c r="P166" s="157">
        <f>O166*H166</f>
        <v>0</v>
      </c>
      <c r="Q166" s="157">
        <v>0</v>
      </c>
      <c r="R166" s="157">
        <f>Q166*H166</f>
        <v>0</v>
      </c>
      <c r="S166" s="157">
        <v>0</v>
      </c>
      <c r="T166" s="158">
        <f>S166*H166</f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159" t="s">
        <v>246</v>
      </c>
      <c r="AT166" s="159" t="s">
        <v>242</v>
      </c>
      <c r="AU166" s="159" t="s">
        <v>140</v>
      </c>
      <c r="AY166" s="18" t="s">
        <v>239</v>
      </c>
      <c r="BE166" s="160">
        <f>IF(N166="základná",J166,0)</f>
        <v>0</v>
      </c>
      <c r="BF166" s="160">
        <f>IF(N166="znížená",J166,0)</f>
        <v>0</v>
      </c>
      <c r="BG166" s="160">
        <f>IF(N166="zákl. prenesená",J166,0)</f>
        <v>0</v>
      </c>
      <c r="BH166" s="160">
        <f>IF(N166="zníž. prenesená",J166,0)</f>
        <v>0</v>
      </c>
      <c r="BI166" s="160">
        <f>IF(N166="nulová",J166,0)</f>
        <v>0</v>
      </c>
      <c r="BJ166" s="18" t="s">
        <v>140</v>
      </c>
      <c r="BK166" s="161">
        <f>ROUND(I166*H166,3)</f>
        <v>0</v>
      </c>
      <c r="BL166" s="18" t="s">
        <v>246</v>
      </c>
      <c r="BM166" s="159" t="s">
        <v>2953</v>
      </c>
    </row>
    <row r="167" spans="1:65" s="2" customFormat="1" ht="19.649999999999999">
      <c r="A167" s="34"/>
      <c r="B167" s="35"/>
      <c r="C167" s="34"/>
      <c r="D167" s="163" t="s">
        <v>316</v>
      </c>
      <c r="E167" s="34"/>
      <c r="F167" s="186" t="s">
        <v>2954</v>
      </c>
      <c r="G167" s="34"/>
      <c r="H167" s="34"/>
      <c r="I167" s="187"/>
      <c r="J167" s="34"/>
      <c r="K167" s="34"/>
      <c r="L167" s="35"/>
      <c r="M167" s="188"/>
      <c r="N167" s="189"/>
      <c r="O167" s="60"/>
      <c r="P167" s="60"/>
      <c r="Q167" s="60"/>
      <c r="R167" s="60"/>
      <c r="S167" s="60"/>
      <c r="T167" s="61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T167" s="18" t="s">
        <v>316</v>
      </c>
      <c r="AU167" s="18" t="s">
        <v>140</v>
      </c>
    </row>
    <row r="168" spans="1:65" s="13" customFormat="1">
      <c r="B168" s="162"/>
      <c r="D168" s="163" t="s">
        <v>247</v>
      </c>
      <c r="F168" s="165" t="s">
        <v>2955</v>
      </c>
      <c r="H168" s="166">
        <v>307.95600000000002</v>
      </c>
      <c r="I168" s="167"/>
      <c r="L168" s="162"/>
      <c r="M168" s="168"/>
      <c r="N168" s="169"/>
      <c r="O168" s="169"/>
      <c r="P168" s="169"/>
      <c r="Q168" s="169"/>
      <c r="R168" s="169"/>
      <c r="S168" s="169"/>
      <c r="T168" s="170"/>
      <c r="AT168" s="164" t="s">
        <v>247</v>
      </c>
      <c r="AU168" s="164" t="s">
        <v>140</v>
      </c>
      <c r="AV168" s="13" t="s">
        <v>140</v>
      </c>
      <c r="AW168" s="13" t="s">
        <v>4</v>
      </c>
      <c r="AX168" s="13" t="s">
        <v>88</v>
      </c>
      <c r="AY168" s="164" t="s">
        <v>239</v>
      </c>
    </row>
    <row r="169" spans="1:65" s="2" customFormat="1" ht="24.25" customHeight="1">
      <c r="A169" s="34"/>
      <c r="B169" s="147"/>
      <c r="C169" s="148" t="s">
        <v>965</v>
      </c>
      <c r="D169" s="148" t="s">
        <v>242</v>
      </c>
      <c r="E169" s="149" t="s">
        <v>2956</v>
      </c>
      <c r="F169" s="150" t="s">
        <v>2957</v>
      </c>
      <c r="G169" s="151" t="s">
        <v>138</v>
      </c>
      <c r="H169" s="152">
        <v>0.24</v>
      </c>
      <c r="I169" s="153"/>
      <c r="J169" s="152">
        <f>ROUND(I169*H169,3)</f>
        <v>0</v>
      </c>
      <c r="K169" s="154"/>
      <c r="L169" s="35"/>
      <c r="M169" s="155" t="s">
        <v>1</v>
      </c>
      <c r="N169" s="156" t="s">
        <v>46</v>
      </c>
      <c r="O169" s="60"/>
      <c r="P169" s="157">
        <f>O169*H169</f>
        <v>0</v>
      </c>
      <c r="Q169" s="157">
        <v>0</v>
      </c>
      <c r="R169" s="157">
        <f>Q169*H169</f>
        <v>0</v>
      </c>
      <c r="S169" s="157">
        <v>0</v>
      </c>
      <c r="T169" s="158">
        <f>S169*H169</f>
        <v>0</v>
      </c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R169" s="159" t="s">
        <v>246</v>
      </c>
      <c r="AT169" s="159" t="s">
        <v>242</v>
      </c>
      <c r="AU169" s="159" t="s">
        <v>140</v>
      </c>
      <c r="AY169" s="18" t="s">
        <v>239</v>
      </c>
      <c r="BE169" s="160">
        <f>IF(N169="základná",J169,0)</f>
        <v>0</v>
      </c>
      <c r="BF169" s="160">
        <f>IF(N169="znížená",J169,0)</f>
        <v>0</v>
      </c>
      <c r="BG169" s="160">
        <f>IF(N169="zákl. prenesená",J169,0)</f>
        <v>0</v>
      </c>
      <c r="BH169" s="160">
        <f>IF(N169="zníž. prenesená",J169,0)</f>
        <v>0</v>
      </c>
      <c r="BI169" s="160">
        <f>IF(N169="nulová",J169,0)</f>
        <v>0</v>
      </c>
      <c r="BJ169" s="18" t="s">
        <v>140</v>
      </c>
      <c r="BK169" s="161">
        <f>ROUND(I169*H169,3)</f>
        <v>0</v>
      </c>
      <c r="BL169" s="18" t="s">
        <v>246</v>
      </c>
      <c r="BM169" s="159" t="s">
        <v>2958</v>
      </c>
    </row>
    <row r="170" spans="1:65" s="13" customFormat="1">
      <c r="B170" s="162"/>
      <c r="D170" s="163" t="s">
        <v>247</v>
      </c>
      <c r="E170" s="164" t="s">
        <v>1</v>
      </c>
      <c r="F170" s="165" t="s">
        <v>2959</v>
      </c>
      <c r="H170" s="166">
        <v>0.24</v>
      </c>
      <c r="I170" s="167"/>
      <c r="L170" s="162"/>
      <c r="M170" s="168"/>
      <c r="N170" s="169"/>
      <c r="O170" s="169"/>
      <c r="P170" s="169"/>
      <c r="Q170" s="169"/>
      <c r="R170" s="169"/>
      <c r="S170" s="169"/>
      <c r="T170" s="170"/>
      <c r="AT170" s="164" t="s">
        <v>247</v>
      </c>
      <c r="AU170" s="164" t="s">
        <v>140</v>
      </c>
      <c r="AV170" s="13" t="s">
        <v>140</v>
      </c>
      <c r="AW170" s="13" t="s">
        <v>3</v>
      </c>
      <c r="AX170" s="13" t="s">
        <v>88</v>
      </c>
      <c r="AY170" s="164" t="s">
        <v>239</v>
      </c>
    </row>
    <row r="171" spans="1:65" s="12" customFormat="1" ht="22.75" customHeight="1">
      <c r="B171" s="134"/>
      <c r="D171" s="135" t="s">
        <v>79</v>
      </c>
      <c r="E171" s="145" t="s">
        <v>2570</v>
      </c>
      <c r="F171" s="145" t="s">
        <v>2571</v>
      </c>
      <c r="I171" s="137"/>
      <c r="J171" s="146">
        <f>BK171</f>
        <v>0</v>
      </c>
      <c r="L171" s="134"/>
      <c r="M171" s="139"/>
      <c r="N171" s="140"/>
      <c r="O171" s="140"/>
      <c r="P171" s="141">
        <f>SUM(P172:P176)</f>
        <v>0</v>
      </c>
      <c r="Q171" s="140"/>
      <c r="R171" s="141">
        <f>SUM(R172:R176)</f>
        <v>0</v>
      </c>
      <c r="S171" s="140"/>
      <c r="T171" s="142">
        <f>SUM(T172:T176)</f>
        <v>0</v>
      </c>
      <c r="AR171" s="135" t="s">
        <v>88</v>
      </c>
      <c r="AT171" s="143" t="s">
        <v>79</v>
      </c>
      <c r="AU171" s="143" t="s">
        <v>88</v>
      </c>
      <c r="AY171" s="135" t="s">
        <v>239</v>
      </c>
      <c r="BK171" s="144">
        <f>SUM(BK172:BK176)</f>
        <v>0</v>
      </c>
    </row>
    <row r="172" spans="1:65" s="2" customFormat="1" ht="38" customHeight="1">
      <c r="A172" s="34"/>
      <c r="B172" s="147"/>
      <c r="C172" s="148" t="s">
        <v>265</v>
      </c>
      <c r="D172" s="148" t="s">
        <v>242</v>
      </c>
      <c r="E172" s="149" t="s">
        <v>2960</v>
      </c>
      <c r="F172" s="150" t="s">
        <v>2961</v>
      </c>
      <c r="G172" s="151" t="s">
        <v>245</v>
      </c>
      <c r="H172" s="152">
        <v>256.63</v>
      </c>
      <c r="I172" s="153"/>
      <c r="J172" s="152">
        <f>ROUND(I172*H172,3)</f>
        <v>0</v>
      </c>
      <c r="K172" s="154"/>
      <c r="L172" s="35"/>
      <c r="M172" s="155" t="s">
        <v>1</v>
      </c>
      <c r="N172" s="156" t="s">
        <v>46</v>
      </c>
      <c r="O172" s="60"/>
      <c r="P172" s="157">
        <f>O172*H172</f>
        <v>0</v>
      </c>
      <c r="Q172" s="157">
        <v>0</v>
      </c>
      <c r="R172" s="157">
        <f>Q172*H172</f>
        <v>0</v>
      </c>
      <c r="S172" s="157">
        <v>0</v>
      </c>
      <c r="T172" s="158">
        <f>S172*H172</f>
        <v>0</v>
      </c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R172" s="159" t="s">
        <v>246</v>
      </c>
      <c r="AT172" s="159" t="s">
        <v>242</v>
      </c>
      <c r="AU172" s="159" t="s">
        <v>140</v>
      </c>
      <c r="AY172" s="18" t="s">
        <v>239</v>
      </c>
      <c r="BE172" s="160">
        <f>IF(N172="základná",J172,0)</f>
        <v>0</v>
      </c>
      <c r="BF172" s="160">
        <f>IF(N172="znížená",J172,0)</f>
        <v>0</v>
      </c>
      <c r="BG172" s="160">
        <f>IF(N172="zákl. prenesená",J172,0)</f>
        <v>0</v>
      </c>
      <c r="BH172" s="160">
        <f>IF(N172="zníž. prenesená",J172,0)</f>
        <v>0</v>
      </c>
      <c r="BI172" s="160">
        <f>IF(N172="nulová",J172,0)</f>
        <v>0</v>
      </c>
      <c r="BJ172" s="18" t="s">
        <v>140</v>
      </c>
      <c r="BK172" s="161">
        <f>ROUND(I172*H172,3)</f>
        <v>0</v>
      </c>
      <c r="BL172" s="18" t="s">
        <v>246</v>
      </c>
      <c r="BM172" s="159" t="s">
        <v>2962</v>
      </c>
    </row>
    <row r="173" spans="1:65" s="2" customFormat="1" ht="38" customHeight="1">
      <c r="A173" s="34"/>
      <c r="B173" s="147"/>
      <c r="C173" s="148" t="s">
        <v>270</v>
      </c>
      <c r="D173" s="148" t="s">
        <v>242</v>
      </c>
      <c r="E173" s="149" t="s">
        <v>2963</v>
      </c>
      <c r="F173" s="150" t="s">
        <v>2964</v>
      </c>
      <c r="G173" s="151" t="s">
        <v>245</v>
      </c>
      <c r="H173" s="152">
        <v>256.63</v>
      </c>
      <c r="I173" s="153"/>
      <c r="J173" s="152">
        <f>ROUND(I173*H173,3)</f>
        <v>0</v>
      </c>
      <c r="K173" s="154"/>
      <c r="L173" s="35"/>
      <c r="M173" s="155" t="s">
        <v>1</v>
      </c>
      <c r="N173" s="156" t="s">
        <v>46</v>
      </c>
      <c r="O173" s="60"/>
      <c r="P173" s="157">
        <f>O173*H173</f>
        <v>0</v>
      </c>
      <c r="Q173" s="157">
        <v>0</v>
      </c>
      <c r="R173" s="157">
        <f>Q173*H173</f>
        <v>0</v>
      </c>
      <c r="S173" s="157">
        <v>0</v>
      </c>
      <c r="T173" s="158">
        <f>S173*H173</f>
        <v>0</v>
      </c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R173" s="159" t="s">
        <v>246</v>
      </c>
      <c r="AT173" s="159" t="s">
        <v>242</v>
      </c>
      <c r="AU173" s="159" t="s">
        <v>140</v>
      </c>
      <c r="AY173" s="18" t="s">
        <v>239</v>
      </c>
      <c r="BE173" s="160">
        <f>IF(N173="základná",J173,0)</f>
        <v>0</v>
      </c>
      <c r="BF173" s="160">
        <f>IF(N173="znížená",J173,0)</f>
        <v>0</v>
      </c>
      <c r="BG173" s="160">
        <f>IF(N173="zákl. prenesená",J173,0)</f>
        <v>0</v>
      </c>
      <c r="BH173" s="160">
        <f>IF(N173="zníž. prenesená",J173,0)</f>
        <v>0</v>
      </c>
      <c r="BI173" s="160">
        <f>IF(N173="nulová",J173,0)</f>
        <v>0</v>
      </c>
      <c r="BJ173" s="18" t="s">
        <v>140</v>
      </c>
      <c r="BK173" s="161">
        <f>ROUND(I173*H173,3)</f>
        <v>0</v>
      </c>
      <c r="BL173" s="18" t="s">
        <v>246</v>
      </c>
      <c r="BM173" s="159" t="s">
        <v>2965</v>
      </c>
    </row>
    <row r="174" spans="1:65" s="2" customFormat="1" ht="19.649999999999999">
      <c r="A174" s="34"/>
      <c r="B174" s="35"/>
      <c r="C174" s="34"/>
      <c r="D174" s="163" t="s">
        <v>316</v>
      </c>
      <c r="E174" s="34"/>
      <c r="F174" s="186" t="s">
        <v>2966</v>
      </c>
      <c r="G174" s="34"/>
      <c r="H174" s="34"/>
      <c r="I174" s="187"/>
      <c r="J174" s="34"/>
      <c r="K174" s="34"/>
      <c r="L174" s="35"/>
      <c r="M174" s="188"/>
      <c r="N174" s="189"/>
      <c r="O174" s="60"/>
      <c r="P174" s="60"/>
      <c r="Q174" s="60"/>
      <c r="R174" s="60"/>
      <c r="S174" s="60"/>
      <c r="T174" s="61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T174" s="18" t="s">
        <v>316</v>
      </c>
      <c r="AU174" s="18" t="s">
        <v>140</v>
      </c>
    </row>
    <row r="175" spans="1:65" s="2" customFormat="1" ht="24.25" customHeight="1">
      <c r="A175" s="34"/>
      <c r="B175" s="147"/>
      <c r="C175" s="148" t="s">
        <v>286</v>
      </c>
      <c r="D175" s="148" t="s">
        <v>242</v>
      </c>
      <c r="E175" s="149" t="s">
        <v>2967</v>
      </c>
      <c r="F175" s="150" t="s">
        <v>2968</v>
      </c>
      <c r="G175" s="151" t="s">
        <v>245</v>
      </c>
      <c r="H175" s="152">
        <v>10.603999999999999</v>
      </c>
      <c r="I175" s="153"/>
      <c r="J175" s="152">
        <f>ROUND(I175*H175,3)</f>
        <v>0</v>
      </c>
      <c r="K175" s="154"/>
      <c r="L175" s="35"/>
      <c r="M175" s="155" t="s">
        <v>1</v>
      </c>
      <c r="N175" s="156" t="s">
        <v>46</v>
      </c>
      <c r="O175" s="60"/>
      <c r="P175" s="157">
        <f>O175*H175</f>
        <v>0</v>
      </c>
      <c r="Q175" s="157">
        <v>0</v>
      </c>
      <c r="R175" s="157">
        <f>Q175*H175</f>
        <v>0</v>
      </c>
      <c r="S175" s="157">
        <v>0</v>
      </c>
      <c r="T175" s="158">
        <f>S175*H175</f>
        <v>0</v>
      </c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R175" s="159" t="s">
        <v>246</v>
      </c>
      <c r="AT175" s="159" t="s">
        <v>242</v>
      </c>
      <c r="AU175" s="159" t="s">
        <v>140</v>
      </c>
      <c r="AY175" s="18" t="s">
        <v>239</v>
      </c>
      <c r="BE175" s="160">
        <f>IF(N175="základná",J175,0)</f>
        <v>0</v>
      </c>
      <c r="BF175" s="160">
        <f>IF(N175="znížená",J175,0)</f>
        <v>0</v>
      </c>
      <c r="BG175" s="160">
        <f>IF(N175="zákl. prenesená",J175,0)</f>
        <v>0</v>
      </c>
      <c r="BH175" s="160">
        <f>IF(N175="zníž. prenesená",J175,0)</f>
        <v>0</v>
      </c>
      <c r="BI175" s="160">
        <f>IF(N175="nulová",J175,0)</f>
        <v>0</v>
      </c>
      <c r="BJ175" s="18" t="s">
        <v>140</v>
      </c>
      <c r="BK175" s="161">
        <f>ROUND(I175*H175,3)</f>
        <v>0</v>
      </c>
      <c r="BL175" s="18" t="s">
        <v>246</v>
      </c>
      <c r="BM175" s="159" t="s">
        <v>2969</v>
      </c>
    </row>
    <row r="176" spans="1:65" s="13" customFormat="1">
      <c r="B176" s="162"/>
      <c r="D176" s="163" t="s">
        <v>247</v>
      </c>
      <c r="E176" s="164" t="s">
        <v>1</v>
      </c>
      <c r="F176" s="165" t="s">
        <v>2970</v>
      </c>
      <c r="H176" s="166">
        <v>10.603999999999999</v>
      </c>
      <c r="I176" s="167"/>
      <c r="L176" s="162"/>
      <c r="M176" s="168"/>
      <c r="N176" s="169"/>
      <c r="O176" s="169"/>
      <c r="P176" s="169"/>
      <c r="Q176" s="169"/>
      <c r="R176" s="169"/>
      <c r="S176" s="169"/>
      <c r="T176" s="170"/>
      <c r="AT176" s="164" t="s">
        <v>247</v>
      </c>
      <c r="AU176" s="164" t="s">
        <v>140</v>
      </c>
      <c r="AV176" s="13" t="s">
        <v>140</v>
      </c>
      <c r="AW176" s="13" t="s">
        <v>3</v>
      </c>
      <c r="AX176" s="13" t="s">
        <v>88</v>
      </c>
      <c r="AY176" s="164" t="s">
        <v>239</v>
      </c>
    </row>
    <row r="177" spans="1:65" s="12" customFormat="1" ht="25.85" customHeight="1">
      <c r="B177" s="134"/>
      <c r="D177" s="135" t="s">
        <v>79</v>
      </c>
      <c r="E177" s="136" t="s">
        <v>2971</v>
      </c>
      <c r="F177" s="136" t="s">
        <v>2972</v>
      </c>
      <c r="I177" s="137"/>
      <c r="J177" s="138">
        <f>BK177</f>
        <v>0</v>
      </c>
      <c r="L177" s="134"/>
      <c r="M177" s="139"/>
      <c r="N177" s="140"/>
      <c r="O177" s="140"/>
      <c r="P177" s="141">
        <f>P178</f>
        <v>0</v>
      </c>
      <c r="Q177" s="140"/>
      <c r="R177" s="141">
        <f>R178</f>
        <v>0.59940000000000004</v>
      </c>
      <c r="S177" s="140"/>
      <c r="T177" s="142">
        <f>T178</f>
        <v>0</v>
      </c>
      <c r="AR177" s="135" t="s">
        <v>88</v>
      </c>
      <c r="AT177" s="143" t="s">
        <v>79</v>
      </c>
      <c r="AU177" s="143" t="s">
        <v>80</v>
      </c>
      <c r="AY177" s="135" t="s">
        <v>239</v>
      </c>
      <c r="BK177" s="144">
        <f>BK178</f>
        <v>0</v>
      </c>
    </row>
    <row r="178" spans="1:65" s="12" customFormat="1" ht="22.75" customHeight="1">
      <c r="B178" s="134"/>
      <c r="D178" s="135" t="s">
        <v>79</v>
      </c>
      <c r="E178" s="145" t="s">
        <v>2973</v>
      </c>
      <c r="F178" s="145" t="s">
        <v>2974</v>
      </c>
      <c r="I178" s="137"/>
      <c r="J178" s="146">
        <f>BK178</f>
        <v>0</v>
      </c>
      <c r="L178" s="134"/>
      <c r="M178" s="139"/>
      <c r="N178" s="140"/>
      <c r="O178" s="140"/>
      <c r="P178" s="141">
        <f>SUM(P179:P180)</f>
        <v>0</v>
      </c>
      <c r="Q178" s="140"/>
      <c r="R178" s="141">
        <f>SUM(R179:R180)</f>
        <v>0.59940000000000004</v>
      </c>
      <c r="S178" s="140"/>
      <c r="T178" s="142">
        <f>SUM(T179:T180)</f>
        <v>0</v>
      </c>
      <c r="AR178" s="135" t="s">
        <v>88</v>
      </c>
      <c r="AT178" s="143" t="s">
        <v>79</v>
      </c>
      <c r="AU178" s="143" t="s">
        <v>88</v>
      </c>
      <c r="AY178" s="135" t="s">
        <v>239</v>
      </c>
      <c r="BK178" s="144">
        <f>SUM(BK179:BK180)</f>
        <v>0</v>
      </c>
    </row>
    <row r="179" spans="1:65" s="2" customFormat="1" ht="24.25" customHeight="1">
      <c r="A179" s="34"/>
      <c r="B179" s="147"/>
      <c r="C179" s="148" t="s">
        <v>450</v>
      </c>
      <c r="D179" s="148" t="s">
        <v>242</v>
      </c>
      <c r="E179" s="149" t="s">
        <v>2975</v>
      </c>
      <c r="F179" s="150" t="s">
        <v>2976</v>
      </c>
      <c r="G179" s="151" t="s">
        <v>245</v>
      </c>
      <c r="H179" s="152">
        <v>0.36</v>
      </c>
      <c r="I179" s="153"/>
      <c r="J179" s="152">
        <f>ROUND(I179*H179,3)</f>
        <v>0</v>
      </c>
      <c r="K179" s="154"/>
      <c r="L179" s="35"/>
      <c r="M179" s="155" t="s">
        <v>1</v>
      </c>
      <c r="N179" s="156" t="s">
        <v>46</v>
      </c>
      <c r="O179" s="60"/>
      <c r="P179" s="157">
        <f>O179*H179</f>
        <v>0</v>
      </c>
      <c r="Q179" s="157">
        <v>1.665</v>
      </c>
      <c r="R179" s="157">
        <f>Q179*H179</f>
        <v>0.59940000000000004</v>
      </c>
      <c r="S179" s="157">
        <v>0</v>
      </c>
      <c r="T179" s="158">
        <f>S179*H179</f>
        <v>0</v>
      </c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R179" s="159" t="s">
        <v>246</v>
      </c>
      <c r="AT179" s="159" t="s">
        <v>242</v>
      </c>
      <c r="AU179" s="159" t="s">
        <v>140</v>
      </c>
      <c r="AY179" s="18" t="s">
        <v>239</v>
      </c>
      <c r="BE179" s="160">
        <f>IF(N179="základná",J179,0)</f>
        <v>0</v>
      </c>
      <c r="BF179" s="160">
        <f>IF(N179="znížená",J179,0)</f>
        <v>0</v>
      </c>
      <c r="BG179" s="160">
        <f>IF(N179="zákl. prenesená",J179,0)</f>
        <v>0</v>
      </c>
      <c r="BH179" s="160">
        <f>IF(N179="zníž. prenesená",J179,0)</f>
        <v>0</v>
      </c>
      <c r="BI179" s="160">
        <f>IF(N179="nulová",J179,0)</f>
        <v>0</v>
      </c>
      <c r="BJ179" s="18" t="s">
        <v>140</v>
      </c>
      <c r="BK179" s="161">
        <f>ROUND(I179*H179,3)</f>
        <v>0</v>
      </c>
      <c r="BL179" s="18" t="s">
        <v>246</v>
      </c>
      <c r="BM179" s="159" t="s">
        <v>2977</v>
      </c>
    </row>
    <row r="180" spans="1:65" s="13" customFormat="1">
      <c r="B180" s="162"/>
      <c r="D180" s="163" t="s">
        <v>247</v>
      </c>
      <c r="E180" s="164" t="s">
        <v>1</v>
      </c>
      <c r="F180" s="165" t="s">
        <v>2978</v>
      </c>
      <c r="H180" s="166">
        <v>0.36</v>
      </c>
      <c r="I180" s="167"/>
      <c r="L180" s="162"/>
      <c r="M180" s="168"/>
      <c r="N180" s="169"/>
      <c r="O180" s="169"/>
      <c r="P180" s="169"/>
      <c r="Q180" s="169"/>
      <c r="R180" s="169"/>
      <c r="S180" s="169"/>
      <c r="T180" s="170"/>
      <c r="AT180" s="164" t="s">
        <v>247</v>
      </c>
      <c r="AU180" s="164" t="s">
        <v>140</v>
      </c>
      <c r="AV180" s="13" t="s">
        <v>140</v>
      </c>
      <c r="AW180" s="13" t="s">
        <v>3</v>
      </c>
      <c r="AX180" s="13" t="s">
        <v>88</v>
      </c>
      <c r="AY180" s="164" t="s">
        <v>239</v>
      </c>
    </row>
    <row r="181" spans="1:65" s="12" customFormat="1" ht="25.85" customHeight="1">
      <c r="B181" s="134"/>
      <c r="D181" s="135" t="s">
        <v>79</v>
      </c>
      <c r="E181" s="136" t="s">
        <v>282</v>
      </c>
      <c r="F181" s="136" t="s">
        <v>283</v>
      </c>
      <c r="I181" s="137"/>
      <c r="J181" s="138">
        <f>BK181</f>
        <v>0</v>
      </c>
      <c r="L181" s="134"/>
      <c r="M181" s="139"/>
      <c r="N181" s="140"/>
      <c r="O181" s="140"/>
      <c r="P181" s="141">
        <f>P182+P187+P192+P196</f>
        <v>0</v>
      </c>
      <c r="Q181" s="140"/>
      <c r="R181" s="141">
        <f>R182+R187+R192+R196</f>
        <v>0</v>
      </c>
      <c r="S181" s="140"/>
      <c r="T181" s="142">
        <f>T182+T187+T192+T196</f>
        <v>738.43096000000014</v>
      </c>
      <c r="AR181" s="135" t="s">
        <v>88</v>
      </c>
      <c r="AT181" s="143" t="s">
        <v>79</v>
      </c>
      <c r="AU181" s="143" t="s">
        <v>80</v>
      </c>
      <c r="AY181" s="135" t="s">
        <v>239</v>
      </c>
      <c r="BK181" s="144">
        <f>BK182+BK187+BK192+BK196</f>
        <v>0</v>
      </c>
    </row>
    <row r="182" spans="1:65" s="12" customFormat="1" ht="22.75" customHeight="1">
      <c r="B182" s="134"/>
      <c r="D182" s="135" t="s">
        <v>79</v>
      </c>
      <c r="E182" s="145" t="s">
        <v>284</v>
      </c>
      <c r="F182" s="145" t="s">
        <v>285</v>
      </c>
      <c r="I182" s="137"/>
      <c r="J182" s="146">
        <f>BK182</f>
        <v>0</v>
      </c>
      <c r="L182" s="134"/>
      <c r="M182" s="139"/>
      <c r="N182" s="140"/>
      <c r="O182" s="140"/>
      <c r="P182" s="141">
        <f>SUM(P183:P186)</f>
        <v>0</v>
      </c>
      <c r="Q182" s="140"/>
      <c r="R182" s="141">
        <f>SUM(R183:R186)</f>
        <v>0</v>
      </c>
      <c r="S182" s="140"/>
      <c r="T182" s="142">
        <f>SUM(T183:T186)</f>
        <v>660.79500000000007</v>
      </c>
      <c r="AR182" s="135" t="s">
        <v>88</v>
      </c>
      <c r="AT182" s="143" t="s">
        <v>79</v>
      </c>
      <c r="AU182" s="143" t="s">
        <v>88</v>
      </c>
      <c r="AY182" s="135" t="s">
        <v>239</v>
      </c>
      <c r="BK182" s="144">
        <f>SUM(BK183:BK186)</f>
        <v>0</v>
      </c>
    </row>
    <row r="183" spans="1:65" s="2" customFormat="1" ht="24.25" customHeight="1">
      <c r="A183" s="34"/>
      <c r="B183" s="147"/>
      <c r="C183" s="148" t="s">
        <v>913</v>
      </c>
      <c r="D183" s="148" t="s">
        <v>242</v>
      </c>
      <c r="E183" s="149" t="s">
        <v>2979</v>
      </c>
      <c r="F183" s="150" t="s">
        <v>2980</v>
      </c>
      <c r="G183" s="151" t="s">
        <v>388</v>
      </c>
      <c r="H183" s="152">
        <v>160.80000000000001</v>
      </c>
      <c r="I183" s="153"/>
      <c r="J183" s="152">
        <f>ROUND(I183*H183,3)</f>
        <v>0</v>
      </c>
      <c r="K183" s="154"/>
      <c r="L183" s="35"/>
      <c r="M183" s="155" t="s">
        <v>1</v>
      </c>
      <c r="N183" s="156" t="s">
        <v>46</v>
      </c>
      <c r="O183" s="60"/>
      <c r="P183" s="157">
        <f>O183*H183</f>
        <v>0</v>
      </c>
      <c r="Q183" s="157">
        <v>0</v>
      </c>
      <c r="R183" s="157">
        <f>Q183*H183</f>
        <v>0</v>
      </c>
      <c r="S183" s="157">
        <v>3.48</v>
      </c>
      <c r="T183" s="158">
        <f>S183*H183</f>
        <v>559.58400000000006</v>
      </c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R183" s="159" t="s">
        <v>246</v>
      </c>
      <c r="AT183" s="159" t="s">
        <v>242</v>
      </c>
      <c r="AU183" s="159" t="s">
        <v>140</v>
      </c>
      <c r="AY183" s="18" t="s">
        <v>239</v>
      </c>
      <c r="BE183" s="160">
        <f>IF(N183="základná",J183,0)</f>
        <v>0</v>
      </c>
      <c r="BF183" s="160">
        <f>IF(N183="znížená",J183,0)</f>
        <v>0</v>
      </c>
      <c r="BG183" s="160">
        <f>IF(N183="zákl. prenesená",J183,0)</f>
        <v>0</v>
      </c>
      <c r="BH183" s="160">
        <f>IF(N183="zníž. prenesená",J183,0)</f>
        <v>0</v>
      </c>
      <c r="BI183" s="160">
        <f>IF(N183="nulová",J183,0)</f>
        <v>0</v>
      </c>
      <c r="BJ183" s="18" t="s">
        <v>140</v>
      </c>
      <c r="BK183" s="161">
        <f>ROUND(I183*H183,3)</f>
        <v>0</v>
      </c>
      <c r="BL183" s="18" t="s">
        <v>246</v>
      </c>
      <c r="BM183" s="159" t="s">
        <v>2981</v>
      </c>
    </row>
    <row r="184" spans="1:65" s="13" customFormat="1">
      <c r="B184" s="162"/>
      <c r="D184" s="163" t="s">
        <v>247</v>
      </c>
      <c r="E184" s="164" t="s">
        <v>1</v>
      </c>
      <c r="F184" s="165" t="s">
        <v>2982</v>
      </c>
      <c r="H184" s="166">
        <v>160.80000000000001</v>
      </c>
      <c r="I184" s="167"/>
      <c r="L184" s="162"/>
      <c r="M184" s="168"/>
      <c r="N184" s="169"/>
      <c r="O184" s="169"/>
      <c r="P184" s="169"/>
      <c r="Q184" s="169"/>
      <c r="R184" s="169"/>
      <c r="S184" s="169"/>
      <c r="T184" s="170"/>
      <c r="AT184" s="164" t="s">
        <v>247</v>
      </c>
      <c r="AU184" s="164" t="s">
        <v>140</v>
      </c>
      <c r="AV184" s="13" t="s">
        <v>140</v>
      </c>
      <c r="AW184" s="13" t="s">
        <v>3</v>
      </c>
      <c r="AX184" s="13" t="s">
        <v>88</v>
      </c>
      <c r="AY184" s="164" t="s">
        <v>239</v>
      </c>
    </row>
    <row r="185" spans="1:65" s="2" customFormat="1" ht="38" customHeight="1">
      <c r="A185" s="34"/>
      <c r="B185" s="147"/>
      <c r="C185" s="148" t="s">
        <v>304</v>
      </c>
      <c r="D185" s="148" t="s">
        <v>242</v>
      </c>
      <c r="E185" s="149" t="s">
        <v>1977</v>
      </c>
      <c r="F185" s="150" t="s">
        <v>1978</v>
      </c>
      <c r="G185" s="151" t="s">
        <v>245</v>
      </c>
      <c r="H185" s="152">
        <v>46.005000000000003</v>
      </c>
      <c r="I185" s="153"/>
      <c r="J185" s="152">
        <f>ROUND(I185*H185,3)</f>
        <v>0</v>
      </c>
      <c r="K185" s="154"/>
      <c r="L185" s="35"/>
      <c r="M185" s="155" t="s">
        <v>1</v>
      </c>
      <c r="N185" s="156" t="s">
        <v>46</v>
      </c>
      <c r="O185" s="60"/>
      <c r="P185" s="157">
        <f>O185*H185</f>
        <v>0</v>
      </c>
      <c r="Q185" s="157">
        <v>0</v>
      </c>
      <c r="R185" s="157">
        <f>Q185*H185</f>
        <v>0</v>
      </c>
      <c r="S185" s="157">
        <v>2.2000000000000002</v>
      </c>
      <c r="T185" s="158">
        <f>S185*H185</f>
        <v>101.21100000000001</v>
      </c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R185" s="159" t="s">
        <v>246</v>
      </c>
      <c r="AT185" s="159" t="s">
        <v>242</v>
      </c>
      <c r="AU185" s="159" t="s">
        <v>140</v>
      </c>
      <c r="AY185" s="18" t="s">
        <v>239</v>
      </c>
      <c r="BE185" s="160">
        <f>IF(N185="základná",J185,0)</f>
        <v>0</v>
      </c>
      <c r="BF185" s="160">
        <f>IF(N185="znížená",J185,0)</f>
        <v>0</v>
      </c>
      <c r="BG185" s="160">
        <f>IF(N185="zákl. prenesená",J185,0)</f>
        <v>0</v>
      </c>
      <c r="BH185" s="160">
        <f>IF(N185="zníž. prenesená",J185,0)</f>
        <v>0</v>
      </c>
      <c r="BI185" s="160">
        <f>IF(N185="nulová",J185,0)</f>
        <v>0</v>
      </c>
      <c r="BJ185" s="18" t="s">
        <v>140</v>
      </c>
      <c r="BK185" s="161">
        <f>ROUND(I185*H185,3)</f>
        <v>0</v>
      </c>
      <c r="BL185" s="18" t="s">
        <v>246</v>
      </c>
      <c r="BM185" s="159" t="s">
        <v>2983</v>
      </c>
    </row>
    <row r="186" spans="1:65" s="13" customFormat="1">
      <c r="B186" s="162"/>
      <c r="D186" s="163" t="s">
        <v>247</v>
      </c>
      <c r="E186" s="164" t="s">
        <v>1</v>
      </c>
      <c r="F186" s="165" t="s">
        <v>2984</v>
      </c>
      <c r="H186" s="166">
        <v>46.005000000000003</v>
      </c>
      <c r="I186" s="167"/>
      <c r="L186" s="162"/>
      <c r="M186" s="168"/>
      <c r="N186" s="169"/>
      <c r="O186" s="169"/>
      <c r="P186" s="169"/>
      <c r="Q186" s="169"/>
      <c r="R186" s="169"/>
      <c r="S186" s="169"/>
      <c r="T186" s="170"/>
      <c r="AT186" s="164" t="s">
        <v>247</v>
      </c>
      <c r="AU186" s="164" t="s">
        <v>140</v>
      </c>
      <c r="AV186" s="13" t="s">
        <v>140</v>
      </c>
      <c r="AW186" s="13" t="s">
        <v>3</v>
      </c>
      <c r="AX186" s="13" t="s">
        <v>88</v>
      </c>
      <c r="AY186" s="164" t="s">
        <v>239</v>
      </c>
    </row>
    <row r="187" spans="1:65" s="12" customFormat="1" ht="22.75" customHeight="1">
      <c r="B187" s="134"/>
      <c r="D187" s="135" t="s">
        <v>79</v>
      </c>
      <c r="E187" s="145" t="s">
        <v>360</v>
      </c>
      <c r="F187" s="145" t="s">
        <v>361</v>
      </c>
      <c r="I187" s="137"/>
      <c r="J187" s="146">
        <f>BK187</f>
        <v>0</v>
      </c>
      <c r="L187" s="134"/>
      <c r="M187" s="139"/>
      <c r="N187" s="140"/>
      <c r="O187" s="140"/>
      <c r="P187" s="141">
        <f>SUM(P188:P191)</f>
        <v>0</v>
      </c>
      <c r="Q187" s="140"/>
      <c r="R187" s="141">
        <f>SUM(R188:R191)</f>
        <v>0</v>
      </c>
      <c r="S187" s="140"/>
      <c r="T187" s="142">
        <f>SUM(T188:T191)</f>
        <v>3.2160000000000002</v>
      </c>
      <c r="AR187" s="135" t="s">
        <v>88</v>
      </c>
      <c r="AT187" s="143" t="s">
        <v>79</v>
      </c>
      <c r="AU187" s="143" t="s">
        <v>88</v>
      </c>
      <c r="AY187" s="135" t="s">
        <v>239</v>
      </c>
      <c r="BK187" s="144">
        <f>SUM(BK188:BK191)</f>
        <v>0</v>
      </c>
    </row>
    <row r="188" spans="1:65" s="2" customFormat="1" ht="24.25" customHeight="1">
      <c r="A188" s="34"/>
      <c r="B188" s="147"/>
      <c r="C188" s="148" t="s">
        <v>312</v>
      </c>
      <c r="D188" s="148" t="s">
        <v>242</v>
      </c>
      <c r="E188" s="149" t="s">
        <v>2985</v>
      </c>
      <c r="F188" s="150" t="s">
        <v>2986</v>
      </c>
      <c r="G188" s="151" t="s">
        <v>388</v>
      </c>
      <c r="H188" s="152">
        <v>4</v>
      </c>
      <c r="I188" s="153"/>
      <c r="J188" s="152">
        <f>ROUND(I188*H188,3)</f>
        <v>0</v>
      </c>
      <c r="K188" s="154"/>
      <c r="L188" s="35"/>
      <c r="M188" s="155" t="s">
        <v>1</v>
      </c>
      <c r="N188" s="156" t="s">
        <v>46</v>
      </c>
      <c r="O188" s="60"/>
      <c r="P188" s="157">
        <f>O188*H188</f>
        <v>0</v>
      </c>
      <c r="Q188" s="157">
        <v>0</v>
      </c>
      <c r="R188" s="157">
        <f>Q188*H188</f>
        <v>0</v>
      </c>
      <c r="S188" s="157">
        <v>0</v>
      </c>
      <c r="T188" s="158">
        <f>S188*H188</f>
        <v>0</v>
      </c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R188" s="159" t="s">
        <v>246</v>
      </c>
      <c r="AT188" s="159" t="s">
        <v>242</v>
      </c>
      <c r="AU188" s="159" t="s">
        <v>140</v>
      </c>
      <c r="AY188" s="18" t="s">
        <v>239</v>
      </c>
      <c r="BE188" s="160">
        <f>IF(N188="základná",J188,0)</f>
        <v>0</v>
      </c>
      <c r="BF188" s="160">
        <f>IF(N188="znížená",J188,0)</f>
        <v>0</v>
      </c>
      <c r="BG188" s="160">
        <f>IF(N188="zákl. prenesená",J188,0)</f>
        <v>0</v>
      </c>
      <c r="BH188" s="160">
        <f>IF(N188="zníž. prenesená",J188,0)</f>
        <v>0</v>
      </c>
      <c r="BI188" s="160">
        <f>IF(N188="nulová",J188,0)</f>
        <v>0</v>
      </c>
      <c r="BJ188" s="18" t="s">
        <v>140</v>
      </c>
      <c r="BK188" s="161">
        <f>ROUND(I188*H188,3)</f>
        <v>0</v>
      </c>
      <c r="BL188" s="18" t="s">
        <v>246</v>
      </c>
      <c r="BM188" s="159" t="s">
        <v>2987</v>
      </c>
    </row>
    <row r="189" spans="1:65" s="2" customFormat="1" ht="24.25" customHeight="1">
      <c r="A189" s="34"/>
      <c r="B189" s="147"/>
      <c r="C189" s="148" t="s">
        <v>320</v>
      </c>
      <c r="D189" s="148" t="s">
        <v>242</v>
      </c>
      <c r="E189" s="149" t="s">
        <v>2988</v>
      </c>
      <c r="F189" s="150" t="s">
        <v>2989</v>
      </c>
      <c r="G189" s="151" t="s">
        <v>138</v>
      </c>
      <c r="H189" s="152">
        <v>321.60000000000002</v>
      </c>
      <c r="I189" s="153"/>
      <c r="J189" s="152">
        <f>ROUND(I189*H189,3)</f>
        <v>0</v>
      </c>
      <c r="K189" s="154"/>
      <c r="L189" s="35"/>
      <c r="M189" s="155" t="s">
        <v>1</v>
      </c>
      <c r="N189" s="156" t="s">
        <v>46</v>
      </c>
      <c r="O189" s="60"/>
      <c r="P189" s="157">
        <f>O189*H189</f>
        <v>0</v>
      </c>
      <c r="Q189" s="157">
        <v>0</v>
      </c>
      <c r="R189" s="157">
        <f>Q189*H189</f>
        <v>0</v>
      </c>
      <c r="S189" s="157">
        <v>0.01</v>
      </c>
      <c r="T189" s="158">
        <f>S189*H189</f>
        <v>3.2160000000000002</v>
      </c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R189" s="159" t="s">
        <v>246</v>
      </c>
      <c r="AT189" s="159" t="s">
        <v>242</v>
      </c>
      <c r="AU189" s="159" t="s">
        <v>140</v>
      </c>
      <c r="AY189" s="18" t="s">
        <v>239</v>
      </c>
      <c r="BE189" s="160">
        <f>IF(N189="základná",J189,0)</f>
        <v>0</v>
      </c>
      <c r="BF189" s="160">
        <f>IF(N189="znížená",J189,0)</f>
        <v>0</v>
      </c>
      <c r="BG189" s="160">
        <f>IF(N189="zákl. prenesená",J189,0)</f>
        <v>0</v>
      </c>
      <c r="BH189" s="160">
        <f>IF(N189="zníž. prenesená",J189,0)</f>
        <v>0</v>
      </c>
      <c r="BI189" s="160">
        <f>IF(N189="nulová",J189,0)</f>
        <v>0</v>
      </c>
      <c r="BJ189" s="18" t="s">
        <v>140</v>
      </c>
      <c r="BK189" s="161">
        <f>ROUND(I189*H189,3)</f>
        <v>0</v>
      </c>
      <c r="BL189" s="18" t="s">
        <v>246</v>
      </c>
      <c r="BM189" s="159" t="s">
        <v>2990</v>
      </c>
    </row>
    <row r="190" spans="1:65" s="13" customFormat="1">
      <c r="B190" s="162"/>
      <c r="D190" s="163" t="s">
        <v>247</v>
      </c>
      <c r="E190" s="164" t="s">
        <v>2912</v>
      </c>
      <c r="F190" s="165" t="s">
        <v>2991</v>
      </c>
      <c r="H190" s="166">
        <v>321.60000000000002</v>
      </c>
      <c r="I190" s="167"/>
      <c r="L190" s="162"/>
      <c r="M190" s="168"/>
      <c r="N190" s="169"/>
      <c r="O190" s="169"/>
      <c r="P190" s="169"/>
      <c r="Q190" s="169"/>
      <c r="R190" s="169"/>
      <c r="S190" s="169"/>
      <c r="T190" s="170"/>
      <c r="AT190" s="164" t="s">
        <v>247</v>
      </c>
      <c r="AU190" s="164" t="s">
        <v>140</v>
      </c>
      <c r="AV190" s="13" t="s">
        <v>140</v>
      </c>
      <c r="AW190" s="13" t="s">
        <v>3</v>
      </c>
      <c r="AX190" s="13" t="s">
        <v>88</v>
      </c>
      <c r="AY190" s="164" t="s">
        <v>239</v>
      </c>
    </row>
    <row r="191" spans="1:65" s="2" customFormat="1" ht="24.25" customHeight="1">
      <c r="A191" s="34"/>
      <c r="B191" s="147"/>
      <c r="C191" s="148" t="s">
        <v>327</v>
      </c>
      <c r="D191" s="148" t="s">
        <v>242</v>
      </c>
      <c r="E191" s="149" t="s">
        <v>2992</v>
      </c>
      <c r="F191" s="150" t="s">
        <v>2993</v>
      </c>
      <c r="G191" s="151" t="s">
        <v>388</v>
      </c>
      <c r="H191" s="152">
        <v>7</v>
      </c>
      <c r="I191" s="153"/>
      <c r="J191" s="152">
        <f>ROUND(I191*H191,3)</f>
        <v>0</v>
      </c>
      <c r="K191" s="154"/>
      <c r="L191" s="35"/>
      <c r="M191" s="155" t="s">
        <v>1</v>
      </c>
      <c r="N191" s="156" t="s">
        <v>46</v>
      </c>
      <c r="O191" s="60"/>
      <c r="P191" s="157">
        <f>O191*H191</f>
        <v>0</v>
      </c>
      <c r="Q191" s="157">
        <v>0</v>
      </c>
      <c r="R191" s="157">
        <f>Q191*H191</f>
        <v>0</v>
      </c>
      <c r="S191" s="157">
        <v>0</v>
      </c>
      <c r="T191" s="158">
        <f>S191*H191</f>
        <v>0</v>
      </c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R191" s="159" t="s">
        <v>246</v>
      </c>
      <c r="AT191" s="159" t="s">
        <v>242</v>
      </c>
      <c r="AU191" s="159" t="s">
        <v>140</v>
      </c>
      <c r="AY191" s="18" t="s">
        <v>239</v>
      </c>
      <c r="BE191" s="160">
        <f>IF(N191="základná",J191,0)</f>
        <v>0</v>
      </c>
      <c r="BF191" s="160">
        <f>IF(N191="znížená",J191,0)</f>
        <v>0</v>
      </c>
      <c r="BG191" s="160">
        <f>IF(N191="zákl. prenesená",J191,0)</f>
        <v>0</v>
      </c>
      <c r="BH191" s="160">
        <f>IF(N191="zníž. prenesená",J191,0)</f>
        <v>0</v>
      </c>
      <c r="BI191" s="160">
        <f>IF(N191="nulová",J191,0)</f>
        <v>0</v>
      </c>
      <c r="BJ191" s="18" t="s">
        <v>140</v>
      </c>
      <c r="BK191" s="161">
        <f>ROUND(I191*H191,3)</f>
        <v>0</v>
      </c>
      <c r="BL191" s="18" t="s">
        <v>246</v>
      </c>
      <c r="BM191" s="159" t="s">
        <v>2994</v>
      </c>
    </row>
    <row r="192" spans="1:65" s="12" customFormat="1" ht="22.75" customHeight="1">
      <c r="B192" s="134"/>
      <c r="D192" s="135" t="s">
        <v>79</v>
      </c>
      <c r="E192" s="145" t="s">
        <v>2995</v>
      </c>
      <c r="F192" s="145" t="s">
        <v>2996</v>
      </c>
      <c r="I192" s="137"/>
      <c r="J192" s="146">
        <f>BK192</f>
        <v>0</v>
      </c>
      <c r="L192" s="134"/>
      <c r="M192" s="139"/>
      <c r="N192" s="140"/>
      <c r="O192" s="140"/>
      <c r="P192" s="141">
        <f>SUM(P193:P195)</f>
        <v>0</v>
      </c>
      <c r="Q192" s="140"/>
      <c r="R192" s="141">
        <f>SUM(R193:R195)</f>
        <v>0</v>
      </c>
      <c r="S192" s="140"/>
      <c r="T192" s="142">
        <f>SUM(T193:T195)</f>
        <v>74.419960000000003</v>
      </c>
      <c r="AR192" s="135" t="s">
        <v>88</v>
      </c>
      <c r="AT192" s="143" t="s">
        <v>79</v>
      </c>
      <c r="AU192" s="143" t="s">
        <v>88</v>
      </c>
      <c r="AY192" s="135" t="s">
        <v>239</v>
      </c>
      <c r="BK192" s="144">
        <f>SUM(BK193:BK195)</f>
        <v>0</v>
      </c>
    </row>
    <row r="193" spans="1:65" s="2" customFormat="1" ht="24.25" customHeight="1">
      <c r="A193" s="34"/>
      <c r="B193" s="147"/>
      <c r="C193" s="148" t="s">
        <v>334</v>
      </c>
      <c r="D193" s="148" t="s">
        <v>242</v>
      </c>
      <c r="E193" s="149" t="s">
        <v>2997</v>
      </c>
      <c r="F193" s="150" t="s">
        <v>2998</v>
      </c>
      <c r="G193" s="151" t="s">
        <v>261</v>
      </c>
      <c r="H193" s="152">
        <v>411.16</v>
      </c>
      <c r="I193" s="153"/>
      <c r="J193" s="152">
        <f>ROUND(I193*H193,3)</f>
        <v>0</v>
      </c>
      <c r="K193" s="154"/>
      <c r="L193" s="35"/>
      <c r="M193" s="155" t="s">
        <v>1</v>
      </c>
      <c r="N193" s="156" t="s">
        <v>46</v>
      </c>
      <c r="O193" s="60"/>
      <c r="P193" s="157">
        <f>O193*H193</f>
        <v>0</v>
      </c>
      <c r="Q193" s="157">
        <v>0</v>
      </c>
      <c r="R193" s="157">
        <f>Q193*H193</f>
        <v>0</v>
      </c>
      <c r="S193" s="157">
        <v>0.18099999999999999</v>
      </c>
      <c r="T193" s="158">
        <f>S193*H193</f>
        <v>74.419960000000003</v>
      </c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R193" s="159" t="s">
        <v>246</v>
      </c>
      <c r="AT193" s="159" t="s">
        <v>242</v>
      </c>
      <c r="AU193" s="159" t="s">
        <v>140</v>
      </c>
      <c r="AY193" s="18" t="s">
        <v>239</v>
      </c>
      <c r="BE193" s="160">
        <f>IF(N193="základná",J193,0)</f>
        <v>0</v>
      </c>
      <c r="BF193" s="160">
        <f>IF(N193="znížená",J193,0)</f>
        <v>0</v>
      </c>
      <c r="BG193" s="160">
        <f>IF(N193="zákl. prenesená",J193,0)</f>
        <v>0</v>
      </c>
      <c r="BH193" s="160">
        <f>IF(N193="zníž. prenesená",J193,0)</f>
        <v>0</v>
      </c>
      <c r="BI193" s="160">
        <f>IF(N193="nulová",J193,0)</f>
        <v>0</v>
      </c>
      <c r="BJ193" s="18" t="s">
        <v>140</v>
      </c>
      <c r="BK193" s="161">
        <f>ROUND(I193*H193,3)</f>
        <v>0</v>
      </c>
      <c r="BL193" s="18" t="s">
        <v>246</v>
      </c>
      <c r="BM193" s="159" t="s">
        <v>2999</v>
      </c>
    </row>
    <row r="194" spans="1:65" s="2" customFormat="1" ht="19.649999999999999">
      <c r="A194" s="34"/>
      <c r="B194" s="35"/>
      <c r="C194" s="34"/>
      <c r="D194" s="163" t="s">
        <v>316</v>
      </c>
      <c r="E194" s="34"/>
      <c r="F194" s="186" t="s">
        <v>3000</v>
      </c>
      <c r="G194" s="34"/>
      <c r="H194" s="34"/>
      <c r="I194" s="187"/>
      <c r="J194" s="34"/>
      <c r="K194" s="34"/>
      <c r="L194" s="35"/>
      <c r="M194" s="188"/>
      <c r="N194" s="189"/>
      <c r="O194" s="60"/>
      <c r="P194" s="60"/>
      <c r="Q194" s="60"/>
      <c r="R194" s="60"/>
      <c r="S194" s="60"/>
      <c r="T194" s="61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T194" s="18" t="s">
        <v>316</v>
      </c>
      <c r="AU194" s="18" t="s">
        <v>140</v>
      </c>
    </row>
    <row r="195" spans="1:65" s="13" customFormat="1">
      <c r="B195" s="162"/>
      <c r="D195" s="163" t="s">
        <v>247</v>
      </c>
      <c r="E195" s="164" t="s">
        <v>1</v>
      </c>
      <c r="F195" s="165" t="s">
        <v>3001</v>
      </c>
      <c r="H195" s="166">
        <v>411.16</v>
      </c>
      <c r="I195" s="167"/>
      <c r="L195" s="162"/>
      <c r="M195" s="168"/>
      <c r="N195" s="169"/>
      <c r="O195" s="169"/>
      <c r="P195" s="169"/>
      <c r="Q195" s="169"/>
      <c r="R195" s="169"/>
      <c r="S195" s="169"/>
      <c r="T195" s="170"/>
      <c r="AT195" s="164" t="s">
        <v>247</v>
      </c>
      <c r="AU195" s="164" t="s">
        <v>140</v>
      </c>
      <c r="AV195" s="13" t="s">
        <v>140</v>
      </c>
      <c r="AW195" s="13" t="s">
        <v>3</v>
      </c>
      <c r="AX195" s="13" t="s">
        <v>88</v>
      </c>
      <c r="AY195" s="164" t="s">
        <v>239</v>
      </c>
    </row>
    <row r="196" spans="1:65" s="12" customFormat="1" ht="22.75" customHeight="1">
      <c r="B196" s="134"/>
      <c r="D196" s="135" t="s">
        <v>79</v>
      </c>
      <c r="E196" s="145" t="s">
        <v>457</v>
      </c>
      <c r="F196" s="145" t="s">
        <v>458</v>
      </c>
      <c r="I196" s="137"/>
      <c r="J196" s="146">
        <f>BK196</f>
        <v>0</v>
      </c>
      <c r="L196" s="134"/>
      <c r="M196" s="139"/>
      <c r="N196" s="140"/>
      <c r="O196" s="140"/>
      <c r="P196" s="141">
        <f>SUM(P197:P204)</f>
        <v>0</v>
      </c>
      <c r="Q196" s="140"/>
      <c r="R196" s="141">
        <f>SUM(R197:R204)</f>
        <v>0</v>
      </c>
      <c r="S196" s="140"/>
      <c r="T196" s="142">
        <f>SUM(T197:T204)</f>
        <v>0</v>
      </c>
      <c r="AR196" s="135" t="s">
        <v>88</v>
      </c>
      <c r="AT196" s="143" t="s">
        <v>79</v>
      </c>
      <c r="AU196" s="143" t="s">
        <v>88</v>
      </c>
      <c r="AY196" s="135" t="s">
        <v>239</v>
      </c>
      <c r="BK196" s="144">
        <f>SUM(BK197:BK204)</f>
        <v>0</v>
      </c>
    </row>
    <row r="197" spans="1:65" s="2" customFormat="1" ht="24.25" customHeight="1">
      <c r="A197" s="34"/>
      <c r="B197" s="147"/>
      <c r="C197" s="148" t="s">
        <v>339</v>
      </c>
      <c r="D197" s="148" t="s">
        <v>242</v>
      </c>
      <c r="E197" s="149" t="s">
        <v>459</v>
      </c>
      <c r="F197" s="150" t="s">
        <v>460</v>
      </c>
      <c r="G197" s="151" t="s">
        <v>461</v>
      </c>
      <c r="H197" s="152">
        <v>738.43100000000004</v>
      </c>
      <c r="I197" s="153"/>
      <c r="J197" s="152">
        <f>ROUND(I197*H197,3)</f>
        <v>0</v>
      </c>
      <c r="K197" s="154"/>
      <c r="L197" s="35"/>
      <c r="M197" s="155" t="s">
        <v>1</v>
      </c>
      <c r="N197" s="156" t="s">
        <v>46</v>
      </c>
      <c r="O197" s="60"/>
      <c r="P197" s="157">
        <f>O197*H197</f>
        <v>0</v>
      </c>
      <c r="Q197" s="157">
        <v>0</v>
      </c>
      <c r="R197" s="157">
        <f>Q197*H197</f>
        <v>0</v>
      </c>
      <c r="S197" s="157">
        <v>0</v>
      </c>
      <c r="T197" s="158">
        <f>S197*H197</f>
        <v>0</v>
      </c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R197" s="159" t="s">
        <v>246</v>
      </c>
      <c r="AT197" s="159" t="s">
        <v>242</v>
      </c>
      <c r="AU197" s="159" t="s">
        <v>140</v>
      </c>
      <c r="AY197" s="18" t="s">
        <v>239</v>
      </c>
      <c r="BE197" s="160">
        <f>IF(N197="základná",J197,0)</f>
        <v>0</v>
      </c>
      <c r="BF197" s="160">
        <f>IF(N197="znížená",J197,0)</f>
        <v>0</v>
      </c>
      <c r="BG197" s="160">
        <f>IF(N197="zákl. prenesená",J197,0)</f>
        <v>0</v>
      </c>
      <c r="BH197" s="160">
        <f>IF(N197="zníž. prenesená",J197,0)</f>
        <v>0</v>
      </c>
      <c r="BI197" s="160">
        <f>IF(N197="nulová",J197,0)</f>
        <v>0</v>
      </c>
      <c r="BJ197" s="18" t="s">
        <v>140</v>
      </c>
      <c r="BK197" s="161">
        <f>ROUND(I197*H197,3)</f>
        <v>0</v>
      </c>
      <c r="BL197" s="18" t="s">
        <v>246</v>
      </c>
      <c r="BM197" s="159" t="s">
        <v>3002</v>
      </c>
    </row>
    <row r="198" spans="1:65" s="2" customFormat="1" ht="19.649999999999999">
      <c r="A198" s="34"/>
      <c r="B198" s="35"/>
      <c r="C198" s="34"/>
      <c r="D198" s="163" t="s">
        <v>316</v>
      </c>
      <c r="E198" s="34"/>
      <c r="F198" s="186" t="s">
        <v>2130</v>
      </c>
      <c r="G198" s="34"/>
      <c r="H198" s="34"/>
      <c r="I198" s="187"/>
      <c r="J198" s="34"/>
      <c r="K198" s="34"/>
      <c r="L198" s="35"/>
      <c r="M198" s="188"/>
      <c r="N198" s="189"/>
      <c r="O198" s="60"/>
      <c r="P198" s="60"/>
      <c r="Q198" s="60"/>
      <c r="R198" s="60"/>
      <c r="S198" s="60"/>
      <c r="T198" s="61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T198" s="18" t="s">
        <v>316</v>
      </c>
      <c r="AU198" s="18" t="s">
        <v>140</v>
      </c>
    </row>
    <row r="199" spans="1:65" s="2" customFormat="1" ht="24.25" customHeight="1">
      <c r="A199" s="34"/>
      <c r="B199" s="147"/>
      <c r="C199" s="148" t="s">
        <v>344</v>
      </c>
      <c r="D199" s="148" t="s">
        <v>242</v>
      </c>
      <c r="E199" s="149" t="s">
        <v>463</v>
      </c>
      <c r="F199" s="150" t="s">
        <v>464</v>
      </c>
      <c r="G199" s="151" t="s">
        <v>461</v>
      </c>
      <c r="H199" s="152">
        <v>738.43100000000004</v>
      </c>
      <c r="I199" s="153"/>
      <c r="J199" s="152">
        <f>ROUND(I199*H199,3)</f>
        <v>0</v>
      </c>
      <c r="K199" s="154"/>
      <c r="L199" s="35"/>
      <c r="M199" s="155" t="s">
        <v>1</v>
      </c>
      <c r="N199" s="156" t="s">
        <v>46</v>
      </c>
      <c r="O199" s="60"/>
      <c r="P199" s="157">
        <f>O199*H199</f>
        <v>0</v>
      </c>
      <c r="Q199" s="157">
        <v>0</v>
      </c>
      <c r="R199" s="157">
        <f>Q199*H199</f>
        <v>0</v>
      </c>
      <c r="S199" s="157">
        <v>0</v>
      </c>
      <c r="T199" s="158">
        <f>S199*H199</f>
        <v>0</v>
      </c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R199" s="159" t="s">
        <v>246</v>
      </c>
      <c r="AT199" s="159" t="s">
        <v>242</v>
      </c>
      <c r="AU199" s="159" t="s">
        <v>140</v>
      </c>
      <c r="AY199" s="18" t="s">
        <v>239</v>
      </c>
      <c r="BE199" s="160">
        <f>IF(N199="základná",J199,0)</f>
        <v>0</v>
      </c>
      <c r="BF199" s="160">
        <f>IF(N199="znížená",J199,0)</f>
        <v>0</v>
      </c>
      <c r="BG199" s="160">
        <f>IF(N199="zákl. prenesená",J199,0)</f>
        <v>0</v>
      </c>
      <c r="BH199" s="160">
        <f>IF(N199="zníž. prenesená",J199,0)</f>
        <v>0</v>
      </c>
      <c r="BI199" s="160">
        <f>IF(N199="nulová",J199,0)</f>
        <v>0</v>
      </c>
      <c r="BJ199" s="18" t="s">
        <v>140</v>
      </c>
      <c r="BK199" s="161">
        <f>ROUND(I199*H199,3)</f>
        <v>0</v>
      </c>
      <c r="BL199" s="18" t="s">
        <v>246</v>
      </c>
      <c r="BM199" s="159" t="s">
        <v>3003</v>
      </c>
    </row>
    <row r="200" spans="1:65" s="2" customFormat="1" ht="19.649999999999999">
      <c r="A200" s="34"/>
      <c r="B200" s="35"/>
      <c r="C200" s="34"/>
      <c r="D200" s="163" t="s">
        <v>316</v>
      </c>
      <c r="E200" s="34"/>
      <c r="F200" s="186" t="s">
        <v>466</v>
      </c>
      <c r="G200" s="34"/>
      <c r="H200" s="34"/>
      <c r="I200" s="187"/>
      <c r="J200" s="34"/>
      <c r="K200" s="34"/>
      <c r="L200" s="35"/>
      <c r="M200" s="188"/>
      <c r="N200" s="189"/>
      <c r="O200" s="60"/>
      <c r="P200" s="60"/>
      <c r="Q200" s="60"/>
      <c r="R200" s="60"/>
      <c r="S200" s="60"/>
      <c r="T200" s="61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T200" s="18" t="s">
        <v>316</v>
      </c>
      <c r="AU200" s="18" t="s">
        <v>140</v>
      </c>
    </row>
    <row r="201" spans="1:65" s="2" customFormat="1" ht="24.25" customHeight="1">
      <c r="A201" s="34"/>
      <c r="B201" s="147"/>
      <c r="C201" s="148" t="s">
        <v>307</v>
      </c>
      <c r="D201" s="148" t="s">
        <v>242</v>
      </c>
      <c r="E201" s="149" t="s">
        <v>467</v>
      </c>
      <c r="F201" s="150" t="s">
        <v>468</v>
      </c>
      <c r="G201" s="151" t="s">
        <v>461</v>
      </c>
      <c r="H201" s="152">
        <v>738.43100000000004</v>
      </c>
      <c r="I201" s="153"/>
      <c r="J201" s="152">
        <f>ROUND(I201*H201,3)</f>
        <v>0</v>
      </c>
      <c r="K201" s="154"/>
      <c r="L201" s="35"/>
      <c r="M201" s="155" t="s">
        <v>1</v>
      </c>
      <c r="N201" s="156" t="s">
        <v>46</v>
      </c>
      <c r="O201" s="60"/>
      <c r="P201" s="157">
        <f>O201*H201</f>
        <v>0</v>
      </c>
      <c r="Q201" s="157">
        <v>0</v>
      </c>
      <c r="R201" s="157">
        <f>Q201*H201</f>
        <v>0</v>
      </c>
      <c r="S201" s="157">
        <v>0</v>
      </c>
      <c r="T201" s="158">
        <f>S201*H201</f>
        <v>0</v>
      </c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R201" s="159" t="s">
        <v>246</v>
      </c>
      <c r="AT201" s="159" t="s">
        <v>242</v>
      </c>
      <c r="AU201" s="159" t="s">
        <v>140</v>
      </c>
      <c r="AY201" s="18" t="s">
        <v>239</v>
      </c>
      <c r="BE201" s="160">
        <f>IF(N201="základná",J201,0)</f>
        <v>0</v>
      </c>
      <c r="BF201" s="160">
        <f>IF(N201="znížená",J201,0)</f>
        <v>0</v>
      </c>
      <c r="BG201" s="160">
        <f>IF(N201="zákl. prenesená",J201,0)</f>
        <v>0</v>
      </c>
      <c r="BH201" s="160">
        <f>IF(N201="zníž. prenesená",J201,0)</f>
        <v>0</v>
      </c>
      <c r="BI201" s="160">
        <f>IF(N201="nulová",J201,0)</f>
        <v>0</v>
      </c>
      <c r="BJ201" s="18" t="s">
        <v>140</v>
      </c>
      <c r="BK201" s="161">
        <f>ROUND(I201*H201,3)</f>
        <v>0</v>
      </c>
      <c r="BL201" s="18" t="s">
        <v>246</v>
      </c>
      <c r="BM201" s="159" t="s">
        <v>3004</v>
      </c>
    </row>
    <row r="202" spans="1:65" s="2" customFormat="1" ht="24.25" customHeight="1">
      <c r="A202" s="34"/>
      <c r="B202" s="147"/>
      <c r="C202" s="148" t="s">
        <v>355</v>
      </c>
      <c r="D202" s="148" t="s">
        <v>242</v>
      </c>
      <c r="E202" s="149" t="s">
        <v>470</v>
      </c>
      <c r="F202" s="150" t="s">
        <v>471</v>
      </c>
      <c r="G202" s="151" t="s">
        <v>461</v>
      </c>
      <c r="H202" s="152">
        <v>738.43100000000004</v>
      </c>
      <c r="I202" s="153"/>
      <c r="J202" s="152">
        <f>ROUND(I202*H202,3)</f>
        <v>0</v>
      </c>
      <c r="K202" s="154"/>
      <c r="L202" s="35"/>
      <c r="M202" s="155" t="s">
        <v>1</v>
      </c>
      <c r="N202" s="156" t="s">
        <v>46</v>
      </c>
      <c r="O202" s="60"/>
      <c r="P202" s="157">
        <f>O202*H202</f>
        <v>0</v>
      </c>
      <c r="Q202" s="157">
        <v>0</v>
      </c>
      <c r="R202" s="157">
        <f>Q202*H202</f>
        <v>0</v>
      </c>
      <c r="S202" s="157">
        <v>0</v>
      </c>
      <c r="T202" s="158">
        <f>S202*H202</f>
        <v>0</v>
      </c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R202" s="159" t="s">
        <v>246</v>
      </c>
      <c r="AT202" s="159" t="s">
        <v>242</v>
      </c>
      <c r="AU202" s="159" t="s">
        <v>140</v>
      </c>
      <c r="AY202" s="18" t="s">
        <v>239</v>
      </c>
      <c r="BE202" s="160">
        <f>IF(N202="základná",J202,0)</f>
        <v>0</v>
      </c>
      <c r="BF202" s="160">
        <f>IF(N202="znížená",J202,0)</f>
        <v>0</v>
      </c>
      <c r="BG202" s="160">
        <f>IF(N202="zákl. prenesená",J202,0)</f>
        <v>0</v>
      </c>
      <c r="BH202" s="160">
        <f>IF(N202="zníž. prenesená",J202,0)</f>
        <v>0</v>
      </c>
      <c r="BI202" s="160">
        <f>IF(N202="nulová",J202,0)</f>
        <v>0</v>
      </c>
      <c r="BJ202" s="18" t="s">
        <v>140</v>
      </c>
      <c r="BK202" s="161">
        <f>ROUND(I202*H202,3)</f>
        <v>0</v>
      </c>
      <c r="BL202" s="18" t="s">
        <v>246</v>
      </c>
      <c r="BM202" s="159" t="s">
        <v>3005</v>
      </c>
    </row>
    <row r="203" spans="1:65" s="2" customFormat="1" ht="19.649999999999999">
      <c r="A203" s="34"/>
      <c r="B203" s="35"/>
      <c r="C203" s="34"/>
      <c r="D203" s="163" t="s">
        <v>316</v>
      </c>
      <c r="E203" s="34"/>
      <c r="F203" s="186" t="s">
        <v>473</v>
      </c>
      <c r="G203" s="34"/>
      <c r="H203" s="34"/>
      <c r="I203" s="187"/>
      <c r="J203" s="34"/>
      <c r="K203" s="34"/>
      <c r="L203" s="35"/>
      <c r="M203" s="188"/>
      <c r="N203" s="189"/>
      <c r="O203" s="60"/>
      <c r="P203" s="60"/>
      <c r="Q203" s="60"/>
      <c r="R203" s="60"/>
      <c r="S203" s="60"/>
      <c r="T203" s="61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T203" s="18" t="s">
        <v>316</v>
      </c>
      <c r="AU203" s="18" t="s">
        <v>140</v>
      </c>
    </row>
    <row r="204" spans="1:65" s="2" customFormat="1" ht="24.25" customHeight="1">
      <c r="A204" s="34"/>
      <c r="B204" s="147"/>
      <c r="C204" s="148" t="s">
        <v>761</v>
      </c>
      <c r="D204" s="148" t="s">
        <v>242</v>
      </c>
      <c r="E204" s="149" t="s">
        <v>474</v>
      </c>
      <c r="F204" s="150" t="s">
        <v>475</v>
      </c>
      <c r="G204" s="151" t="s">
        <v>461</v>
      </c>
      <c r="H204" s="152">
        <v>738.43100000000004</v>
      </c>
      <c r="I204" s="153"/>
      <c r="J204" s="152">
        <f>ROUND(I204*H204,3)</f>
        <v>0</v>
      </c>
      <c r="K204" s="154"/>
      <c r="L204" s="35"/>
      <c r="M204" s="155" t="s">
        <v>1</v>
      </c>
      <c r="N204" s="156" t="s">
        <v>46</v>
      </c>
      <c r="O204" s="60"/>
      <c r="P204" s="157">
        <f>O204*H204</f>
        <v>0</v>
      </c>
      <c r="Q204" s="157">
        <v>0</v>
      </c>
      <c r="R204" s="157">
        <f>Q204*H204</f>
        <v>0</v>
      </c>
      <c r="S204" s="157">
        <v>0</v>
      </c>
      <c r="T204" s="158">
        <f>S204*H204</f>
        <v>0</v>
      </c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R204" s="159" t="s">
        <v>246</v>
      </c>
      <c r="AT204" s="159" t="s">
        <v>242</v>
      </c>
      <c r="AU204" s="159" t="s">
        <v>140</v>
      </c>
      <c r="AY204" s="18" t="s">
        <v>239</v>
      </c>
      <c r="BE204" s="160">
        <f>IF(N204="základná",J204,0)</f>
        <v>0</v>
      </c>
      <c r="BF204" s="160">
        <f>IF(N204="znížená",J204,0)</f>
        <v>0</v>
      </c>
      <c r="BG204" s="160">
        <f>IF(N204="zákl. prenesená",J204,0)</f>
        <v>0</v>
      </c>
      <c r="BH204" s="160">
        <f>IF(N204="zníž. prenesená",J204,0)</f>
        <v>0</v>
      </c>
      <c r="BI204" s="160">
        <f>IF(N204="nulová",J204,0)</f>
        <v>0</v>
      </c>
      <c r="BJ204" s="18" t="s">
        <v>140</v>
      </c>
      <c r="BK204" s="161">
        <f>ROUND(I204*H204,3)</f>
        <v>0</v>
      </c>
      <c r="BL204" s="18" t="s">
        <v>246</v>
      </c>
      <c r="BM204" s="159" t="s">
        <v>3006</v>
      </c>
    </row>
    <row r="205" spans="1:65" s="12" customFormat="1" ht="25.85" customHeight="1">
      <c r="B205" s="134"/>
      <c r="D205" s="135" t="s">
        <v>79</v>
      </c>
      <c r="E205" s="136" t="s">
        <v>320</v>
      </c>
      <c r="F205" s="136" t="s">
        <v>489</v>
      </c>
      <c r="I205" s="137"/>
      <c r="J205" s="138">
        <f>BK205</f>
        <v>0</v>
      </c>
      <c r="L205" s="134"/>
      <c r="M205" s="139"/>
      <c r="N205" s="140"/>
      <c r="O205" s="140"/>
      <c r="P205" s="141">
        <f>P206+P214</f>
        <v>0</v>
      </c>
      <c r="Q205" s="140"/>
      <c r="R205" s="141">
        <f>R206+R214</f>
        <v>59.064835519999995</v>
      </c>
      <c r="S205" s="140"/>
      <c r="T205" s="142">
        <f>T206+T214</f>
        <v>0</v>
      </c>
      <c r="AR205" s="135" t="s">
        <v>88</v>
      </c>
      <c r="AT205" s="143" t="s">
        <v>79</v>
      </c>
      <c r="AU205" s="143" t="s">
        <v>80</v>
      </c>
      <c r="AY205" s="135" t="s">
        <v>239</v>
      </c>
      <c r="BK205" s="144">
        <f>BK206+BK214</f>
        <v>0</v>
      </c>
    </row>
    <row r="206" spans="1:65" s="12" customFormat="1" ht="22.75" customHeight="1">
      <c r="B206" s="134"/>
      <c r="D206" s="135" t="s">
        <v>79</v>
      </c>
      <c r="E206" s="145" t="s">
        <v>490</v>
      </c>
      <c r="F206" s="145" t="s">
        <v>491</v>
      </c>
      <c r="I206" s="137"/>
      <c r="J206" s="146">
        <f>BK206</f>
        <v>0</v>
      </c>
      <c r="L206" s="134"/>
      <c r="M206" s="139"/>
      <c r="N206" s="140"/>
      <c r="O206" s="140"/>
      <c r="P206" s="141">
        <f>SUM(P207:P213)</f>
        <v>0</v>
      </c>
      <c r="Q206" s="140"/>
      <c r="R206" s="141">
        <f>SUM(R207:R213)</f>
        <v>59.064835519999995</v>
      </c>
      <c r="S206" s="140"/>
      <c r="T206" s="142">
        <f>SUM(T207:T213)</f>
        <v>0</v>
      </c>
      <c r="AR206" s="135" t="s">
        <v>88</v>
      </c>
      <c r="AT206" s="143" t="s">
        <v>79</v>
      </c>
      <c r="AU206" s="143" t="s">
        <v>88</v>
      </c>
      <c r="AY206" s="135" t="s">
        <v>239</v>
      </c>
      <c r="BK206" s="144">
        <f>SUM(BK207:BK213)</f>
        <v>0</v>
      </c>
    </row>
    <row r="207" spans="1:65" s="2" customFormat="1" ht="24.25" customHeight="1">
      <c r="A207" s="34"/>
      <c r="B207" s="147"/>
      <c r="C207" s="148" t="s">
        <v>362</v>
      </c>
      <c r="D207" s="148" t="s">
        <v>242</v>
      </c>
      <c r="E207" s="149" t="s">
        <v>3007</v>
      </c>
      <c r="F207" s="150" t="s">
        <v>3008</v>
      </c>
      <c r="G207" s="151" t="s">
        <v>245</v>
      </c>
      <c r="H207" s="152">
        <v>26.623999999999999</v>
      </c>
      <c r="I207" s="153"/>
      <c r="J207" s="152">
        <f>ROUND(I207*H207,3)</f>
        <v>0</v>
      </c>
      <c r="K207" s="154"/>
      <c r="L207" s="35"/>
      <c r="M207" s="155" t="s">
        <v>1</v>
      </c>
      <c r="N207" s="156" t="s">
        <v>46</v>
      </c>
      <c r="O207" s="60"/>
      <c r="P207" s="157">
        <f>O207*H207</f>
        <v>0</v>
      </c>
      <c r="Q207" s="157">
        <v>2.2151299999999998</v>
      </c>
      <c r="R207" s="157">
        <f>Q207*H207</f>
        <v>58.975621119999992</v>
      </c>
      <c r="S207" s="157">
        <v>0</v>
      </c>
      <c r="T207" s="158">
        <f>S207*H207</f>
        <v>0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159" t="s">
        <v>246</v>
      </c>
      <c r="AT207" s="159" t="s">
        <v>242</v>
      </c>
      <c r="AU207" s="159" t="s">
        <v>140</v>
      </c>
      <c r="AY207" s="18" t="s">
        <v>239</v>
      </c>
      <c r="BE207" s="160">
        <f>IF(N207="základná",J207,0)</f>
        <v>0</v>
      </c>
      <c r="BF207" s="160">
        <f>IF(N207="znížená",J207,0)</f>
        <v>0</v>
      </c>
      <c r="BG207" s="160">
        <f>IF(N207="zákl. prenesená",J207,0)</f>
        <v>0</v>
      </c>
      <c r="BH207" s="160">
        <f>IF(N207="zníž. prenesená",J207,0)</f>
        <v>0</v>
      </c>
      <c r="BI207" s="160">
        <f>IF(N207="nulová",J207,0)</f>
        <v>0</v>
      </c>
      <c r="BJ207" s="18" t="s">
        <v>140</v>
      </c>
      <c r="BK207" s="161">
        <f>ROUND(I207*H207,3)</f>
        <v>0</v>
      </c>
      <c r="BL207" s="18" t="s">
        <v>246</v>
      </c>
      <c r="BM207" s="159" t="s">
        <v>3009</v>
      </c>
    </row>
    <row r="208" spans="1:65" s="13" customFormat="1">
      <c r="B208" s="162"/>
      <c r="D208" s="163" t="s">
        <v>247</v>
      </c>
      <c r="E208" s="164" t="s">
        <v>1</v>
      </c>
      <c r="F208" s="165" t="s">
        <v>3010</v>
      </c>
      <c r="H208" s="166">
        <v>17.664000000000001</v>
      </c>
      <c r="I208" s="167"/>
      <c r="L208" s="162"/>
      <c r="M208" s="168"/>
      <c r="N208" s="169"/>
      <c r="O208" s="169"/>
      <c r="P208" s="169"/>
      <c r="Q208" s="169"/>
      <c r="R208" s="169"/>
      <c r="S208" s="169"/>
      <c r="T208" s="170"/>
      <c r="AT208" s="164" t="s">
        <v>247</v>
      </c>
      <c r="AU208" s="164" t="s">
        <v>140</v>
      </c>
      <c r="AV208" s="13" t="s">
        <v>140</v>
      </c>
      <c r="AW208" s="13" t="s">
        <v>3</v>
      </c>
      <c r="AX208" s="13" t="s">
        <v>80</v>
      </c>
      <c r="AY208" s="164" t="s">
        <v>239</v>
      </c>
    </row>
    <row r="209" spans="1:65" s="13" customFormat="1" ht="20.95">
      <c r="B209" s="162"/>
      <c r="D209" s="163" t="s">
        <v>247</v>
      </c>
      <c r="E209" s="164" t="s">
        <v>1</v>
      </c>
      <c r="F209" s="165" t="s">
        <v>2943</v>
      </c>
      <c r="H209" s="166">
        <v>8.9600000000000009</v>
      </c>
      <c r="I209" s="167"/>
      <c r="L209" s="162"/>
      <c r="M209" s="168"/>
      <c r="N209" s="169"/>
      <c r="O209" s="169"/>
      <c r="P209" s="169"/>
      <c r="Q209" s="169"/>
      <c r="R209" s="169"/>
      <c r="S209" s="169"/>
      <c r="T209" s="170"/>
      <c r="AT209" s="164" t="s">
        <v>247</v>
      </c>
      <c r="AU209" s="164" t="s">
        <v>140</v>
      </c>
      <c r="AV209" s="13" t="s">
        <v>140</v>
      </c>
      <c r="AW209" s="13" t="s">
        <v>3</v>
      </c>
      <c r="AX209" s="13" t="s">
        <v>80</v>
      </c>
      <c r="AY209" s="164" t="s">
        <v>239</v>
      </c>
    </row>
    <row r="210" spans="1:65" s="14" customFormat="1">
      <c r="B210" s="171"/>
      <c r="D210" s="163" t="s">
        <v>247</v>
      </c>
      <c r="E210" s="172" t="s">
        <v>1</v>
      </c>
      <c r="F210" s="173" t="s">
        <v>249</v>
      </c>
      <c r="H210" s="174">
        <v>26.623999999999999</v>
      </c>
      <c r="I210" s="175"/>
      <c r="L210" s="171"/>
      <c r="M210" s="176"/>
      <c r="N210" s="177"/>
      <c r="O210" s="177"/>
      <c r="P210" s="177"/>
      <c r="Q210" s="177"/>
      <c r="R210" s="177"/>
      <c r="S210" s="177"/>
      <c r="T210" s="178"/>
      <c r="AT210" s="172" t="s">
        <v>247</v>
      </c>
      <c r="AU210" s="172" t="s">
        <v>140</v>
      </c>
      <c r="AV210" s="14" t="s">
        <v>246</v>
      </c>
      <c r="AW210" s="14" t="s">
        <v>3</v>
      </c>
      <c r="AX210" s="14" t="s">
        <v>88</v>
      </c>
      <c r="AY210" s="172" t="s">
        <v>239</v>
      </c>
    </row>
    <row r="211" spans="1:65" s="2" customFormat="1" ht="24.25" customHeight="1">
      <c r="A211" s="34"/>
      <c r="B211" s="147"/>
      <c r="C211" s="148" t="s">
        <v>916</v>
      </c>
      <c r="D211" s="148" t="s">
        <v>242</v>
      </c>
      <c r="E211" s="149" t="s">
        <v>3011</v>
      </c>
      <c r="F211" s="150" t="s">
        <v>3012</v>
      </c>
      <c r="G211" s="151" t="s">
        <v>261</v>
      </c>
      <c r="H211" s="152">
        <v>21.92</v>
      </c>
      <c r="I211" s="153"/>
      <c r="J211" s="152">
        <f>ROUND(I211*H211,3)</f>
        <v>0</v>
      </c>
      <c r="K211" s="154"/>
      <c r="L211" s="35"/>
      <c r="M211" s="155" t="s">
        <v>1</v>
      </c>
      <c r="N211" s="156" t="s">
        <v>46</v>
      </c>
      <c r="O211" s="60"/>
      <c r="P211" s="157">
        <f>O211*H211</f>
        <v>0</v>
      </c>
      <c r="Q211" s="157">
        <v>4.0699999999999998E-3</v>
      </c>
      <c r="R211" s="157">
        <f>Q211*H211</f>
        <v>8.9214399999999999E-2</v>
      </c>
      <c r="S211" s="157">
        <v>0</v>
      </c>
      <c r="T211" s="158">
        <f>S211*H211</f>
        <v>0</v>
      </c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R211" s="159" t="s">
        <v>246</v>
      </c>
      <c r="AT211" s="159" t="s">
        <v>242</v>
      </c>
      <c r="AU211" s="159" t="s">
        <v>140</v>
      </c>
      <c r="AY211" s="18" t="s">
        <v>239</v>
      </c>
      <c r="BE211" s="160">
        <f>IF(N211="základná",J211,0)</f>
        <v>0</v>
      </c>
      <c r="BF211" s="160">
        <f>IF(N211="znížená",J211,0)</f>
        <v>0</v>
      </c>
      <c r="BG211" s="160">
        <f>IF(N211="zákl. prenesená",J211,0)</f>
        <v>0</v>
      </c>
      <c r="BH211" s="160">
        <f>IF(N211="zníž. prenesená",J211,0)</f>
        <v>0</v>
      </c>
      <c r="BI211" s="160">
        <f>IF(N211="nulová",J211,0)</f>
        <v>0</v>
      </c>
      <c r="BJ211" s="18" t="s">
        <v>140</v>
      </c>
      <c r="BK211" s="161">
        <f>ROUND(I211*H211,3)</f>
        <v>0</v>
      </c>
      <c r="BL211" s="18" t="s">
        <v>246</v>
      </c>
      <c r="BM211" s="159" t="s">
        <v>3013</v>
      </c>
    </row>
    <row r="212" spans="1:65" s="13" customFormat="1">
      <c r="B212" s="162"/>
      <c r="D212" s="163" t="s">
        <v>247</v>
      </c>
      <c r="E212" s="164" t="s">
        <v>1</v>
      </c>
      <c r="F212" s="165" t="s">
        <v>3014</v>
      </c>
      <c r="H212" s="166">
        <v>21.92</v>
      </c>
      <c r="I212" s="167"/>
      <c r="L212" s="162"/>
      <c r="M212" s="168"/>
      <c r="N212" s="169"/>
      <c r="O212" s="169"/>
      <c r="P212" s="169"/>
      <c r="Q212" s="169"/>
      <c r="R212" s="169"/>
      <c r="S212" s="169"/>
      <c r="T212" s="170"/>
      <c r="AT212" s="164" t="s">
        <v>247</v>
      </c>
      <c r="AU212" s="164" t="s">
        <v>140</v>
      </c>
      <c r="AV212" s="13" t="s">
        <v>140</v>
      </c>
      <c r="AW212" s="13" t="s">
        <v>3</v>
      </c>
      <c r="AX212" s="13" t="s">
        <v>88</v>
      </c>
      <c r="AY212" s="164" t="s">
        <v>239</v>
      </c>
    </row>
    <row r="213" spans="1:65" s="2" customFormat="1" ht="24.25" customHeight="1">
      <c r="A213" s="34"/>
      <c r="B213" s="147"/>
      <c r="C213" s="148" t="s">
        <v>921</v>
      </c>
      <c r="D213" s="148" t="s">
        <v>242</v>
      </c>
      <c r="E213" s="149" t="s">
        <v>3015</v>
      </c>
      <c r="F213" s="150" t="s">
        <v>3016</v>
      </c>
      <c r="G213" s="151" t="s">
        <v>261</v>
      </c>
      <c r="H213" s="152">
        <v>21.92</v>
      </c>
      <c r="I213" s="153"/>
      <c r="J213" s="152">
        <f>ROUND(I213*H213,3)</f>
        <v>0</v>
      </c>
      <c r="K213" s="154"/>
      <c r="L213" s="35"/>
      <c r="M213" s="155" t="s">
        <v>1</v>
      </c>
      <c r="N213" s="156" t="s">
        <v>46</v>
      </c>
      <c r="O213" s="60"/>
      <c r="P213" s="157">
        <f>O213*H213</f>
        <v>0</v>
      </c>
      <c r="Q213" s="157">
        <v>0</v>
      </c>
      <c r="R213" s="157">
        <f>Q213*H213</f>
        <v>0</v>
      </c>
      <c r="S213" s="157">
        <v>0</v>
      </c>
      <c r="T213" s="158">
        <f>S213*H213</f>
        <v>0</v>
      </c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R213" s="159" t="s">
        <v>246</v>
      </c>
      <c r="AT213" s="159" t="s">
        <v>242</v>
      </c>
      <c r="AU213" s="159" t="s">
        <v>140</v>
      </c>
      <c r="AY213" s="18" t="s">
        <v>239</v>
      </c>
      <c r="BE213" s="160">
        <f>IF(N213="základná",J213,0)</f>
        <v>0</v>
      </c>
      <c r="BF213" s="160">
        <f>IF(N213="znížená",J213,0)</f>
        <v>0</v>
      </c>
      <c r="BG213" s="160">
        <f>IF(N213="zákl. prenesená",J213,0)</f>
        <v>0</v>
      </c>
      <c r="BH213" s="160">
        <f>IF(N213="zníž. prenesená",J213,0)</f>
        <v>0</v>
      </c>
      <c r="BI213" s="160">
        <f>IF(N213="nulová",J213,0)</f>
        <v>0</v>
      </c>
      <c r="BJ213" s="18" t="s">
        <v>140</v>
      </c>
      <c r="BK213" s="161">
        <f>ROUND(I213*H213,3)</f>
        <v>0</v>
      </c>
      <c r="BL213" s="18" t="s">
        <v>246</v>
      </c>
      <c r="BM213" s="159" t="s">
        <v>3017</v>
      </c>
    </row>
    <row r="214" spans="1:65" s="12" customFormat="1" ht="22.75" customHeight="1">
      <c r="B214" s="134"/>
      <c r="D214" s="135" t="s">
        <v>79</v>
      </c>
      <c r="E214" s="145" t="s">
        <v>508</v>
      </c>
      <c r="F214" s="145" t="s">
        <v>509</v>
      </c>
      <c r="I214" s="137"/>
      <c r="J214" s="146">
        <f>BK214</f>
        <v>0</v>
      </c>
      <c r="L214" s="134"/>
      <c r="M214" s="139"/>
      <c r="N214" s="140"/>
      <c r="O214" s="140"/>
      <c r="P214" s="141">
        <f>P215</f>
        <v>0</v>
      </c>
      <c r="Q214" s="140"/>
      <c r="R214" s="141">
        <f>R215</f>
        <v>0</v>
      </c>
      <c r="S214" s="140"/>
      <c r="T214" s="142">
        <f>T215</f>
        <v>0</v>
      </c>
      <c r="AR214" s="135" t="s">
        <v>88</v>
      </c>
      <c r="AT214" s="143" t="s">
        <v>79</v>
      </c>
      <c r="AU214" s="143" t="s">
        <v>88</v>
      </c>
      <c r="AY214" s="135" t="s">
        <v>239</v>
      </c>
      <c r="BK214" s="144">
        <f>BK215</f>
        <v>0</v>
      </c>
    </row>
    <row r="215" spans="1:65" s="2" customFormat="1" ht="24.25" customHeight="1">
      <c r="A215" s="34"/>
      <c r="B215" s="147"/>
      <c r="C215" s="148" t="s">
        <v>8</v>
      </c>
      <c r="D215" s="148" t="s">
        <v>242</v>
      </c>
      <c r="E215" s="149" t="s">
        <v>1378</v>
      </c>
      <c r="F215" s="150" t="s">
        <v>1379</v>
      </c>
      <c r="G215" s="151" t="s">
        <v>461</v>
      </c>
      <c r="H215" s="152">
        <v>59.064999999999998</v>
      </c>
      <c r="I215" s="153"/>
      <c r="J215" s="152">
        <f>ROUND(I215*H215,3)</f>
        <v>0</v>
      </c>
      <c r="K215" s="154"/>
      <c r="L215" s="35"/>
      <c r="M215" s="155" t="s">
        <v>1</v>
      </c>
      <c r="N215" s="156" t="s">
        <v>46</v>
      </c>
      <c r="O215" s="60"/>
      <c r="P215" s="157">
        <f>O215*H215</f>
        <v>0</v>
      </c>
      <c r="Q215" s="157">
        <v>0</v>
      </c>
      <c r="R215" s="157">
        <f>Q215*H215</f>
        <v>0</v>
      </c>
      <c r="S215" s="157">
        <v>0</v>
      </c>
      <c r="T215" s="158">
        <f>S215*H215</f>
        <v>0</v>
      </c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159" t="s">
        <v>246</v>
      </c>
      <c r="AT215" s="159" t="s">
        <v>242</v>
      </c>
      <c r="AU215" s="159" t="s">
        <v>140</v>
      </c>
      <c r="AY215" s="18" t="s">
        <v>239</v>
      </c>
      <c r="BE215" s="160">
        <f>IF(N215="základná",J215,0)</f>
        <v>0</v>
      </c>
      <c r="BF215" s="160">
        <f>IF(N215="znížená",J215,0)</f>
        <v>0</v>
      </c>
      <c r="BG215" s="160">
        <f>IF(N215="zákl. prenesená",J215,0)</f>
        <v>0</v>
      </c>
      <c r="BH215" s="160">
        <f>IF(N215="zníž. prenesená",J215,0)</f>
        <v>0</v>
      </c>
      <c r="BI215" s="160">
        <f>IF(N215="nulová",J215,0)</f>
        <v>0</v>
      </c>
      <c r="BJ215" s="18" t="s">
        <v>140</v>
      </c>
      <c r="BK215" s="161">
        <f>ROUND(I215*H215,3)</f>
        <v>0</v>
      </c>
      <c r="BL215" s="18" t="s">
        <v>246</v>
      </c>
      <c r="BM215" s="159" t="s">
        <v>3018</v>
      </c>
    </row>
    <row r="216" spans="1:65" s="12" customFormat="1" ht="25.85" customHeight="1">
      <c r="B216" s="134"/>
      <c r="D216" s="135" t="s">
        <v>79</v>
      </c>
      <c r="E216" s="136" t="s">
        <v>344</v>
      </c>
      <c r="F216" s="136" t="s">
        <v>2237</v>
      </c>
      <c r="I216" s="137"/>
      <c r="J216" s="138">
        <f>BK216</f>
        <v>0</v>
      </c>
      <c r="L216" s="134"/>
      <c r="M216" s="139"/>
      <c r="N216" s="140"/>
      <c r="O216" s="140"/>
      <c r="P216" s="141">
        <f>P217+P221+P255</f>
        <v>0</v>
      </c>
      <c r="Q216" s="140"/>
      <c r="R216" s="141">
        <f>R217+R221+R255</f>
        <v>35.884360000000001</v>
      </c>
      <c r="S216" s="140"/>
      <c r="T216" s="142">
        <f>T217+T221+T255</f>
        <v>0</v>
      </c>
      <c r="AR216" s="135" t="s">
        <v>88</v>
      </c>
      <c r="AT216" s="143" t="s">
        <v>79</v>
      </c>
      <c r="AU216" s="143" t="s">
        <v>80</v>
      </c>
      <c r="AY216" s="135" t="s">
        <v>239</v>
      </c>
      <c r="BK216" s="144">
        <f>BK217+BK221+BK255</f>
        <v>0</v>
      </c>
    </row>
    <row r="217" spans="1:65" s="12" customFormat="1" ht="22.75" customHeight="1">
      <c r="B217" s="134"/>
      <c r="D217" s="135" t="s">
        <v>79</v>
      </c>
      <c r="E217" s="145" t="s">
        <v>3019</v>
      </c>
      <c r="F217" s="145" t="s">
        <v>516</v>
      </c>
      <c r="I217" s="137"/>
      <c r="J217" s="146">
        <f>BK217</f>
        <v>0</v>
      </c>
      <c r="L217" s="134"/>
      <c r="M217" s="139"/>
      <c r="N217" s="140"/>
      <c r="O217" s="140"/>
      <c r="P217" s="141">
        <f>SUM(P218:P220)</f>
        <v>0</v>
      </c>
      <c r="Q217" s="140"/>
      <c r="R217" s="141">
        <f>SUM(R218:R220)</f>
        <v>14.016999999999999</v>
      </c>
      <c r="S217" s="140"/>
      <c r="T217" s="142">
        <f>SUM(T218:T220)</f>
        <v>0</v>
      </c>
      <c r="AR217" s="135" t="s">
        <v>88</v>
      </c>
      <c r="AT217" s="143" t="s">
        <v>79</v>
      </c>
      <c r="AU217" s="143" t="s">
        <v>88</v>
      </c>
      <c r="AY217" s="135" t="s">
        <v>239</v>
      </c>
      <c r="BK217" s="144">
        <f>SUM(BK218:BK220)</f>
        <v>0</v>
      </c>
    </row>
    <row r="218" spans="1:65" s="2" customFormat="1" ht="38" customHeight="1">
      <c r="A218" s="34"/>
      <c r="B218" s="147"/>
      <c r="C218" s="148" t="s">
        <v>375</v>
      </c>
      <c r="D218" s="148" t="s">
        <v>242</v>
      </c>
      <c r="E218" s="149" t="s">
        <v>3020</v>
      </c>
      <c r="F218" s="150" t="s">
        <v>3021</v>
      </c>
      <c r="G218" s="151" t="s">
        <v>261</v>
      </c>
      <c r="H218" s="152">
        <v>128.38</v>
      </c>
      <c r="I218" s="153"/>
      <c r="J218" s="152">
        <f>ROUND(I218*H218,3)</f>
        <v>0</v>
      </c>
      <c r="K218" s="154"/>
      <c r="L218" s="35"/>
      <c r="M218" s="155" t="s">
        <v>1</v>
      </c>
      <c r="N218" s="156" t="s">
        <v>46</v>
      </c>
      <c r="O218" s="60"/>
      <c r="P218" s="157">
        <f>O218*H218</f>
        <v>0</v>
      </c>
      <c r="Q218" s="157">
        <v>0</v>
      </c>
      <c r="R218" s="157">
        <f>Q218*H218</f>
        <v>0</v>
      </c>
      <c r="S218" s="157">
        <v>0</v>
      </c>
      <c r="T218" s="158">
        <f>S218*H218</f>
        <v>0</v>
      </c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R218" s="159" t="s">
        <v>246</v>
      </c>
      <c r="AT218" s="159" t="s">
        <v>242</v>
      </c>
      <c r="AU218" s="159" t="s">
        <v>140</v>
      </c>
      <c r="AY218" s="18" t="s">
        <v>239</v>
      </c>
      <c r="BE218" s="160">
        <f>IF(N218="základná",J218,0)</f>
        <v>0</v>
      </c>
      <c r="BF218" s="160">
        <f>IF(N218="znížená",J218,0)</f>
        <v>0</v>
      </c>
      <c r="BG218" s="160">
        <f>IF(N218="zákl. prenesená",J218,0)</f>
        <v>0</v>
      </c>
      <c r="BH218" s="160">
        <f>IF(N218="zníž. prenesená",J218,0)</f>
        <v>0</v>
      </c>
      <c r="BI218" s="160">
        <f>IF(N218="nulová",J218,0)</f>
        <v>0</v>
      </c>
      <c r="BJ218" s="18" t="s">
        <v>140</v>
      </c>
      <c r="BK218" s="161">
        <f>ROUND(I218*H218,3)</f>
        <v>0</v>
      </c>
      <c r="BL218" s="18" t="s">
        <v>246</v>
      </c>
      <c r="BM218" s="159" t="s">
        <v>3022</v>
      </c>
    </row>
    <row r="219" spans="1:65" s="13" customFormat="1">
      <c r="B219" s="162"/>
      <c r="D219" s="163" t="s">
        <v>247</v>
      </c>
      <c r="E219" s="164" t="s">
        <v>1</v>
      </c>
      <c r="F219" s="165" t="s">
        <v>3023</v>
      </c>
      <c r="H219" s="166">
        <v>128.38</v>
      </c>
      <c r="I219" s="167"/>
      <c r="L219" s="162"/>
      <c r="M219" s="168"/>
      <c r="N219" s="169"/>
      <c r="O219" s="169"/>
      <c r="P219" s="169"/>
      <c r="Q219" s="169"/>
      <c r="R219" s="169"/>
      <c r="S219" s="169"/>
      <c r="T219" s="170"/>
      <c r="AT219" s="164" t="s">
        <v>247</v>
      </c>
      <c r="AU219" s="164" t="s">
        <v>140</v>
      </c>
      <c r="AV219" s="13" t="s">
        <v>140</v>
      </c>
      <c r="AW219" s="13" t="s">
        <v>3</v>
      </c>
      <c r="AX219" s="13" t="s">
        <v>88</v>
      </c>
      <c r="AY219" s="164" t="s">
        <v>239</v>
      </c>
    </row>
    <row r="220" spans="1:65" s="2" customFormat="1" ht="24.25" customHeight="1">
      <c r="A220" s="34"/>
      <c r="B220" s="147"/>
      <c r="C220" s="190" t="s">
        <v>380</v>
      </c>
      <c r="D220" s="190" t="s">
        <v>541</v>
      </c>
      <c r="E220" s="191" t="s">
        <v>3024</v>
      </c>
      <c r="F220" s="192" t="s">
        <v>3025</v>
      </c>
      <c r="G220" s="193" t="s">
        <v>388</v>
      </c>
      <c r="H220" s="194">
        <v>131</v>
      </c>
      <c r="I220" s="195"/>
      <c r="J220" s="194">
        <f>ROUND(I220*H220,3)</f>
        <v>0</v>
      </c>
      <c r="K220" s="196"/>
      <c r="L220" s="197"/>
      <c r="M220" s="198" t="s">
        <v>1</v>
      </c>
      <c r="N220" s="199" t="s">
        <v>46</v>
      </c>
      <c r="O220" s="60"/>
      <c r="P220" s="157">
        <f>O220*H220</f>
        <v>0</v>
      </c>
      <c r="Q220" s="157">
        <v>0.107</v>
      </c>
      <c r="R220" s="157">
        <f>Q220*H220</f>
        <v>14.016999999999999</v>
      </c>
      <c r="S220" s="157">
        <v>0</v>
      </c>
      <c r="T220" s="158">
        <f>S220*H220</f>
        <v>0</v>
      </c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R220" s="159" t="s">
        <v>291</v>
      </c>
      <c r="AT220" s="159" t="s">
        <v>541</v>
      </c>
      <c r="AU220" s="159" t="s">
        <v>140</v>
      </c>
      <c r="AY220" s="18" t="s">
        <v>239</v>
      </c>
      <c r="BE220" s="160">
        <f>IF(N220="základná",J220,0)</f>
        <v>0</v>
      </c>
      <c r="BF220" s="160">
        <f>IF(N220="znížená",J220,0)</f>
        <v>0</v>
      </c>
      <c r="BG220" s="160">
        <f>IF(N220="zákl. prenesená",J220,0)</f>
        <v>0</v>
      </c>
      <c r="BH220" s="160">
        <f>IF(N220="zníž. prenesená",J220,0)</f>
        <v>0</v>
      </c>
      <c r="BI220" s="160">
        <f>IF(N220="nulová",J220,0)</f>
        <v>0</v>
      </c>
      <c r="BJ220" s="18" t="s">
        <v>140</v>
      </c>
      <c r="BK220" s="161">
        <f>ROUND(I220*H220,3)</f>
        <v>0</v>
      </c>
      <c r="BL220" s="18" t="s">
        <v>246</v>
      </c>
      <c r="BM220" s="159" t="s">
        <v>3026</v>
      </c>
    </row>
    <row r="221" spans="1:65" s="12" customFormat="1" ht="22.75" customHeight="1">
      <c r="B221" s="134"/>
      <c r="D221" s="135" t="s">
        <v>79</v>
      </c>
      <c r="E221" s="145" t="s">
        <v>3027</v>
      </c>
      <c r="F221" s="145" t="s">
        <v>3028</v>
      </c>
      <c r="I221" s="137"/>
      <c r="J221" s="146">
        <f>BK221</f>
        <v>0</v>
      </c>
      <c r="L221" s="134"/>
      <c r="M221" s="139"/>
      <c r="N221" s="140"/>
      <c r="O221" s="140"/>
      <c r="P221" s="141">
        <f>SUM(P222:P254)</f>
        <v>0</v>
      </c>
      <c r="Q221" s="140"/>
      <c r="R221" s="141">
        <f>SUM(R222:R254)</f>
        <v>21.867359999999998</v>
      </c>
      <c r="S221" s="140"/>
      <c r="T221" s="142">
        <f>SUM(T222:T254)</f>
        <v>0</v>
      </c>
      <c r="AR221" s="135" t="s">
        <v>88</v>
      </c>
      <c r="AT221" s="143" t="s">
        <v>79</v>
      </c>
      <c r="AU221" s="143" t="s">
        <v>88</v>
      </c>
      <c r="AY221" s="135" t="s">
        <v>239</v>
      </c>
      <c r="BK221" s="144">
        <f>SUM(BK222:BK254)</f>
        <v>0</v>
      </c>
    </row>
    <row r="222" spans="1:65" s="2" customFormat="1" ht="24.25" customHeight="1">
      <c r="A222" s="34"/>
      <c r="B222" s="147"/>
      <c r="C222" s="148" t="s">
        <v>385</v>
      </c>
      <c r="D222" s="148" t="s">
        <v>242</v>
      </c>
      <c r="E222" s="149" t="s">
        <v>3029</v>
      </c>
      <c r="F222" s="150" t="s">
        <v>3030</v>
      </c>
      <c r="G222" s="151" t="s">
        <v>388</v>
      </c>
      <c r="H222" s="152">
        <v>7</v>
      </c>
      <c r="I222" s="153"/>
      <c r="J222" s="152">
        <f t="shared" ref="J222:J240" si="0">ROUND(I222*H222,3)</f>
        <v>0</v>
      </c>
      <c r="K222" s="154"/>
      <c r="L222" s="35"/>
      <c r="M222" s="155" t="s">
        <v>1</v>
      </c>
      <c r="N222" s="156" t="s">
        <v>46</v>
      </c>
      <c r="O222" s="60"/>
      <c r="P222" s="157">
        <f t="shared" ref="P222:P240" si="1">O222*H222</f>
        <v>0</v>
      </c>
      <c r="Q222" s="157">
        <v>4.6999999999999999E-4</v>
      </c>
      <c r="R222" s="157">
        <f t="shared" ref="R222:R240" si="2">Q222*H222</f>
        <v>3.29E-3</v>
      </c>
      <c r="S222" s="157">
        <v>0</v>
      </c>
      <c r="T222" s="158">
        <f t="shared" ref="T222:T240" si="3">S222*H222</f>
        <v>0</v>
      </c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R222" s="159" t="s">
        <v>246</v>
      </c>
      <c r="AT222" s="159" t="s">
        <v>242</v>
      </c>
      <c r="AU222" s="159" t="s">
        <v>140</v>
      </c>
      <c r="AY222" s="18" t="s">
        <v>239</v>
      </c>
      <c r="BE222" s="160">
        <f t="shared" ref="BE222:BE240" si="4">IF(N222="základná",J222,0)</f>
        <v>0</v>
      </c>
      <c r="BF222" s="160">
        <f t="shared" ref="BF222:BF240" si="5">IF(N222="znížená",J222,0)</f>
        <v>0</v>
      </c>
      <c r="BG222" s="160">
        <f t="shared" ref="BG222:BG240" si="6">IF(N222="zákl. prenesená",J222,0)</f>
        <v>0</v>
      </c>
      <c r="BH222" s="160">
        <f t="shared" ref="BH222:BH240" si="7">IF(N222="zníž. prenesená",J222,0)</f>
        <v>0</v>
      </c>
      <c r="BI222" s="160">
        <f t="shared" ref="BI222:BI240" si="8">IF(N222="nulová",J222,0)</f>
        <v>0</v>
      </c>
      <c r="BJ222" s="18" t="s">
        <v>140</v>
      </c>
      <c r="BK222" s="161">
        <f t="shared" ref="BK222:BK240" si="9">ROUND(I222*H222,3)</f>
        <v>0</v>
      </c>
      <c r="BL222" s="18" t="s">
        <v>246</v>
      </c>
      <c r="BM222" s="159" t="s">
        <v>3031</v>
      </c>
    </row>
    <row r="223" spans="1:65" s="2" customFormat="1" ht="24.25" customHeight="1">
      <c r="A223" s="34"/>
      <c r="B223" s="147"/>
      <c r="C223" s="259" t="s">
        <v>393</v>
      </c>
      <c r="D223" s="259" t="s">
        <v>541</v>
      </c>
      <c r="E223" s="260" t="s">
        <v>3032</v>
      </c>
      <c r="F223" s="261" t="s">
        <v>3033</v>
      </c>
      <c r="G223" s="262" t="s">
        <v>388</v>
      </c>
      <c r="H223" s="263">
        <v>7</v>
      </c>
      <c r="I223" s="263"/>
      <c r="J223" s="263">
        <f t="shared" si="0"/>
        <v>0</v>
      </c>
      <c r="K223" s="196"/>
      <c r="L223" s="197"/>
      <c r="M223" s="198" t="s">
        <v>1</v>
      </c>
      <c r="N223" s="199" t="s">
        <v>46</v>
      </c>
      <c r="O223" s="60"/>
      <c r="P223" s="157">
        <f t="shared" si="1"/>
        <v>0</v>
      </c>
      <c r="Q223" s="157">
        <v>0.02</v>
      </c>
      <c r="R223" s="157">
        <f t="shared" si="2"/>
        <v>0.14000000000000001</v>
      </c>
      <c r="S223" s="157">
        <v>0</v>
      </c>
      <c r="T223" s="158">
        <f t="shared" si="3"/>
        <v>0</v>
      </c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R223" s="159" t="s">
        <v>291</v>
      </c>
      <c r="AT223" s="159" t="s">
        <v>541</v>
      </c>
      <c r="AU223" s="159" t="s">
        <v>140</v>
      </c>
      <c r="AY223" s="18" t="s">
        <v>239</v>
      </c>
      <c r="BE223" s="160">
        <f t="shared" si="4"/>
        <v>0</v>
      </c>
      <c r="BF223" s="160">
        <f t="shared" si="5"/>
        <v>0</v>
      </c>
      <c r="BG223" s="160">
        <f t="shared" si="6"/>
        <v>0</v>
      </c>
      <c r="BH223" s="160">
        <f t="shared" si="7"/>
        <v>0</v>
      </c>
      <c r="BI223" s="160">
        <f t="shared" si="8"/>
        <v>0</v>
      </c>
      <c r="BJ223" s="18" t="s">
        <v>140</v>
      </c>
      <c r="BK223" s="161">
        <f t="shared" si="9"/>
        <v>0</v>
      </c>
      <c r="BL223" s="18" t="s">
        <v>246</v>
      </c>
      <c r="BM223" s="159" t="s">
        <v>3034</v>
      </c>
    </row>
    <row r="224" spans="1:65" s="2" customFormat="1" ht="24.25" customHeight="1">
      <c r="A224" s="34"/>
      <c r="B224" s="147"/>
      <c r="C224" s="148" t="s">
        <v>400</v>
      </c>
      <c r="D224" s="148" t="s">
        <v>242</v>
      </c>
      <c r="E224" s="149" t="s">
        <v>3035</v>
      </c>
      <c r="F224" s="150" t="s">
        <v>3036</v>
      </c>
      <c r="G224" s="151" t="s">
        <v>388</v>
      </c>
      <c r="H224" s="152">
        <v>4</v>
      </c>
      <c r="I224" s="153"/>
      <c r="J224" s="152">
        <f t="shared" si="0"/>
        <v>0</v>
      </c>
      <c r="K224" s="154"/>
      <c r="L224" s="35"/>
      <c r="M224" s="155" t="s">
        <v>1</v>
      </c>
      <c r="N224" s="156" t="s">
        <v>46</v>
      </c>
      <c r="O224" s="60"/>
      <c r="P224" s="157">
        <f t="shared" si="1"/>
        <v>0</v>
      </c>
      <c r="Q224" s="157">
        <v>4.6999999999999999E-4</v>
      </c>
      <c r="R224" s="157">
        <f t="shared" si="2"/>
        <v>1.8799999999999999E-3</v>
      </c>
      <c r="S224" s="157">
        <v>0</v>
      </c>
      <c r="T224" s="158">
        <f t="shared" si="3"/>
        <v>0</v>
      </c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R224" s="159" t="s">
        <v>246</v>
      </c>
      <c r="AT224" s="159" t="s">
        <v>242</v>
      </c>
      <c r="AU224" s="159" t="s">
        <v>140</v>
      </c>
      <c r="AY224" s="18" t="s">
        <v>239</v>
      </c>
      <c r="BE224" s="160">
        <f t="shared" si="4"/>
        <v>0</v>
      </c>
      <c r="BF224" s="160">
        <f t="shared" si="5"/>
        <v>0</v>
      </c>
      <c r="BG224" s="160">
        <f t="shared" si="6"/>
        <v>0</v>
      </c>
      <c r="BH224" s="160">
        <f t="shared" si="7"/>
        <v>0</v>
      </c>
      <c r="BI224" s="160">
        <f t="shared" si="8"/>
        <v>0</v>
      </c>
      <c r="BJ224" s="18" t="s">
        <v>140</v>
      </c>
      <c r="BK224" s="161">
        <f t="shared" si="9"/>
        <v>0</v>
      </c>
      <c r="BL224" s="18" t="s">
        <v>246</v>
      </c>
      <c r="BM224" s="159" t="s">
        <v>3037</v>
      </c>
    </row>
    <row r="225" spans="1:65" s="2" customFormat="1" ht="14.4" customHeight="1">
      <c r="A225" s="34"/>
      <c r="B225" s="147"/>
      <c r="C225" s="259" t="s">
        <v>406</v>
      </c>
      <c r="D225" s="259" t="s">
        <v>541</v>
      </c>
      <c r="E225" s="260" t="s">
        <v>3038</v>
      </c>
      <c r="F225" s="261" t="s">
        <v>3039</v>
      </c>
      <c r="G225" s="262" t="s">
        <v>388</v>
      </c>
      <c r="H225" s="263">
        <v>4</v>
      </c>
      <c r="I225" s="263"/>
      <c r="J225" s="263">
        <f t="shared" si="0"/>
        <v>0</v>
      </c>
      <c r="K225" s="196"/>
      <c r="L225" s="197"/>
      <c r="M225" s="198" t="s">
        <v>1</v>
      </c>
      <c r="N225" s="199" t="s">
        <v>46</v>
      </c>
      <c r="O225" s="60"/>
      <c r="P225" s="157">
        <f t="shared" si="1"/>
        <v>0</v>
      </c>
      <c r="Q225" s="157">
        <v>4.4999999999999998E-2</v>
      </c>
      <c r="R225" s="157">
        <f t="shared" si="2"/>
        <v>0.18</v>
      </c>
      <c r="S225" s="157">
        <v>0</v>
      </c>
      <c r="T225" s="158">
        <f t="shared" si="3"/>
        <v>0</v>
      </c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R225" s="159" t="s">
        <v>291</v>
      </c>
      <c r="AT225" s="159" t="s">
        <v>541</v>
      </c>
      <c r="AU225" s="159" t="s">
        <v>140</v>
      </c>
      <c r="AY225" s="18" t="s">
        <v>239</v>
      </c>
      <c r="BE225" s="160">
        <f t="shared" si="4"/>
        <v>0</v>
      </c>
      <c r="BF225" s="160">
        <f t="shared" si="5"/>
        <v>0</v>
      </c>
      <c r="BG225" s="160">
        <f t="shared" si="6"/>
        <v>0</v>
      </c>
      <c r="BH225" s="160">
        <f t="shared" si="7"/>
        <v>0</v>
      </c>
      <c r="BI225" s="160">
        <f t="shared" si="8"/>
        <v>0</v>
      </c>
      <c r="BJ225" s="18" t="s">
        <v>140</v>
      </c>
      <c r="BK225" s="161">
        <f t="shared" si="9"/>
        <v>0</v>
      </c>
      <c r="BL225" s="18" t="s">
        <v>246</v>
      </c>
      <c r="BM225" s="159" t="s">
        <v>3040</v>
      </c>
    </row>
    <row r="226" spans="1:65" s="2" customFormat="1" ht="24.25" customHeight="1">
      <c r="A226" s="34"/>
      <c r="B226" s="147"/>
      <c r="C226" s="148" t="s">
        <v>262</v>
      </c>
      <c r="D226" s="148" t="s">
        <v>242</v>
      </c>
      <c r="E226" s="149" t="s">
        <v>3041</v>
      </c>
      <c r="F226" s="150" t="s">
        <v>3042</v>
      </c>
      <c r="G226" s="151" t="s">
        <v>388</v>
      </c>
      <c r="H226" s="152">
        <v>2</v>
      </c>
      <c r="I226" s="153"/>
      <c r="J226" s="152">
        <f t="shared" si="0"/>
        <v>0</v>
      </c>
      <c r="K226" s="154"/>
      <c r="L226" s="35"/>
      <c r="M226" s="155" t="s">
        <v>1</v>
      </c>
      <c r="N226" s="156" t="s">
        <v>46</v>
      </c>
      <c r="O226" s="60"/>
      <c r="P226" s="157">
        <f t="shared" si="1"/>
        <v>0</v>
      </c>
      <c r="Q226" s="157">
        <v>0.15306</v>
      </c>
      <c r="R226" s="157">
        <f t="shared" si="2"/>
        <v>0.30612</v>
      </c>
      <c r="S226" s="157">
        <v>0</v>
      </c>
      <c r="T226" s="158">
        <f t="shared" si="3"/>
        <v>0</v>
      </c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R226" s="159" t="s">
        <v>246</v>
      </c>
      <c r="AT226" s="159" t="s">
        <v>242</v>
      </c>
      <c r="AU226" s="159" t="s">
        <v>140</v>
      </c>
      <c r="AY226" s="18" t="s">
        <v>239</v>
      </c>
      <c r="BE226" s="160">
        <f t="shared" si="4"/>
        <v>0</v>
      </c>
      <c r="BF226" s="160">
        <f t="shared" si="5"/>
        <v>0</v>
      </c>
      <c r="BG226" s="160">
        <f t="shared" si="6"/>
        <v>0</v>
      </c>
      <c r="BH226" s="160">
        <f t="shared" si="7"/>
        <v>0</v>
      </c>
      <c r="BI226" s="160">
        <f t="shared" si="8"/>
        <v>0</v>
      </c>
      <c r="BJ226" s="18" t="s">
        <v>140</v>
      </c>
      <c r="BK226" s="161">
        <f t="shared" si="9"/>
        <v>0</v>
      </c>
      <c r="BL226" s="18" t="s">
        <v>246</v>
      </c>
      <c r="BM226" s="159" t="s">
        <v>3043</v>
      </c>
    </row>
    <row r="227" spans="1:65" s="2" customFormat="1" ht="38" customHeight="1">
      <c r="A227" s="34"/>
      <c r="B227" s="147"/>
      <c r="C227" s="259" t="s">
        <v>268</v>
      </c>
      <c r="D227" s="259" t="s">
        <v>541</v>
      </c>
      <c r="E227" s="260" t="s">
        <v>3044</v>
      </c>
      <c r="F227" s="261" t="s">
        <v>3045</v>
      </c>
      <c r="G227" s="262" t="s">
        <v>388</v>
      </c>
      <c r="H227" s="263">
        <v>2</v>
      </c>
      <c r="I227" s="263"/>
      <c r="J227" s="263">
        <f t="shared" si="0"/>
        <v>0</v>
      </c>
      <c r="K227" s="196"/>
      <c r="L227" s="197"/>
      <c r="M227" s="198" t="s">
        <v>1</v>
      </c>
      <c r="N227" s="199" t="s">
        <v>46</v>
      </c>
      <c r="O227" s="60"/>
      <c r="P227" s="157">
        <f t="shared" si="1"/>
        <v>0</v>
      </c>
      <c r="Q227" s="157">
        <v>2.9000000000000001E-2</v>
      </c>
      <c r="R227" s="157">
        <f t="shared" si="2"/>
        <v>5.8000000000000003E-2</v>
      </c>
      <c r="S227" s="157">
        <v>0</v>
      </c>
      <c r="T227" s="158">
        <f t="shared" si="3"/>
        <v>0</v>
      </c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R227" s="159" t="s">
        <v>291</v>
      </c>
      <c r="AT227" s="159" t="s">
        <v>541</v>
      </c>
      <c r="AU227" s="159" t="s">
        <v>140</v>
      </c>
      <c r="AY227" s="18" t="s">
        <v>239</v>
      </c>
      <c r="BE227" s="160">
        <f t="shared" si="4"/>
        <v>0</v>
      </c>
      <c r="BF227" s="160">
        <f t="shared" si="5"/>
        <v>0</v>
      </c>
      <c r="BG227" s="160">
        <f t="shared" si="6"/>
        <v>0</v>
      </c>
      <c r="BH227" s="160">
        <f t="shared" si="7"/>
        <v>0</v>
      </c>
      <c r="BI227" s="160">
        <f t="shared" si="8"/>
        <v>0</v>
      </c>
      <c r="BJ227" s="18" t="s">
        <v>140</v>
      </c>
      <c r="BK227" s="161">
        <f t="shared" si="9"/>
        <v>0</v>
      </c>
      <c r="BL227" s="18" t="s">
        <v>246</v>
      </c>
      <c r="BM227" s="159" t="s">
        <v>3046</v>
      </c>
    </row>
    <row r="228" spans="1:65" s="2" customFormat="1" ht="24.25" customHeight="1">
      <c r="A228" s="34"/>
      <c r="B228" s="147"/>
      <c r="C228" s="148" t="s">
        <v>273</v>
      </c>
      <c r="D228" s="148" t="s">
        <v>242</v>
      </c>
      <c r="E228" s="149" t="s">
        <v>3047</v>
      </c>
      <c r="F228" s="150" t="s">
        <v>3048</v>
      </c>
      <c r="G228" s="151" t="s">
        <v>388</v>
      </c>
      <c r="H228" s="152">
        <v>10</v>
      </c>
      <c r="I228" s="153"/>
      <c r="J228" s="152">
        <f t="shared" si="0"/>
        <v>0</v>
      </c>
      <c r="K228" s="154"/>
      <c r="L228" s="35"/>
      <c r="M228" s="155" t="s">
        <v>1</v>
      </c>
      <c r="N228" s="156" t="s">
        <v>46</v>
      </c>
      <c r="O228" s="60"/>
      <c r="P228" s="157">
        <f t="shared" si="1"/>
        <v>0</v>
      </c>
      <c r="Q228" s="157">
        <v>6.7000000000000002E-4</v>
      </c>
      <c r="R228" s="157">
        <f t="shared" si="2"/>
        <v>6.7000000000000002E-3</v>
      </c>
      <c r="S228" s="157">
        <v>0</v>
      </c>
      <c r="T228" s="158">
        <f t="shared" si="3"/>
        <v>0</v>
      </c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R228" s="159" t="s">
        <v>246</v>
      </c>
      <c r="AT228" s="159" t="s">
        <v>242</v>
      </c>
      <c r="AU228" s="159" t="s">
        <v>140</v>
      </c>
      <c r="AY228" s="18" t="s">
        <v>239</v>
      </c>
      <c r="BE228" s="160">
        <f t="shared" si="4"/>
        <v>0</v>
      </c>
      <c r="BF228" s="160">
        <f t="shared" si="5"/>
        <v>0</v>
      </c>
      <c r="BG228" s="160">
        <f t="shared" si="6"/>
        <v>0</v>
      </c>
      <c r="BH228" s="160">
        <f t="shared" si="7"/>
        <v>0</v>
      </c>
      <c r="BI228" s="160">
        <f t="shared" si="8"/>
        <v>0</v>
      </c>
      <c r="BJ228" s="18" t="s">
        <v>140</v>
      </c>
      <c r="BK228" s="161">
        <f t="shared" si="9"/>
        <v>0</v>
      </c>
      <c r="BL228" s="18" t="s">
        <v>246</v>
      </c>
      <c r="BM228" s="159" t="s">
        <v>3049</v>
      </c>
    </row>
    <row r="229" spans="1:65" s="2" customFormat="1" ht="24.25" customHeight="1">
      <c r="A229" s="34"/>
      <c r="B229" s="147"/>
      <c r="C229" s="259" t="s">
        <v>289</v>
      </c>
      <c r="D229" s="259" t="s">
        <v>541</v>
      </c>
      <c r="E229" s="260" t="s">
        <v>3050</v>
      </c>
      <c r="F229" s="261" t="s">
        <v>3051</v>
      </c>
      <c r="G229" s="262" t="s">
        <v>388</v>
      </c>
      <c r="H229" s="263">
        <v>10</v>
      </c>
      <c r="I229" s="263"/>
      <c r="J229" s="263">
        <f t="shared" si="0"/>
        <v>0</v>
      </c>
      <c r="K229" s="196"/>
      <c r="L229" s="197"/>
      <c r="M229" s="198" t="s">
        <v>1</v>
      </c>
      <c r="N229" s="199" t="s">
        <v>46</v>
      </c>
      <c r="O229" s="60"/>
      <c r="P229" s="157">
        <f t="shared" si="1"/>
        <v>0</v>
      </c>
      <c r="Q229" s="157">
        <v>1.0999999999999999E-2</v>
      </c>
      <c r="R229" s="157">
        <f t="shared" si="2"/>
        <v>0.10999999999999999</v>
      </c>
      <c r="S229" s="157">
        <v>0</v>
      </c>
      <c r="T229" s="158">
        <f t="shared" si="3"/>
        <v>0</v>
      </c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159" t="s">
        <v>291</v>
      </c>
      <c r="AT229" s="159" t="s">
        <v>541</v>
      </c>
      <c r="AU229" s="159" t="s">
        <v>140</v>
      </c>
      <c r="AY229" s="18" t="s">
        <v>239</v>
      </c>
      <c r="BE229" s="160">
        <f t="shared" si="4"/>
        <v>0</v>
      </c>
      <c r="BF229" s="160">
        <f t="shared" si="5"/>
        <v>0</v>
      </c>
      <c r="BG229" s="160">
        <f t="shared" si="6"/>
        <v>0</v>
      </c>
      <c r="BH229" s="160">
        <f t="shared" si="7"/>
        <v>0</v>
      </c>
      <c r="BI229" s="160">
        <f t="shared" si="8"/>
        <v>0</v>
      </c>
      <c r="BJ229" s="18" t="s">
        <v>140</v>
      </c>
      <c r="BK229" s="161">
        <f t="shared" si="9"/>
        <v>0</v>
      </c>
      <c r="BL229" s="18" t="s">
        <v>246</v>
      </c>
      <c r="BM229" s="159" t="s">
        <v>3052</v>
      </c>
    </row>
    <row r="230" spans="1:65" s="2" customFormat="1" ht="38" customHeight="1">
      <c r="A230" s="34"/>
      <c r="B230" s="147"/>
      <c r="C230" s="148" t="s">
        <v>294</v>
      </c>
      <c r="D230" s="148" t="s">
        <v>242</v>
      </c>
      <c r="E230" s="149" t="s">
        <v>3053</v>
      </c>
      <c r="F230" s="150" t="s">
        <v>3054</v>
      </c>
      <c r="G230" s="151" t="s">
        <v>2011</v>
      </c>
      <c r="H230" s="152">
        <v>1</v>
      </c>
      <c r="I230" s="153"/>
      <c r="J230" s="152">
        <f t="shared" si="0"/>
        <v>0</v>
      </c>
      <c r="K230" s="154"/>
      <c r="L230" s="35"/>
      <c r="M230" s="155" t="s">
        <v>1</v>
      </c>
      <c r="N230" s="156" t="s">
        <v>46</v>
      </c>
      <c r="O230" s="60"/>
      <c r="P230" s="157">
        <f t="shared" si="1"/>
        <v>0</v>
      </c>
      <c r="Q230" s="157">
        <v>1.376E-2</v>
      </c>
      <c r="R230" s="157">
        <f t="shared" si="2"/>
        <v>1.376E-2</v>
      </c>
      <c r="S230" s="157">
        <v>0</v>
      </c>
      <c r="T230" s="158">
        <f t="shared" si="3"/>
        <v>0</v>
      </c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R230" s="159" t="s">
        <v>246</v>
      </c>
      <c r="AT230" s="159" t="s">
        <v>242</v>
      </c>
      <c r="AU230" s="159" t="s">
        <v>140</v>
      </c>
      <c r="AY230" s="18" t="s">
        <v>239</v>
      </c>
      <c r="BE230" s="160">
        <f t="shared" si="4"/>
        <v>0</v>
      </c>
      <c r="BF230" s="160">
        <f t="shared" si="5"/>
        <v>0</v>
      </c>
      <c r="BG230" s="160">
        <f t="shared" si="6"/>
        <v>0</v>
      </c>
      <c r="BH230" s="160">
        <f t="shared" si="7"/>
        <v>0</v>
      </c>
      <c r="BI230" s="160">
        <f t="shared" si="8"/>
        <v>0</v>
      </c>
      <c r="BJ230" s="18" t="s">
        <v>140</v>
      </c>
      <c r="BK230" s="161">
        <f t="shared" si="9"/>
        <v>0</v>
      </c>
      <c r="BL230" s="18" t="s">
        <v>246</v>
      </c>
      <c r="BM230" s="159" t="s">
        <v>3055</v>
      </c>
    </row>
    <row r="231" spans="1:65" s="2" customFormat="1" ht="14.4" customHeight="1">
      <c r="A231" s="34"/>
      <c r="B231" s="147"/>
      <c r="C231" s="259" t="s">
        <v>323</v>
      </c>
      <c r="D231" s="259" t="s">
        <v>541</v>
      </c>
      <c r="E231" s="260" t="s">
        <v>3056</v>
      </c>
      <c r="F231" s="261" t="s">
        <v>3057</v>
      </c>
      <c r="G231" s="262" t="s">
        <v>388</v>
      </c>
      <c r="H231" s="263">
        <v>1</v>
      </c>
      <c r="I231" s="263"/>
      <c r="J231" s="263">
        <f t="shared" si="0"/>
        <v>0</v>
      </c>
      <c r="K231" s="196"/>
      <c r="L231" s="197"/>
      <c r="M231" s="198" t="s">
        <v>1</v>
      </c>
      <c r="N231" s="199" t="s">
        <v>46</v>
      </c>
      <c r="O231" s="60"/>
      <c r="P231" s="157">
        <f t="shared" si="1"/>
        <v>0</v>
      </c>
      <c r="Q231" s="157">
        <v>6.5000000000000002E-2</v>
      </c>
      <c r="R231" s="157">
        <f t="shared" si="2"/>
        <v>6.5000000000000002E-2</v>
      </c>
      <c r="S231" s="157">
        <v>0</v>
      </c>
      <c r="T231" s="158">
        <f t="shared" si="3"/>
        <v>0</v>
      </c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R231" s="159" t="s">
        <v>291</v>
      </c>
      <c r="AT231" s="159" t="s">
        <v>541</v>
      </c>
      <c r="AU231" s="159" t="s">
        <v>140</v>
      </c>
      <c r="AY231" s="18" t="s">
        <v>239</v>
      </c>
      <c r="BE231" s="160">
        <f t="shared" si="4"/>
        <v>0</v>
      </c>
      <c r="BF231" s="160">
        <f t="shared" si="5"/>
        <v>0</v>
      </c>
      <c r="BG231" s="160">
        <f t="shared" si="6"/>
        <v>0</v>
      </c>
      <c r="BH231" s="160">
        <f t="shared" si="7"/>
        <v>0</v>
      </c>
      <c r="BI231" s="160">
        <f t="shared" si="8"/>
        <v>0</v>
      </c>
      <c r="BJ231" s="18" t="s">
        <v>140</v>
      </c>
      <c r="BK231" s="161">
        <f t="shared" si="9"/>
        <v>0</v>
      </c>
      <c r="BL231" s="18" t="s">
        <v>246</v>
      </c>
      <c r="BM231" s="159" t="s">
        <v>3058</v>
      </c>
    </row>
    <row r="232" spans="1:65" s="2" customFormat="1" ht="38" customHeight="1">
      <c r="A232" s="34"/>
      <c r="B232" s="147"/>
      <c r="C232" s="148" t="s">
        <v>383</v>
      </c>
      <c r="D232" s="148" t="s">
        <v>242</v>
      </c>
      <c r="E232" s="149" t="s">
        <v>3059</v>
      </c>
      <c r="F232" s="150" t="s">
        <v>3060</v>
      </c>
      <c r="G232" s="151" t="s">
        <v>2011</v>
      </c>
      <c r="H232" s="152">
        <v>4</v>
      </c>
      <c r="I232" s="153"/>
      <c r="J232" s="152">
        <f t="shared" si="0"/>
        <v>0</v>
      </c>
      <c r="K232" s="154"/>
      <c r="L232" s="35"/>
      <c r="M232" s="155" t="s">
        <v>1</v>
      </c>
      <c r="N232" s="156" t="s">
        <v>46</v>
      </c>
      <c r="O232" s="60"/>
      <c r="P232" s="157">
        <f t="shared" si="1"/>
        <v>0</v>
      </c>
      <c r="Q232" s="157">
        <v>2.7499999999999998E-3</v>
      </c>
      <c r="R232" s="157">
        <f t="shared" si="2"/>
        <v>1.0999999999999999E-2</v>
      </c>
      <c r="S232" s="157">
        <v>0</v>
      </c>
      <c r="T232" s="158">
        <f t="shared" si="3"/>
        <v>0</v>
      </c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R232" s="159" t="s">
        <v>246</v>
      </c>
      <c r="AT232" s="159" t="s">
        <v>242</v>
      </c>
      <c r="AU232" s="159" t="s">
        <v>140</v>
      </c>
      <c r="AY232" s="18" t="s">
        <v>239</v>
      </c>
      <c r="BE232" s="160">
        <f t="shared" si="4"/>
        <v>0</v>
      </c>
      <c r="BF232" s="160">
        <f t="shared" si="5"/>
        <v>0</v>
      </c>
      <c r="BG232" s="160">
        <f t="shared" si="6"/>
        <v>0</v>
      </c>
      <c r="BH232" s="160">
        <f t="shared" si="7"/>
        <v>0</v>
      </c>
      <c r="BI232" s="160">
        <f t="shared" si="8"/>
        <v>0</v>
      </c>
      <c r="BJ232" s="18" t="s">
        <v>140</v>
      </c>
      <c r="BK232" s="161">
        <f t="shared" si="9"/>
        <v>0</v>
      </c>
      <c r="BL232" s="18" t="s">
        <v>246</v>
      </c>
      <c r="BM232" s="159" t="s">
        <v>3061</v>
      </c>
    </row>
    <row r="233" spans="1:65" s="2" customFormat="1" ht="14.4" customHeight="1">
      <c r="A233" s="34"/>
      <c r="B233" s="147"/>
      <c r="C233" s="259" t="s">
        <v>389</v>
      </c>
      <c r="D233" s="259" t="s">
        <v>541</v>
      </c>
      <c r="E233" s="260" t="s">
        <v>3062</v>
      </c>
      <c r="F233" s="261" t="s">
        <v>3063</v>
      </c>
      <c r="G233" s="262" t="s">
        <v>388</v>
      </c>
      <c r="H233" s="263">
        <v>4</v>
      </c>
      <c r="I233" s="263"/>
      <c r="J233" s="263">
        <f t="shared" si="0"/>
        <v>0</v>
      </c>
      <c r="K233" s="196"/>
      <c r="L233" s="197"/>
      <c r="M233" s="198" t="s">
        <v>1</v>
      </c>
      <c r="N233" s="199" t="s">
        <v>46</v>
      </c>
      <c r="O233" s="60"/>
      <c r="P233" s="157">
        <f t="shared" si="1"/>
        <v>0</v>
      </c>
      <c r="Q233" s="157">
        <v>7.4999999999999997E-2</v>
      </c>
      <c r="R233" s="157">
        <f t="shared" si="2"/>
        <v>0.3</v>
      </c>
      <c r="S233" s="157">
        <v>0</v>
      </c>
      <c r="T233" s="158">
        <f t="shared" si="3"/>
        <v>0</v>
      </c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R233" s="159" t="s">
        <v>291</v>
      </c>
      <c r="AT233" s="159" t="s">
        <v>541</v>
      </c>
      <c r="AU233" s="159" t="s">
        <v>140</v>
      </c>
      <c r="AY233" s="18" t="s">
        <v>239</v>
      </c>
      <c r="BE233" s="160">
        <f t="shared" si="4"/>
        <v>0</v>
      </c>
      <c r="BF233" s="160">
        <f t="shared" si="5"/>
        <v>0</v>
      </c>
      <c r="BG233" s="160">
        <f t="shared" si="6"/>
        <v>0</v>
      </c>
      <c r="BH233" s="160">
        <f t="shared" si="7"/>
        <v>0</v>
      </c>
      <c r="BI233" s="160">
        <f t="shared" si="8"/>
        <v>0</v>
      </c>
      <c r="BJ233" s="18" t="s">
        <v>140</v>
      </c>
      <c r="BK233" s="161">
        <f t="shared" si="9"/>
        <v>0</v>
      </c>
      <c r="BL233" s="18" t="s">
        <v>246</v>
      </c>
      <c r="BM233" s="159" t="s">
        <v>3064</v>
      </c>
    </row>
    <row r="234" spans="1:65" s="2" customFormat="1" ht="38" customHeight="1">
      <c r="A234" s="34"/>
      <c r="B234" s="147"/>
      <c r="C234" s="148" t="s">
        <v>409</v>
      </c>
      <c r="D234" s="148" t="s">
        <v>242</v>
      </c>
      <c r="E234" s="149" t="s">
        <v>3065</v>
      </c>
      <c r="F234" s="150" t="s">
        <v>3066</v>
      </c>
      <c r="G234" s="151" t="s">
        <v>2011</v>
      </c>
      <c r="H234" s="152">
        <v>5</v>
      </c>
      <c r="I234" s="153"/>
      <c r="J234" s="152">
        <f t="shared" si="0"/>
        <v>0</v>
      </c>
      <c r="K234" s="154"/>
      <c r="L234" s="35"/>
      <c r="M234" s="155" t="s">
        <v>1</v>
      </c>
      <c r="N234" s="156" t="s">
        <v>46</v>
      </c>
      <c r="O234" s="60"/>
      <c r="P234" s="157">
        <f t="shared" si="1"/>
        <v>0</v>
      </c>
      <c r="Q234" s="157">
        <v>2.7499999999999998E-3</v>
      </c>
      <c r="R234" s="157">
        <f t="shared" si="2"/>
        <v>1.3749999999999998E-2</v>
      </c>
      <c r="S234" s="157">
        <v>0</v>
      </c>
      <c r="T234" s="158">
        <f t="shared" si="3"/>
        <v>0</v>
      </c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R234" s="159" t="s">
        <v>246</v>
      </c>
      <c r="AT234" s="159" t="s">
        <v>242</v>
      </c>
      <c r="AU234" s="159" t="s">
        <v>140</v>
      </c>
      <c r="AY234" s="18" t="s">
        <v>239</v>
      </c>
      <c r="BE234" s="160">
        <f t="shared" si="4"/>
        <v>0</v>
      </c>
      <c r="BF234" s="160">
        <f t="shared" si="5"/>
        <v>0</v>
      </c>
      <c r="BG234" s="160">
        <f t="shared" si="6"/>
        <v>0</v>
      </c>
      <c r="BH234" s="160">
        <f t="shared" si="7"/>
        <v>0</v>
      </c>
      <c r="BI234" s="160">
        <f t="shared" si="8"/>
        <v>0</v>
      </c>
      <c r="BJ234" s="18" t="s">
        <v>140</v>
      </c>
      <c r="BK234" s="161">
        <f t="shared" si="9"/>
        <v>0</v>
      </c>
      <c r="BL234" s="18" t="s">
        <v>246</v>
      </c>
      <c r="BM234" s="159" t="s">
        <v>3067</v>
      </c>
    </row>
    <row r="235" spans="1:65" s="2" customFormat="1" ht="14.4" customHeight="1">
      <c r="A235" s="34"/>
      <c r="B235" s="147"/>
      <c r="C235" s="259" t="s">
        <v>451</v>
      </c>
      <c r="D235" s="259" t="s">
        <v>541</v>
      </c>
      <c r="E235" s="260" t="s">
        <v>3068</v>
      </c>
      <c r="F235" s="261" t="s">
        <v>3069</v>
      </c>
      <c r="G235" s="262" t="s">
        <v>388</v>
      </c>
      <c r="H235" s="263">
        <v>3</v>
      </c>
      <c r="I235" s="263"/>
      <c r="J235" s="263">
        <f t="shared" si="0"/>
        <v>0</v>
      </c>
      <c r="K235" s="196"/>
      <c r="L235" s="197"/>
      <c r="M235" s="198" t="s">
        <v>1</v>
      </c>
      <c r="N235" s="199" t="s">
        <v>46</v>
      </c>
      <c r="O235" s="60"/>
      <c r="P235" s="157">
        <f t="shared" si="1"/>
        <v>0</v>
      </c>
      <c r="Q235" s="157">
        <v>2.5000000000000001E-2</v>
      </c>
      <c r="R235" s="157">
        <f t="shared" si="2"/>
        <v>7.5000000000000011E-2</v>
      </c>
      <c r="S235" s="157">
        <v>0</v>
      </c>
      <c r="T235" s="158">
        <f t="shared" si="3"/>
        <v>0</v>
      </c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R235" s="159" t="s">
        <v>291</v>
      </c>
      <c r="AT235" s="159" t="s">
        <v>541</v>
      </c>
      <c r="AU235" s="159" t="s">
        <v>140</v>
      </c>
      <c r="AY235" s="18" t="s">
        <v>239</v>
      </c>
      <c r="BE235" s="160">
        <f t="shared" si="4"/>
        <v>0</v>
      </c>
      <c r="BF235" s="160">
        <f t="shared" si="5"/>
        <v>0</v>
      </c>
      <c r="BG235" s="160">
        <f t="shared" si="6"/>
        <v>0</v>
      </c>
      <c r="BH235" s="160">
        <f t="shared" si="7"/>
        <v>0</v>
      </c>
      <c r="BI235" s="160">
        <f t="shared" si="8"/>
        <v>0</v>
      </c>
      <c r="BJ235" s="18" t="s">
        <v>140</v>
      </c>
      <c r="BK235" s="161">
        <f t="shared" si="9"/>
        <v>0</v>
      </c>
      <c r="BL235" s="18" t="s">
        <v>246</v>
      </c>
      <c r="BM235" s="159" t="s">
        <v>3070</v>
      </c>
    </row>
    <row r="236" spans="1:65" s="2" customFormat="1" ht="14.4" customHeight="1">
      <c r="A236" s="34"/>
      <c r="B236" s="147"/>
      <c r="C236" s="259" t="s">
        <v>428</v>
      </c>
      <c r="D236" s="259" t="s">
        <v>541</v>
      </c>
      <c r="E236" s="260" t="s">
        <v>3071</v>
      </c>
      <c r="F236" s="261" t="s">
        <v>3072</v>
      </c>
      <c r="G236" s="262" t="s">
        <v>388</v>
      </c>
      <c r="H236" s="263">
        <v>2</v>
      </c>
      <c r="I236" s="263"/>
      <c r="J236" s="263">
        <f t="shared" si="0"/>
        <v>0</v>
      </c>
      <c r="K236" s="196"/>
      <c r="L236" s="197"/>
      <c r="M236" s="198" t="s">
        <v>1</v>
      </c>
      <c r="N236" s="199" t="s">
        <v>46</v>
      </c>
      <c r="O236" s="60"/>
      <c r="P236" s="157">
        <f t="shared" si="1"/>
        <v>0</v>
      </c>
      <c r="Q236" s="157">
        <v>2.5000000000000001E-2</v>
      </c>
      <c r="R236" s="157">
        <f t="shared" si="2"/>
        <v>0.05</v>
      </c>
      <c r="S236" s="157">
        <v>0</v>
      </c>
      <c r="T236" s="158">
        <f t="shared" si="3"/>
        <v>0</v>
      </c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R236" s="159" t="s">
        <v>291</v>
      </c>
      <c r="AT236" s="159" t="s">
        <v>541</v>
      </c>
      <c r="AU236" s="159" t="s">
        <v>140</v>
      </c>
      <c r="AY236" s="18" t="s">
        <v>239</v>
      </c>
      <c r="BE236" s="160">
        <f t="shared" si="4"/>
        <v>0</v>
      </c>
      <c r="BF236" s="160">
        <f t="shared" si="5"/>
        <v>0</v>
      </c>
      <c r="BG236" s="160">
        <f t="shared" si="6"/>
        <v>0</v>
      </c>
      <c r="BH236" s="160">
        <f t="shared" si="7"/>
        <v>0</v>
      </c>
      <c r="BI236" s="160">
        <f t="shared" si="8"/>
        <v>0</v>
      </c>
      <c r="BJ236" s="18" t="s">
        <v>140</v>
      </c>
      <c r="BK236" s="161">
        <f t="shared" si="9"/>
        <v>0</v>
      </c>
      <c r="BL236" s="18" t="s">
        <v>246</v>
      </c>
      <c r="BM236" s="159" t="s">
        <v>3073</v>
      </c>
    </row>
    <row r="237" spans="1:65" s="2" customFormat="1" ht="38" customHeight="1">
      <c r="A237" s="34"/>
      <c r="B237" s="147"/>
      <c r="C237" s="148" t="s">
        <v>447</v>
      </c>
      <c r="D237" s="148" t="s">
        <v>242</v>
      </c>
      <c r="E237" s="149" t="s">
        <v>3074</v>
      </c>
      <c r="F237" s="150" t="s">
        <v>3075</v>
      </c>
      <c r="G237" s="151" t="s">
        <v>2011</v>
      </c>
      <c r="H237" s="152">
        <v>1</v>
      </c>
      <c r="I237" s="153"/>
      <c r="J237" s="152">
        <f t="shared" si="0"/>
        <v>0</v>
      </c>
      <c r="K237" s="154"/>
      <c r="L237" s="35"/>
      <c r="M237" s="155" t="s">
        <v>1</v>
      </c>
      <c r="N237" s="156" t="s">
        <v>46</v>
      </c>
      <c r="O237" s="60"/>
      <c r="P237" s="157">
        <f t="shared" si="1"/>
        <v>0</v>
      </c>
      <c r="Q237" s="157">
        <v>2.4760000000000001E-2</v>
      </c>
      <c r="R237" s="157">
        <f t="shared" si="2"/>
        <v>2.4760000000000001E-2</v>
      </c>
      <c r="S237" s="157">
        <v>0</v>
      </c>
      <c r="T237" s="158">
        <f t="shared" si="3"/>
        <v>0</v>
      </c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R237" s="159" t="s">
        <v>246</v>
      </c>
      <c r="AT237" s="159" t="s">
        <v>242</v>
      </c>
      <c r="AU237" s="159" t="s">
        <v>140</v>
      </c>
      <c r="AY237" s="18" t="s">
        <v>239</v>
      </c>
      <c r="BE237" s="160">
        <f t="shared" si="4"/>
        <v>0</v>
      </c>
      <c r="BF237" s="160">
        <f t="shared" si="5"/>
        <v>0</v>
      </c>
      <c r="BG237" s="160">
        <f t="shared" si="6"/>
        <v>0</v>
      </c>
      <c r="BH237" s="160">
        <f t="shared" si="7"/>
        <v>0</v>
      </c>
      <c r="BI237" s="160">
        <f t="shared" si="8"/>
        <v>0</v>
      </c>
      <c r="BJ237" s="18" t="s">
        <v>140</v>
      </c>
      <c r="BK237" s="161">
        <f t="shared" si="9"/>
        <v>0</v>
      </c>
      <c r="BL237" s="18" t="s">
        <v>246</v>
      </c>
      <c r="BM237" s="159" t="s">
        <v>3076</v>
      </c>
    </row>
    <row r="238" spans="1:65" s="2" customFormat="1" ht="14.4" customHeight="1">
      <c r="A238" s="34"/>
      <c r="B238" s="147"/>
      <c r="C238" s="259" t="s">
        <v>337</v>
      </c>
      <c r="D238" s="259" t="s">
        <v>541</v>
      </c>
      <c r="E238" s="260" t="s">
        <v>3077</v>
      </c>
      <c r="F238" s="261" t="s">
        <v>3078</v>
      </c>
      <c r="G238" s="262" t="s">
        <v>388</v>
      </c>
      <c r="H238" s="263">
        <v>1</v>
      </c>
      <c r="I238" s="263"/>
      <c r="J238" s="263">
        <f t="shared" si="0"/>
        <v>0</v>
      </c>
      <c r="K238" s="196"/>
      <c r="L238" s="197"/>
      <c r="M238" s="198" t="s">
        <v>1</v>
      </c>
      <c r="N238" s="199" t="s">
        <v>46</v>
      </c>
      <c r="O238" s="60"/>
      <c r="P238" s="157">
        <f t="shared" si="1"/>
        <v>0</v>
      </c>
      <c r="Q238" s="157">
        <v>7.4999999999999997E-2</v>
      </c>
      <c r="R238" s="157">
        <f t="shared" si="2"/>
        <v>7.4999999999999997E-2</v>
      </c>
      <c r="S238" s="157">
        <v>0</v>
      </c>
      <c r="T238" s="158">
        <f t="shared" si="3"/>
        <v>0</v>
      </c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R238" s="159" t="s">
        <v>291</v>
      </c>
      <c r="AT238" s="159" t="s">
        <v>541</v>
      </c>
      <c r="AU238" s="159" t="s">
        <v>140</v>
      </c>
      <c r="AY238" s="18" t="s">
        <v>239</v>
      </c>
      <c r="BE238" s="160">
        <f t="shared" si="4"/>
        <v>0</v>
      </c>
      <c r="BF238" s="160">
        <f t="shared" si="5"/>
        <v>0</v>
      </c>
      <c r="BG238" s="160">
        <f t="shared" si="6"/>
        <v>0</v>
      </c>
      <c r="BH238" s="160">
        <f t="shared" si="7"/>
        <v>0</v>
      </c>
      <c r="BI238" s="160">
        <f t="shared" si="8"/>
        <v>0</v>
      </c>
      <c r="BJ238" s="18" t="s">
        <v>140</v>
      </c>
      <c r="BK238" s="161">
        <f t="shared" si="9"/>
        <v>0</v>
      </c>
      <c r="BL238" s="18" t="s">
        <v>246</v>
      </c>
      <c r="BM238" s="159" t="s">
        <v>3079</v>
      </c>
    </row>
    <row r="239" spans="1:65" s="2" customFormat="1" ht="38" customHeight="1">
      <c r="A239" s="34"/>
      <c r="B239" s="147"/>
      <c r="C239" s="148" t="s">
        <v>342</v>
      </c>
      <c r="D239" s="148" t="s">
        <v>242</v>
      </c>
      <c r="E239" s="149" t="s">
        <v>3080</v>
      </c>
      <c r="F239" s="150" t="s">
        <v>3081</v>
      </c>
      <c r="G239" s="151" t="s">
        <v>2011</v>
      </c>
      <c r="H239" s="152">
        <v>2</v>
      </c>
      <c r="I239" s="153"/>
      <c r="J239" s="152">
        <f t="shared" si="0"/>
        <v>0</v>
      </c>
      <c r="K239" s="154"/>
      <c r="L239" s="35"/>
      <c r="M239" s="155" t="s">
        <v>1</v>
      </c>
      <c r="N239" s="156" t="s">
        <v>46</v>
      </c>
      <c r="O239" s="60"/>
      <c r="P239" s="157">
        <f t="shared" si="1"/>
        <v>0</v>
      </c>
      <c r="Q239" s="157">
        <v>1.9259999999999999E-2</v>
      </c>
      <c r="R239" s="157">
        <f t="shared" si="2"/>
        <v>3.8519999999999999E-2</v>
      </c>
      <c r="S239" s="157">
        <v>0</v>
      </c>
      <c r="T239" s="158">
        <f t="shared" si="3"/>
        <v>0</v>
      </c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R239" s="159" t="s">
        <v>246</v>
      </c>
      <c r="AT239" s="159" t="s">
        <v>242</v>
      </c>
      <c r="AU239" s="159" t="s">
        <v>140</v>
      </c>
      <c r="AY239" s="18" t="s">
        <v>239</v>
      </c>
      <c r="BE239" s="160">
        <f t="shared" si="4"/>
        <v>0</v>
      </c>
      <c r="BF239" s="160">
        <f t="shared" si="5"/>
        <v>0</v>
      </c>
      <c r="BG239" s="160">
        <f t="shared" si="6"/>
        <v>0</v>
      </c>
      <c r="BH239" s="160">
        <f t="shared" si="7"/>
        <v>0</v>
      </c>
      <c r="BI239" s="160">
        <f t="shared" si="8"/>
        <v>0</v>
      </c>
      <c r="BJ239" s="18" t="s">
        <v>140</v>
      </c>
      <c r="BK239" s="161">
        <f t="shared" si="9"/>
        <v>0</v>
      </c>
      <c r="BL239" s="18" t="s">
        <v>246</v>
      </c>
      <c r="BM239" s="159" t="s">
        <v>3082</v>
      </c>
    </row>
    <row r="240" spans="1:65" s="2" customFormat="1" ht="14.4" customHeight="1">
      <c r="A240" s="34"/>
      <c r="B240" s="147"/>
      <c r="C240" s="259" t="s">
        <v>347</v>
      </c>
      <c r="D240" s="259" t="s">
        <v>541</v>
      </c>
      <c r="E240" s="260" t="s">
        <v>3083</v>
      </c>
      <c r="F240" s="261" t="s">
        <v>5440</v>
      </c>
      <c r="G240" s="262" t="s">
        <v>388</v>
      </c>
      <c r="H240" s="263">
        <v>1</v>
      </c>
      <c r="I240" s="263"/>
      <c r="J240" s="263">
        <f t="shared" si="0"/>
        <v>0</v>
      </c>
      <c r="K240" s="196"/>
      <c r="L240" s="197"/>
      <c r="M240" s="198" t="s">
        <v>1</v>
      </c>
      <c r="N240" s="199" t="s">
        <v>46</v>
      </c>
      <c r="O240" s="60"/>
      <c r="P240" s="157">
        <f t="shared" si="1"/>
        <v>0</v>
      </c>
      <c r="Q240" s="157">
        <v>0.62</v>
      </c>
      <c r="R240" s="157">
        <f t="shared" si="2"/>
        <v>0.62</v>
      </c>
      <c r="S240" s="157">
        <v>0</v>
      </c>
      <c r="T240" s="158">
        <f t="shared" si="3"/>
        <v>0</v>
      </c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R240" s="159" t="s">
        <v>291</v>
      </c>
      <c r="AT240" s="159" t="s">
        <v>541</v>
      </c>
      <c r="AU240" s="159" t="s">
        <v>140</v>
      </c>
      <c r="AY240" s="18" t="s">
        <v>239</v>
      </c>
      <c r="BE240" s="160">
        <f t="shared" si="4"/>
        <v>0</v>
      </c>
      <c r="BF240" s="160">
        <f t="shared" si="5"/>
        <v>0</v>
      </c>
      <c r="BG240" s="160">
        <f t="shared" si="6"/>
        <v>0</v>
      </c>
      <c r="BH240" s="160">
        <f t="shared" si="7"/>
        <v>0</v>
      </c>
      <c r="BI240" s="160">
        <f t="shared" si="8"/>
        <v>0</v>
      </c>
      <c r="BJ240" s="18" t="s">
        <v>140</v>
      </c>
      <c r="BK240" s="161">
        <f t="shared" si="9"/>
        <v>0</v>
      </c>
      <c r="BL240" s="18" t="s">
        <v>246</v>
      </c>
      <c r="BM240" s="159" t="s">
        <v>3084</v>
      </c>
    </row>
    <row r="241" spans="1:65" s="2" customFormat="1" ht="117.85">
      <c r="A241" s="34"/>
      <c r="B241" s="35"/>
      <c r="C241" s="34"/>
      <c r="D241" s="163" t="s">
        <v>316</v>
      </c>
      <c r="E241" s="34"/>
      <c r="F241" s="186" t="s">
        <v>5439</v>
      </c>
      <c r="G241" s="34"/>
      <c r="H241" s="34"/>
      <c r="I241" s="187"/>
      <c r="J241" s="34"/>
      <c r="K241" s="34"/>
      <c r="L241" s="35"/>
      <c r="M241" s="188"/>
      <c r="N241" s="189"/>
      <c r="O241" s="60"/>
      <c r="P241" s="60"/>
      <c r="Q241" s="60"/>
      <c r="R241" s="60"/>
      <c r="S241" s="60"/>
      <c r="T241" s="61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T241" s="18" t="s">
        <v>316</v>
      </c>
      <c r="AU241" s="18" t="s">
        <v>140</v>
      </c>
    </row>
    <row r="242" spans="1:65" s="2" customFormat="1" ht="14.4" customHeight="1">
      <c r="A242" s="34"/>
      <c r="B242" s="147"/>
      <c r="C242" s="259" t="s">
        <v>351</v>
      </c>
      <c r="D242" s="259" t="s">
        <v>541</v>
      </c>
      <c r="E242" s="260" t="s">
        <v>3085</v>
      </c>
      <c r="F242" s="261" t="s">
        <v>3086</v>
      </c>
      <c r="G242" s="262" t="s">
        <v>388</v>
      </c>
      <c r="H242" s="263">
        <v>1</v>
      </c>
      <c r="I242" s="263"/>
      <c r="J242" s="263">
        <f>ROUND(I242*H242,3)</f>
        <v>0</v>
      </c>
      <c r="K242" s="196"/>
      <c r="L242" s="197"/>
      <c r="M242" s="198" t="s">
        <v>1</v>
      </c>
      <c r="N242" s="199" t="s">
        <v>46</v>
      </c>
      <c r="O242" s="60"/>
      <c r="P242" s="157">
        <f>O242*H242</f>
        <v>0</v>
      </c>
      <c r="Q242" s="157">
        <v>0.62</v>
      </c>
      <c r="R242" s="157">
        <f>Q242*H242</f>
        <v>0.62</v>
      </c>
      <c r="S242" s="157">
        <v>0</v>
      </c>
      <c r="T242" s="158">
        <f>S242*H242</f>
        <v>0</v>
      </c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R242" s="159" t="s">
        <v>291</v>
      </c>
      <c r="AT242" s="159" t="s">
        <v>541</v>
      </c>
      <c r="AU242" s="159" t="s">
        <v>140</v>
      </c>
      <c r="AY242" s="18" t="s">
        <v>239</v>
      </c>
      <c r="BE242" s="160">
        <f>IF(N242="základná",J242,0)</f>
        <v>0</v>
      </c>
      <c r="BF242" s="160">
        <f>IF(N242="znížená",J242,0)</f>
        <v>0</v>
      </c>
      <c r="BG242" s="160">
        <f>IF(N242="zákl. prenesená",J242,0)</f>
        <v>0</v>
      </c>
      <c r="BH242" s="160">
        <f>IF(N242="zníž. prenesená",J242,0)</f>
        <v>0</v>
      </c>
      <c r="BI242" s="160">
        <f>IF(N242="nulová",J242,0)</f>
        <v>0</v>
      </c>
      <c r="BJ242" s="18" t="s">
        <v>140</v>
      </c>
      <c r="BK242" s="161">
        <f>ROUND(I242*H242,3)</f>
        <v>0</v>
      </c>
      <c r="BL242" s="18" t="s">
        <v>246</v>
      </c>
      <c r="BM242" s="159" t="s">
        <v>3087</v>
      </c>
    </row>
    <row r="243" spans="1:65" s="2" customFormat="1" ht="117.85">
      <c r="A243" s="34"/>
      <c r="B243" s="35"/>
      <c r="C243" s="34"/>
      <c r="D243" s="163" t="s">
        <v>316</v>
      </c>
      <c r="E243" s="34"/>
      <c r="F243" s="186" t="s">
        <v>5441</v>
      </c>
      <c r="G243" s="34"/>
      <c r="H243" s="34"/>
      <c r="I243" s="187"/>
      <c r="J243" s="34"/>
      <c r="K243" s="34"/>
      <c r="L243" s="35"/>
      <c r="M243" s="188"/>
      <c r="N243" s="189"/>
      <c r="O243" s="60"/>
      <c r="P243" s="60"/>
      <c r="Q243" s="60"/>
      <c r="R243" s="60"/>
      <c r="S243" s="60"/>
      <c r="T243" s="61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T243" s="18" t="s">
        <v>316</v>
      </c>
      <c r="AU243" s="18" t="s">
        <v>140</v>
      </c>
    </row>
    <row r="244" spans="1:65" s="2" customFormat="1" ht="24.25" customHeight="1">
      <c r="A244" s="34"/>
      <c r="B244" s="147"/>
      <c r="C244" s="148" t="s">
        <v>358</v>
      </c>
      <c r="D244" s="148" t="s">
        <v>242</v>
      </c>
      <c r="E244" s="149" t="s">
        <v>3088</v>
      </c>
      <c r="F244" s="150" t="s">
        <v>3089</v>
      </c>
      <c r="G244" s="151" t="s">
        <v>2011</v>
      </c>
      <c r="H244" s="152">
        <v>6</v>
      </c>
      <c r="I244" s="153"/>
      <c r="J244" s="152">
        <f>ROUND(I244*H244,3)</f>
        <v>0</v>
      </c>
      <c r="K244" s="154"/>
      <c r="L244" s="35"/>
      <c r="M244" s="155" t="s">
        <v>1</v>
      </c>
      <c r="N244" s="156" t="s">
        <v>46</v>
      </c>
      <c r="O244" s="60"/>
      <c r="P244" s="157">
        <f>O244*H244</f>
        <v>0</v>
      </c>
      <c r="Q244" s="157">
        <v>1.1010000000000001E-2</v>
      </c>
      <c r="R244" s="157">
        <f>Q244*H244</f>
        <v>6.6060000000000008E-2</v>
      </c>
      <c r="S244" s="157">
        <v>0</v>
      </c>
      <c r="T244" s="158">
        <f>S244*H244</f>
        <v>0</v>
      </c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R244" s="159" t="s">
        <v>246</v>
      </c>
      <c r="AT244" s="159" t="s">
        <v>242</v>
      </c>
      <c r="AU244" s="159" t="s">
        <v>140</v>
      </c>
      <c r="AY244" s="18" t="s">
        <v>239</v>
      </c>
      <c r="BE244" s="160">
        <f>IF(N244="základná",J244,0)</f>
        <v>0</v>
      </c>
      <c r="BF244" s="160">
        <f>IF(N244="znížená",J244,0)</f>
        <v>0</v>
      </c>
      <c r="BG244" s="160">
        <f>IF(N244="zákl. prenesená",J244,0)</f>
        <v>0</v>
      </c>
      <c r="BH244" s="160">
        <f>IF(N244="zníž. prenesená",J244,0)</f>
        <v>0</v>
      </c>
      <c r="BI244" s="160">
        <f>IF(N244="nulová",J244,0)</f>
        <v>0</v>
      </c>
      <c r="BJ244" s="18" t="s">
        <v>140</v>
      </c>
      <c r="BK244" s="161">
        <f>ROUND(I244*H244,3)</f>
        <v>0</v>
      </c>
      <c r="BL244" s="18" t="s">
        <v>246</v>
      </c>
      <c r="BM244" s="159" t="s">
        <v>3090</v>
      </c>
    </row>
    <row r="245" spans="1:65" s="2" customFormat="1" ht="24.25" customHeight="1">
      <c r="A245" s="34"/>
      <c r="B245" s="147"/>
      <c r="C245" s="190" t="s">
        <v>462</v>
      </c>
      <c r="D245" s="190" t="s">
        <v>541</v>
      </c>
      <c r="E245" s="191" t="s">
        <v>3091</v>
      </c>
      <c r="F245" s="192" t="s">
        <v>3092</v>
      </c>
      <c r="G245" s="193" t="s">
        <v>388</v>
      </c>
      <c r="H245" s="194">
        <v>6</v>
      </c>
      <c r="I245" s="195"/>
      <c r="J245" s="194">
        <f>ROUND(I245*H245,3)</f>
        <v>0</v>
      </c>
      <c r="K245" s="196"/>
      <c r="L245" s="197"/>
      <c r="M245" s="198" t="s">
        <v>1</v>
      </c>
      <c r="N245" s="199" t="s">
        <v>46</v>
      </c>
      <c r="O245" s="60"/>
      <c r="P245" s="157">
        <f>O245*H245</f>
        <v>0</v>
      </c>
      <c r="Q245" s="157">
        <v>0.05</v>
      </c>
      <c r="R245" s="157">
        <f>Q245*H245</f>
        <v>0.30000000000000004</v>
      </c>
      <c r="S245" s="157">
        <v>0</v>
      </c>
      <c r="T245" s="158">
        <f>S245*H245</f>
        <v>0</v>
      </c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R245" s="159" t="s">
        <v>291</v>
      </c>
      <c r="AT245" s="159" t="s">
        <v>541</v>
      </c>
      <c r="AU245" s="159" t="s">
        <v>140</v>
      </c>
      <c r="AY245" s="18" t="s">
        <v>239</v>
      </c>
      <c r="BE245" s="160">
        <f>IF(N245="základná",J245,0)</f>
        <v>0</v>
      </c>
      <c r="BF245" s="160">
        <f>IF(N245="znížená",J245,0)</f>
        <v>0</v>
      </c>
      <c r="BG245" s="160">
        <f>IF(N245="zákl. prenesená",J245,0)</f>
        <v>0</v>
      </c>
      <c r="BH245" s="160">
        <f>IF(N245="zníž. prenesená",J245,0)</f>
        <v>0</v>
      </c>
      <c r="BI245" s="160">
        <f>IF(N245="nulová",J245,0)</f>
        <v>0</v>
      </c>
      <c r="BJ245" s="18" t="s">
        <v>140</v>
      </c>
      <c r="BK245" s="161">
        <f>ROUND(I245*H245,3)</f>
        <v>0</v>
      </c>
      <c r="BL245" s="18" t="s">
        <v>246</v>
      </c>
      <c r="BM245" s="159" t="s">
        <v>3093</v>
      </c>
    </row>
    <row r="246" spans="1:65" s="2" customFormat="1" ht="14.4" customHeight="1">
      <c r="A246" s="34"/>
      <c r="B246" s="147"/>
      <c r="C246" s="190" t="s">
        <v>465</v>
      </c>
      <c r="D246" s="190" t="s">
        <v>541</v>
      </c>
      <c r="E246" s="191" t="s">
        <v>3094</v>
      </c>
      <c r="F246" s="192" t="s">
        <v>3095</v>
      </c>
      <c r="G246" s="193" t="s">
        <v>461</v>
      </c>
      <c r="H246" s="194">
        <v>18.36</v>
      </c>
      <c r="I246" s="195"/>
      <c r="J246" s="194">
        <f>ROUND(I246*H246,3)</f>
        <v>0</v>
      </c>
      <c r="K246" s="196"/>
      <c r="L246" s="197"/>
      <c r="M246" s="198" t="s">
        <v>1</v>
      </c>
      <c r="N246" s="199" t="s">
        <v>46</v>
      </c>
      <c r="O246" s="60"/>
      <c r="P246" s="157">
        <f>O246*H246</f>
        <v>0</v>
      </c>
      <c r="Q246" s="157">
        <v>1</v>
      </c>
      <c r="R246" s="157">
        <f>Q246*H246</f>
        <v>18.36</v>
      </c>
      <c r="S246" s="157">
        <v>0</v>
      </c>
      <c r="T246" s="158">
        <f>S246*H246</f>
        <v>0</v>
      </c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R246" s="159" t="s">
        <v>291</v>
      </c>
      <c r="AT246" s="159" t="s">
        <v>541</v>
      </c>
      <c r="AU246" s="159" t="s">
        <v>140</v>
      </c>
      <c r="AY246" s="18" t="s">
        <v>239</v>
      </c>
      <c r="BE246" s="160">
        <f>IF(N246="základná",J246,0)</f>
        <v>0</v>
      </c>
      <c r="BF246" s="160">
        <f>IF(N246="znížená",J246,0)</f>
        <v>0</v>
      </c>
      <c r="BG246" s="160">
        <f>IF(N246="zákl. prenesená",J246,0)</f>
        <v>0</v>
      </c>
      <c r="BH246" s="160">
        <f>IF(N246="zníž. prenesená",J246,0)</f>
        <v>0</v>
      </c>
      <c r="BI246" s="160">
        <f>IF(N246="nulová",J246,0)</f>
        <v>0</v>
      </c>
      <c r="BJ246" s="18" t="s">
        <v>140</v>
      </c>
      <c r="BK246" s="161">
        <f>ROUND(I246*H246,3)</f>
        <v>0</v>
      </c>
      <c r="BL246" s="18" t="s">
        <v>246</v>
      </c>
      <c r="BM246" s="159" t="s">
        <v>3096</v>
      </c>
    </row>
    <row r="247" spans="1:65" s="13" customFormat="1">
      <c r="B247" s="162"/>
      <c r="D247" s="163" t="s">
        <v>247</v>
      </c>
      <c r="E247" s="164" t="s">
        <v>1</v>
      </c>
      <c r="F247" s="165" t="s">
        <v>3097</v>
      </c>
      <c r="H247" s="166">
        <v>18.36</v>
      </c>
      <c r="I247" s="167"/>
      <c r="L247" s="162"/>
      <c r="M247" s="168"/>
      <c r="N247" s="169"/>
      <c r="O247" s="169"/>
      <c r="P247" s="169"/>
      <c r="Q247" s="169"/>
      <c r="R247" s="169"/>
      <c r="S247" s="169"/>
      <c r="T247" s="170"/>
      <c r="AT247" s="164" t="s">
        <v>247</v>
      </c>
      <c r="AU247" s="164" t="s">
        <v>140</v>
      </c>
      <c r="AV247" s="13" t="s">
        <v>140</v>
      </c>
      <c r="AW247" s="13" t="s">
        <v>3</v>
      </c>
      <c r="AX247" s="13" t="s">
        <v>88</v>
      </c>
      <c r="AY247" s="164" t="s">
        <v>239</v>
      </c>
    </row>
    <row r="248" spans="1:65" s="2" customFormat="1" ht="38" customHeight="1">
      <c r="A248" s="34"/>
      <c r="B248" s="147"/>
      <c r="C248" s="148" t="s">
        <v>469</v>
      </c>
      <c r="D248" s="148" t="s">
        <v>242</v>
      </c>
      <c r="E248" s="149" t="s">
        <v>3098</v>
      </c>
      <c r="F248" s="150" t="s">
        <v>3099</v>
      </c>
      <c r="G248" s="151" t="s">
        <v>2011</v>
      </c>
      <c r="H248" s="152">
        <v>2</v>
      </c>
      <c r="I248" s="153"/>
      <c r="J248" s="152">
        <f t="shared" ref="J248:J254" si="10">ROUND(I248*H248,3)</f>
        <v>0</v>
      </c>
      <c r="K248" s="154"/>
      <c r="L248" s="35"/>
      <c r="M248" s="155" t="s">
        <v>1</v>
      </c>
      <c r="N248" s="156" t="s">
        <v>46</v>
      </c>
      <c r="O248" s="60"/>
      <c r="P248" s="157">
        <f t="shared" ref="P248:P254" si="11">O248*H248</f>
        <v>0</v>
      </c>
      <c r="Q248" s="157">
        <v>1.376E-2</v>
      </c>
      <c r="R248" s="157">
        <f t="shared" ref="R248:R254" si="12">Q248*H248</f>
        <v>2.7519999999999999E-2</v>
      </c>
      <c r="S248" s="157">
        <v>0</v>
      </c>
      <c r="T248" s="158">
        <f t="shared" ref="T248:T254" si="13">S248*H248</f>
        <v>0</v>
      </c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R248" s="159" t="s">
        <v>246</v>
      </c>
      <c r="AT248" s="159" t="s">
        <v>242</v>
      </c>
      <c r="AU248" s="159" t="s">
        <v>140</v>
      </c>
      <c r="AY248" s="18" t="s">
        <v>239</v>
      </c>
      <c r="BE248" s="160">
        <f t="shared" ref="BE248:BE254" si="14">IF(N248="základná",J248,0)</f>
        <v>0</v>
      </c>
      <c r="BF248" s="160">
        <f t="shared" ref="BF248:BF254" si="15">IF(N248="znížená",J248,0)</f>
        <v>0</v>
      </c>
      <c r="BG248" s="160">
        <f t="shared" ref="BG248:BG254" si="16">IF(N248="zákl. prenesená",J248,0)</f>
        <v>0</v>
      </c>
      <c r="BH248" s="160">
        <f t="shared" ref="BH248:BH254" si="17">IF(N248="zníž. prenesená",J248,0)</f>
        <v>0</v>
      </c>
      <c r="BI248" s="160">
        <f t="shared" ref="BI248:BI254" si="18">IF(N248="nulová",J248,0)</f>
        <v>0</v>
      </c>
      <c r="BJ248" s="18" t="s">
        <v>140</v>
      </c>
      <c r="BK248" s="161">
        <f t="shared" ref="BK248:BK254" si="19">ROUND(I248*H248,3)</f>
        <v>0</v>
      </c>
      <c r="BL248" s="18" t="s">
        <v>246</v>
      </c>
      <c r="BM248" s="159" t="s">
        <v>3100</v>
      </c>
    </row>
    <row r="249" spans="1:65" s="2" customFormat="1" ht="14.4" customHeight="1">
      <c r="A249" s="34"/>
      <c r="B249" s="147"/>
      <c r="C249" s="259" t="s">
        <v>472</v>
      </c>
      <c r="D249" s="259" t="s">
        <v>541</v>
      </c>
      <c r="E249" s="260" t="s">
        <v>3101</v>
      </c>
      <c r="F249" s="261" t="s">
        <v>3102</v>
      </c>
      <c r="G249" s="262" t="s">
        <v>388</v>
      </c>
      <c r="H249" s="263">
        <v>2</v>
      </c>
      <c r="I249" s="263"/>
      <c r="J249" s="263">
        <f t="shared" si="10"/>
        <v>0</v>
      </c>
      <c r="K249" s="196"/>
      <c r="L249" s="197"/>
      <c r="M249" s="198" t="s">
        <v>1</v>
      </c>
      <c r="N249" s="199" t="s">
        <v>46</v>
      </c>
      <c r="O249" s="60"/>
      <c r="P249" s="157">
        <f t="shared" si="11"/>
        <v>0</v>
      </c>
      <c r="Q249" s="157">
        <v>0.12</v>
      </c>
      <c r="R249" s="157">
        <f t="shared" si="12"/>
        <v>0.24</v>
      </c>
      <c r="S249" s="157">
        <v>0</v>
      </c>
      <c r="T249" s="158">
        <f t="shared" si="13"/>
        <v>0</v>
      </c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R249" s="159" t="s">
        <v>291</v>
      </c>
      <c r="AT249" s="159" t="s">
        <v>541</v>
      </c>
      <c r="AU249" s="159" t="s">
        <v>140</v>
      </c>
      <c r="AY249" s="18" t="s">
        <v>239</v>
      </c>
      <c r="BE249" s="160">
        <f t="shared" si="14"/>
        <v>0</v>
      </c>
      <c r="BF249" s="160">
        <f t="shared" si="15"/>
        <v>0</v>
      </c>
      <c r="BG249" s="160">
        <f t="shared" si="16"/>
        <v>0</v>
      </c>
      <c r="BH249" s="160">
        <f t="shared" si="17"/>
        <v>0</v>
      </c>
      <c r="BI249" s="160">
        <f t="shared" si="18"/>
        <v>0</v>
      </c>
      <c r="BJ249" s="18" t="s">
        <v>140</v>
      </c>
      <c r="BK249" s="161">
        <f t="shared" si="19"/>
        <v>0</v>
      </c>
      <c r="BL249" s="18" t="s">
        <v>246</v>
      </c>
      <c r="BM249" s="159" t="s">
        <v>3103</v>
      </c>
    </row>
    <row r="250" spans="1:65" s="2" customFormat="1" ht="38" customHeight="1">
      <c r="A250" s="34"/>
      <c r="B250" s="147"/>
      <c r="C250" s="148" t="s">
        <v>476</v>
      </c>
      <c r="D250" s="148" t="s">
        <v>242</v>
      </c>
      <c r="E250" s="149" t="s">
        <v>3104</v>
      </c>
      <c r="F250" s="150" t="s">
        <v>3105</v>
      </c>
      <c r="G250" s="151" t="s">
        <v>2011</v>
      </c>
      <c r="H250" s="152">
        <v>1</v>
      </c>
      <c r="I250" s="153"/>
      <c r="J250" s="152">
        <f t="shared" si="10"/>
        <v>0</v>
      </c>
      <c r="K250" s="154"/>
      <c r="L250" s="35"/>
      <c r="M250" s="155" t="s">
        <v>1</v>
      </c>
      <c r="N250" s="156" t="s">
        <v>46</v>
      </c>
      <c r="O250" s="60"/>
      <c r="P250" s="157">
        <f t="shared" si="11"/>
        <v>0</v>
      </c>
      <c r="Q250" s="157">
        <v>5.4999999999999997E-3</v>
      </c>
      <c r="R250" s="157">
        <f t="shared" si="12"/>
        <v>5.4999999999999997E-3</v>
      </c>
      <c r="S250" s="157">
        <v>0</v>
      </c>
      <c r="T250" s="158">
        <f t="shared" si="13"/>
        <v>0</v>
      </c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R250" s="159" t="s">
        <v>246</v>
      </c>
      <c r="AT250" s="159" t="s">
        <v>242</v>
      </c>
      <c r="AU250" s="159" t="s">
        <v>140</v>
      </c>
      <c r="AY250" s="18" t="s">
        <v>239</v>
      </c>
      <c r="BE250" s="160">
        <f t="shared" si="14"/>
        <v>0</v>
      </c>
      <c r="BF250" s="160">
        <f t="shared" si="15"/>
        <v>0</v>
      </c>
      <c r="BG250" s="160">
        <f t="shared" si="16"/>
        <v>0</v>
      </c>
      <c r="BH250" s="160">
        <f t="shared" si="17"/>
        <v>0</v>
      </c>
      <c r="BI250" s="160">
        <f t="shared" si="18"/>
        <v>0</v>
      </c>
      <c r="BJ250" s="18" t="s">
        <v>140</v>
      </c>
      <c r="BK250" s="161">
        <f t="shared" si="19"/>
        <v>0</v>
      </c>
      <c r="BL250" s="18" t="s">
        <v>246</v>
      </c>
      <c r="BM250" s="159" t="s">
        <v>3106</v>
      </c>
    </row>
    <row r="251" spans="1:65" s="2" customFormat="1" ht="14.4" customHeight="1">
      <c r="A251" s="34"/>
      <c r="B251" s="147"/>
      <c r="C251" s="259" t="s">
        <v>546</v>
      </c>
      <c r="D251" s="259" t="s">
        <v>541</v>
      </c>
      <c r="E251" s="260" t="s">
        <v>3107</v>
      </c>
      <c r="F251" s="261" t="s">
        <v>3108</v>
      </c>
      <c r="G251" s="262" t="s">
        <v>388</v>
      </c>
      <c r="H251" s="263">
        <v>1</v>
      </c>
      <c r="I251" s="263"/>
      <c r="J251" s="263">
        <f t="shared" si="10"/>
        <v>0</v>
      </c>
      <c r="K251" s="196"/>
      <c r="L251" s="197"/>
      <c r="M251" s="198" t="s">
        <v>1</v>
      </c>
      <c r="N251" s="199" t="s">
        <v>46</v>
      </c>
      <c r="O251" s="60"/>
      <c r="P251" s="157">
        <f t="shared" si="11"/>
        <v>0</v>
      </c>
      <c r="Q251" s="157">
        <v>0.04</v>
      </c>
      <c r="R251" s="157">
        <f t="shared" si="12"/>
        <v>0.04</v>
      </c>
      <c r="S251" s="157">
        <v>0</v>
      </c>
      <c r="T251" s="158">
        <f t="shared" si="13"/>
        <v>0</v>
      </c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R251" s="159" t="s">
        <v>291</v>
      </c>
      <c r="AT251" s="159" t="s">
        <v>541</v>
      </c>
      <c r="AU251" s="159" t="s">
        <v>140</v>
      </c>
      <c r="AY251" s="18" t="s">
        <v>239</v>
      </c>
      <c r="BE251" s="160">
        <f t="shared" si="14"/>
        <v>0</v>
      </c>
      <c r="BF251" s="160">
        <f t="shared" si="15"/>
        <v>0</v>
      </c>
      <c r="BG251" s="160">
        <f t="shared" si="16"/>
        <v>0</v>
      </c>
      <c r="BH251" s="160">
        <f t="shared" si="17"/>
        <v>0</v>
      </c>
      <c r="BI251" s="160">
        <f t="shared" si="18"/>
        <v>0</v>
      </c>
      <c r="BJ251" s="18" t="s">
        <v>140</v>
      </c>
      <c r="BK251" s="161">
        <f t="shared" si="19"/>
        <v>0</v>
      </c>
      <c r="BL251" s="18" t="s">
        <v>246</v>
      </c>
      <c r="BM251" s="159" t="s">
        <v>3109</v>
      </c>
    </row>
    <row r="252" spans="1:65" s="2" customFormat="1" ht="38" customHeight="1">
      <c r="A252" s="34"/>
      <c r="B252" s="147"/>
      <c r="C252" s="148" t="s">
        <v>666</v>
      </c>
      <c r="D252" s="148" t="s">
        <v>242</v>
      </c>
      <c r="E252" s="149" t="s">
        <v>3110</v>
      </c>
      <c r="F252" s="150" t="s">
        <v>3111</v>
      </c>
      <c r="G252" s="151" t="s">
        <v>2011</v>
      </c>
      <c r="H252" s="152">
        <v>1</v>
      </c>
      <c r="I252" s="153"/>
      <c r="J252" s="152">
        <f t="shared" si="10"/>
        <v>0</v>
      </c>
      <c r="K252" s="154"/>
      <c r="L252" s="35"/>
      <c r="M252" s="155" t="s">
        <v>1</v>
      </c>
      <c r="N252" s="156" t="s">
        <v>46</v>
      </c>
      <c r="O252" s="60"/>
      <c r="P252" s="157">
        <f t="shared" si="11"/>
        <v>0</v>
      </c>
      <c r="Q252" s="157">
        <v>5.4999999999999997E-3</v>
      </c>
      <c r="R252" s="157">
        <f t="shared" si="12"/>
        <v>5.4999999999999997E-3</v>
      </c>
      <c r="S252" s="157">
        <v>0</v>
      </c>
      <c r="T252" s="158">
        <f t="shared" si="13"/>
        <v>0</v>
      </c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R252" s="159" t="s">
        <v>246</v>
      </c>
      <c r="AT252" s="159" t="s">
        <v>242</v>
      </c>
      <c r="AU252" s="159" t="s">
        <v>140</v>
      </c>
      <c r="AY252" s="18" t="s">
        <v>239</v>
      </c>
      <c r="BE252" s="160">
        <f t="shared" si="14"/>
        <v>0</v>
      </c>
      <c r="BF252" s="160">
        <f t="shared" si="15"/>
        <v>0</v>
      </c>
      <c r="BG252" s="160">
        <f t="shared" si="16"/>
        <v>0</v>
      </c>
      <c r="BH252" s="160">
        <f t="shared" si="17"/>
        <v>0</v>
      </c>
      <c r="BI252" s="160">
        <f t="shared" si="18"/>
        <v>0</v>
      </c>
      <c r="BJ252" s="18" t="s">
        <v>140</v>
      </c>
      <c r="BK252" s="161">
        <f t="shared" si="19"/>
        <v>0</v>
      </c>
      <c r="BL252" s="18" t="s">
        <v>246</v>
      </c>
      <c r="BM252" s="159" t="s">
        <v>3112</v>
      </c>
    </row>
    <row r="253" spans="1:65" s="2" customFormat="1" ht="14.4" customHeight="1">
      <c r="A253" s="34"/>
      <c r="B253" s="147"/>
      <c r="C253" s="259" t="s">
        <v>575</v>
      </c>
      <c r="D253" s="259" t="s">
        <v>541</v>
      </c>
      <c r="E253" s="260" t="s">
        <v>3113</v>
      </c>
      <c r="F253" s="261" t="s">
        <v>3114</v>
      </c>
      <c r="G253" s="262" t="s">
        <v>388</v>
      </c>
      <c r="H253" s="263">
        <v>1</v>
      </c>
      <c r="I253" s="263"/>
      <c r="J253" s="263">
        <f t="shared" si="10"/>
        <v>0</v>
      </c>
      <c r="K253" s="196"/>
      <c r="L253" s="197"/>
      <c r="M253" s="198" t="s">
        <v>1</v>
      </c>
      <c r="N253" s="199" t="s">
        <v>46</v>
      </c>
      <c r="O253" s="60"/>
      <c r="P253" s="157">
        <f t="shared" si="11"/>
        <v>0</v>
      </c>
      <c r="Q253" s="157">
        <v>5.5E-2</v>
      </c>
      <c r="R253" s="157">
        <f t="shared" si="12"/>
        <v>5.5E-2</v>
      </c>
      <c r="S253" s="157">
        <v>0</v>
      </c>
      <c r="T253" s="158">
        <f t="shared" si="13"/>
        <v>0</v>
      </c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R253" s="159" t="s">
        <v>291</v>
      </c>
      <c r="AT253" s="159" t="s">
        <v>541</v>
      </c>
      <c r="AU253" s="159" t="s">
        <v>140</v>
      </c>
      <c r="AY253" s="18" t="s">
        <v>239</v>
      </c>
      <c r="BE253" s="160">
        <f t="shared" si="14"/>
        <v>0</v>
      </c>
      <c r="BF253" s="160">
        <f t="shared" si="15"/>
        <v>0</v>
      </c>
      <c r="BG253" s="160">
        <f t="shared" si="16"/>
        <v>0</v>
      </c>
      <c r="BH253" s="160">
        <f t="shared" si="17"/>
        <v>0</v>
      </c>
      <c r="BI253" s="160">
        <f t="shared" si="18"/>
        <v>0</v>
      </c>
      <c r="BJ253" s="18" t="s">
        <v>140</v>
      </c>
      <c r="BK253" s="161">
        <f t="shared" si="19"/>
        <v>0</v>
      </c>
      <c r="BL253" s="18" t="s">
        <v>246</v>
      </c>
      <c r="BM253" s="159" t="s">
        <v>3115</v>
      </c>
    </row>
    <row r="254" spans="1:65" s="2" customFormat="1" ht="14.4" customHeight="1">
      <c r="A254" s="34"/>
      <c r="B254" s="147"/>
      <c r="C254" s="259" t="s">
        <v>586</v>
      </c>
      <c r="D254" s="259" t="s">
        <v>541</v>
      </c>
      <c r="E254" s="260" t="s">
        <v>3116</v>
      </c>
      <c r="F254" s="261" t="s">
        <v>3117</v>
      </c>
      <c r="G254" s="262" t="s">
        <v>388</v>
      </c>
      <c r="H254" s="263">
        <v>1</v>
      </c>
      <c r="I254" s="263"/>
      <c r="J254" s="263">
        <f t="shared" si="10"/>
        <v>0</v>
      </c>
      <c r="K254" s="196"/>
      <c r="L254" s="197"/>
      <c r="M254" s="198" t="s">
        <v>1</v>
      </c>
      <c r="N254" s="199" t="s">
        <v>46</v>
      </c>
      <c r="O254" s="60"/>
      <c r="P254" s="157">
        <f t="shared" si="11"/>
        <v>0</v>
      </c>
      <c r="Q254" s="157">
        <v>5.5E-2</v>
      </c>
      <c r="R254" s="157">
        <f t="shared" si="12"/>
        <v>5.5E-2</v>
      </c>
      <c r="S254" s="157">
        <v>0</v>
      </c>
      <c r="T254" s="158">
        <f t="shared" si="13"/>
        <v>0</v>
      </c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R254" s="159" t="s">
        <v>291</v>
      </c>
      <c r="AT254" s="159" t="s">
        <v>541</v>
      </c>
      <c r="AU254" s="159" t="s">
        <v>140</v>
      </c>
      <c r="AY254" s="18" t="s">
        <v>239</v>
      </c>
      <c r="BE254" s="160">
        <f t="shared" si="14"/>
        <v>0</v>
      </c>
      <c r="BF254" s="160">
        <f t="shared" si="15"/>
        <v>0</v>
      </c>
      <c r="BG254" s="160">
        <f t="shared" si="16"/>
        <v>0</v>
      </c>
      <c r="BH254" s="160">
        <f t="shared" si="17"/>
        <v>0</v>
      </c>
      <c r="BI254" s="160">
        <f t="shared" si="18"/>
        <v>0</v>
      </c>
      <c r="BJ254" s="18" t="s">
        <v>140</v>
      </c>
      <c r="BK254" s="161">
        <f t="shared" si="19"/>
        <v>0</v>
      </c>
      <c r="BL254" s="18" t="s">
        <v>246</v>
      </c>
      <c r="BM254" s="159" t="s">
        <v>3118</v>
      </c>
    </row>
    <row r="255" spans="1:65" s="12" customFormat="1" ht="22.75" customHeight="1">
      <c r="B255" s="134"/>
      <c r="D255" s="135" t="s">
        <v>79</v>
      </c>
      <c r="E255" s="145" t="s">
        <v>2250</v>
      </c>
      <c r="F255" s="145" t="s">
        <v>509</v>
      </c>
      <c r="I255" s="137"/>
      <c r="J255" s="146">
        <f>BK255</f>
        <v>0</v>
      </c>
      <c r="L255" s="134"/>
      <c r="M255" s="139"/>
      <c r="N255" s="140"/>
      <c r="O255" s="140"/>
      <c r="P255" s="141">
        <f>P256</f>
        <v>0</v>
      </c>
      <c r="Q255" s="140"/>
      <c r="R255" s="141">
        <f>R256</f>
        <v>0</v>
      </c>
      <c r="S255" s="140"/>
      <c r="T255" s="142">
        <f>T256</f>
        <v>0</v>
      </c>
      <c r="AR255" s="135" t="s">
        <v>88</v>
      </c>
      <c r="AT255" s="143" t="s">
        <v>79</v>
      </c>
      <c r="AU255" s="143" t="s">
        <v>88</v>
      </c>
      <c r="AY255" s="135" t="s">
        <v>239</v>
      </c>
      <c r="BK255" s="144">
        <f>BK256</f>
        <v>0</v>
      </c>
    </row>
    <row r="256" spans="1:65" s="2" customFormat="1" ht="38" customHeight="1">
      <c r="A256" s="34"/>
      <c r="B256" s="147"/>
      <c r="C256" s="148" t="s">
        <v>596</v>
      </c>
      <c r="D256" s="148" t="s">
        <v>242</v>
      </c>
      <c r="E256" s="149" t="s">
        <v>2251</v>
      </c>
      <c r="F256" s="150" t="s">
        <v>2252</v>
      </c>
      <c r="G256" s="151" t="s">
        <v>461</v>
      </c>
      <c r="H256" s="152">
        <v>35.884</v>
      </c>
      <c r="I256" s="153"/>
      <c r="J256" s="152">
        <f>ROUND(I256*H256,3)</f>
        <v>0</v>
      </c>
      <c r="K256" s="154"/>
      <c r="L256" s="35"/>
      <c r="M256" s="155" t="s">
        <v>1</v>
      </c>
      <c r="N256" s="156" t="s">
        <v>46</v>
      </c>
      <c r="O256" s="60"/>
      <c r="P256" s="157">
        <f>O256*H256</f>
        <v>0</v>
      </c>
      <c r="Q256" s="157">
        <v>0</v>
      </c>
      <c r="R256" s="157">
        <f>Q256*H256</f>
        <v>0</v>
      </c>
      <c r="S256" s="157">
        <v>0</v>
      </c>
      <c r="T256" s="158">
        <f>S256*H256</f>
        <v>0</v>
      </c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R256" s="159" t="s">
        <v>246</v>
      </c>
      <c r="AT256" s="159" t="s">
        <v>242</v>
      </c>
      <c r="AU256" s="159" t="s">
        <v>140</v>
      </c>
      <c r="AY256" s="18" t="s">
        <v>239</v>
      </c>
      <c r="BE256" s="160">
        <f>IF(N256="základná",J256,0)</f>
        <v>0</v>
      </c>
      <c r="BF256" s="160">
        <f>IF(N256="znížená",J256,0)</f>
        <v>0</v>
      </c>
      <c r="BG256" s="160">
        <f>IF(N256="zákl. prenesená",J256,0)</f>
        <v>0</v>
      </c>
      <c r="BH256" s="160">
        <f>IF(N256="zníž. prenesená",J256,0)</f>
        <v>0</v>
      </c>
      <c r="BI256" s="160">
        <f>IF(N256="nulová",J256,0)</f>
        <v>0</v>
      </c>
      <c r="BJ256" s="18" t="s">
        <v>140</v>
      </c>
      <c r="BK256" s="161">
        <f>ROUND(I256*H256,3)</f>
        <v>0</v>
      </c>
      <c r="BL256" s="18" t="s">
        <v>246</v>
      </c>
      <c r="BM256" s="159" t="s">
        <v>3119</v>
      </c>
    </row>
    <row r="257" spans="1:65" s="12" customFormat="1" ht="25.85" customHeight="1">
      <c r="B257" s="134"/>
      <c r="D257" s="135" t="s">
        <v>79</v>
      </c>
      <c r="E257" s="136" t="s">
        <v>380</v>
      </c>
      <c r="F257" s="136" t="s">
        <v>2668</v>
      </c>
      <c r="I257" s="137"/>
      <c r="J257" s="138">
        <f>BK257</f>
        <v>0</v>
      </c>
      <c r="L257" s="134"/>
      <c r="M257" s="139"/>
      <c r="N257" s="140"/>
      <c r="O257" s="140"/>
      <c r="P257" s="141">
        <f>P258+P271+P274+P286+P294</f>
        <v>0</v>
      </c>
      <c r="Q257" s="140"/>
      <c r="R257" s="141">
        <f>R258+R271+R274+R286+R294</f>
        <v>608.16040205000013</v>
      </c>
      <c r="S257" s="140"/>
      <c r="T257" s="142">
        <f>T258+T271+T274+T286+T294</f>
        <v>0</v>
      </c>
      <c r="AR257" s="135" t="s">
        <v>88</v>
      </c>
      <c r="AT257" s="143" t="s">
        <v>79</v>
      </c>
      <c r="AU257" s="143" t="s">
        <v>80</v>
      </c>
      <c r="AY257" s="135" t="s">
        <v>239</v>
      </c>
      <c r="BK257" s="144">
        <f>BK258+BK271+BK274+BK286+BK294</f>
        <v>0</v>
      </c>
    </row>
    <row r="258" spans="1:65" s="12" customFormat="1" ht="22.75" customHeight="1">
      <c r="B258" s="134"/>
      <c r="D258" s="135" t="s">
        <v>79</v>
      </c>
      <c r="E258" s="145" t="s">
        <v>2669</v>
      </c>
      <c r="F258" s="145" t="s">
        <v>2670</v>
      </c>
      <c r="I258" s="137"/>
      <c r="J258" s="146">
        <f>BK258</f>
        <v>0</v>
      </c>
      <c r="L258" s="134"/>
      <c r="M258" s="139"/>
      <c r="N258" s="140"/>
      <c r="O258" s="140"/>
      <c r="P258" s="141">
        <f>SUM(P259:P270)</f>
        <v>0</v>
      </c>
      <c r="Q258" s="140"/>
      <c r="R258" s="141">
        <f>SUM(R259:R270)</f>
        <v>351.86993625000002</v>
      </c>
      <c r="S258" s="140"/>
      <c r="T258" s="142">
        <f>SUM(T259:T270)</f>
        <v>0</v>
      </c>
      <c r="AR258" s="135" t="s">
        <v>88</v>
      </c>
      <c r="AT258" s="143" t="s">
        <v>79</v>
      </c>
      <c r="AU258" s="143" t="s">
        <v>88</v>
      </c>
      <c r="AY258" s="135" t="s">
        <v>239</v>
      </c>
      <c r="BK258" s="144">
        <f>SUM(BK259:BK270)</f>
        <v>0</v>
      </c>
    </row>
    <row r="259" spans="1:65" s="2" customFormat="1" ht="38" customHeight="1">
      <c r="A259" s="34"/>
      <c r="B259" s="147"/>
      <c r="C259" s="148" t="s">
        <v>601</v>
      </c>
      <c r="D259" s="148" t="s">
        <v>242</v>
      </c>
      <c r="E259" s="149" t="s">
        <v>3120</v>
      </c>
      <c r="F259" s="150" t="s">
        <v>3121</v>
      </c>
      <c r="G259" s="151" t="s">
        <v>261</v>
      </c>
      <c r="H259" s="152">
        <v>960.38</v>
      </c>
      <c r="I259" s="153"/>
      <c r="J259" s="152">
        <f>ROUND(I259*H259,3)</f>
        <v>0</v>
      </c>
      <c r="K259" s="154"/>
      <c r="L259" s="35"/>
      <c r="M259" s="155" t="s">
        <v>1</v>
      </c>
      <c r="N259" s="156" t="s">
        <v>46</v>
      </c>
      <c r="O259" s="60"/>
      <c r="P259" s="157">
        <f>O259*H259</f>
        <v>0</v>
      </c>
      <c r="Q259" s="157">
        <v>0.112</v>
      </c>
      <c r="R259" s="157">
        <f>Q259*H259</f>
        <v>107.56256</v>
      </c>
      <c r="S259" s="157">
        <v>0</v>
      </c>
      <c r="T259" s="158">
        <f>S259*H259</f>
        <v>0</v>
      </c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R259" s="159" t="s">
        <v>246</v>
      </c>
      <c r="AT259" s="159" t="s">
        <v>242</v>
      </c>
      <c r="AU259" s="159" t="s">
        <v>140</v>
      </c>
      <c r="AY259" s="18" t="s">
        <v>239</v>
      </c>
      <c r="BE259" s="160">
        <f>IF(N259="základná",J259,0)</f>
        <v>0</v>
      </c>
      <c r="BF259" s="160">
        <f>IF(N259="znížená",J259,0)</f>
        <v>0</v>
      </c>
      <c r="BG259" s="160">
        <f>IF(N259="zákl. prenesená",J259,0)</f>
        <v>0</v>
      </c>
      <c r="BH259" s="160">
        <f>IF(N259="zníž. prenesená",J259,0)</f>
        <v>0</v>
      </c>
      <c r="BI259" s="160">
        <f>IF(N259="nulová",J259,0)</f>
        <v>0</v>
      </c>
      <c r="BJ259" s="18" t="s">
        <v>140</v>
      </c>
      <c r="BK259" s="161">
        <f>ROUND(I259*H259,3)</f>
        <v>0</v>
      </c>
      <c r="BL259" s="18" t="s">
        <v>246</v>
      </c>
      <c r="BM259" s="159" t="s">
        <v>3122</v>
      </c>
    </row>
    <row r="260" spans="1:65" s="13" customFormat="1">
      <c r="B260" s="162"/>
      <c r="D260" s="163" t="s">
        <v>247</v>
      </c>
      <c r="E260" s="164" t="s">
        <v>1</v>
      </c>
      <c r="F260" s="165" t="s">
        <v>3123</v>
      </c>
      <c r="H260" s="166">
        <v>388.79</v>
      </c>
      <c r="I260" s="167"/>
      <c r="L260" s="162"/>
      <c r="M260" s="168"/>
      <c r="N260" s="169"/>
      <c r="O260" s="169"/>
      <c r="P260" s="169"/>
      <c r="Q260" s="169"/>
      <c r="R260" s="169"/>
      <c r="S260" s="169"/>
      <c r="T260" s="170"/>
      <c r="AT260" s="164" t="s">
        <v>247</v>
      </c>
      <c r="AU260" s="164" t="s">
        <v>140</v>
      </c>
      <c r="AV260" s="13" t="s">
        <v>140</v>
      </c>
      <c r="AW260" s="13" t="s">
        <v>3</v>
      </c>
      <c r="AX260" s="13" t="s">
        <v>80</v>
      </c>
      <c r="AY260" s="164" t="s">
        <v>239</v>
      </c>
    </row>
    <row r="261" spans="1:65" s="13" customFormat="1">
      <c r="B261" s="162"/>
      <c r="D261" s="163" t="s">
        <v>247</v>
      </c>
      <c r="E261" s="164" t="s">
        <v>1</v>
      </c>
      <c r="F261" s="165" t="s">
        <v>3124</v>
      </c>
      <c r="H261" s="166">
        <v>571.59</v>
      </c>
      <c r="I261" s="167"/>
      <c r="L261" s="162"/>
      <c r="M261" s="168"/>
      <c r="N261" s="169"/>
      <c r="O261" s="169"/>
      <c r="P261" s="169"/>
      <c r="Q261" s="169"/>
      <c r="R261" s="169"/>
      <c r="S261" s="169"/>
      <c r="T261" s="170"/>
      <c r="AT261" s="164" t="s">
        <v>247</v>
      </c>
      <c r="AU261" s="164" t="s">
        <v>140</v>
      </c>
      <c r="AV261" s="13" t="s">
        <v>140</v>
      </c>
      <c r="AW261" s="13" t="s">
        <v>3</v>
      </c>
      <c r="AX261" s="13" t="s">
        <v>80</v>
      </c>
      <c r="AY261" s="164" t="s">
        <v>239</v>
      </c>
    </row>
    <row r="262" spans="1:65" s="14" customFormat="1">
      <c r="B262" s="171"/>
      <c r="D262" s="163" t="s">
        <v>247</v>
      </c>
      <c r="E262" s="172" t="s">
        <v>1</v>
      </c>
      <c r="F262" s="173" t="s">
        <v>249</v>
      </c>
      <c r="H262" s="174">
        <v>960.38</v>
      </c>
      <c r="I262" s="175"/>
      <c r="L262" s="171"/>
      <c r="M262" s="176"/>
      <c r="N262" s="177"/>
      <c r="O262" s="177"/>
      <c r="P262" s="177"/>
      <c r="Q262" s="177"/>
      <c r="R262" s="177"/>
      <c r="S262" s="177"/>
      <c r="T262" s="178"/>
      <c r="AT262" s="172" t="s">
        <v>247</v>
      </c>
      <c r="AU262" s="172" t="s">
        <v>140</v>
      </c>
      <c r="AV262" s="14" t="s">
        <v>246</v>
      </c>
      <c r="AW262" s="14" t="s">
        <v>3</v>
      </c>
      <c r="AX262" s="14" t="s">
        <v>88</v>
      </c>
      <c r="AY262" s="172" t="s">
        <v>239</v>
      </c>
    </row>
    <row r="263" spans="1:65" s="2" customFormat="1" ht="24.25" customHeight="1">
      <c r="A263" s="34"/>
      <c r="B263" s="147"/>
      <c r="C263" s="148" t="s">
        <v>604</v>
      </c>
      <c r="D263" s="148" t="s">
        <v>242</v>
      </c>
      <c r="E263" s="149" t="s">
        <v>3125</v>
      </c>
      <c r="F263" s="150" t="s">
        <v>3126</v>
      </c>
      <c r="G263" s="151" t="s">
        <v>245</v>
      </c>
      <c r="H263" s="152">
        <v>13.565</v>
      </c>
      <c r="I263" s="153"/>
      <c r="J263" s="152">
        <f>ROUND(I263*H263,3)</f>
        <v>0</v>
      </c>
      <c r="K263" s="154"/>
      <c r="L263" s="35"/>
      <c r="M263" s="155" t="s">
        <v>1</v>
      </c>
      <c r="N263" s="156" t="s">
        <v>46</v>
      </c>
      <c r="O263" s="60"/>
      <c r="P263" s="157">
        <f>O263*H263</f>
        <v>0</v>
      </c>
      <c r="Q263" s="157">
        <v>1.9312499999999999</v>
      </c>
      <c r="R263" s="157">
        <f>Q263*H263</f>
        <v>26.197406249999997</v>
      </c>
      <c r="S263" s="157">
        <v>0</v>
      </c>
      <c r="T263" s="158">
        <f>S263*H263</f>
        <v>0</v>
      </c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R263" s="159" t="s">
        <v>246</v>
      </c>
      <c r="AT263" s="159" t="s">
        <v>242</v>
      </c>
      <c r="AU263" s="159" t="s">
        <v>140</v>
      </c>
      <c r="AY263" s="18" t="s">
        <v>239</v>
      </c>
      <c r="BE263" s="160">
        <f>IF(N263="základná",J263,0)</f>
        <v>0</v>
      </c>
      <c r="BF263" s="160">
        <f>IF(N263="znížená",J263,0)</f>
        <v>0</v>
      </c>
      <c r="BG263" s="160">
        <f>IF(N263="zákl. prenesená",J263,0)</f>
        <v>0</v>
      </c>
      <c r="BH263" s="160">
        <f>IF(N263="zníž. prenesená",J263,0)</f>
        <v>0</v>
      </c>
      <c r="BI263" s="160">
        <f>IF(N263="nulová",J263,0)</f>
        <v>0</v>
      </c>
      <c r="BJ263" s="18" t="s">
        <v>140</v>
      </c>
      <c r="BK263" s="161">
        <f>ROUND(I263*H263,3)</f>
        <v>0</v>
      </c>
      <c r="BL263" s="18" t="s">
        <v>246</v>
      </c>
      <c r="BM263" s="159" t="s">
        <v>3127</v>
      </c>
    </row>
    <row r="264" spans="1:65" s="13" customFormat="1">
      <c r="B264" s="162"/>
      <c r="D264" s="163" t="s">
        <v>247</v>
      </c>
      <c r="E264" s="164" t="s">
        <v>1</v>
      </c>
      <c r="F264" s="165" t="s">
        <v>3128</v>
      </c>
      <c r="H264" s="166">
        <v>13.565</v>
      </c>
      <c r="I264" s="167"/>
      <c r="L264" s="162"/>
      <c r="M264" s="168"/>
      <c r="N264" s="169"/>
      <c r="O264" s="169"/>
      <c r="P264" s="169"/>
      <c r="Q264" s="169"/>
      <c r="R264" s="169"/>
      <c r="S264" s="169"/>
      <c r="T264" s="170"/>
      <c r="AT264" s="164" t="s">
        <v>247</v>
      </c>
      <c r="AU264" s="164" t="s">
        <v>140</v>
      </c>
      <c r="AV264" s="13" t="s">
        <v>140</v>
      </c>
      <c r="AW264" s="13" t="s">
        <v>3</v>
      </c>
      <c r="AX264" s="13" t="s">
        <v>88</v>
      </c>
      <c r="AY264" s="164" t="s">
        <v>239</v>
      </c>
    </row>
    <row r="265" spans="1:65" s="2" customFormat="1" ht="24.25" customHeight="1">
      <c r="A265" s="34"/>
      <c r="B265" s="147"/>
      <c r="C265" s="148" t="s">
        <v>607</v>
      </c>
      <c r="D265" s="148" t="s">
        <v>242</v>
      </c>
      <c r="E265" s="149" t="s">
        <v>3129</v>
      </c>
      <c r="F265" s="150" t="s">
        <v>3130</v>
      </c>
      <c r="G265" s="151" t="s">
        <v>261</v>
      </c>
      <c r="H265" s="152">
        <v>1096.03</v>
      </c>
      <c r="I265" s="153"/>
      <c r="J265" s="152">
        <f>ROUND(I265*H265,3)</f>
        <v>0</v>
      </c>
      <c r="K265" s="154"/>
      <c r="L265" s="35"/>
      <c r="M265" s="155" t="s">
        <v>1</v>
      </c>
      <c r="N265" s="156" t="s">
        <v>46</v>
      </c>
      <c r="O265" s="60"/>
      <c r="P265" s="157">
        <f>O265*H265</f>
        <v>0</v>
      </c>
      <c r="Q265" s="157">
        <v>0.19900000000000001</v>
      </c>
      <c r="R265" s="157">
        <f>Q265*H265</f>
        <v>218.10997</v>
      </c>
      <c r="S265" s="157">
        <v>0</v>
      </c>
      <c r="T265" s="158">
        <f>S265*H265</f>
        <v>0</v>
      </c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R265" s="159" t="s">
        <v>246</v>
      </c>
      <c r="AT265" s="159" t="s">
        <v>242</v>
      </c>
      <c r="AU265" s="159" t="s">
        <v>140</v>
      </c>
      <c r="AY265" s="18" t="s">
        <v>239</v>
      </c>
      <c r="BE265" s="160">
        <f>IF(N265="základná",J265,0)</f>
        <v>0</v>
      </c>
      <c r="BF265" s="160">
        <f>IF(N265="znížená",J265,0)</f>
        <v>0</v>
      </c>
      <c r="BG265" s="160">
        <f>IF(N265="zákl. prenesená",J265,0)</f>
        <v>0</v>
      </c>
      <c r="BH265" s="160">
        <f>IF(N265="zníž. prenesená",J265,0)</f>
        <v>0</v>
      </c>
      <c r="BI265" s="160">
        <f>IF(N265="nulová",J265,0)</f>
        <v>0</v>
      </c>
      <c r="BJ265" s="18" t="s">
        <v>140</v>
      </c>
      <c r="BK265" s="161">
        <f>ROUND(I265*H265,3)</f>
        <v>0</v>
      </c>
      <c r="BL265" s="18" t="s">
        <v>246</v>
      </c>
      <c r="BM265" s="159" t="s">
        <v>3131</v>
      </c>
    </row>
    <row r="266" spans="1:65" s="13" customFormat="1">
      <c r="B266" s="162"/>
      <c r="D266" s="163" t="s">
        <v>247</v>
      </c>
      <c r="E266" s="164" t="s">
        <v>1</v>
      </c>
      <c r="F266" s="165" t="s">
        <v>3123</v>
      </c>
      <c r="H266" s="166">
        <v>388.79</v>
      </c>
      <c r="I266" s="167"/>
      <c r="L266" s="162"/>
      <c r="M266" s="168"/>
      <c r="N266" s="169"/>
      <c r="O266" s="169"/>
      <c r="P266" s="169"/>
      <c r="Q266" s="169"/>
      <c r="R266" s="169"/>
      <c r="S266" s="169"/>
      <c r="T266" s="170"/>
      <c r="AT266" s="164" t="s">
        <v>247</v>
      </c>
      <c r="AU266" s="164" t="s">
        <v>140</v>
      </c>
      <c r="AV266" s="13" t="s">
        <v>140</v>
      </c>
      <c r="AW266" s="13" t="s">
        <v>3</v>
      </c>
      <c r="AX266" s="13" t="s">
        <v>80</v>
      </c>
      <c r="AY266" s="164" t="s">
        <v>239</v>
      </c>
    </row>
    <row r="267" spans="1:65" s="13" customFormat="1">
      <c r="B267" s="162"/>
      <c r="D267" s="163" t="s">
        <v>247</v>
      </c>
      <c r="E267" s="164" t="s">
        <v>1</v>
      </c>
      <c r="F267" s="165" t="s">
        <v>3124</v>
      </c>
      <c r="H267" s="166">
        <v>571.59</v>
      </c>
      <c r="I267" s="167"/>
      <c r="L267" s="162"/>
      <c r="M267" s="168"/>
      <c r="N267" s="169"/>
      <c r="O267" s="169"/>
      <c r="P267" s="169"/>
      <c r="Q267" s="169"/>
      <c r="R267" s="169"/>
      <c r="S267" s="169"/>
      <c r="T267" s="170"/>
      <c r="AT267" s="164" t="s">
        <v>247</v>
      </c>
      <c r="AU267" s="164" t="s">
        <v>140</v>
      </c>
      <c r="AV267" s="13" t="s">
        <v>140</v>
      </c>
      <c r="AW267" s="13" t="s">
        <v>3</v>
      </c>
      <c r="AX267" s="13" t="s">
        <v>80</v>
      </c>
      <c r="AY267" s="164" t="s">
        <v>239</v>
      </c>
    </row>
    <row r="268" spans="1:65" s="13" customFormat="1">
      <c r="B268" s="162"/>
      <c r="D268" s="163" t="s">
        <v>247</v>
      </c>
      <c r="E268" s="164" t="s">
        <v>1</v>
      </c>
      <c r="F268" s="165" t="s">
        <v>3132</v>
      </c>
      <c r="H268" s="166">
        <v>135.65</v>
      </c>
      <c r="I268" s="167"/>
      <c r="L268" s="162"/>
      <c r="M268" s="168"/>
      <c r="N268" s="169"/>
      <c r="O268" s="169"/>
      <c r="P268" s="169"/>
      <c r="Q268" s="169"/>
      <c r="R268" s="169"/>
      <c r="S268" s="169"/>
      <c r="T268" s="170"/>
      <c r="AT268" s="164" t="s">
        <v>247</v>
      </c>
      <c r="AU268" s="164" t="s">
        <v>140</v>
      </c>
      <c r="AV268" s="13" t="s">
        <v>140</v>
      </c>
      <c r="AW268" s="13" t="s">
        <v>3</v>
      </c>
      <c r="AX268" s="13" t="s">
        <v>80</v>
      </c>
      <c r="AY268" s="164" t="s">
        <v>239</v>
      </c>
    </row>
    <row r="269" spans="1:65" s="14" customFormat="1">
      <c r="B269" s="171"/>
      <c r="D269" s="163" t="s">
        <v>247</v>
      </c>
      <c r="E269" s="172" t="s">
        <v>1</v>
      </c>
      <c r="F269" s="173" t="s">
        <v>249</v>
      </c>
      <c r="H269" s="174">
        <v>1096.03</v>
      </c>
      <c r="I269" s="175"/>
      <c r="L269" s="171"/>
      <c r="M269" s="176"/>
      <c r="N269" s="177"/>
      <c r="O269" s="177"/>
      <c r="P269" s="177"/>
      <c r="Q269" s="177"/>
      <c r="R269" s="177"/>
      <c r="S269" s="177"/>
      <c r="T269" s="178"/>
      <c r="AT269" s="172" t="s">
        <v>247</v>
      </c>
      <c r="AU269" s="172" t="s">
        <v>140</v>
      </c>
      <c r="AV269" s="14" t="s">
        <v>246</v>
      </c>
      <c r="AW269" s="14" t="s">
        <v>3</v>
      </c>
      <c r="AX269" s="14" t="s">
        <v>88</v>
      </c>
      <c r="AY269" s="172" t="s">
        <v>239</v>
      </c>
    </row>
    <row r="270" spans="1:65" s="2" customFormat="1" ht="38" customHeight="1">
      <c r="A270" s="34"/>
      <c r="B270" s="147"/>
      <c r="C270" s="148" t="s">
        <v>947</v>
      </c>
      <c r="D270" s="148" t="s">
        <v>242</v>
      </c>
      <c r="E270" s="149" t="s">
        <v>3133</v>
      </c>
      <c r="F270" s="150" t="s">
        <v>3134</v>
      </c>
      <c r="G270" s="151" t="s">
        <v>261</v>
      </c>
      <c r="H270" s="152">
        <v>1096.03</v>
      </c>
      <c r="I270" s="153"/>
      <c r="J270" s="152">
        <f>ROUND(I270*H270,3)</f>
        <v>0</v>
      </c>
      <c r="K270" s="154"/>
      <c r="L270" s="35"/>
      <c r="M270" s="155" t="s">
        <v>1</v>
      </c>
      <c r="N270" s="156" t="s">
        <v>46</v>
      </c>
      <c r="O270" s="60"/>
      <c r="P270" s="157">
        <f>O270*H270</f>
        <v>0</v>
      </c>
      <c r="Q270" s="157">
        <v>0</v>
      </c>
      <c r="R270" s="157">
        <f>Q270*H270</f>
        <v>0</v>
      </c>
      <c r="S270" s="157">
        <v>0</v>
      </c>
      <c r="T270" s="158">
        <f>S270*H270</f>
        <v>0</v>
      </c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R270" s="159" t="s">
        <v>246</v>
      </c>
      <c r="AT270" s="159" t="s">
        <v>242</v>
      </c>
      <c r="AU270" s="159" t="s">
        <v>140</v>
      </c>
      <c r="AY270" s="18" t="s">
        <v>239</v>
      </c>
      <c r="BE270" s="160">
        <f>IF(N270="základná",J270,0)</f>
        <v>0</v>
      </c>
      <c r="BF270" s="160">
        <f>IF(N270="znížená",J270,0)</f>
        <v>0</v>
      </c>
      <c r="BG270" s="160">
        <f>IF(N270="zákl. prenesená",J270,0)</f>
        <v>0</v>
      </c>
      <c r="BH270" s="160">
        <f>IF(N270="zníž. prenesená",J270,0)</f>
        <v>0</v>
      </c>
      <c r="BI270" s="160">
        <f>IF(N270="nulová",J270,0)</f>
        <v>0</v>
      </c>
      <c r="BJ270" s="18" t="s">
        <v>140</v>
      </c>
      <c r="BK270" s="161">
        <f>ROUND(I270*H270,3)</f>
        <v>0</v>
      </c>
      <c r="BL270" s="18" t="s">
        <v>246</v>
      </c>
      <c r="BM270" s="159" t="s">
        <v>3135</v>
      </c>
    </row>
    <row r="271" spans="1:65" s="12" customFormat="1" ht="22.75" customHeight="1">
      <c r="B271" s="134"/>
      <c r="D271" s="135" t="s">
        <v>79</v>
      </c>
      <c r="E271" s="145" t="s">
        <v>3136</v>
      </c>
      <c r="F271" s="145" t="s">
        <v>3137</v>
      </c>
      <c r="I271" s="137"/>
      <c r="J271" s="146">
        <f>BK271</f>
        <v>0</v>
      </c>
      <c r="L271" s="134"/>
      <c r="M271" s="139"/>
      <c r="N271" s="140"/>
      <c r="O271" s="140"/>
      <c r="P271" s="141">
        <f>SUM(P272:P273)</f>
        <v>0</v>
      </c>
      <c r="Q271" s="140"/>
      <c r="R271" s="141">
        <f>SUM(R272:R273)</f>
        <v>63.97238440000001</v>
      </c>
      <c r="S271" s="140"/>
      <c r="T271" s="142">
        <f>SUM(T272:T273)</f>
        <v>0</v>
      </c>
      <c r="AR271" s="135" t="s">
        <v>88</v>
      </c>
      <c r="AT271" s="143" t="s">
        <v>79</v>
      </c>
      <c r="AU271" s="143" t="s">
        <v>88</v>
      </c>
      <c r="AY271" s="135" t="s">
        <v>239</v>
      </c>
      <c r="BK271" s="144">
        <f>SUM(BK272:BK273)</f>
        <v>0</v>
      </c>
    </row>
    <row r="272" spans="1:65" s="2" customFormat="1" ht="24.25" customHeight="1">
      <c r="A272" s="34"/>
      <c r="B272" s="147"/>
      <c r="C272" s="148" t="s">
        <v>630</v>
      </c>
      <c r="D272" s="148" t="s">
        <v>242</v>
      </c>
      <c r="E272" s="149" t="s">
        <v>3138</v>
      </c>
      <c r="F272" s="150" t="s">
        <v>3139</v>
      </c>
      <c r="G272" s="151" t="s">
        <v>261</v>
      </c>
      <c r="H272" s="152">
        <v>411.16</v>
      </c>
      <c r="I272" s="153"/>
      <c r="J272" s="152">
        <f>ROUND(I272*H272,3)</f>
        <v>0</v>
      </c>
      <c r="K272" s="154"/>
      <c r="L272" s="35"/>
      <c r="M272" s="155" t="s">
        <v>1</v>
      </c>
      <c r="N272" s="156" t="s">
        <v>46</v>
      </c>
      <c r="O272" s="60"/>
      <c r="P272" s="157">
        <f>O272*H272</f>
        <v>0</v>
      </c>
      <c r="Q272" s="157">
        <v>0.15559000000000001</v>
      </c>
      <c r="R272" s="157">
        <f>Q272*H272</f>
        <v>63.97238440000001</v>
      </c>
      <c r="S272" s="157">
        <v>0</v>
      </c>
      <c r="T272" s="158">
        <f>S272*H272</f>
        <v>0</v>
      </c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R272" s="159" t="s">
        <v>246</v>
      </c>
      <c r="AT272" s="159" t="s">
        <v>242</v>
      </c>
      <c r="AU272" s="159" t="s">
        <v>140</v>
      </c>
      <c r="AY272" s="18" t="s">
        <v>239</v>
      </c>
      <c r="BE272" s="160">
        <f>IF(N272="základná",J272,0)</f>
        <v>0</v>
      </c>
      <c r="BF272" s="160">
        <f>IF(N272="znížená",J272,0)</f>
        <v>0</v>
      </c>
      <c r="BG272" s="160">
        <f>IF(N272="zákl. prenesená",J272,0)</f>
        <v>0</v>
      </c>
      <c r="BH272" s="160">
        <f>IF(N272="zníž. prenesená",J272,0)</f>
        <v>0</v>
      </c>
      <c r="BI272" s="160">
        <f>IF(N272="nulová",J272,0)</f>
        <v>0</v>
      </c>
      <c r="BJ272" s="18" t="s">
        <v>140</v>
      </c>
      <c r="BK272" s="161">
        <f>ROUND(I272*H272,3)</f>
        <v>0</v>
      </c>
      <c r="BL272" s="18" t="s">
        <v>246</v>
      </c>
      <c r="BM272" s="159" t="s">
        <v>3140</v>
      </c>
    </row>
    <row r="273" spans="1:65" s="13" customFormat="1">
      <c r="B273" s="162"/>
      <c r="D273" s="163" t="s">
        <v>247</v>
      </c>
      <c r="E273" s="164" t="s">
        <v>1</v>
      </c>
      <c r="F273" s="165" t="s">
        <v>3141</v>
      </c>
      <c r="H273" s="166">
        <v>411.16</v>
      </c>
      <c r="I273" s="167"/>
      <c r="L273" s="162"/>
      <c r="M273" s="168"/>
      <c r="N273" s="169"/>
      <c r="O273" s="169"/>
      <c r="P273" s="169"/>
      <c r="Q273" s="169"/>
      <c r="R273" s="169"/>
      <c r="S273" s="169"/>
      <c r="T273" s="170"/>
      <c r="AT273" s="164" t="s">
        <v>247</v>
      </c>
      <c r="AU273" s="164" t="s">
        <v>140</v>
      </c>
      <c r="AV273" s="13" t="s">
        <v>140</v>
      </c>
      <c r="AW273" s="13" t="s">
        <v>3</v>
      </c>
      <c r="AX273" s="13" t="s">
        <v>88</v>
      </c>
      <c r="AY273" s="164" t="s">
        <v>239</v>
      </c>
    </row>
    <row r="274" spans="1:65" s="12" customFormat="1" ht="22.75" customHeight="1">
      <c r="B274" s="134"/>
      <c r="D274" s="135" t="s">
        <v>79</v>
      </c>
      <c r="E274" s="145" t="s">
        <v>2675</v>
      </c>
      <c r="F274" s="145" t="s">
        <v>2676</v>
      </c>
      <c r="I274" s="137"/>
      <c r="J274" s="146">
        <f>BK274</f>
        <v>0</v>
      </c>
      <c r="L274" s="134"/>
      <c r="M274" s="139"/>
      <c r="N274" s="140"/>
      <c r="O274" s="140"/>
      <c r="P274" s="141">
        <f>SUM(P275:P285)</f>
        <v>0</v>
      </c>
      <c r="Q274" s="140"/>
      <c r="R274" s="141">
        <f>SUM(R275:R285)</f>
        <v>156.43369800000002</v>
      </c>
      <c r="S274" s="140"/>
      <c r="T274" s="142">
        <f>SUM(T275:T285)</f>
        <v>0</v>
      </c>
      <c r="AR274" s="135" t="s">
        <v>88</v>
      </c>
      <c r="AT274" s="143" t="s">
        <v>79</v>
      </c>
      <c r="AU274" s="143" t="s">
        <v>88</v>
      </c>
      <c r="AY274" s="135" t="s">
        <v>239</v>
      </c>
      <c r="BK274" s="144">
        <f>SUM(BK275:BK285)</f>
        <v>0</v>
      </c>
    </row>
    <row r="275" spans="1:65" s="2" customFormat="1" ht="24.25" customHeight="1">
      <c r="A275" s="34"/>
      <c r="B275" s="147"/>
      <c r="C275" s="148" t="s">
        <v>905</v>
      </c>
      <c r="D275" s="148" t="s">
        <v>242</v>
      </c>
      <c r="E275" s="149" t="s">
        <v>3142</v>
      </c>
      <c r="F275" s="150" t="s">
        <v>3143</v>
      </c>
      <c r="G275" s="151" t="s">
        <v>261</v>
      </c>
      <c r="H275" s="152">
        <v>388.79</v>
      </c>
      <c r="I275" s="153"/>
      <c r="J275" s="152">
        <f>ROUND(I275*H275,3)</f>
        <v>0</v>
      </c>
      <c r="K275" s="154"/>
      <c r="L275" s="35"/>
      <c r="M275" s="155" t="s">
        <v>1</v>
      </c>
      <c r="N275" s="156" t="s">
        <v>46</v>
      </c>
      <c r="O275" s="60"/>
      <c r="P275" s="157">
        <f>O275*H275</f>
        <v>0</v>
      </c>
      <c r="Q275" s="157">
        <v>0.10100000000000001</v>
      </c>
      <c r="R275" s="157">
        <f>Q275*H275</f>
        <v>39.267790000000005</v>
      </c>
      <c r="S275" s="157">
        <v>0</v>
      </c>
      <c r="T275" s="158">
        <f>S275*H275</f>
        <v>0</v>
      </c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R275" s="159" t="s">
        <v>246</v>
      </c>
      <c r="AT275" s="159" t="s">
        <v>242</v>
      </c>
      <c r="AU275" s="159" t="s">
        <v>140</v>
      </c>
      <c r="AY275" s="18" t="s">
        <v>239</v>
      </c>
      <c r="BE275" s="160">
        <f>IF(N275="základná",J275,0)</f>
        <v>0</v>
      </c>
      <c r="BF275" s="160">
        <f>IF(N275="znížená",J275,0)</f>
        <v>0</v>
      </c>
      <c r="BG275" s="160">
        <f>IF(N275="zákl. prenesená",J275,0)</f>
        <v>0</v>
      </c>
      <c r="BH275" s="160">
        <f>IF(N275="zníž. prenesená",J275,0)</f>
        <v>0</v>
      </c>
      <c r="BI275" s="160">
        <f>IF(N275="nulová",J275,0)</f>
        <v>0</v>
      </c>
      <c r="BJ275" s="18" t="s">
        <v>140</v>
      </c>
      <c r="BK275" s="161">
        <f>ROUND(I275*H275,3)</f>
        <v>0</v>
      </c>
      <c r="BL275" s="18" t="s">
        <v>246</v>
      </c>
      <c r="BM275" s="159" t="s">
        <v>3144</v>
      </c>
    </row>
    <row r="276" spans="1:65" s="13" customFormat="1">
      <c r="B276" s="162"/>
      <c r="D276" s="163" t="s">
        <v>247</v>
      </c>
      <c r="E276" s="164" t="s">
        <v>1</v>
      </c>
      <c r="F276" s="165" t="s">
        <v>3145</v>
      </c>
      <c r="H276" s="166">
        <v>388.79</v>
      </c>
      <c r="I276" s="167"/>
      <c r="L276" s="162"/>
      <c r="M276" s="168"/>
      <c r="N276" s="169"/>
      <c r="O276" s="169"/>
      <c r="P276" s="169"/>
      <c r="Q276" s="169"/>
      <c r="R276" s="169"/>
      <c r="S276" s="169"/>
      <c r="T276" s="170"/>
      <c r="AT276" s="164" t="s">
        <v>247</v>
      </c>
      <c r="AU276" s="164" t="s">
        <v>140</v>
      </c>
      <c r="AV276" s="13" t="s">
        <v>140</v>
      </c>
      <c r="AW276" s="13" t="s">
        <v>3</v>
      </c>
      <c r="AX276" s="13" t="s">
        <v>88</v>
      </c>
      <c r="AY276" s="164" t="s">
        <v>239</v>
      </c>
    </row>
    <row r="277" spans="1:65" s="2" customFormat="1" ht="14.4" customHeight="1">
      <c r="A277" s="34"/>
      <c r="B277" s="147"/>
      <c r="C277" s="190" t="s">
        <v>909</v>
      </c>
      <c r="D277" s="190" t="s">
        <v>541</v>
      </c>
      <c r="E277" s="191" t="s">
        <v>3146</v>
      </c>
      <c r="F277" s="192" t="s">
        <v>3147</v>
      </c>
      <c r="G277" s="193" t="s">
        <v>388</v>
      </c>
      <c r="H277" s="194">
        <v>1710.6759999999999</v>
      </c>
      <c r="I277" s="195"/>
      <c r="J277" s="194">
        <f>ROUND(I277*H277,3)</f>
        <v>0</v>
      </c>
      <c r="K277" s="196"/>
      <c r="L277" s="197"/>
      <c r="M277" s="198" t="s">
        <v>1</v>
      </c>
      <c r="N277" s="199" t="s">
        <v>46</v>
      </c>
      <c r="O277" s="60"/>
      <c r="P277" s="157">
        <f>O277*H277</f>
        <v>0</v>
      </c>
      <c r="Q277" s="157">
        <v>2.92E-2</v>
      </c>
      <c r="R277" s="157">
        <f>Q277*H277</f>
        <v>49.951739199999999</v>
      </c>
      <c r="S277" s="157">
        <v>0</v>
      </c>
      <c r="T277" s="158">
        <f>S277*H277</f>
        <v>0</v>
      </c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R277" s="159" t="s">
        <v>291</v>
      </c>
      <c r="AT277" s="159" t="s">
        <v>541</v>
      </c>
      <c r="AU277" s="159" t="s">
        <v>140</v>
      </c>
      <c r="AY277" s="18" t="s">
        <v>239</v>
      </c>
      <c r="BE277" s="160">
        <f>IF(N277="základná",J277,0)</f>
        <v>0</v>
      </c>
      <c r="BF277" s="160">
        <f>IF(N277="znížená",J277,0)</f>
        <v>0</v>
      </c>
      <c r="BG277" s="160">
        <f>IF(N277="zákl. prenesená",J277,0)</f>
        <v>0</v>
      </c>
      <c r="BH277" s="160">
        <f>IF(N277="zníž. prenesená",J277,0)</f>
        <v>0</v>
      </c>
      <c r="BI277" s="160">
        <f>IF(N277="nulová",J277,0)</f>
        <v>0</v>
      </c>
      <c r="BJ277" s="18" t="s">
        <v>140</v>
      </c>
      <c r="BK277" s="161">
        <f>ROUND(I277*H277,3)</f>
        <v>0</v>
      </c>
      <c r="BL277" s="18" t="s">
        <v>246</v>
      </c>
      <c r="BM277" s="159" t="s">
        <v>3148</v>
      </c>
    </row>
    <row r="278" spans="1:65" s="13" customFormat="1">
      <c r="B278" s="162"/>
      <c r="D278" s="163" t="s">
        <v>247</v>
      </c>
      <c r="F278" s="165" t="s">
        <v>3149</v>
      </c>
      <c r="H278" s="166">
        <v>1710.6759999999999</v>
      </c>
      <c r="I278" s="167"/>
      <c r="L278" s="162"/>
      <c r="M278" s="168"/>
      <c r="N278" s="169"/>
      <c r="O278" s="169"/>
      <c r="P278" s="169"/>
      <c r="Q278" s="169"/>
      <c r="R278" s="169"/>
      <c r="S278" s="169"/>
      <c r="T278" s="170"/>
      <c r="AT278" s="164" t="s">
        <v>247</v>
      </c>
      <c r="AU278" s="164" t="s">
        <v>140</v>
      </c>
      <c r="AV278" s="13" t="s">
        <v>140</v>
      </c>
      <c r="AW278" s="13" t="s">
        <v>4</v>
      </c>
      <c r="AX278" s="13" t="s">
        <v>88</v>
      </c>
      <c r="AY278" s="164" t="s">
        <v>239</v>
      </c>
    </row>
    <row r="279" spans="1:65" s="2" customFormat="1" ht="24.25" customHeight="1">
      <c r="A279" s="34"/>
      <c r="B279" s="147"/>
      <c r="C279" s="148" t="s">
        <v>663</v>
      </c>
      <c r="D279" s="148" t="s">
        <v>242</v>
      </c>
      <c r="E279" s="149" t="s">
        <v>3150</v>
      </c>
      <c r="F279" s="150" t="s">
        <v>3151</v>
      </c>
      <c r="G279" s="151" t="s">
        <v>261</v>
      </c>
      <c r="H279" s="152">
        <v>571.59</v>
      </c>
      <c r="I279" s="153"/>
      <c r="J279" s="152">
        <f>ROUND(I279*H279,3)</f>
        <v>0</v>
      </c>
      <c r="K279" s="154"/>
      <c r="L279" s="35"/>
      <c r="M279" s="155" t="s">
        <v>1</v>
      </c>
      <c r="N279" s="156" t="s">
        <v>46</v>
      </c>
      <c r="O279" s="60"/>
      <c r="P279" s="157">
        <f>O279*H279</f>
        <v>0</v>
      </c>
      <c r="Q279" s="157">
        <v>8.7120000000000003E-2</v>
      </c>
      <c r="R279" s="157">
        <f>Q279*H279</f>
        <v>49.796920800000002</v>
      </c>
      <c r="S279" s="157">
        <v>0</v>
      </c>
      <c r="T279" s="158">
        <f>S279*H279</f>
        <v>0</v>
      </c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R279" s="159" t="s">
        <v>246</v>
      </c>
      <c r="AT279" s="159" t="s">
        <v>242</v>
      </c>
      <c r="AU279" s="159" t="s">
        <v>140</v>
      </c>
      <c r="AY279" s="18" t="s">
        <v>239</v>
      </c>
      <c r="BE279" s="160">
        <f>IF(N279="základná",J279,0)</f>
        <v>0</v>
      </c>
      <c r="BF279" s="160">
        <f>IF(N279="znížená",J279,0)</f>
        <v>0</v>
      </c>
      <c r="BG279" s="160">
        <f>IF(N279="zákl. prenesená",J279,0)</f>
        <v>0</v>
      </c>
      <c r="BH279" s="160">
        <f>IF(N279="zníž. prenesená",J279,0)</f>
        <v>0</v>
      </c>
      <c r="BI279" s="160">
        <f>IF(N279="nulová",J279,0)</f>
        <v>0</v>
      </c>
      <c r="BJ279" s="18" t="s">
        <v>140</v>
      </c>
      <c r="BK279" s="161">
        <f>ROUND(I279*H279,3)</f>
        <v>0</v>
      </c>
      <c r="BL279" s="18" t="s">
        <v>246</v>
      </c>
      <c r="BM279" s="159" t="s">
        <v>3152</v>
      </c>
    </row>
    <row r="280" spans="1:65" s="13" customFormat="1">
      <c r="B280" s="162"/>
      <c r="D280" s="163" t="s">
        <v>247</v>
      </c>
      <c r="E280" s="164" t="s">
        <v>1</v>
      </c>
      <c r="F280" s="165" t="s">
        <v>3124</v>
      </c>
      <c r="H280" s="166">
        <v>571.59</v>
      </c>
      <c r="I280" s="167"/>
      <c r="L280" s="162"/>
      <c r="M280" s="168"/>
      <c r="N280" s="169"/>
      <c r="O280" s="169"/>
      <c r="P280" s="169"/>
      <c r="Q280" s="169"/>
      <c r="R280" s="169"/>
      <c r="S280" s="169"/>
      <c r="T280" s="170"/>
      <c r="AT280" s="164" t="s">
        <v>247</v>
      </c>
      <c r="AU280" s="164" t="s">
        <v>140</v>
      </c>
      <c r="AV280" s="13" t="s">
        <v>140</v>
      </c>
      <c r="AW280" s="13" t="s">
        <v>3</v>
      </c>
      <c r="AX280" s="13" t="s">
        <v>88</v>
      </c>
      <c r="AY280" s="164" t="s">
        <v>239</v>
      </c>
    </row>
    <row r="281" spans="1:65" s="2" customFormat="1" ht="14.4" customHeight="1">
      <c r="A281" s="34"/>
      <c r="B281" s="147"/>
      <c r="C281" s="190" t="s">
        <v>668</v>
      </c>
      <c r="D281" s="190" t="s">
        <v>541</v>
      </c>
      <c r="E281" s="191" t="s">
        <v>3153</v>
      </c>
      <c r="F281" s="192" t="s">
        <v>3154</v>
      </c>
      <c r="G281" s="193" t="s">
        <v>261</v>
      </c>
      <c r="H281" s="194">
        <v>571.59</v>
      </c>
      <c r="I281" s="195"/>
      <c r="J281" s="194">
        <f>ROUND(I281*H281,3)</f>
        <v>0</v>
      </c>
      <c r="K281" s="196"/>
      <c r="L281" s="197"/>
      <c r="M281" s="198" t="s">
        <v>1</v>
      </c>
      <c r="N281" s="199" t="s">
        <v>46</v>
      </c>
      <c r="O281" s="60"/>
      <c r="P281" s="157">
        <f>O281*H281</f>
        <v>0</v>
      </c>
      <c r="Q281" s="157">
        <v>2.7199999999999998E-2</v>
      </c>
      <c r="R281" s="157">
        <f>Q281*H281</f>
        <v>15.547248</v>
      </c>
      <c r="S281" s="157">
        <v>0</v>
      </c>
      <c r="T281" s="158">
        <f>S281*H281</f>
        <v>0</v>
      </c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R281" s="159" t="s">
        <v>291</v>
      </c>
      <c r="AT281" s="159" t="s">
        <v>541</v>
      </c>
      <c r="AU281" s="159" t="s">
        <v>140</v>
      </c>
      <c r="AY281" s="18" t="s">
        <v>239</v>
      </c>
      <c r="BE281" s="160">
        <f>IF(N281="základná",J281,0)</f>
        <v>0</v>
      </c>
      <c r="BF281" s="160">
        <f>IF(N281="znížená",J281,0)</f>
        <v>0</v>
      </c>
      <c r="BG281" s="160">
        <f>IF(N281="zákl. prenesená",J281,0)</f>
        <v>0</v>
      </c>
      <c r="BH281" s="160">
        <f>IF(N281="zníž. prenesená",J281,0)</f>
        <v>0</v>
      </c>
      <c r="BI281" s="160">
        <f>IF(N281="nulová",J281,0)</f>
        <v>0</v>
      </c>
      <c r="BJ281" s="18" t="s">
        <v>140</v>
      </c>
      <c r="BK281" s="161">
        <f>ROUND(I281*H281,3)</f>
        <v>0</v>
      </c>
      <c r="BL281" s="18" t="s">
        <v>246</v>
      </c>
      <c r="BM281" s="159" t="s">
        <v>3155</v>
      </c>
    </row>
    <row r="282" spans="1:65" s="2" customFormat="1" ht="29.45">
      <c r="A282" s="34"/>
      <c r="B282" s="35"/>
      <c r="C282" s="34"/>
      <c r="D282" s="163" t="s">
        <v>316</v>
      </c>
      <c r="E282" s="34"/>
      <c r="F282" s="186" t="s">
        <v>5442</v>
      </c>
      <c r="G282" s="34"/>
      <c r="H282" s="34"/>
      <c r="I282" s="187"/>
      <c r="J282" s="34"/>
      <c r="K282" s="34"/>
      <c r="L282" s="35"/>
      <c r="M282" s="188"/>
      <c r="N282" s="189"/>
      <c r="O282" s="60"/>
      <c r="P282" s="60"/>
      <c r="Q282" s="60"/>
      <c r="R282" s="60"/>
      <c r="S282" s="60"/>
      <c r="T282" s="61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T282" s="18" t="s">
        <v>316</v>
      </c>
      <c r="AU282" s="18" t="s">
        <v>140</v>
      </c>
    </row>
    <row r="283" spans="1:65" s="2" customFormat="1" ht="38" customHeight="1">
      <c r="A283" s="34"/>
      <c r="B283" s="147"/>
      <c r="C283" s="148" t="s">
        <v>656</v>
      </c>
      <c r="D283" s="148" t="s">
        <v>242</v>
      </c>
      <c r="E283" s="149" t="s">
        <v>3157</v>
      </c>
      <c r="F283" s="150" t="s">
        <v>3158</v>
      </c>
      <c r="G283" s="151" t="s">
        <v>388</v>
      </c>
      <c r="H283" s="152">
        <v>220</v>
      </c>
      <c r="I283" s="153"/>
      <c r="J283" s="152">
        <f>ROUND(I283*H283,3)</f>
        <v>0</v>
      </c>
      <c r="K283" s="154"/>
      <c r="L283" s="35"/>
      <c r="M283" s="155" t="s">
        <v>1</v>
      </c>
      <c r="N283" s="156" t="s">
        <v>46</v>
      </c>
      <c r="O283" s="60"/>
      <c r="P283" s="157">
        <f>O283*H283</f>
        <v>0</v>
      </c>
      <c r="Q283" s="157">
        <v>5.8E-4</v>
      </c>
      <c r="R283" s="157">
        <f>Q283*H283</f>
        <v>0.12759999999999999</v>
      </c>
      <c r="S283" s="157">
        <v>0</v>
      </c>
      <c r="T283" s="158">
        <f>S283*H283</f>
        <v>0</v>
      </c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R283" s="159" t="s">
        <v>246</v>
      </c>
      <c r="AT283" s="159" t="s">
        <v>242</v>
      </c>
      <c r="AU283" s="159" t="s">
        <v>140</v>
      </c>
      <c r="AY283" s="18" t="s">
        <v>239</v>
      </c>
      <c r="BE283" s="160">
        <f>IF(N283="základná",J283,0)</f>
        <v>0</v>
      </c>
      <c r="BF283" s="160">
        <f>IF(N283="znížená",J283,0)</f>
        <v>0</v>
      </c>
      <c r="BG283" s="160">
        <f>IF(N283="zákl. prenesená",J283,0)</f>
        <v>0</v>
      </c>
      <c r="BH283" s="160">
        <f>IF(N283="zníž. prenesená",J283,0)</f>
        <v>0</v>
      </c>
      <c r="BI283" s="160">
        <f>IF(N283="nulová",J283,0)</f>
        <v>0</v>
      </c>
      <c r="BJ283" s="18" t="s">
        <v>140</v>
      </c>
      <c r="BK283" s="161">
        <f>ROUND(I283*H283,3)</f>
        <v>0</v>
      </c>
      <c r="BL283" s="18" t="s">
        <v>246</v>
      </c>
      <c r="BM283" s="159" t="s">
        <v>3159</v>
      </c>
    </row>
    <row r="284" spans="1:65" s="2" customFormat="1" ht="24.25" customHeight="1">
      <c r="A284" s="34"/>
      <c r="B284" s="147"/>
      <c r="C284" s="190" t="s">
        <v>678</v>
      </c>
      <c r="D284" s="190" t="s">
        <v>541</v>
      </c>
      <c r="E284" s="191" t="s">
        <v>3160</v>
      </c>
      <c r="F284" s="192" t="s">
        <v>3161</v>
      </c>
      <c r="G284" s="193" t="s">
        <v>388</v>
      </c>
      <c r="H284" s="194">
        <v>220</v>
      </c>
      <c r="I284" s="195"/>
      <c r="J284" s="194">
        <f>ROUND(I284*H284,3)</f>
        <v>0</v>
      </c>
      <c r="K284" s="196"/>
      <c r="L284" s="197"/>
      <c r="M284" s="198" t="s">
        <v>1</v>
      </c>
      <c r="N284" s="199" t="s">
        <v>46</v>
      </c>
      <c r="O284" s="60"/>
      <c r="P284" s="157">
        <f>O284*H284</f>
        <v>0</v>
      </c>
      <c r="Q284" s="157">
        <v>7.92E-3</v>
      </c>
      <c r="R284" s="157">
        <f>Q284*H284</f>
        <v>1.7423999999999999</v>
      </c>
      <c r="S284" s="157">
        <v>0</v>
      </c>
      <c r="T284" s="158">
        <f>S284*H284</f>
        <v>0</v>
      </c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R284" s="159" t="s">
        <v>291</v>
      </c>
      <c r="AT284" s="159" t="s">
        <v>541</v>
      </c>
      <c r="AU284" s="159" t="s">
        <v>140</v>
      </c>
      <c r="AY284" s="18" t="s">
        <v>239</v>
      </c>
      <c r="BE284" s="160">
        <f>IF(N284="základná",J284,0)</f>
        <v>0</v>
      </c>
      <c r="BF284" s="160">
        <f>IF(N284="znížená",J284,0)</f>
        <v>0</v>
      </c>
      <c r="BG284" s="160">
        <f>IF(N284="zákl. prenesená",J284,0)</f>
        <v>0</v>
      </c>
      <c r="BH284" s="160">
        <f>IF(N284="zníž. prenesená",J284,0)</f>
        <v>0</v>
      </c>
      <c r="BI284" s="160">
        <f>IF(N284="nulová",J284,0)</f>
        <v>0</v>
      </c>
      <c r="BJ284" s="18" t="s">
        <v>140</v>
      </c>
      <c r="BK284" s="161">
        <f>ROUND(I284*H284,3)</f>
        <v>0</v>
      </c>
      <c r="BL284" s="18" t="s">
        <v>246</v>
      </c>
      <c r="BM284" s="159" t="s">
        <v>3162</v>
      </c>
    </row>
    <row r="285" spans="1:65" s="2" customFormat="1" ht="19.649999999999999">
      <c r="A285" s="34"/>
      <c r="B285" s="35"/>
      <c r="C285" s="34"/>
      <c r="D285" s="163" t="s">
        <v>316</v>
      </c>
      <c r="E285" s="34"/>
      <c r="F285" s="186" t="s">
        <v>3156</v>
      </c>
      <c r="G285" s="34"/>
      <c r="H285" s="34"/>
      <c r="I285" s="187"/>
      <c r="J285" s="34"/>
      <c r="K285" s="34"/>
      <c r="L285" s="35"/>
      <c r="M285" s="188"/>
      <c r="N285" s="189"/>
      <c r="O285" s="60"/>
      <c r="P285" s="60"/>
      <c r="Q285" s="60"/>
      <c r="R285" s="60"/>
      <c r="S285" s="60"/>
      <c r="T285" s="61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T285" s="18" t="s">
        <v>316</v>
      </c>
      <c r="AU285" s="18" t="s">
        <v>140</v>
      </c>
    </row>
    <row r="286" spans="1:65" s="12" customFormat="1" ht="22.75" customHeight="1">
      <c r="B286" s="134"/>
      <c r="D286" s="135" t="s">
        <v>79</v>
      </c>
      <c r="E286" s="145" t="s">
        <v>3163</v>
      </c>
      <c r="F286" s="145" t="s">
        <v>3164</v>
      </c>
      <c r="I286" s="137"/>
      <c r="J286" s="146">
        <f>BK286</f>
        <v>0</v>
      </c>
      <c r="L286" s="134"/>
      <c r="M286" s="139"/>
      <c r="N286" s="140"/>
      <c r="O286" s="140"/>
      <c r="P286" s="141">
        <f>SUM(P287:P293)</f>
        <v>0</v>
      </c>
      <c r="Q286" s="140"/>
      <c r="R286" s="141">
        <f>SUM(R287:R293)</f>
        <v>35.884383400000004</v>
      </c>
      <c r="S286" s="140"/>
      <c r="T286" s="142">
        <f>SUM(T287:T293)</f>
        <v>0</v>
      </c>
      <c r="AR286" s="135" t="s">
        <v>88</v>
      </c>
      <c r="AT286" s="143" t="s">
        <v>79</v>
      </c>
      <c r="AU286" s="143" t="s">
        <v>88</v>
      </c>
      <c r="AY286" s="135" t="s">
        <v>239</v>
      </c>
      <c r="BK286" s="144">
        <f>SUM(BK287:BK293)</f>
        <v>0</v>
      </c>
    </row>
    <row r="287" spans="1:65" s="2" customFormat="1" ht="24.25" customHeight="1">
      <c r="A287" s="34"/>
      <c r="B287" s="147"/>
      <c r="C287" s="148" t="s">
        <v>681</v>
      </c>
      <c r="D287" s="148" t="s">
        <v>242</v>
      </c>
      <c r="E287" s="149" t="s">
        <v>3165</v>
      </c>
      <c r="F287" s="150" t="s">
        <v>3166</v>
      </c>
      <c r="G287" s="151" t="s">
        <v>138</v>
      </c>
      <c r="H287" s="152">
        <v>307.5</v>
      </c>
      <c r="I287" s="153"/>
      <c r="J287" s="152">
        <f>ROUND(I287*H287,3)</f>
        <v>0</v>
      </c>
      <c r="K287" s="154"/>
      <c r="L287" s="35"/>
      <c r="M287" s="155" t="s">
        <v>1</v>
      </c>
      <c r="N287" s="156" t="s">
        <v>46</v>
      </c>
      <c r="O287" s="60"/>
      <c r="P287" s="157">
        <f>O287*H287</f>
        <v>0</v>
      </c>
      <c r="Q287" s="157">
        <v>9.3149999999999997E-2</v>
      </c>
      <c r="R287" s="157">
        <f>Q287*H287</f>
        <v>28.643625</v>
      </c>
      <c r="S287" s="157">
        <v>0</v>
      </c>
      <c r="T287" s="158">
        <f>S287*H287</f>
        <v>0</v>
      </c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R287" s="159" t="s">
        <v>246</v>
      </c>
      <c r="AT287" s="159" t="s">
        <v>242</v>
      </c>
      <c r="AU287" s="159" t="s">
        <v>140</v>
      </c>
      <c r="AY287" s="18" t="s">
        <v>239</v>
      </c>
      <c r="BE287" s="160">
        <f>IF(N287="základná",J287,0)</f>
        <v>0</v>
      </c>
      <c r="BF287" s="160">
        <f>IF(N287="znížená",J287,0)</f>
        <v>0</v>
      </c>
      <c r="BG287" s="160">
        <f>IF(N287="zákl. prenesená",J287,0)</f>
        <v>0</v>
      </c>
      <c r="BH287" s="160">
        <f>IF(N287="zníž. prenesená",J287,0)</f>
        <v>0</v>
      </c>
      <c r="BI287" s="160">
        <f>IF(N287="nulová",J287,0)</f>
        <v>0</v>
      </c>
      <c r="BJ287" s="18" t="s">
        <v>140</v>
      </c>
      <c r="BK287" s="161">
        <f>ROUND(I287*H287,3)</f>
        <v>0</v>
      </c>
      <c r="BL287" s="18" t="s">
        <v>246</v>
      </c>
      <c r="BM287" s="159" t="s">
        <v>3167</v>
      </c>
    </row>
    <row r="288" spans="1:65" s="13" customFormat="1">
      <c r="B288" s="162"/>
      <c r="D288" s="163" t="s">
        <v>247</v>
      </c>
      <c r="E288" s="164" t="s">
        <v>1</v>
      </c>
      <c r="F288" s="165" t="s">
        <v>3168</v>
      </c>
      <c r="H288" s="166">
        <v>307.5</v>
      </c>
      <c r="I288" s="167"/>
      <c r="L288" s="162"/>
      <c r="M288" s="168"/>
      <c r="N288" s="169"/>
      <c r="O288" s="169"/>
      <c r="P288" s="169"/>
      <c r="Q288" s="169"/>
      <c r="R288" s="169"/>
      <c r="S288" s="169"/>
      <c r="T288" s="170"/>
      <c r="AT288" s="164" t="s">
        <v>247</v>
      </c>
      <c r="AU288" s="164" t="s">
        <v>140</v>
      </c>
      <c r="AV288" s="13" t="s">
        <v>140</v>
      </c>
      <c r="AW288" s="13" t="s">
        <v>3</v>
      </c>
      <c r="AX288" s="13" t="s">
        <v>88</v>
      </c>
      <c r="AY288" s="164" t="s">
        <v>239</v>
      </c>
    </row>
    <row r="289" spans="1:65" s="2" customFormat="1" ht="14.4" customHeight="1">
      <c r="A289" s="34"/>
      <c r="B289" s="147"/>
      <c r="C289" s="190" t="s">
        <v>684</v>
      </c>
      <c r="D289" s="190" t="s">
        <v>541</v>
      </c>
      <c r="E289" s="191" t="s">
        <v>3169</v>
      </c>
      <c r="F289" s="192" t="s">
        <v>3170</v>
      </c>
      <c r="G289" s="193" t="s">
        <v>388</v>
      </c>
      <c r="H289" s="194">
        <v>615</v>
      </c>
      <c r="I289" s="195"/>
      <c r="J289" s="194">
        <f>ROUND(I289*H289,3)</f>
        <v>0</v>
      </c>
      <c r="K289" s="196"/>
      <c r="L289" s="197"/>
      <c r="M289" s="198" t="s">
        <v>1</v>
      </c>
      <c r="N289" s="199" t="s">
        <v>46</v>
      </c>
      <c r="O289" s="60"/>
      <c r="P289" s="157">
        <f>O289*H289</f>
        <v>0</v>
      </c>
      <c r="Q289" s="157">
        <v>1.125E-2</v>
      </c>
      <c r="R289" s="157">
        <f>Q289*H289</f>
        <v>6.9187500000000002</v>
      </c>
      <c r="S289" s="157">
        <v>0</v>
      </c>
      <c r="T289" s="158">
        <f>S289*H289</f>
        <v>0</v>
      </c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R289" s="159" t="s">
        <v>291</v>
      </c>
      <c r="AT289" s="159" t="s">
        <v>541</v>
      </c>
      <c r="AU289" s="159" t="s">
        <v>140</v>
      </c>
      <c r="AY289" s="18" t="s">
        <v>239</v>
      </c>
      <c r="BE289" s="160">
        <f>IF(N289="základná",J289,0)</f>
        <v>0</v>
      </c>
      <c r="BF289" s="160">
        <f>IF(N289="znížená",J289,0)</f>
        <v>0</v>
      </c>
      <c r="BG289" s="160">
        <f>IF(N289="zákl. prenesená",J289,0)</f>
        <v>0</v>
      </c>
      <c r="BH289" s="160">
        <f>IF(N289="zníž. prenesená",J289,0)</f>
        <v>0</v>
      </c>
      <c r="BI289" s="160">
        <f>IF(N289="nulová",J289,0)</f>
        <v>0</v>
      </c>
      <c r="BJ289" s="18" t="s">
        <v>140</v>
      </c>
      <c r="BK289" s="161">
        <f>ROUND(I289*H289,3)</f>
        <v>0</v>
      </c>
      <c r="BL289" s="18" t="s">
        <v>246</v>
      </c>
      <c r="BM289" s="159" t="s">
        <v>3171</v>
      </c>
    </row>
    <row r="290" spans="1:65" s="13" customFormat="1">
      <c r="B290" s="162"/>
      <c r="D290" s="163" t="s">
        <v>247</v>
      </c>
      <c r="F290" s="165" t="s">
        <v>3172</v>
      </c>
      <c r="H290" s="166">
        <v>615</v>
      </c>
      <c r="I290" s="167"/>
      <c r="L290" s="162"/>
      <c r="M290" s="168"/>
      <c r="N290" s="169"/>
      <c r="O290" s="169"/>
      <c r="P290" s="169"/>
      <c r="Q290" s="169"/>
      <c r="R290" s="169"/>
      <c r="S290" s="169"/>
      <c r="T290" s="170"/>
      <c r="AT290" s="164" t="s">
        <v>247</v>
      </c>
      <c r="AU290" s="164" t="s">
        <v>140</v>
      </c>
      <c r="AV290" s="13" t="s">
        <v>140</v>
      </c>
      <c r="AW290" s="13" t="s">
        <v>4</v>
      </c>
      <c r="AX290" s="13" t="s">
        <v>88</v>
      </c>
      <c r="AY290" s="164" t="s">
        <v>239</v>
      </c>
    </row>
    <row r="291" spans="1:65" s="2" customFormat="1" ht="24.25" customHeight="1">
      <c r="A291" s="34"/>
      <c r="B291" s="147"/>
      <c r="C291" s="148" t="s">
        <v>687</v>
      </c>
      <c r="D291" s="148" t="s">
        <v>242</v>
      </c>
      <c r="E291" s="149" t="s">
        <v>3173</v>
      </c>
      <c r="F291" s="150" t="s">
        <v>3174</v>
      </c>
      <c r="G291" s="151" t="s">
        <v>261</v>
      </c>
      <c r="H291" s="152">
        <v>1150.03</v>
      </c>
      <c r="I291" s="153"/>
      <c r="J291" s="152">
        <f>ROUND(I291*H291,3)</f>
        <v>0</v>
      </c>
      <c r="K291" s="154"/>
      <c r="L291" s="35"/>
      <c r="M291" s="155" t="s">
        <v>1</v>
      </c>
      <c r="N291" s="156" t="s">
        <v>46</v>
      </c>
      <c r="O291" s="60"/>
      <c r="P291" s="157">
        <f>O291*H291</f>
        <v>0</v>
      </c>
      <c r="Q291" s="157">
        <v>2.7999999999999998E-4</v>
      </c>
      <c r="R291" s="157">
        <f>Q291*H291</f>
        <v>0.32200839999999997</v>
      </c>
      <c r="S291" s="157">
        <v>0</v>
      </c>
      <c r="T291" s="158">
        <f>S291*H291</f>
        <v>0</v>
      </c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R291" s="159" t="s">
        <v>246</v>
      </c>
      <c r="AT291" s="159" t="s">
        <v>242</v>
      </c>
      <c r="AU291" s="159" t="s">
        <v>140</v>
      </c>
      <c r="AY291" s="18" t="s">
        <v>239</v>
      </c>
      <c r="BE291" s="160">
        <f>IF(N291="základná",J291,0)</f>
        <v>0</v>
      </c>
      <c r="BF291" s="160">
        <f>IF(N291="znížená",J291,0)</f>
        <v>0</v>
      </c>
      <c r="BG291" s="160">
        <f>IF(N291="zákl. prenesená",J291,0)</f>
        <v>0</v>
      </c>
      <c r="BH291" s="160">
        <f>IF(N291="zníž. prenesená",J291,0)</f>
        <v>0</v>
      </c>
      <c r="BI291" s="160">
        <f>IF(N291="nulová",J291,0)</f>
        <v>0</v>
      </c>
      <c r="BJ291" s="18" t="s">
        <v>140</v>
      </c>
      <c r="BK291" s="161">
        <f>ROUND(I291*H291,3)</f>
        <v>0</v>
      </c>
      <c r="BL291" s="18" t="s">
        <v>246</v>
      </c>
      <c r="BM291" s="159" t="s">
        <v>3175</v>
      </c>
    </row>
    <row r="292" spans="1:65" s="13" customFormat="1" ht="20.95">
      <c r="B292" s="162"/>
      <c r="D292" s="163" t="s">
        <v>247</v>
      </c>
      <c r="E292" s="164" t="s">
        <v>1</v>
      </c>
      <c r="F292" s="165" t="s">
        <v>3176</v>
      </c>
      <c r="H292" s="166">
        <v>1150.03</v>
      </c>
      <c r="I292" s="167"/>
      <c r="L292" s="162"/>
      <c r="M292" s="168"/>
      <c r="N292" s="169"/>
      <c r="O292" s="169"/>
      <c r="P292" s="169"/>
      <c r="Q292" s="169"/>
      <c r="R292" s="169"/>
      <c r="S292" s="169"/>
      <c r="T292" s="170"/>
      <c r="AT292" s="164" t="s">
        <v>247</v>
      </c>
      <c r="AU292" s="164" t="s">
        <v>140</v>
      </c>
      <c r="AV292" s="13" t="s">
        <v>140</v>
      </c>
      <c r="AW292" s="13" t="s">
        <v>3</v>
      </c>
      <c r="AX292" s="13" t="s">
        <v>88</v>
      </c>
      <c r="AY292" s="164" t="s">
        <v>239</v>
      </c>
    </row>
    <row r="293" spans="1:65" s="2" customFormat="1" ht="24.25" customHeight="1">
      <c r="A293" s="34"/>
      <c r="B293" s="147"/>
      <c r="C293" s="148" t="s">
        <v>750</v>
      </c>
      <c r="D293" s="148" t="s">
        <v>242</v>
      </c>
      <c r="E293" s="149" t="s">
        <v>3177</v>
      </c>
      <c r="F293" s="150" t="s">
        <v>3178</v>
      </c>
      <c r="G293" s="151" t="s">
        <v>138</v>
      </c>
      <c r="H293" s="152">
        <v>210</v>
      </c>
      <c r="I293" s="153"/>
      <c r="J293" s="152">
        <f>ROUND(I293*H293,3)</f>
        <v>0</v>
      </c>
      <c r="K293" s="154"/>
      <c r="L293" s="35"/>
      <c r="M293" s="155" t="s">
        <v>1</v>
      </c>
      <c r="N293" s="156" t="s">
        <v>46</v>
      </c>
      <c r="O293" s="60"/>
      <c r="P293" s="157">
        <f>O293*H293</f>
        <v>0</v>
      </c>
      <c r="Q293" s="157">
        <v>0</v>
      </c>
      <c r="R293" s="157">
        <f>Q293*H293</f>
        <v>0</v>
      </c>
      <c r="S293" s="157">
        <v>0</v>
      </c>
      <c r="T293" s="158">
        <f>S293*H293</f>
        <v>0</v>
      </c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R293" s="159" t="s">
        <v>246</v>
      </c>
      <c r="AT293" s="159" t="s">
        <v>242</v>
      </c>
      <c r="AU293" s="159" t="s">
        <v>140</v>
      </c>
      <c r="AY293" s="18" t="s">
        <v>239</v>
      </c>
      <c r="BE293" s="160">
        <f>IF(N293="základná",J293,0)</f>
        <v>0</v>
      </c>
      <c r="BF293" s="160">
        <f>IF(N293="znížená",J293,0)</f>
        <v>0</v>
      </c>
      <c r="BG293" s="160">
        <f>IF(N293="zákl. prenesená",J293,0)</f>
        <v>0</v>
      </c>
      <c r="BH293" s="160">
        <f>IF(N293="zníž. prenesená",J293,0)</f>
        <v>0</v>
      </c>
      <c r="BI293" s="160">
        <f>IF(N293="nulová",J293,0)</f>
        <v>0</v>
      </c>
      <c r="BJ293" s="18" t="s">
        <v>140</v>
      </c>
      <c r="BK293" s="161">
        <f>ROUND(I293*H293,3)</f>
        <v>0</v>
      </c>
      <c r="BL293" s="18" t="s">
        <v>246</v>
      </c>
      <c r="BM293" s="159" t="s">
        <v>3179</v>
      </c>
    </row>
    <row r="294" spans="1:65" s="12" customFormat="1" ht="22.75" customHeight="1">
      <c r="B294" s="134"/>
      <c r="D294" s="135" t="s">
        <v>79</v>
      </c>
      <c r="E294" s="145" t="s">
        <v>2684</v>
      </c>
      <c r="F294" s="145" t="s">
        <v>509</v>
      </c>
      <c r="I294" s="137"/>
      <c r="J294" s="146">
        <f>BK294</f>
        <v>0</v>
      </c>
      <c r="L294" s="134"/>
      <c r="M294" s="139"/>
      <c r="N294" s="140"/>
      <c r="O294" s="140"/>
      <c r="P294" s="141">
        <f>P295</f>
        <v>0</v>
      </c>
      <c r="Q294" s="140"/>
      <c r="R294" s="141">
        <f>R295</f>
        <v>0</v>
      </c>
      <c r="S294" s="140"/>
      <c r="T294" s="142">
        <f>T295</f>
        <v>0</v>
      </c>
      <c r="AR294" s="135" t="s">
        <v>88</v>
      </c>
      <c r="AT294" s="143" t="s">
        <v>79</v>
      </c>
      <c r="AU294" s="143" t="s">
        <v>88</v>
      </c>
      <c r="AY294" s="135" t="s">
        <v>239</v>
      </c>
      <c r="BK294" s="144">
        <f>BK295</f>
        <v>0</v>
      </c>
    </row>
    <row r="295" spans="1:65" s="2" customFormat="1" ht="24.25" customHeight="1">
      <c r="A295" s="34"/>
      <c r="B295" s="147"/>
      <c r="C295" s="148" t="s">
        <v>754</v>
      </c>
      <c r="D295" s="148" t="s">
        <v>242</v>
      </c>
      <c r="E295" s="149" t="s">
        <v>3180</v>
      </c>
      <c r="F295" s="150" t="s">
        <v>3181</v>
      </c>
      <c r="G295" s="151" t="s">
        <v>461</v>
      </c>
      <c r="H295" s="152">
        <v>607.83799999999997</v>
      </c>
      <c r="I295" s="153"/>
      <c r="J295" s="152">
        <f>ROUND(I295*H295,3)</f>
        <v>0</v>
      </c>
      <c r="K295" s="154"/>
      <c r="L295" s="35"/>
      <c r="M295" s="155" t="s">
        <v>1</v>
      </c>
      <c r="N295" s="156" t="s">
        <v>46</v>
      </c>
      <c r="O295" s="60"/>
      <c r="P295" s="157">
        <f>O295*H295</f>
        <v>0</v>
      </c>
      <c r="Q295" s="157">
        <v>0</v>
      </c>
      <c r="R295" s="157">
        <f>Q295*H295</f>
        <v>0</v>
      </c>
      <c r="S295" s="157">
        <v>0</v>
      </c>
      <c r="T295" s="158">
        <f>S295*H295</f>
        <v>0</v>
      </c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R295" s="159" t="s">
        <v>246</v>
      </c>
      <c r="AT295" s="159" t="s">
        <v>242</v>
      </c>
      <c r="AU295" s="159" t="s">
        <v>140</v>
      </c>
      <c r="AY295" s="18" t="s">
        <v>239</v>
      </c>
      <c r="BE295" s="160">
        <f>IF(N295="základná",J295,0)</f>
        <v>0</v>
      </c>
      <c r="BF295" s="160">
        <f>IF(N295="znížená",J295,0)</f>
        <v>0</v>
      </c>
      <c r="BG295" s="160">
        <f>IF(N295="zákl. prenesená",J295,0)</f>
        <v>0</v>
      </c>
      <c r="BH295" s="160">
        <f>IF(N295="zníž. prenesená",J295,0)</f>
        <v>0</v>
      </c>
      <c r="BI295" s="160">
        <f>IF(N295="nulová",J295,0)</f>
        <v>0</v>
      </c>
      <c r="BJ295" s="18" t="s">
        <v>140</v>
      </c>
      <c r="BK295" s="161">
        <f>ROUND(I295*H295,3)</f>
        <v>0</v>
      </c>
      <c r="BL295" s="18" t="s">
        <v>246</v>
      </c>
      <c r="BM295" s="159" t="s">
        <v>3182</v>
      </c>
    </row>
    <row r="296" spans="1:65" s="12" customFormat="1" ht="25.85" customHeight="1">
      <c r="B296" s="134"/>
      <c r="D296" s="135" t="s">
        <v>79</v>
      </c>
      <c r="E296" s="136" t="s">
        <v>754</v>
      </c>
      <c r="F296" s="136" t="s">
        <v>957</v>
      </c>
      <c r="I296" s="137"/>
      <c r="J296" s="138">
        <f>BK296</f>
        <v>0</v>
      </c>
      <c r="L296" s="134"/>
      <c r="M296" s="139"/>
      <c r="N296" s="140"/>
      <c r="O296" s="140"/>
      <c r="P296" s="141">
        <f>P297+P315+P321</f>
        <v>0</v>
      </c>
      <c r="Q296" s="140"/>
      <c r="R296" s="141">
        <f>R297+R315+R321</f>
        <v>6.2401322000000015</v>
      </c>
      <c r="S296" s="140"/>
      <c r="T296" s="142">
        <f>T297+T315+T321</f>
        <v>0</v>
      </c>
      <c r="AR296" s="135" t="s">
        <v>88</v>
      </c>
      <c r="AT296" s="143" t="s">
        <v>79</v>
      </c>
      <c r="AU296" s="143" t="s">
        <v>80</v>
      </c>
      <c r="AY296" s="135" t="s">
        <v>239</v>
      </c>
      <c r="BK296" s="144">
        <f>BK297+BK315+BK321</f>
        <v>0</v>
      </c>
    </row>
    <row r="297" spans="1:65" s="12" customFormat="1" ht="22.75" customHeight="1">
      <c r="B297" s="134"/>
      <c r="D297" s="135" t="s">
        <v>79</v>
      </c>
      <c r="E297" s="145" t="s">
        <v>3183</v>
      </c>
      <c r="F297" s="145" t="s">
        <v>3184</v>
      </c>
      <c r="I297" s="137"/>
      <c r="J297" s="146">
        <f>BK297</f>
        <v>0</v>
      </c>
      <c r="L297" s="134"/>
      <c r="M297" s="139"/>
      <c r="N297" s="140"/>
      <c r="O297" s="140"/>
      <c r="P297" s="141">
        <f>SUM(P298:P314)</f>
        <v>0</v>
      </c>
      <c r="Q297" s="140"/>
      <c r="R297" s="141">
        <f>SUM(R298:R314)</f>
        <v>5.9441222000000016</v>
      </c>
      <c r="S297" s="140"/>
      <c r="T297" s="142">
        <f>SUM(T298:T314)</f>
        <v>0</v>
      </c>
      <c r="AR297" s="135" t="s">
        <v>88</v>
      </c>
      <c r="AT297" s="143" t="s">
        <v>79</v>
      </c>
      <c r="AU297" s="143" t="s">
        <v>88</v>
      </c>
      <c r="AY297" s="135" t="s">
        <v>239</v>
      </c>
      <c r="BK297" s="144">
        <f>SUM(BK298:BK314)</f>
        <v>0</v>
      </c>
    </row>
    <row r="298" spans="1:65" s="2" customFormat="1" ht="24.25" customHeight="1">
      <c r="A298" s="34"/>
      <c r="B298" s="147"/>
      <c r="C298" s="148" t="s">
        <v>758</v>
      </c>
      <c r="D298" s="148" t="s">
        <v>242</v>
      </c>
      <c r="E298" s="149" t="s">
        <v>3185</v>
      </c>
      <c r="F298" s="150" t="s">
        <v>3186</v>
      </c>
      <c r="G298" s="151" t="s">
        <v>138</v>
      </c>
      <c r="H298" s="152">
        <v>321.60000000000002</v>
      </c>
      <c r="I298" s="153"/>
      <c r="J298" s="152">
        <f>ROUND(I298*H298,3)</f>
        <v>0</v>
      </c>
      <c r="K298" s="154"/>
      <c r="L298" s="35"/>
      <c r="M298" s="155" t="s">
        <v>1</v>
      </c>
      <c r="N298" s="156" t="s">
        <v>46</v>
      </c>
      <c r="O298" s="60"/>
      <c r="P298" s="157">
        <f>O298*H298</f>
        <v>0</v>
      </c>
      <c r="Q298" s="157">
        <v>0</v>
      </c>
      <c r="R298" s="157">
        <f>Q298*H298</f>
        <v>0</v>
      </c>
      <c r="S298" s="157">
        <v>0</v>
      </c>
      <c r="T298" s="158">
        <f>S298*H298</f>
        <v>0</v>
      </c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R298" s="159" t="s">
        <v>246</v>
      </c>
      <c r="AT298" s="159" t="s">
        <v>242</v>
      </c>
      <c r="AU298" s="159" t="s">
        <v>140</v>
      </c>
      <c r="AY298" s="18" t="s">
        <v>239</v>
      </c>
      <c r="BE298" s="160">
        <f>IF(N298="základná",J298,0)</f>
        <v>0</v>
      </c>
      <c r="BF298" s="160">
        <f>IF(N298="znížená",J298,0)</f>
        <v>0</v>
      </c>
      <c r="BG298" s="160">
        <f>IF(N298="zákl. prenesená",J298,0)</f>
        <v>0</v>
      </c>
      <c r="BH298" s="160">
        <f>IF(N298="zníž. prenesená",J298,0)</f>
        <v>0</v>
      </c>
      <c r="BI298" s="160">
        <f>IF(N298="nulová",J298,0)</f>
        <v>0</v>
      </c>
      <c r="BJ298" s="18" t="s">
        <v>140</v>
      </c>
      <c r="BK298" s="161">
        <f>ROUND(I298*H298,3)</f>
        <v>0</v>
      </c>
      <c r="BL298" s="18" t="s">
        <v>246</v>
      </c>
      <c r="BM298" s="159" t="s">
        <v>3187</v>
      </c>
    </row>
    <row r="299" spans="1:65" s="13" customFormat="1">
      <c r="B299" s="162"/>
      <c r="D299" s="163" t="s">
        <v>247</v>
      </c>
      <c r="E299" s="164" t="s">
        <v>1</v>
      </c>
      <c r="F299" s="165" t="s">
        <v>2912</v>
      </c>
      <c r="H299" s="166">
        <v>321.60000000000002</v>
      </c>
      <c r="I299" s="167"/>
      <c r="L299" s="162"/>
      <c r="M299" s="168"/>
      <c r="N299" s="169"/>
      <c r="O299" s="169"/>
      <c r="P299" s="169"/>
      <c r="Q299" s="169"/>
      <c r="R299" s="169"/>
      <c r="S299" s="169"/>
      <c r="T299" s="170"/>
      <c r="AT299" s="164" t="s">
        <v>247</v>
      </c>
      <c r="AU299" s="164" t="s">
        <v>140</v>
      </c>
      <c r="AV299" s="13" t="s">
        <v>140</v>
      </c>
      <c r="AW299" s="13" t="s">
        <v>3</v>
      </c>
      <c r="AX299" s="13" t="s">
        <v>88</v>
      </c>
      <c r="AY299" s="164" t="s">
        <v>239</v>
      </c>
    </row>
    <row r="300" spans="1:65" s="2" customFormat="1" ht="38" customHeight="1">
      <c r="A300" s="34"/>
      <c r="B300" s="147"/>
      <c r="C300" s="259" t="s">
        <v>763</v>
      </c>
      <c r="D300" s="259" t="s">
        <v>541</v>
      </c>
      <c r="E300" s="260" t="s">
        <v>3188</v>
      </c>
      <c r="F300" s="261" t="s">
        <v>3189</v>
      </c>
      <c r="G300" s="262" t="s">
        <v>388</v>
      </c>
      <c r="H300" s="263">
        <v>132.178</v>
      </c>
      <c r="I300" s="263"/>
      <c r="J300" s="263">
        <f>ROUND(I300*H300,3)</f>
        <v>0</v>
      </c>
      <c r="K300" s="196"/>
      <c r="L300" s="197"/>
      <c r="M300" s="198" t="s">
        <v>1</v>
      </c>
      <c r="N300" s="199" t="s">
        <v>46</v>
      </c>
      <c r="O300" s="60"/>
      <c r="P300" s="157">
        <f>O300*H300</f>
        <v>0</v>
      </c>
      <c r="Q300" s="157">
        <v>2.9899999999999999E-2</v>
      </c>
      <c r="R300" s="157">
        <f>Q300*H300</f>
        <v>3.9521221999999998</v>
      </c>
      <c r="S300" s="157">
        <v>0</v>
      </c>
      <c r="T300" s="158">
        <f>S300*H300</f>
        <v>0</v>
      </c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R300" s="159" t="s">
        <v>291</v>
      </c>
      <c r="AT300" s="159" t="s">
        <v>541</v>
      </c>
      <c r="AU300" s="159" t="s">
        <v>140</v>
      </c>
      <c r="AY300" s="18" t="s">
        <v>239</v>
      </c>
      <c r="BE300" s="160">
        <f>IF(N300="základná",J300,0)</f>
        <v>0</v>
      </c>
      <c r="BF300" s="160">
        <f>IF(N300="znížená",J300,0)</f>
        <v>0</v>
      </c>
      <c r="BG300" s="160">
        <f>IF(N300="zákl. prenesená",J300,0)</f>
        <v>0</v>
      </c>
      <c r="BH300" s="160">
        <f>IF(N300="zníž. prenesená",J300,0)</f>
        <v>0</v>
      </c>
      <c r="BI300" s="160">
        <f>IF(N300="nulová",J300,0)</f>
        <v>0</v>
      </c>
      <c r="BJ300" s="18" t="s">
        <v>140</v>
      </c>
      <c r="BK300" s="161">
        <f>ROUND(I300*H300,3)</f>
        <v>0</v>
      </c>
      <c r="BL300" s="18" t="s">
        <v>246</v>
      </c>
      <c r="BM300" s="159" t="s">
        <v>3190</v>
      </c>
    </row>
    <row r="301" spans="1:65" s="13" customFormat="1">
      <c r="B301" s="162"/>
      <c r="D301" s="163" t="s">
        <v>247</v>
      </c>
      <c r="F301" s="165" t="s">
        <v>3191</v>
      </c>
      <c r="H301" s="166">
        <v>132.178</v>
      </c>
      <c r="I301" s="167"/>
      <c r="L301" s="162"/>
      <c r="M301" s="168"/>
      <c r="N301" s="169"/>
      <c r="O301" s="169"/>
      <c r="P301" s="169"/>
      <c r="Q301" s="169"/>
      <c r="R301" s="169"/>
      <c r="S301" s="169"/>
      <c r="T301" s="170"/>
      <c r="AT301" s="164" t="s">
        <v>247</v>
      </c>
      <c r="AU301" s="164" t="s">
        <v>140</v>
      </c>
      <c r="AV301" s="13" t="s">
        <v>140</v>
      </c>
      <c r="AW301" s="13" t="s">
        <v>4</v>
      </c>
      <c r="AX301" s="13" t="s">
        <v>88</v>
      </c>
      <c r="AY301" s="164" t="s">
        <v>239</v>
      </c>
    </row>
    <row r="302" spans="1:65" s="2" customFormat="1" ht="38" customHeight="1">
      <c r="A302" s="34"/>
      <c r="B302" s="147"/>
      <c r="C302" s="148" t="s">
        <v>767</v>
      </c>
      <c r="D302" s="148" t="s">
        <v>242</v>
      </c>
      <c r="E302" s="149" t="s">
        <v>3192</v>
      </c>
      <c r="F302" s="150" t="s">
        <v>3193</v>
      </c>
      <c r="G302" s="151" t="s">
        <v>388</v>
      </c>
      <c r="H302" s="152">
        <v>2</v>
      </c>
      <c r="I302" s="153"/>
      <c r="J302" s="152">
        <f t="shared" ref="J302:J307" si="20">ROUND(I302*H302,3)</f>
        <v>0</v>
      </c>
      <c r="K302" s="154"/>
      <c r="L302" s="35"/>
      <c r="M302" s="155" t="s">
        <v>1</v>
      </c>
      <c r="N302" s="156" t="s">
        <v>46</v>
      </c>
      <c r="O302" s="60"/>
      <c r="P302" s="157">
        <f t="shared" ref="P302:P307" si="21">O302*H302</f>
        <v>0</v>
      </c>
      <c r="Q302" s="157">
        <v>0</v>
      </c>
      <c r="R302" s="157">
        <f t="shared" ref="R302:R307" si="22">Q302*H302</f>
        <v>0</v>
      </c>
      <c r="S302" s="157">
        <v>0</v>
      </c>
      <c r="T302" s="158">
        <f t="shared" ref="T302:T307" si="23">S302*H302</f>
        <v>0</v>
      </c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R302" s="159" t="s">
        <v>246</v>
      </c>
      <c r="AT302" s="159" t="s">
        <v>242</v>
      </c>
      <c r="AU302" s="159" t="s">
        <v>140</v>
      </c>
      <c r="AY302" s="18" t="s">
        <v>239</v>
      </c>
      <c r="BE302" s="160">
        <f t="shared" ref="BE302:BE307" si="24">IF(N302="základná",J302,0)</f>
        <v>0</v>
      </c>
      <c r="BF302" s="160">
        <f t="shared" ref="BF302:BF307" si="25">IF(N302="znížená",J302,0)</f>
        <v>0</v>
      </c>
      <c r="BG302" s="160">
        <f t="shared" ref="BG302:BG307" si="26">IF(N302="zákl. prenesená",J302,0)</f>
        <v>0</v>
      </c>
      <c r="BH302" s="160">
        <f t="shared" ref="BH302:BH307" si="27">IF(N302="zníž. prenesená",J302,0)</f>
        <v>0</v>
      </c>
      <c r="BI302" s="160">
        <f t="shared" ref="BI302:BI307" si="28">IF(N302="nulová",J302,0)</f>
        <v>0</v>
      </c>
      <c r="BJ302" s="18" t="s">
        <v>140</v>
      </c>
      <c r="BK302" s="161">
        <f t="shared" ref="BK302:BK307" si="29">ROUND(I302*H302,3)</f>
        <v>0</v>
      </c>
      <c r="BL302" s="18" t="s">
        <v>246</v>
      </c>
      <c r="BM302" s="159" t="s">
        <v>3194</v>
      </c>
    </row>
    <row r="303" spans="1:65" s="2" customFormat="1" ht="24.25" customHeight="1">
      <c r="A303" s="34"/>
      <c r="B303" s="147"/>
      <c r="C303" s="259" t="s">
        <v>772</v>
      </c>
      <c r="D303" s="259" t="s">
        <v>541</v>
      </c>
      <c r="E303" s="260" t="s">
        <v>3195</v>
      </c>
      <c r="F303" s="261" t="s">
        <v>3196</v>
      </c>
      <c r="G303" s="262" t="s">
        <v>388</v>
      </c>
      <c r="H303" s="263">
        <v>2</v>
      </c>
      <c r="I303" s="263"/>
      <c r="J303" s="263">
        <f t="shared" si="20"/>
        <v>0</v>
      </c>
      <c r="K303" s="196"/>
      <c r="L303" s="197"/>
      <c r="M303" s="198" t="s">
        <v>1</v>
      </c>
      <c r="N303" s="199" t="s">
        <v>46</v>
      </c>
      <c r="O303" s="60"/>
      <c r="P303" s="157">
        <f t="shared" si="21"/>
        <v>0</v>
      </c>
      <c r="Q303" s="157">
        <v>3.9199999999999999E-2</v>
      </c>
      <c r="R303" s="157">
        <f t="shared" si="22"/>
        <v>7.8399999999999997E-2</v>
      </c>
      <c r="S303" s="157">
        <v>0</v>
      </c>
      <c r="T303" s="158">
        <f t="shared" si="23"/>
        <v>0</v>
      </c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R303" s="159" t="s">
        <v>291</v>
      </c>
      <c r="AT303" s="159" t="s">
        <v>541</v>
      </c>
      <c r="AU303" s="159" t="s">
        <v>140</v>
      </c>
      <c r="AY303" s="18" t="s">
        <v>239</v>
      </c>
      <c r="BE303" s="160">
        <f t="shared" si="24"/>
        <v>0</v>
      </c>
      <c r="BF303" s="160">
        <f t="shared" si="25"/>
        <v>0</v>
      </c>
      <c r="BG303" s="160">
        <f t="shared" si="26"/>
        <v>0</v>
      </c>
      <c r="BH303" s="160">
        <f t="shared" si="27"/>
        <v>0</v>
      </c>
      <c r="BI303" s="160">
        <f t="shared" si="28"/>
        <v>0</v>
      </c>
      <c r="BJ303" s="18" t="s">
        <v>140</v>
      </c>
      <c r="BK303" s="161">
        <f t="shared" si="29"/>
        <v>0</v>
      </c>
      <c r="BL303" s="18" t="s">
        <v>246</v>
      </c>
      <c r="BM303" s="159" t="s">
        <v>3197</v>
      </c>
    </row>
    <row r="304" spans="1:65" s="2" customFormat="1" ht="38" customHeight="1">
      <c r="A304" s="34"/>
      <c r="B304" s="147"/>
      <c r="C304" s="148" t="s">
        <v>308</v>
      </c>
      <c r="D304" s="148" t="s">
        <v>242</v>
      </c>
      <c r="E304" s="149" t="s">
        <v>3198</v>
      </c>
      <c r="F304" s="150" t="s">
        <v>3199</v>
      </c>
      <c r="G304" s="151" t="s">
        <v>388</v>
      </c>
      <c r="H304" s="152">
        <v>1</v>
      </c>
      <c r="I304" s="153"/>
      <c r="J304" s="152">
        <f t="shared" si="20"/>
        <v>0</v>
      </c>
      <c r="K304" s="154"/>
      <c r="L304" s="35"/>
      <c r="M304" s="155" t="s">
        <v>1</v>
      </c>
      <c r="N304" s="156" t="s">
        <v>46</v>
      </c>
      <c r="O304" s="60"/>
      <c r="P304" s="157">
        <f t="shared" si="21"/>
        <v>0</v>
      </c>
      <c r="Q304" s="157">
        <v>0</v>
      </c>
      <c r="R304" s="157">
        <f t="shared" si="22"/>
        <v>0</v>
      </c>
      <c r="S304" s="157">
        <v>0</v>
      </c>
      <c r="T304" s="158">
        <f t="shared" si="23"/>
        <v>0</v>
      </c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R304" s="159" t="s">
        <v>246</v>
      </c>
      <c r="AT304" s="159" t="s">
        <v>242</v>
      </c>
      <c r="AU304" s="159" t="s">
        <v>140</v>
      </c>
      <c r="AY304" s="18" t="s">
        <v>239</v>
      </c>
      <c r="BE304" s="160">
        <f t="shared" si="24"/>
        <v>0</v>
      </c>
      <c r="BF304" s="160">
        <f t="shared" si="25"/>
        <v>0</v>
      </c>
      <c r="BG304" s="160">
        <f t="shared" si="26"/>
        <v>0</v>
      </c>
      <c r="BH304" s="160">
        <f t="shared" si="27"/>
        <v>0</v>
      </c>
      <c r="BI304" s="160">
        <f t="shared" si="28"/>
        <v>0</v>
      </c>
      <c r="BJ304" s="18" t="s">
        <v>140</v>
      </c>
      <c r="BK304" s="161">
        <f t="shared" si="29"/>
        <v>0</v>
      </c>
      <c r="BL304" s="18" t="s">
        <v>246</v>
      </c>
      <c r="BM304" s="159" t="s">
        <v>3200</v>
      </c>
    </row>
    <row r="305" spans="1:65" s="2" customFormat="1" ht="24.25" customHeight="1">
      <c r="A305" s="34"/>
      <c r="B305" s="147"/>
      <c r="C305" s="259" t="s">
        <v>315</v>
      </c>
      <c r="D305" s="259" t="s">
        <v>541</v>
      </c>
      <c r="E305" s="260" t="s">
        <v>3201</v>
      </c>
      <c r="F305" s="261" t="s">
        <v>3202</v>
      </c>
      <c r="G305" s="262" t="s">
        <v>388</v>
      </c>
      <c r="H305" s="263">
        <v>1</v>
      </c>
      <c r="I305" s="263"/>
      <c r="J305" s="263">
        <f t="shared" si="20"/>
        <v>0</v>
      </c>
      <c r="K305" s="196"/>
      <c r="L305" s="197"/>
      <c r="M305" s="198" t="s">
        <v>1</v>
      </c>
      <c r="N305" s="199" t="s">
        <v>46</v>
      </c>
      <c r="O305" s="60"/>
      <c r="P305" s="157">
        <f t="shared" si="21"/>
        <v>0</v>
      </c>
      <c r="Q305" s="157">
        <v>0.1013</v>
      </c>
      <c r="R305" s="157">
        <f t="shared" si="22"/>
        <v>0.1013</v>
      </c>
      <c r="S305" s="157">
        <v>0</v>
      </c>
      <c r="T305" s="158">
        <f t="shared" si="23"/>
        <v>0</v>
      </c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R305" s="159" t="s">
        <v>291</v>
      </c>
      <c r="AT305" s="159" t="s">
        <v>541</v>
      </c>
      <c r="AU305" s="159" t="s">
        <v>140</v>
      </c>
      <c r="AY305" s="18" t="s">
        <v>239</v>
      </c>
      <c r="BE305" s="160">
        <f t="shared" si="24"/>
        <v>0</v>
      </c>
      <c r="BF305" s="160">
        <f t="shared" si="25"/>
        <v>0</v>
      </c>
      <c r="BG305" s="160">
        <f t="shared" si="26"/>
        <v>0</v>
      </c>
      <c r="BH305" s="160">
        <f t="shared" si="27"/>
        <v>0</v>
      </c>
      <c r="BI305" s="160">
        <f t="shared" si="28"/>
        <v>0</v>
      </c>
      <c r="BJ305" s="18" t="s">
        <v>140</v>
      </c>
      <c r="BK305" s="161">
        <f t="shared" si="29"/>
        <v>0</v>
      </c>
      <c r="BL305" s="18" t="s">
        <v>246</v>
      </c>
      <c r="BM305" s="159" t="s">
        <v>3203</v>
      </c>
    </row>
    <row r="306" spans="1:65" s="2" customFormat="1" ht="24.25" customHeight="1">
      <c r="A306" s="34"/>
      <c r="B306" s="147"/>
      <c r="C306" s="148" t="s">
        <v>924</v>
      </c>
      <c r="D306" s="148" t="s">
        <v>242</v>
      </c>
      <c r="E306" s="149" t="s">
        <v>3204</v>
      </c>
      <c r="F306" s="150" t="s">
        <v>3205</v>
      </c>
      <c r="G306" s="151" t="s">
        <v>388</v>
      </c>
      <c r="H306" s="152">
        <v>138</v>
      </c>
      <c r="I306" s="153"/>
      <c r="J306" s="152">
        <f t="shared" si="20"/>
        <v>0</v>
      </c>
      <c r="K306" s="154"/>
      <c r="L306" s="35"/>
      <c r="M306" s="155" t="s">
        <v>1</v>
      </c>
      <c r="N306" s="156" t="s">
        <v>46</v>
      </c>
      <c r="O306" s="60"/>
      <c r="P306" s="157">
        <f t="shared" si="21"/>
        <v>0</v>
      </c>
      <c r="Q306" s="157">
        <v>2.7499999999999998E-3</v>
      </c>
      <c r="R306" s="157">
        <f t="shared" si="22"/>
        <v>0.3795</v>
      </c>
      <c r="S306" s="157">
        <v>0</v>
      </c>
      <c r="T306" s="158">
        <f t="shared" si="23"/>
        <v>0</v>
      </c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R306" s="159" t="s">
        <v>246</v>
      </c>
      <c r="AT306" s="159" t="s">
        <v>242</v>
      </c>
      <c r="AU306" s="159" t="s">
        <v>140</v>
      </c>
      <c r="AY306" s="18" t="s">
        <v>239</v>
      </c>
      <c r="BE306" s="160">
        <f t="shared" si="24"/>
        <v>0</v>
      </c>
      <c r="BF306" s="160">
        <f t="shared" si="25"/>
        <v>0</v>
      </c>
      <c r="BG306" s="160">
        <f t="shared" si="26"/>
        <v>0</v>
      </c>
      <c r="BH306" s="160">
        <f t="shared" si="27"/>
        <v>0</v>
      </c>
      <c r="BI306" s="160">
        <f t="shared" si="28"/>
        <v>0</v>
      </c>
      <c r="BJ306" s="18" t="s">
        <v>140</v>
      </c>
      <c r="BK306" s="161">
        <f t="shared" si="29"/>
        <v>0</v>
      </c>
      <c r="BL306" s="18" t="s">
        <v>246</v>
      </c>
      <c r="BM306" s="159" t="s">
        <v>3206</v>
      </c>
    </row>
    <row r="307" spans="1:65" s="2" customFormat="1" ht="38" customHeight="1">
      <c r="A307" s="34"/>
      <c r="B307" s="147"/>
      <c r="C307" s="190" t="s">
        <v>439</v>
      </c>
      <c r="D307" s="190" t="s">
        <v>541</v>
      </c>
      <c r="E307" s="191" t="s">
        <v>3207</v>
      </c>
      <c r="F307" s="192" t="s">
        <v>3208</v>
      </c>
      <c r="G307" s="193" t="s">
        <v>388</v>
      </c>
      <c r="H307" s="194">
        <v>132</v>
      </c>
      <c r="I307" s="195"/>
      <c r="J307" s="194">
        <f t="shared" si="20"/>
        <v>0</v>
      </c>
      <c r="K307" s="196"/>
      <c r="L307" s="197"/>
      <c r="M307" s="198" t="s">
        <v>1</v>
      </c>
      <c r="N307" s="199" t="s">
        <v>46</v>
      </c>
      <c r="O307" s="60"/>
      <c r="P307" s="157">
        <f t="shared" si="21"/>
        <v>0</v>
      </c>
      <c r="Q307" s="157">
        <v>9.1000000000000004E-3</v>
      </c>
      <c r="R307" s="157">
        <f t="shared" si="22"/>
        <v>1.2012</v>
      </c>
      <c r="S307" s="157">
        <v>0</v>
      </c>
      <c r="T307" s="158">
        <f t="shared" si="23"/>
        <v>0</v>
      </c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R307" s="159" t="s">
        <v>291</v>
      </c>
      <c r="AT307" s="159" t="s">
        <v>541</v>
      </c>
      <c r="AU307" s="159" t="s">
        <v>140</v>
      </c>
      <c r="AY307" s="18" t="s">
        <v>239</v>
      </c>
      <c r="BE307" s="160">
        <f t="shared" si="24"/>
        <v>0</v>
      </c>
      <c r="BF307" s="160">
        <f t="shared" si="25"/>
        <v>0</v>
      </c>
      <c r="BG307" s="160">
        <f t="shared" si="26"/>
        <v>0</v>
      </c>
      <c r="BH307" s="160">
        <f t="shared" si="27"/>
        <v>0</v>
      </c>
      <c r="BI307" s="160">
        <f t="shared" si="28"/>
        <v>0</v>
      </c>
      <c r="BJ307" s="18" t="s">
        <v>140</v>
      </c>
      <c r="BK307" s="161">
        <f t="shared" si="29"/>
        <v>0</v>
      </c>
      <c r="BL307" s="18" t="s">
        <v>246</v>
      </c>
      <c r="BM307" s="159" t="s">
        <v>3209</v>
      </c>
    </row>
    <row r="308" spans="1:65" s="2" customFormat="1" ht="39.299999999999997">
      <c r="A308" s="34"/>
      <c r="B308" s="35"/>
      <c r="C308" s="34"/>
      <c r="D308" s="163" t="s">
        <v>316</v>
      </c>
      <c r="E308" s="34"/>
      <c r="F308" s="186" t="s">
        <v>3210</v>
      </c>
      <c r="G308" s="34"/>
      <c r="H308" s="34"/>
      <c r="I308" s="187"/>
      <c r="J308" s="34"/>
      <c r="K308" s="34"/>
      <c r="L308" s="35"/>
      <c r="M308" s="188"/>
      <c r="N308" s="189"/>
      <c r="O308" s="60"/>
      <c r="P308" s="60"/>
      <c r="Q308" s="60"/>
      <c r="R308" s="60"/>
      <c r="S308" s="60"/>
      <c r="T308" s="61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T308" s="18" t="s">
        <v>316</v>
      </c>
      <c r="AU308" s="18" t="s">
        <v>140</v>
      </c>
    </row>
    <row r="309" spans="1:65" s="2" customFormat="1" ht="38" customHeight="1">
      <c r="A309" s="34"/>
      <c r="B309" s="147"/>
      <c r="C309" s="190" t="s">
        <v>443</v>
      </c>
      <c r="D309" s="190" t="s">
        <v>541</v>
      </c>
      <c r="E309" s="191" t="s">
        <v>3211</v>
      </c>
      <c r="F309" s="192" t="s">
        <v>3212</v>
      </c>
      <c r="G309" s="193" t="s">
        <v>388</v>
      </c>
      <c r="H309" s="194">
        <v>4</v>
      </c>
      <c r="I309" s="195"/>
      <c r="J309" s="194">
        <f>ROUND(I309*H309,3)</f>
        <v>0</v>
      </c>
      <c r="K309" s="196"/>
      <c r="L309" s="197"/>
      <c r="M309" s="198" t="s">
        <v>1</v>
      </c>
      <c r="N309" s="199" t="s">
        <v>46</v>
      </c>
      <c r="O309" s="60"/>
      <c r="P309" s="157">
        <f>O309*H309</f>
        <v>0</v>
      </c>
      <c r="Q309" s="157">
        <v>9.1000000000000004E-3</v>
      </c>
      <c r="R309" s="157">
        <f>Q309*H309</f>
        <v>3.6400000000000002E-2</v>
      </c>
      <c r="S309" s="157">
        <v>0</v>
      </c>
      <c r="T309" s="158">
        <f>S309*H309</f>
        <v>0</v>
      </c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R309" s="159" t="s">
        <v>291</v>
      </c>
      <c r="AT309" s="159" t="s">
        <v>541</v>
      </c>
      <c r="AU309" s="159" t="s">
        <v>140</v>
      </c>
      <c r="AY309" s="18" t="s">
        <v>239</v>
      </c>
      <c r="BE309" s="160">
        <f>IF(N309="základná",J309,0)</f>
        <v>0</v>
      </c>
      <c r="BF309" s="160">
        <f>IF(N309="znížená",J309,0)</f>
        <v>0</v>
      </c>
      <c r="BG309" s="160">
        <f>IF(N309="zákl. prenesená",J309,0)</f>
        <v>0</v>
      </c>
      <c r="BH309" s="160">
        <f>IF(N309="zníž. prenesená",J309,0)</f>
        <v>0</v>
      </c>
      <c r="BI309" s="160">
        <f>IF(N309="nulová",J309,0)</f>
        <v>0</v>
      </c>
      <c r="BJ309" s="18" t="s">
        <v>140</v>
      </c>
      <c r="BK309" s="161">
        <f>ROUND(I309*H309,3)</f>
        <v>0</v>
      </c>
      <c r="BL309" s="18" t="s">
        <v>246</v>
      </c>
      <c r="BM309" s="159" t="s">
        <v>3213</v>
      </c>
    </row>
    <row r="310" spans="1:65" s="2" customFormat="1" ht="39.299999999999997">
      <c r="A310" s="34"/>
      <c r="B310" s="35"/>
      <c r="C310" s="34"/>
      <c r="D310" s="163" t="s">
        <v>316</v>
      </c>
      <c r="E310" s="34"/>
      <c r="F310" s="186" t="s">
        <v>3210</v>
      </c>
      <c r="G310" s="34"/>
      <c r="H310" s="34"/>
      <c r="I310" s="187"/>
      <c r="J310" s="34"/>
      <c r="K310" s="34"/>
      <c r="L310" s="35"/>
      <c r="M310" s="188"/>
      <c r="N310" s="189"/>
      <c r="O310" s="60"/>
      <c r="P310" s="60"/>
      <c r="Q310" s="60"/>
      <c r="R310" s="60"/>
      <c r="S310" s="60"/>
      <c r="T310" s="61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T310" s="18" t="s">
        <v>316</v>
      </c>
      <c r="AU310" s="18" t="s">
        <v>140</v>
      </c>
    </row>
    <row r="311" spans="1:65" s="2" customFormat="1" ht="38" customHeight="1">
      <c r="A311" s="34"/>
      <c r="B311" s="147"/>
      <c r="C311" s="190" t="s">
        <v>934</v>
      </c>
      <c r="D311" s="190" t="s">
        <v>541</v>
      </c>
      <c r="E311" s="191" t="s">
        <v>3214</v>
      </c>
      <c r="F311" s="192" t="s">
        <v>3215</v>
      </c>
      <c r="G311" s="193" t="s">
        <v>388</v>
      </c>
      <c r="H311" s="194">
        <v>2</v>
      </c>
      <c r="I311" s="195"/>
      <c r="J311" s="194">
        <f>ROUND(I311*H311,3)</f>
        <v>0</v>
      </c>
      <c r="K311" s="196"/>
      <c r="L311" s="197"/>
      <c r="M311" s="198" t="s">
        <v>1</v>
      </c>
      <c r="N311" s="199" t="s">
        <v>46</v>
      </c>
      <c r="O311" s="60"/>
      <c r="P311" s="157">
        <f>O311*H311</f>
        <v>0</v>
      </c>
      <c r="Q311" s="157">
        <v>9.1000000000000004E-3</v>
      </c>
      <c r="R311" s="157">
        <f>Q311*H311</f>
        <v>1.8200000000000001E-2</v>
      </c>
      <c r="S311" s="157">
        <v>0</v>
      </c>
      <c r="T311" s="158">
        <f>S311*H311</f>
        <v>0</v>
      </c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R311" s="159" t="s">
        <v>291</v>
      </c>
      <c r="AT311" s="159" t="s">
        <v>541</v>
      </c>
      <c r="AU311" s="159" t="s">
        <v>140</v>
      </c>
      <c r="AY311" s="18" t="s">
        <v>239</v>
      </c>
      <c r="BE311" s="160">
        <f>IF(N311="základná",J311,0)</f>
        <v>0</v>
      </c>
      <c r="BF311" s="160">
        <f>IF(N311="znížená",J311,0)</f>
        <v>0</v>
      </c>
      <c r="BG311" s="160">
        <f>IF(N311="zákl. prenesená",J311,0)</f>
        <v>0</v>
      </c>
      <c r="BH311" s="160">
        <f>IF(N311="zníž. prenesená",J311,0)</f>
        <v>0</v>
      </c>
      <c r="BI311" s="160">
        <f>IF(N311="nulová",J311,0)</f>
        <v>0</v>
      </c>
      <c r="BJ311" s="18" t="s">
        <v>140</v>
      </c>
      <c r="BK311" s="161">
        <f>ROUND(I311*H311,3)</f>
        <v>0</v>
      </c>
      <c r="BL311" s="18" t="s">
        <v>246</v>
      </c>
      <c r="BM311" s="159" t="s">
        <v>3216</v>
      </c>
    </row>
    <row r="312" spans="1:65" s="2" customFormat="1" ht="39.299999999999997">
      <c r="A312" s="34"/>
      <c r="B312" s="35"/>
      <c r="C312" s="34"/>
      <c r="D312" s="163" t="s">
        <v>316</v>
      </c>
      <c r="E312" s="34"/>
      <c r="F312" s="186" t="s">
        <v>3210</v>
      </c>
      <c r="G312" s="34"/>
      <c r="H312" s="34"/>
      <c r="I312" s="187"/>
      <c r="J312" s="34"/>
      <c r="K312" s="34"/>
      <c r="L312" s="35"/>
      <c r="M312" s="188"/>
      <c r="N312" s="189"/>
      <c r="O312" s="60"/>
      <c r="P312" s="60"/>
      <c r="Q312" s="60"/>
      <c r="R312" s="60"/>
      <c r="S312" s="60"/>
      <c r="T312" s="61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T312" s="18" t="s">
        <v>316</v>
      </c>
      <c r="AU312" s="18" t="s">
        <v>140</v>
      </c>
    </row>
    <row r="313" spans="1:65" s="2" customFormat="1" ht="24.25" customHeight="1">
      <c r="A313" s="34"/>
      <c r="B313" s="147"/>
      <c r="C313" s="148" t="s">
        <v>938</v>
      </c>
      <c r="D313" s="148" t="s">
        <v>242</v>
      </c>
      <c r="E313" s="149" t="s">
        <v>3217</v>
      </c>
      <c r="F313" s="150" t="s">
        <v>3218</v>
      </c>
      <c r="G313" s="151" t="s">
        <v>388</v>
      </c>
      <c r="H313" s="152">
        <v>30</v>
      </c>
      <c r="I313" s="153"/>
      <c r="J313" s="152">
        <f>ROUND(I313*H313,3)</f>
        <v>0</v>
      </c>
      <c r="K313" s="154"/>
      <c r="L313" s="35"/>
      <c r="M313" s="155" t="s">
        <v>1</v>
      </c>
      <c r="N313" s="156" t="s">
        <v>46</v>
      </c>
      <c r="O313" s="60"/>
      <c r="P313" s="157">
        <f>O313*H313</f>
        <v>0</v>
      </c>
      <c r="Q313" s="157">
        <v>3.3E-3</v>
      </c>
      <c r="R313" s="157">
        <f>Q313*H313</f>
        <v>9.9000000000000005E-2</v>
      </c>
      <c r="S313" s="157">
        <v>0</v>
      </c>
      <c r="T313" s="158">
        <f>S313*H313</f>
        <v>0</v>
      </c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R313" s="159" t="s">
        <v>246</v>
      </c>
      <c r="AT313" s="159" t="s">
        <v>242</v>
      </c>
      <c r="AU313" s="159" t="s">
        <v>140</v>
      </c>
      <c r="AY313" s="18" t="s">
        <v>239</v>
      </c>
      <c r="BE313" s="160">
        <f>IF(N313="základná",J313,0)</f>
        <v>0</v>
      </c>
      <c r="BF313" s="160">
        <f>IF(N313="znížená",J313,0)</f>
        <v>0</v>
      </c>
      <c r="BG313" s="160">
        <f>IF(N313="zákl. prenesená",J313,0)</f>
        <v>0</v>
      </c>
      <c r="BH313" s="160">
        <f>IF(N313="zníž. prenesená",J313,0)</f>
        <v>0</v>
      </c>
      <c r="BI313" s="160">
        <f>IF(N313="nulová",J313,0)</f>
        <v>0</v>
      </c>
      <c r="BJ313" s="18" t="s">
        <v>140</v>
      </c>
      <c r="BK313" s="161">
        <f>ROUND(I313*H313,3)</f>
        <v>0</v>
      </c>
      <c r="BL313" s="18" t="s">
        <v>246</v>
      </c>
      <c r="BM313" s="159" t="s">
        <v>3219</v>
      </c>
    </row>
    <row r="314" spans="1:65" s="2" customFormat="1" ht="24.25" customHeight="1">
      <c r="A314" s="34"/>
      <c r="B314" s="147"/>
      <c r="C314" s="190" t="s">
        <v>941</v>
      </c>
      <c r="D314" s="190" t="s">
        <v>541</v>
      </c>
      <c r="E314" s="191" t="s">
        <v>3220</v>
      </c>
      <c r="F314" s="192" t="s">
        <v>3221</v>
      </c>
      <c r="G314" s="193" t="s">
        <v>388</v>
      </c>
      <c r="H314" s="194">
        <v>30</v>
      </c>
      <c r="I314" s="195"/>
      <c r="J314" s="194">
        <f>ROUND(I314*H314,3)</f>
        <v>0</v>
      </c>
      <c r="K314" s="196"/>
      <c r="L314" s="197"/>
      <c r="M314" s="198" t="s">
        <v>1</v>
      </c>
      <c r="N314" s="199" t="s">
        <v>46</v>
      </c>
      <c r="O314" s="60"/>
      <c r="P314" s="157">
        <f>O314*H314</f>
        <v>0</v>
      </c>
      <c r="Q314" s="157">
        <v>2.5999999999999999E-3</v>
      </c>
      <c r="R314" s="157">
        <f>Q314*H314</f>
        <v>7.8E-2</v>
      </c>
      <c r="S314" s="157">
        <v>0</v>
      </c>
      <c r="T314" s="158">
        <f>S314*H314</f>
        <v>0</v>
      </c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R314" s="159" t="s">
        <v>291</v>
      </c>
      <c r="AT314" s="159" t="s">
        <v>541</v>
      </c>
      <c r="AU314" s="159" t="s">
        <v>140</v>
      </c>
      <c r="AY314" s="18" t="s">
        <v>239</v>
      </c>
      <c r="BE314" s="160">
        <f>IF(N314="základná",J314,0)</f>
        <v>0</v>
      </c>
      <c r="BF314" s="160">
        <f>IF(N314="znížená",J314,0)</f>
        <v>0</v>
      </c>
      <c r="BG314" s="160">
        <f>IF(N314="zákl. prenesená",J314,0)</f>
        <v>0</v>
      </c>
      <c r="BH314" s="160">
        <f>IF(N314="zníž. prenesená",J314,0)</f>
        <v>0</v>
      </c>
      <c r="BI314" s="160">
        <f>IF(N314="nulová",J314,0)</f>
        <v>0</v>
      </c>
      <c r="BJ314" s="18" t="s">
        <v>140</v>
      </c>
      <c r="BK314" s="161">
        <f>ROUND(I314*H314,3)</f>
        <v>0</v>
      </c>
      <c r="BL314" s="18" t="s">
        <v>246</v>
      </c>
      <c r="BM314" s="159" t="s">
        <v>3222</v>
      </c>
    </row>
    <row r="315" spans="1:65" s="12" customFormat="1" ht="22.75" customHeight="1">
      <c r="B315" s="134"/>
      <c r="D315" s="135" t="s">
        <v>79</v>
      </c>
      <c r="E315" s="145" t="s">
        <v>980</v>
      </c>
      <c r="F315" s="145" t="s">
        <v>981</v>
      </c>
      <c r="I315" s="137"/>
      <c r="J315" s="146">
        <f>BK315</f>
        <v>0</v>
      </c>
      <c r="L315" s="134"/>
      <c r="M315" s="139"/>
      <c r="N315" s="140"/>
      <c r="O315" s="140"/>
      <c r="P315" s="141">
        <f>SUM(P316:P319)</f>
        <v>0</v>
      </c>
      <c r="Q315" s="140"/>
      <c r="R315" s="141">
        <f>SUM(R316:R319)</f>
        <v>0.29601</v>
      </c>
      <c r="S315" s="140"/>
      <c r="T315" s="142">
        <f>SUM(T316:T319)</f>
        <v>0</v>
      </c>
      <c r="AR315" s="135" t="s">
        <v>88</v>
      </c>
      <c r="AT315" s="143" t="s">
        <v>79</v>
      </c>
      <c r="AU315" s="143" t="s">
        <v>88</v>
      </c>
      <c r="AY315" s="135" t="s">
        <v>239</v>
      </c>
      <c r="BK315" s="144">
        <f>SUM(BK316:BK319)</f>
        <v>0</v>
      </c>
    </row>
    <row r="316" spans="1:65" s="2" customFormat="1" ht="24.25" customHeight="1">
      <c r="A316" s="34"/>
      <c r="B316" s="147"/>
      <c r="C316" s="148" t="s">
        <v>371</v>
      </c>
      <c r="D316" s="148" t="s">
        <v>242</v>
      </c>
      <c r="E316" s="149" t="s">
        <v>3223</v>
      </c>
      <c r="F316" s="150" t="s">
        <v>3224</v>
      </c>
      <c r="G316" s="151" t="s">
        <v>388</v>
      </c>
      <c r="H316" s="152">
        <v>3</v>
      </c>
      <c r="I316" s="153"/>
      <c r="J316" s="152">
        <f>ROUND(I316*H316,3)</f>
        <v>0</v>
      </c>
      <c r="K316" s="154"/>
      <c r="L316" s="35"/>
      <c r="M316" s="155" t="s">
        <v>1</v>
      </c>
      <c r="N316" s="156" t="s">
        <v>46</v>
      </c>
      <c r="O316" s="60"/>
      <c r="P316" s="157">
        <f>O316*H316</f>
        <v>0</v>
      </c>
      <c r="Q316" s="157">
        <v>6.7000000000000002E-4</v>
      </c>
      <c r="R316" s="157">
        <f>Q316*H316</f>
        <v>2.0100000000000001E-3</v>
      </c>
      <c r="S316" s="157">
        <v>0</v>
      </c>
      <c r="T316" s="158">
        <f>S316*H316</f>
        <v>0</v>
      </c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R316" s="159" t="s">
        <v>246</v>
      </c>
      <c r="AT316" s="159" t="s">
        <v>242</v>
      </c>
      <c r="AU316" s="159" t="s">
        <v>140</v>
      </c>
      <c r="AY316" s="18" t="s">
        <v>239</v>
      </c>
      <c r="BE316" s="160">
        <f>IF(N316="základná",J316,0)</f>
        <v>0</v>
      </c>
      <c r="BF316" s="160">
        <f>IF(N316="znížená",J316,0)</f>
        <v>0</v>
      </c>
      <c r="BG316" s="160">
        <f>IF(N316="zákl. prenesená",J316,0)</f>
        <v>0</v>
      </c>
      <c r="BH316" s="160">
        <f>IF(N316="zníž. prenesená",J316,0)</f>
        <v>0</v>
      </c>
      <c r="BI316" s="160">
        <f>IF(N316="nulová",J316,0)</f>
        <v>0</v>
      </c>
      <c r="BJ316" s="18" t="s">
        <v>140</v>
      </c>
      <c r="BK316" s="161">
        <f>ROUND(I316*H316,3)</f>
        <v>0</v>
      </c>
      <c r="BL316" s="18" t="s">
        <v>246</v>
      </c>
      <c r="BM316" s="159" t="s">
        <v>3225</v>
      </c>
    </row>
    <row r="317" spans="1:65" s="2" customFormat="1" ht="11.8">
      <c r="A317" s="34"/>
      <c r="B317" s="147"/>
      <c r="C317" s="190" t="s">
        <v>378</v>
      </c>
      <c r="D317" s="190" t="s">
        <v>541</v>
      </c>
      <c r="E317" s="191" t="s">
        <v>3226</v>
      </c>
      <c r="F317" s="192" t="s">
        <v>3227</v>
      </c>
      <c r="G317" s="193" t="s">
        <v>388</v>
      </c>
      <c r="H317" s="194">
        <v>2</v>
      </c>
      <c r="I317" s="195"/>
      <c r="J317" s="194">
        <f>ROUND(I317*H317,3)</f>
        <v>0</v>
      </c>
      <c r="K317" s="196"/>
      <c r="L317" s="197"/>
      <c r="M317" s="198" t="s">
        <v>1</v>
      </c>
      <c r="N317" s="199" t="s">
        <v>46</v>
      </c>
      <c r="O317" s="60"/>
      <c r="P317" s="157">
        <f>O317*H317</f>
        <v>0</v>
      </c>
      <c r="Q317" s="157">
        <v>9.8000000000000004E-2</v>
      </c>
      <c r="R317" s="157">
        <f>Q317*H317</f>
        <v>0.19600000000000001</v>
      </c>
      <c r="S317" s="157">
        <v>0</v>
      </c>
      <c r="T317" s="158">
        <f>S317*H317</f>
        <v>0</v>
      </c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R317" s="159" t="s">
        <v>291</v>
      </c>
      <c r="AT317" s="159" t="s">
        <v>541</v>
      </c>
      <c r="AU317" s="159" t="s">
        <v>140</v>
      </c>
      <c r="AY317" s="18" t="s">
        <v>239</v>
      </c>
      <c r="BE317" s="160">
        <f>IF(N317="základná",J317,0)</f>
        <v>0</v>
      </c>
      <c r="BF317" s="160">
        <f>IF(N317="znížená",J317,0)</f>
        <v>0</v>
      </c>
      <c r="BG317" s="160">
        <f>IF(N317="zákl. prenesená",J317,0)</f>
        <v>0</v>
      </c>
      <c r="BH317" s="160">
        <f>IF(N317="zníž. prenesená",J317,0)</f>
        <v>0</v>
      </c>
      <c r="BI317" s="160">
        <f>IF(N317="nulová",J317,0)</f>
        <v>0</v>
      </c>
      <c r="BJ317" s="18" t="s">
        <v>140</v>
      </c>
      <c r="BK317" s="161">
        <f>ROUND(I317*H317,3)</f>
        <v>0</v>
      </c>
      <c r="BL317" s="18" t="s">
        <v>246</v>
      </c>
      <c r="BM317" s="159" t="s">
        <v>3228</v>
      </c>
    </row>
    <row r="318" spans="1:65" s="2" customFormat="1" ht="49.1">
      <c r="A318" s="34"/>
      <c r="B318" s="147"/>
      <c r="C318" s="234"/>
      <c r="D318" s="235" t="s">
        <v>316</v>
      </c>
      <c r="E318" s="236"/>
      <c r="F318" s="237" t="s">
        <v>5443</v>
      </c>
      <c r="G318" s="238"/>
      <c r="H318" s="239"/>
      <c r="I318" s="240"/>
      <c r="J318" s="239"/>
      <c r="K318" s="233"/>
      <c r="L318" s="197"/>
      <c r="M318" s="198"/>
      <c r="N318" s="199"/>
      <c r="O318" s="60"/>
      <c r="P318" s="157"/>
      <c r="Q318" s="157"/>
      <c r="R318" s="157"/>
      <c r="S318" s="157"/>
      <c r="T318" s="158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R318" s="159"/>
      <c r="AT318" s="159"/>
      <c r="AU318" s="159"/>
      <c r="AY318" s="18"/>
      <c r="BE318" s="160"/>
      <c r="BF318" s="160"/>
      <c r="BG318" s="160"/>
      <c r="BH318" s="160"/>
      <c r="BI318" s="160"/>
      <c r="BJ318" s="18"/>
      <c r="BK318" s="161"/>
      <c r="BL318" s="18"/>
      <c r="BM318" s="159"/>
    </row>
    <row r="319" spans="1:65" s="2" customFormat="1" ht="23.6">
      <c r="A319" s="34"/>
      <c r="B319" s="147"/>
      <c r="C319" s="190" t="s">
        <v>434</v>
      </c>
      <c r="D319" s="190" t="s">
        <v>541</v>
      </c>
      <c r="E319" s="191" t="s">
        <v>3229</v>
      </c>
      <c r="F319" s="192" t="s">
        <v>3230</v>
      </c>
      <c r="G319" s="193" t="s">
        <v>388</v>
      </c>
      <c r="H319" s="194">
        <v>1</v>
      </c>
      <c r="I319" s="195"/>
      <c r="J319" s="194">
        <f>ROUND(I319*H319,3)</f>
        <v>0</v>
      </c>
      <c r="K319" s="196"/>
      <c r="L319" s="197"/>
      <c r="M319" s="198" t="s">
        <v>1</v>
      </c>
      <c r="N319" s="199" t="s">
        <v>46</v>
      </c>
      <c r="O319" s="60"/>
      <c r="P319" s="157">
        <f>O319*H319</f>
        <v>0</v>
      </c>
      <c r="Q319" s="157">
        <v>9.8000000000000004E-2</v>
      </c>
      <c r="R319" s="157">
        <f>Q319*H319</f>
        <v>9.8000000000000004E-2</v>
      </c>
      <c r="S319" s="157">
        <v>0</v>
      </c>
      <c r="T319" s="158">
        <f>S319*H319</f>
        <v>0</v>
      </c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R319" s="159" t="s">
        <v>291</v>
      </c>
      <c r="AT319" s="159" t="s">
        <v>541</v>
      </c>
      <c r="AU319" s="159" t="s">
        <v>140</v>
      </c>
      <c r="AY319" s="18" t="s">
        <v>239</v>
      </c>
      <c r="BE319" s="160">
        <f>IF(N319="základná",J319,0)</f>
        <v>0</v>
      </c>
      <c r="BF319" s="160">
        <f>IF(N319="znížená",J319,0)</f>
        <v>0</v>
      </c>
      <c r="BG319" s="160">
        <f>IF(N319="zákl. prenesená",J319,0)</f>
        <v>0</v>
      </c>
      <c r="BH319" s="160">
        <f>IF(N319="zníž. prenesená",J319,0)</f>
        <v>0</v>
      </c>
      <c r="BI319" s="160">
        <f>IF(N319="nulová",J319,0)</f>
        <v>0</v>
      </c>
      <c r="BJ319" s="18" t="s">
        <v>140</v>
      </c>
      <c r="BK319" s="161">
        <f>ROUND(I319*H319,3)</f>
        <v>0</v>
      </c>
      <c r="BL319" s="18" t="s">
        <v>246</v>
      </c>
      <c r="BM319" s="159" t="s">
        <v>3231</v>
      </c>
    </row>
    <row r="320" spans="1:65" s="2" customFormat="1" ht="68.75">
      <c r="A320" s="34"/>
      <c r="B320" s="147"/>
      <c r="C320" s="241"/>
      <c r="D320" s="241"/>
      <c r="E320" s="242"/>
      <c r="F320" s="246" t="s">
        <v>5444</v>
      </c>
      <c r="G320" s="243"/>
      <c r="H320" s="244"/>
      <c r="I320" s="247"/>
      <c r="J320" s="244"/>
      <c r="K320" s="245"/>
      <c r="L320" s="197"/>
      <c r="M320" s="198"/>
      <c r="N320" s="199"/>
      <c r="O320" s="60"/>
      <c r="P320" s="157"/>
      <c r="Q320" s="157"/>
      <c r="R320" s="157"/>
      <c r="S320" s="157"/>
      <c r="T320" s="158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R320" s="159"/>
      <c r="AT320" s="159"/>
      <c r="AU320" s="159"/>
      <c r="AY320" s="18"/>
      <c r="BE320" s="160"/>
      <c r="BF320" s="160"/>
      <c r="BG320" s="160"/>
      <c r="BH320" s="160"/>
      <c r="BI320" s="160"/>
      <c r="BJ320" s="18"/>
      <c r="BK320" s="161"/>
      <c r="BL320" s="18"/>
      <c r="BM320" s="159"/>
    </row>
    <row r="321" spans="1:65" s="12" customFormat="1" ht="22.75" customHeight="1">
      <c r="B321" s="134"/>
      <c r="D321" s="135" t="s">
        <v>79</v>
      </c>
      <c r="E321" s="145" t="s">
        <v>1041</v>
      </c>
      <c r="F321" s="145" t="s">
        <v>509</v>
      </c>
      <c r="I321" s="137"/>
      <c r="J321" s="146">
        <f>BK321</f>
        <v>0</v>
      </c>
      <c r="L321" s="134"/>
      <c r="M321" s="139"/>
      <c r="N321" s="140"/>
      <c r="O321" s="140"/>
      <c r="P321" s="141">
        <f>P322</f>
        <v>0</v>
      </c>
      <c r="Q321" s="140"/>
      <c r="R321" s="141">
        <f>R322</f>
        <v>0</v>
      </c>
      <c r="S321" s="140"/>
      <c r="T321" s="142">
        <f>T322</f>
        <v>0</v>
      </c>
      <c r="AR321" s="135" t="s">
        <v>88</v>
      </c>
      <c r="AT321" s="143" t="s">
        <v>79</v>
      </c>
      <c r="AU321" s="143" t="s">
        <v>88</v>
      </c>
      <c r="AY321" s="135" t="s">
        <v>239</v>
      </c>
      <c r="BK321" s="144">
        <f>BK322</f>
        <v>0</v>
      </c>
    </row>
    <row r="322" spans="1:65" s="2" customFormat="1" ht="24.25" customHeight="1">
      <c r="A322" s="34"/>
      <c r="B322" s="147"/>
      <c r="C322" s="148" t="s">
        <v>802</v>
      </c>
      <c r="D322" s="148" t="s">
        <v>242</v>
      </c>
      <c r="E322" s="149" t="s">
        <v>1509</v>
      </c>
      <c r="F322" s="150" t="s">
        <v>1510</v>
      </c>
      <c r="G322" s="151" t="s">
        <v>461</v>
      </c>
      <c r="H322" s="152">
        <v>6.24</v>
      </c>
      <c r="I322" s="153"/>
      <c r="J322" s="152">
        <f>ROUND(I322*H322,3)</f>
        <v>0</v>
      </c>
      <c r="K322" s="154"/>
      <c r="L322" s="35"/>
      <c r="M322" s="155" t="s">
        <v>1</v>
      </c>
      <c r="N322" s="156" t="s">
        <v>46</v>
      </c>
      <c r="O322" s="60"/>
      <c r="P322" s="157">
        <f>O322*H322</f>
        <v>0</v>
      </c>
      <c r="Q322" s="157">
        <v>0</v>
      </c>
      <c r="R322" s="157">
        <f>Q322*H322</f>
        <v>0</v>
      </c>
      <c r="S322" s="157">
        <v>0</v>
      </c>
      <c r="T322" s="158">
        <f>S322*H322</f>
        <v>0</v>
      </c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R322" s="159" t="s">
        <v>246</v>
      </c>
      <c r="AT322" s="159" t="s">
        <v>242</v>
      </c>
      <c r="AU322" s="159" t="s">
        <v>140</v>
      </c>
      <c r="AY322" s="18" t="s">
        <v>239</v>
      </c>
      <c r="BE322" s="160">
        <f>IF(N322="základná",J322,0)</f>
        <v>0</v>
      </c>
      <c r="BF322" s="160">
        <f>IF(N322="znížená",J322,0)</f>
        <v>0</v>
      </c>
      <c r="BG322" s="160">
        <f>IF(N322="zákl. prenesená",J322,0)</f>
        <v>0</v>
      </c>
      <c r="BH322" s="160">
        <f>IF(N322="zníž. prenesená",J322,0)</f>
        <v>0</v>
      </c>
      <c r="BI322" s="160">
        <f>IF(N322="nulová",J322,0)</f>
        <v>0</v>
      </c>
      <c r="BJ322" s="18" t="s">
        <v>140</v>
      </c>
      <c r="BK322" s="161">
        <f>ROUND(I322*H322,3)</f>
        <v>0</v>
      </c>
      <c r="BL322" s="18" t="s">
        <v>246</v>
      </c>
      <c r="BM322" s="159" t="s">
        <v>3232</v>
      </c>
    </row>
    <row r="323" spans="1:65" s="12" customFormat="1" ht="25.85" customHeight="1">
      <c r="B323" s="134"/>
      <c r="D323" s="135" t="s">
        <v>79</v>
      </c>
      <c r="E323" s="136" t="s">
        <v>754</v>
      </c>
      <c r="F323" s="136" t="s">
        <v>957</v>
      </c>
      <c r="I323" s="137"/>
      <c r="J323" s="138">
        <f>BK323</f>
        <v>0</v>
      </c>
      <c r="L323" s="134"/>
      <c r="M323" s="139"/>
      <c r="N323" s="140"/>
      <c r="O323" s="140"/>
      <c r="P323" s="141">
        <f>P324</f>
        <v>0</v>
      </c>
      <c r="Q323" s="140"/>
      <c r="R323" s="141">
        <f>R324</f>
        <v>0</v>
      </c>
      <c r="S323" s="140"/>
      <c r="T323" s="142">
        <f>T324</f>
        <v>0</v>
      </c>
      <c r="AR323" s="135" t="s">
        <v>88</v>
      </c>
      <c r="AT323" s="143" t="s">
        <v>79</v>
      </c>
      <c r="AU323" s="143" t="s">
        <v>80</v>
      </c>
      <c r="AY323" s="135" t="s">
        <v>239</v>
      </c>
      <c r="BK323" s="144">
        <f>BK324</f>
        <v>0</v>
      </c>
    </row>
    <row r="324" spans="1:65" s="12" customFormat="1" ht="22.75" customHeight="1">
      <c r="B324" s="134"/>
      <c r="D324" s="135" t="s">
        <v>79</v>
      </c>
      <c r="E324" s="145" t="s">
        <v>3183</v>
      </c>
      <c r="F324" s="145" t="s">
        <v>3184</v>
      </c>
      <c r="I324" s="137"/>
      <c r="J324" s="146">
        <f>BK324</f>
        <v>0</v>
      </c>
      <c r="L324" s="134"/>
      <c r="M324" s="215"/>
      <c r="N324" s="216"/>
      <c r="O324" s="216"/>
      <c r="P324" s="217">
        <v>0</v>
      </c>
      <c r="Q324" s="216"/>
      <c r="R324" s="217">
        <v>0</v>
      </c>
      <c r="S324" s="216"/>
      <c r="T324" s="218">
        <v>0</v>
      </c>
      <c r="AR324" s="135" t="s">
        <v>88</v>
      </c>
      <c r="AT324" s="143" t="s">
        <v>79</v>
      </c>
      <c r="AU324" s="143" t="s">
        <v>88</v>
      </c>
      <c r="AY324" s="135" t="s">
        <v>239</v>
      </c>
      <c r="BK324" s="144">
        <v>0</v>
      </c>
    </row>
    <row r="325" spans="1:65" s="2" customFormat="1" ht="6.9" customHeight="1">
      <c r="A325" s="34"/>
      <c r="B325" s="49"/>
      <c r="C325" s="50"/>
      <c r="D325" s="50"/>
      <c r="E325" s="50"/>
      <c r="F325" s="50"/>
      <c r="G325" s="50"/>
      <c r="H325" s="50"/>
      <c r="I325" s="50"/>
      <c r="J325" s="50"/>
      <c r="K325" s="50"/>
      <c r="L325" s="35"/>
      <c r="M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</row>
  </sheetData>
  <autoFilter ref="C146:K324" xr:uid="{00000000-0009-0000-0000-000006000000}"/>
  <mergeCells count="9">
    <mergeCell ref="E86:H86"/>
    <mergeCell ref="E137:H137"/>
    <mergeCell ref="E139:H139"/>
    <mergeCell ref="L2:V2"/>
    <mergeCell ref="E7:H7"/>
    <mergeCell ref="E9:H9"/>
    <mergeCell ref="E18:H18"/>
    <mergeCell ref="E27:H27"/>
    <mergeCell ref="E84:H84"/>
  </mergeCells>
  <pageMargins left="0.39374999999999999" right="0.39374999999999999" top="0.39374999999999999" bottom="0.39374999999999999" header="0" footer="0"/>
  <pageSetup paperSize="9" fitToHeight="100" orientation="portrait" blackAndWhite="1" r:id="rId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230"/>
  <sheetViews>
    <sheetView showGridLines="0" topLeftCell="A113" zoomScale="80" zoomScaleNormal="80" workbookViewId="0">
      <selection activeCell="K124" sqref="K124"/>
    </sheetView>
  </sheetViews>
  <sheetFormatPr defaultRowHeight="10.5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1.42578125" style="1" customWidth="1"/>
    <col min="9" max="9" width="20.140625" style="1" customWidth="1"/>
    <col min="10" max="10" width="17.42578125" style="1" customWidth="1"/>
    <col min="11" max="11" width="26.28515625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7" customHeight="1">
      <c r="L2" s="278" t="s">
        <v>6</v>
      </c>
      <c r="M2" s="279"/>
      <c r="N2" s="279"/>
      <c r="O2" s="279"/>
      <c r="P2" s="279"/>
      <c r="Q2" s="279"/>
      <c r="R2" s="279"/>
      <c r="S2" s="279"/>
      <c r="T2" s="279"/>
      <c r="U2" s="279"/>
      <c r="V2" s="279"/>
      <c r="AT2" s="18" t="s">
        <v>108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1:46" s="1" customFormat="1" ht="24.9" customHeight="1">
      <c r="B4" s="21"/>
      <c r="D4" s="22" t="s">
        <v>141</v>
      </c>
      <c r="L4" s="21"/>
      <c r="M4" s="96" t="s">
        <v>10</v>
      </c>
      <c r="AT4" s="18" t="s">
        <v>4</v>
      </c>
    </row>
    <row r="5" spans="1:46" s="1" customFormat="1" ht="6.9" customHeight="1">
      <c r="B5" s="21"/>
      <c r="L5" s="21"/>
    </row>
    <row r="6" spans="1:46" s="1" customFormat="1" ht="11.95" customHeight="1">
      <c r="B6" s="21"/>
      <c r="D6" s="28" t="s">
        <v>15</v>
      </c>
      <c r="L6" s="21"/>
    </row>
    <row r="7" spans="1:46" s="1" customFormat="1" ht="16.55" customHeight="1">
      <c r="B7" s="21"/>
      <c r="E7" s="304" t="str">
        <f>'Rekapitulácia stavby'!K6</f>
        <v>MŠ Spojná 6 - rekonštrukcia objektu</v>
      </c>
      <c r="F7" s="305"/>
      <c r="G7" s="305"/>
      <c r="H7" s="305"/>
      <c r="L7" s="21"/>
    </row>
    <row r="8" spans="1:46" s="2" customFormat="1" ht="11.95" customHeight="1">
      <c r="A8" s="34"/>
      <c r="B8" s="35"/>
      <c r="C8" s="34"/>
      <c r="D8" s="28" t="s">
        <v>142</v>
      </c>
      <c r="E8" s="34"/>
      <c r="F8" s="34"/>
      <c r="G8" s="34"/>
      <c r="H8" s="34"/>
      <c r="I8" s="34"/>
      <c r="J8" s="34"/>
      <c r="K8" s="34"/>
      <c r="L8" s="4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5" customHeight="1">
      <c r="A9" s="34"/>
      <c r="B9" s="35"/>
      <c r="C9" s="34"/>
      <c r="D9" s="34"/>
      <c r="E9" s="300" t="s">
        <v>3233</v>
      </c>
      <c r="F9" s="303"/>
      <c r="G9" s="303"/>
      <c r="H9" s="303"/>
      <c r="I9" s="34"/>
      <c r="J9" s="34"/>
      <c r="K9" s="34"/>
      <c r="L9" s="4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>
      <c r="A10" s="34"/>
      <c r="B10" s="35"/>
      <c r="C10" s="34"/>
      <c r="D10" s="34"/>
      <c r="E10" s="34"/>
      <c r="F10" s="34"/>
      <c r="G10" s="34"/>
      <c r="H10" s="34"/>
      <c r="I10" s="34"/>
      <c r="J10" s="34"/>
      <c r="K10" s="34"/>
      <c r="L10" s="4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1.95" customHeight="1">
      <c r="A11" s="34"/>
      <c r="B11" s="35"/>
      <c r="C11" s="34"/>
      <c r="D11" s="28" t="s">
        <v>17</v>
      </c>
      <c r="E11" s="34"/>
      <c r="F11" s="26" t="s">
        <v>1</v>
      </c>
      <c r="G11" s="34"/>
      <c r="H11" s="34"/>
      <c r="I11" s="28" t="s">
        <v>19</v>
      </c>
      <c r="J11" s="26" t="s">
        <v>1</v>
      </c>
      <c r="K11" s="34"/>
      <c r="L11" s="4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95" customHeight="1">
      <c r="A12" s="34"/>
      <c r="B12" s="35"/>
      <c r="C12" s="34"/>
      <c r="D12" s="28" t="s">
        <v>21</v>
      </c>
      <c r="E12" s="34"/>
      <c r="F12" s="26" t="s">
        <v>22</v>
      </c>
      <c r="G12" s="34"/>
      <c r="H12" s="34"/>
      <c r="I12" s="28" t="s">
        <v>23</v>
      </c>
      <c r="J12" s="57">
        <f>'Rekapitulácia stavby'!AN8</f>
        <v>44274</v>
      </c>
      <c r="K12" s="34"/>
      <c r="L12" s="4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1" customHeight="1">
      <c r="A13" s="34"/>
      <c r="B13" s="35"/>
      <c r="C13" s="34"/>
      <c r="D13" s="34"/>
      <c r="E13" s="34"/>
      <c r="F13" s="34"/>
      <c r="G13" s="34"/>
      <c r="H13" s="34"/>
      <c r="I13" s="34"/>
      <c r="J13" s="34"/>
      <c r="K13" s="34"/>
      <c r="L13" s="4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1.95" customHeight="1">
      <c r="A14" s="34"/>
      <c r="B14" s="35"/>
      <c r="C14" s="34"/>
      <c r="D14" s="28" t="s">
        <v>28</v>
      </c>
      <c r="E14" s="34"/>
      <c r="F14" s="34"/>
      <c r="G14" s="34"/>
      <c r="H14" s="34"/>
      <c r="I14" s="28" t="s">
        <v>29</v>
      </c>
      <c r="J14" s="26" t="str">
        <f>IF('Rekapitulácia stavby'!AN10="","",'Rekapitulácia stavby'!AN10)</f>
        <v/>
      </c>
      <c r="K14" s="34"/>
      <c r="L14" s="4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5"/>
      <c r="C15" s="34"/>
      <c r="D15" s="34"/>
      <c r="E15" s="26" t="str">
        <f>IF('Rekapitulácia stavby'!E11="","",'Rekapitulácia stavby'!E11)</f>
        <v xml:space="preserve"> </v>
      </c>
      <c r="F15" s="34"/>
      <c r="G15" s="34"/>
      <c r="H15" s="34"/>
      <c r="I15" s="28" t="s">
        <v>31</v>
      </c>
      <c r="J15" s="26" t="str">
        <f>IF('Rekapitulácia stavby'!AN11="","",'Rekapitulácia stavby'!AN11)</f>
        <v/>
      </c>
      <c r="K15" s="34"/>
      <c r="L15" s="4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" customHeight="1">
      <c r="A16" s="34"/>
      <c r="B16" s="35"/>
      <c r="C16" s="34"/>
      <c r="D16" s="34"/>
      <c r="E16" s="34"/>
      <c r="F16" s="34"/>
      <c r="G16" s="34"/>
      <c r="H16" s="34"/>
      <c r="I16" s="34"/>
      <c r="J16" s="34"/>
      <c r="K16" s="34"/>
      <c r="L16" s="4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1.95" customHeight="1">
      <c r="A17" s="34"/>
      <c r="B17" s="35"/>
      <c r="C17" s="34"/>
      <c r="D17" s="28" t="s">
        <v>32</v>
      </c>
      <c r="E17" s="34"/>
      <c r="F17" s="34"/>
      <c r="G17" s="34"/>
      <c r="H17" s="34"/>
      <c r="I17" s="28" t="s">
        <v>29</v>
      </c>
      <c r="J17" s="29" t="str">
        <f>'Rekapitulácia stavby'!AN13</f>
        <v>Vyplň údaj</v>
      </c>
      <c r="K17" s="34"/>
      <c r="L17" s="4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5"/>
      <c r="C18" s="34"/>
      <c r="D18" s="34"/>
      <c r="E18" s="306" t="str">
        <f>'Rekapitulácia stavby'!E14</f>
        <v>Vyplň údaj</v>
      </c>
      <c r="F18" s="292"/>
      <c r="G18" s="292"/>
      <c r="H18" s="292"/>
      <c r="I18" s="28" t="s">
        <v>31</v>
      </c>
      <c r="J18" s="29" t="str">
        <f>'Rekapitulácia stavby'!AN14</f>
        <v>Vyplň údaj</v>
      </c>
      <c r="K18" s="34"/>
      <c r="L18" s="4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" customHeight="1">
      <c r="A19" s="34"/>
      <c r="B19" s="35"/>
      <c r="C19" s="34"/>
      <c r="D19" s="34"/>
      <c r="E19" s="34"/>
      <c r="F19" s="34"/>
      <c r="G19" s="34"/>
      <c r="H19" s="34"/>
      <c r="I19" s="34"/>
      <c r="J19" s="34"/>
      <c r="K19" s="34"/>
      <c r="L19" s="4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1.95" customHeight="1">
      <c r="A20" s="34"/>
      <c r="B20" s="35"/>
      <c r="C20" s="34"/>
      <c r="D20" s="28" t="s">
        <v>34</v>
      </c>
      <c r="E20" s="34"/>
      <c r="F20" s="34"/>
      <c r="G20" s="34"/>
      <c r="H20" s="34"/>
      <c r="I20" s="28" t="s">
        <v>29</v>
      </c>
      <c r="J20" s="26" t="s">
        <v>1</v>
      </c>
      <c r="K20" s="34"/>
      <c r="L20" s="4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5"/>
      <c r="C21" s="34"/>
      <c r="D21" s="34"/>
      <c r="E21" s="26" t="s">
        <v>35</v>
      </c>
      <c r="F21" s="34"/>
      <c r="G21" s="34"/>
      <c r="H21" s="34"/>
      <c r="I21" s="28" t="s">
        <v>31</v>
      </c>
      <c r="J21" s="26" t="s">
        <v>1</v>
      </c>
      <c r="K21" s="34"/>
      <c r="L21" s="4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" customHeight="1">
      <c r="A22" s="34"/>
      <c r="B22" s="35"/>
      <c r="C22" s="34"/>
      <c r="D22" s="34"/>
      <c r="E22" s="34"/>
      <c r="F22" s="34"/>
      <c r="G22" s="34"/>
      <c r="H22" s="34"/>
      <c r="I22" s="34"/>
      <c r="J22" s="34"/>
      <c r="K22" s="34"/>
      <c r="L22" s="4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1.95" customHeight="1">
      <c r="A23" s="34"/>
      <c r="B23" s="35"/>
      <c r="C23" s="34"/>
      <c r="D23" s="28" t="s">
        <v>37</v>
      </c>
      <c r="E23" s="34"/>
      <c r="F23" s="34"/>
      <c r="G23" s="34"/>
      <c r="H23" s="34"/>
      <c r="I23" s="28" t="s">
        <v>29</v>
      </c>
      <c r="J23" s="26" t="s">
        <v>1</v>
      </c>
      <c r="K23" s="34"/>
      <c r="L23" s="4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5"/>
      <c r="C24" s="34"/>
      <c r="D24" s="34"/>
      <c r="E24" s="26" t="s">
        <v>3234</v>
      </c>
      <c r="F24" s="34"/>
      <c r="G24" s="34"/>
      <c r="H24" s="34"/>
      <c r="I24" s="28" t="s">
        <v>31</v>
      </c>
      <c r="J24" s="26" t="s">
        <v>1</v>
      </c>
      <c r="K24" s="34"/>
      <c r="L24" s="4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" customHeight="1">
      <c r="A25" s="34"/>
      <c r="B25" s="35"/>
      <c r="C25" s="34"/>
      <c r="D25" s="34"/>
      <c r="E25" s="34"/>
      <c r="F25" s="34"/>
      <c r="G25" s="34"/>
      <c r="H25" s="34"/>
      <c r="I25" s="34"/>
      <c r="J25" s="34"/>
      <c r="K25" s="34"/>
      <c r="L25" s="4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1.95" customHeight="1">
      <c r="A26" s="34"/>
      <c r="B26" s="35"/>
      <c r="C26" s="34"/>
      <c r="D26" s="28" t="s">
        <v>39</v>
      </c>
      <c r="E26" s="34"/>
      <c r="F26" s="34"/>
      <c r="G26" s="34"/>
      <c r="H26" s="34"/>
      <c r="I26" s="34"/>
      <c r="J26" s="34"/>
      <c r="K26" s="34"/>
      <c r="L26" s="4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5" customHeight="1">
      <c r="A27" s="97"/>
      <c r="B27" s="98"/>
      <c r="C27" s="97"/>
      <c r="D27" s="97"/>
      <c r="E27" s="296" t="s">
        <v>1</v>
      </c>
      <c r="F27" s="296"/>
      <c r="G27" s="296"/>
      <c r="H27" s="29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" customHeight="1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4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" customHeight="1">
      <c r="A29" s="34"/>
      <c r="B29" s="35"/>
      <c r="C29" s="34"/>
      <c r="D29" s="68"/>
      <c r="E29" s="68"/>
      <c r="F29" s="68"/>
      <c r="G29" s="68"/>
      <c r="H29" s="68"/>
      <c r="I29" s="68"/>
      <c r="J29" s="68"/>
      <c r="K29" s="68"/>
      <c r="L29" s="4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4" customHeight="1">
      <c r="A30" s="34"/>
      <c r="B30" s="35"/>
      <c r="C30" s="34"/>
      <c r="D30" s="100" t="s">
        <v>40</v>
      </c>
      <c r="E30" s="34"/>
      <c r="F30" s="34"/>
      <c r="G30" s="34"/>
      <c r="H30" s="34"/>
      <c r="I30" s="34"/>
      <c r="J30" s="73">
        <f>ROUND(J125, 2)</f>
        <v>0</v>
      </c>
      <c r="K30" s="34"/>
      <c r="L30" s="4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" customHeight="1">
      <c r="A31" s="34"/>
      <c r="B31" s="35"/>
      <c r="C31" s="34"/>
      <c r="D31" s="68"/>
      <c r="E31" s="68"/>
      <c r="F31" s="68"/>
      <c r="G31" s="68"/>
      <c r="H31" s="68"/>
      <c r="I31" s="68"/>
      <c r="J31" s="68"/>
      <c r="K31" s="68"/>
      <c r="L31" s="4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" customHeight="1">
      <c r="A32" s="34"/>
      <c r="B32" s="35"/>
      <c r="C32" s="34"/>
      <c r="D32" s="34"/>
      <c r="E32" s="34"/>
      <c r="F32" s="38" t="s">
        <v>42</v>
      </c>
      <c r="G32" s="34"/>
      <c r="H32" s="34"/>
      <c r="I32" s="38" t="s">
        <v>41</v>
      </c>
      <c r="J32" s="38" t="s">
        <v>43</v>
      </c>
      <c r="K32" s="34"/>
      <c r="L32" s="4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" customHeight="1">
      <c r="A33" s="34"/>
      <c r="B33" s="35"/>
      <c r="C33" s="34"/>
      <c r="D33" s="101" t="s">
        <v>44</v>
      </c>
      <c r="E33" s="28" t="s">
        <v>45</v>
      </c>
      <c r="F33" s="102">
        <f>ROUND((SUM(BE125:BE229)),  2)</f>
        <v>0</v>
      </c>
      <c r="G33" s="34"/>
      <c r="H33" s="34"/>
      <c r="I33" s="103">
        <v>0.2</v>
      </c>
      <c r="J33" s="102">
        <f>ROUND(((SUM(BE125:BE229))*I33),  2)</f>
        <v>0</v>
      </c>
      <c r="K33" s="34"/>
      <c r="L33" s="4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" customHeight="1">
      <c r="A34" s="34"/>
      <c r="B34" s="35"/>
      <c r="C34" s="34"/>
      <c r="D34" s="34"/>
      <c r="E34" s="28" t="s">
        <v>46</v>
      </c>
      <c r="F34" s="102">
        <f>ROUND((SUM(BF125:BF229)),  2)</f>
        <v>0</v>
      </c>
      <c r="G34" s="34"/>
      <c r="H34" s="34"/>
      <c r="I34" s="103">
        <v>0.2</v>
      </c>
      <c r="J34" s="102">
        <f>ROUND(((SUM(BF125:BF229))*I34),  2)</f>
        <v>0</v>
      </c>
      <c r="K34" s="34"/>
      <c r="L34" s="4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" hidden="1" customHeight="1">
      <c r="A35" s="34"/>
      <c r="B35" s="35"/>
      <c r="C35" s="34"/>
      <c r="D35" s="34"/>
      <c r="E35" s="28" t="s">
        <v>47</v>
      </c>
      <c r="F35" s="102">
        <f>ROUND((SUM(BG125:BG229)),  2)</f>
        <v>0</v>
      </c>
      <c r="G35" s="34"/>
      <c r="H35" s="34"/>
      <c r="I35" s="103">
        <v>0.2</v>
      </c>
      <c r="J35" s="102">
        <f>0</f>
        <v>0</v>
      </c>
      <c r="K35" s="34"/>
      <c r="L35" s="4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" hidden="1" customHeight="1">
      <c r="A36" s="34"/>
      <c r="B36" s="35"/>
      <c r="C36" s="34"/>
      <c r="D36" s="34"/>
      <c r="E36" s="28" t="s">
        <v>48</v>
      </c>
      <c r="F36" s="102">
        <f>ROUND((SUM(BH125:BH229)),  2)</f>
        <v>0</v>
      </c>
      <c r="G36" s="34"/>
      <c r="H36" s="34"/>
      <c r="I36" s="103">
        <v>0.2</v>
      </c>
      <c r="J36" s="102">
        <f>0</f>
        <v>0</v>
      </c>
      <c r="K36" s="34"/>
      <c r="L36" s="4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" hidden="1" customHeight="1">
      <c r="A37" s="34"/>
      <c r="B37" s="35"/>
      <c r="C37" s="34"/>
      <c r="D37" s="34"/>
      <c r="E37" s="28" t="s">
        <v>49</v>
      </c>
      <c r="F37" s="102">
        <f>ROUND((SUM(BI125:BI229)),  2)</f>
        <v>0</v>
      </c>
      <c r="G37" s="34"/>
      <c r="H37" s="34"/>
      <c r="I37" s="103">
        <v>0</v>
      </c>
      <c r="J37" s="102">
        <f>0</f>
        <v>0</v>
      </c>
      <c r="K37" s="34"/>
      <c r="L37" s="4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" customHeight="1">
      <c r="A38" s="34"/>
      <c r="B38" s="35"/>
      <c r="C38" s="34"/>
      <c r="D38" s="34"/>
      <c r="E38" s="34"/>
      <c r="F38" s="34"/>
      <c r="G38" s="34"/>
      <c r="H38" s="34"/>
      <c r="I38" s="34"/>
      <c r="J38" s="34"/>
      <c r="K38" s="34"/>
      <c r="L38" s="4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4" customHeight="1">
      <c r="A39" s="34"/>
      <c r="B39" s="35"/>
      <c r="C39" s="104"/>
      <c r="D39" s="105" t="s">
        <v>50</v>
      </c>
      <c r="E39" s="62"/>
      <c r="F39" s="62"/>
      <c r="G39" s="106" t="s">
        <v>51</v>
      </c>
      <c r="H39" s="107" t="s">
        <v>52</v>
      </c>
      <c r="I39" s="62"/>
      <c r="J39" s="108">
        <f>SUM(J30:J37)</f>
        <v>0</v>
      </c>
      <c r="K39" s="109"/>
      <c r="L39" s="4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" customHeight="1">
      <c r="A40" s="34"/>
      <c r="B40" s="35"/>
      <c r="C40" s="34"/>
      <c r="D40" s="34"/>
      <c r="E40" s="34"/>
      <c r="F40" s="34"/>
      <c r="G40" s="34"/>
      <c r="H40" s="34"/>
      <c r="I40" s="34"/>
      <c r="J40" s="34"/>
      <c r="K40" s="34"/>
      <c r="L40" s="4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" customHeight="1">
      <c r="B41" s="21"/>
      <c r="L41" s="21"/>
    </row>
    <row r="42" spans="1:31" s="1" customFormat="1" ht="14.4" customHeight="1">
      <c r="B42" s="21"/>
      <c r="L42" s="21"/>
    </row>
    <row r="43" spans="1:31" s="1" customFormat="1" ht="14.4" customHeight="1">
      <c r="B43" s="21"/>
      <c r="L43" s="21"/>
    </row>
    <row r="44" spans="1:31" s="1" customFormat="1" ht="14.4" customHeight="1">
      <c r="B44" s="21"/>
      <c r="L44" s="21"/>
    </row>
    <row r="45" spans="1:31" s="1" customFormat="1" ht="14.4" customHeight="1">
      <c r="B45" s="21"/>
      <c r="L45" s="21"/>
    </row>
    <row r="46" spans="1:31" s="1" customFormat="1" ht="14.4" customHeight="1">
      <c r="B46" s="21"/>
      <c r="L46" s="21"/>
    </row>
    <row r="47" spans="1:31" s="1" customFormat="1" ht="14.4" customHeight="1">
      <c r="B47" s="21"/>
      <c r="L47" s="21"/>
    </row>
    <row r="48" spans="1:31" s="1" customFormat="1" ht="14.4" customHeight="1">
      <c r="B48" s="21"/>
      <c r="L48" s="21"/>
    </row>
    <row r="49" spans="1:31" s="1" customFormat="1" ht="14.4" customHeight="1">
      <c r="B49" s="21"/>
      <c r="L49" s="21"/>
    </row>
    <row r="50" spans="1:31" s="2" customFormat="1" ht="14.4" customHeight="1">
      <c r="B50" s="44"/>
      <c r="D50" s="45" t="s">
        <v>53</v>
      </c>
      <c r="E50" s="46"/>
      <c r="F50" s="46"/>
      <c r="G50" s="45" t="s">
        <v>54</v>
      </c>
      <c r="H50" s="46"/>
      <c r="I50" s="46"/>
      <c r="J50" s="46"/>
      <c r="K50" s="46"/>
      <c r="L50" s="44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45">
      <c r="A61" s="34"/>
      <c r="B61" s="35"/>
      <c r="C61" s="34"/>
      <c r="D61" s="47" t="s">
        <v>55</v>
      </c>
      <c r="E61" s="37"/>
      <c r="F61" s="110" t="s">
        <v>56</v>
      </c>
      <c r="G61" s="47" t="s">
        <v>55</v>
      </c>
      <c r="H61" s="37"/>
      <c r="I61" s="37"/>
      <c r="J61" s="111" t="s">
        <v>56</v>
      </c>
      <c r="K61" s="37"/>
      <c r="L61" s="4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3.1">
      <c r="A65" s="34"/>
      <c r="B65" s="35"/>
      <c r="C65" s="34"/>
      <c r="D65" s="45" t="s">
        <v>57</v>
      </c>
      <c r="E65" s="48"/>
      <c r="F65" s="48"/>
      <c r="G65" s="45" t="s">
        <v>58</v>
      </c>
      <c r="H65" s="48"/>
      <c r="I65" s="48"/>
      <c r="J65" s="48"/>
      <c r="K65" s="48"/>
      <c r="L65" s="4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45">
      <c r="A76" s="34"/>
      <c r="B76" s="35"/>
      <c r="C76" s="34"/>
      <c r="D76" s="47" t="s">
        <v>55</v>
      </c>
      <c r="E76" s="37"/>
      <c r="F76" s="110" t="s">
        <v>56</v>
      </c>
      <c r="G76" s="47" t="s">
        <v>55</v>
      </c>
      <c r="H76" s="37"/>
      <c r="I76" s="37"/>
      <c r="J76" s="111" t="s">
        <v>56</v>
      </c>
      <c r="K76" s="37"/>
      <c r="L76" s="4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" customHeight="1">
      <c r="A77" s="34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" customHeight="1">
      <c r="A81" s="34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" customHeight="1">
      <c r="A82" s="34"/>
      <c r="B82" s="35"/>
      <c r="C82" s="22" t="s">
        <v>146</v>
      </c>
      <c r="D82" s="34"/>
      <c r="E82" s="34"/>
      <c r="F82" s="34"/>
      <c r="G82" s="34"/>
      <c r="H82" s="34"/>
      <c r="I82" s="34"/>
      <c r="J82" s="34"/>
      <c r="K82" s="34"/>
      <c r="L82" s="4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" customHeight="1">
      <c r="A83" s="34"/>
      <c r="B83" s="35"/>
      <c r="C83" s="34"/>
      <c r="D83" s="34"/>
      <c r="E83" s="34"/>
      <c r="F83" s="34"/>
      <c r="G83" s="34"/>
      <c r="H83" s="34"/>
      <c r="I83" s="34"/>
      <c r="J83" s="34"/>
      <c r="K83" s="34"/>
      <c r="L83" s="4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1.95" customHeight="1">
      <c r="A84" s="34"/>
      <c r="B84" s="35"/>
      <c r="C84" s="28" t="s">
        <v>15</v>
      </c>
      <c r="D84" s="34"/>
      <c r="E84" s="34"/>
      <c r="F84" s="34"/>
      <c r="G84" s="34"/>
      <c r="H84" s="34"/>
      <c r="I84" s="34"/>
      <c r="J84" s="34"/>
      <c r="K84" s="34"/>
      <c r="L84" s="4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6.55" customHeight="1">
      <c r="A85" s="34"/>
      <c r="B85" s="35"/>
      <c r="C85" s="34"/>
      <c r="D85" s="34"/>
      <c r="E85" s="304" t="str">
        <f>E7</f>
        <v>MŠ Spojná 6 - rekonštrukcia objektu</v>
      </c>
      <c r="F85" s="305"/>
      <c r="G85" s="305"/>
      <c r="H85" s="305"/>
      <c r="I85" s="34"/>
      <c r="J85" s="34"/>
      <c r="K85" s="34"/>
      <c r="L85" s="4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1.95" customHeight="1">
      <c r="A86" s="34"/>
      <c r="B86" s="35"/>
      <c r="C86" s="28" t="s">
        <v>142</v>
      </c>
      <c r="D86" s="34"/>
      <c r="E86" s="34"/>
      <c r="F86" s="34"/>
      <c r="G86" s="34"/>
      <c r="H86" s="34"/>
      <c r="I86" s="34"/>
      <c r="J86" s="34"/>
      <c r="K86" s="34"/>
      <c r="L86" s="4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5" customHeight="1">
      <c r="A87" s="34"/>
      <c r="B87" s="35"/>
      <c r="C87" s="34"/>
      <c r="D87" s="34"/>
      <c r="E87" s="300" t="str">
        <f>E9</f>
        <v>P7 - Sadové úpravy</v>
      </c>
      <c r="F87" s="303"/>
      <c r="G87" s="303"/>
      <c r="H87" s="303"/>
      <c r="I87" s="34"/>
      <c r="J87" s="34"/>
      <c r="K87" s="34"/>
      <c r="L87" s="4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" customHeight="1">
      <c r="A88" s="34"/>
      <c r="B88" s="35"/>
      <c r="C88" s="34"/>
      <c r="D88" s="34"/>
      <c r="E88" s="34"/>
      <c r="F88" s="34"/>
      <c r="G88" s="34"/>
      <c r="H88" s="34"/>
      <c r="I88" s="34"/>
      <c r="J88" s="34"/>
      <c r="K88" s="34"/>
      <c r="L88" s="4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1.95" customHeight="1">
      <c r="A89" s="34"/>
      <c r="B89" s="35"/>
      <c r="C89" s="28" t="s">
        <v>21</v>
      </c>
      <c r="D89" s="34"/>
      <c r="E89" s="34"/>
      <c r="F89" s="26" t="str">
        <f>F12</f>
        <v>Spojná 6, 917 01 Trnava</v>
      </c>
      <c r="G89" s="34"/>
      <c r="H89" s="34"/>
      <c r="I89" s="28" t="s">
        <v>23</v>
      </c>
      <c r="J89" s="57">
        <f>IF(J12="","",J12)</f>
        <v>44274</v>
      </c>
      <c r="K89" s="34"/>
      <c r="L89" s="4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" customHeight="1">
      <c r="A90" s="34"/>
      <c r="B90" s="35"/>
      <c r="C90" s="34"/>
      <c r="D90" s="34"/>
      <c r="E90" s="34"/>
      <c r="F90" s="34"/>
      <c r="G90" s="34"/>
      <c r="H90" s="34"/>
      <c r="I90" s="34"/>
      <c r="J90" s="34"/>
      <c r="K90" s="34"/>
      <c r="L90" s="4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5" customHeight="1">
      <c r="A91" s="34"/>
      <c r="B91" s="35"/>
      <c r="C91" s="28" t="s">
        <v>28</v>
      </c>
      <c r="D91" s="34"/>
      <c r="E91" s="34"/>
      <c r="F91" s="26" t="str">
        <f>E15</f>
        <v xml:space="preserve"> </v>
      </c>
      <c r="G91" s="34"/>
      <c r="H91" s="34"/>
      <c r="I91" s="28" t="s">
        <v>34</v>
      </c>
      <c r="J91" s="32" t="str">
        <f>E21</f>
        <v>RENAK, s.r.o.</v>
      </c>
      <c r="K91" s="34"/>
      <c r="L91" s="4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5" customHeight="1">
      <c r="A92" s="34"/>
      <c r="B92" s="35"/>
      <c r="C92" s="28" t="s">
        <v>32</v>
      </c>
      <c r="D92" s="34"/>
      <c r="E92" s="34"/>
      <c r="F92" s="26" t="str">
        <f>IF(E18="","",E18)</f>
        <v>Vyplň údaj</v>
      </c>
      <c r="G92" s="34"/>
      <c r="H92" s="34"/>
      <c r="I92" s="28" t="s">
        <v>37</v>
      </c>
      <c r="J92" s="32" t="str">
        <f>E24</f>
        <v>Ing. Ďurišová</v>
      </c>
      <c r="K92" s="34"/>
      <c r="L92" s="4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4"/>
      <c r="D93" s="34"/>
      <c r="E93" s="34"/>
      <c r="F93" s="34"/>
      <c r="G93" s="34"/>
      <c r="H93" s="34"/>
      <c r="I93" s="34"/>
      <c r="J93" s="34"/>
      <c r="K93" s="34"/>
      <c r="L93" s="4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3" customHeight="1">
      <c r="A94" s="34"/>
      <c r="B94" s="35"/>
      <c r="C94" s="112" t="s">
        <v>147</v>
      </c>
      <c r="D94" s="104"/>
      <c r="E94" s="104"/>
      <c r="F94" s="104"/>
      <c r="G94" s="104"/>
      <c r="H94" s="104"/>
      <c r="I94" s="104"/>
      <c r="J94" s="113" t="s">
        <v>148</v>
      </c>
      <c r="K94" s="104"/>
      <c r="L94" s="4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4"/>
      <c r="D95" s="34"/>
      <c r="E95" s="34"/>
      <c r="F95" s="34"/>
      <c r="G95" s="34"/>
      <c r="H95" s="34"/>
      <c r="I95" s="34"/>
      <c r="J95" s="34"/>
      <c r="K95" s="34"/>
      <c r="L95" s="4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75" customHeight="1">
      <c r="A96" s="34"/>
      <c r="B96" s="35"/>
      <c r="C96" s="114" t="s">
        <v>149</v>
      </c>
      <c r="D96" s="34"/>
      <c r="E96" s="34"/>
      <c r="F96" s="34"/>
      <c r="G96" s="34"/>
      <c r="H96" s="34"/>
      <c r="I96" s="34"/>
      <c r="J96" s="73">
        <f>J125</f>
        <v>0</v>
      </c>
      <c r="K96" s="34"/>
      <c r="L96" s="4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8" t="s">
        <v>150</v>
      </c>
    </row>
    <row r="97" spans="1:31" s="9" customFormat="1" ht="24.9" customHeight="1">
      <c r="B97" s="115"/>
      <c r="D97" s="116" t="s">
        <v>151</v>
      </c>
      <c r="E97" s="117"/>
      <c r="F97" s="117"/>
      <c r="G97" s="117"/>
      <c r="H97" s="117"/>
      <c r="I97" s="117"/>
      <c r="J97" s="118">
        <f>J126</f>
        <v>0</v>
      </c>
      <c r="L97" s="115"/>
    </row>
    <row r="98" spans="1:31" s="10" customFormat="1" ht="20.149999999999999" customHeight="1">
      <c r="B98" s="119"/>
      <c r="D98" s="120" t="s">
        <v>3235</v>
      </c>
      <c r="E98" s="121"/>
      <c r="F98" s="121"/>
      <c r="G98" s="121"/>
      <c r="H98" s="121"/>
      <c r="I98" s="121"/>
      <c r="J98" s="122">
        <f>J127</f>
        <v>0</v>
      </c>
      <c r="L98" s="119"/>
    </row>
    <row r="99" spans="1:31" s="10" customFormat="1" ht="14.9" customHeight="1">
      <c r="B99" s="119"/>
      <c r="D99" s="120" t="s">
        <v>3236</v>
      </c>
      <c r="E99" s="121"/>
      <c r="F99" s="121"/>
      <c r="G99" s="121"/>
      <c r="H99" s="121"/>
      <c r="I99" s="121"/>
      <c r="J99" s="122">
        <f>J128</f>
        <v>0</v>
      </c>
      <c r="L99" s="119"/>
    </row>
    <row r="100" spans="1:31" s="10" customFormat="1" ht="20.149999999999999" customHeight="1">
      <c r="B100" s="119"/>
      <c r="D100" s="120" t="s">
        <v>3237</v>
      </c>
      <c r="E100" s="121"/>
      <c r="F100" s="121"/>
      <c r="G100" s="121"/>
      <c r="H100" s="121"/>
      <c r="I100" s="121"/>
      <c r="J100" s="122">
        <f>J155</f>
        <v>0</v>
      </c>
      <c r="L100" s="119"/>
    </row>
    <row r="101" spans="1:31" s="10" customFormat="1" ht="14.9" customHeight="1">
      <c r="B101" s="119"/>
      <c r="D101" s="120" t="s">
        <v>3238</v>
      </c>
      <c r="E101" s="121"/>
      <c r="F101" s="121"/>
      <c r="G101" s="121"/>
      <c r="H101" s="121"/>
      <c r="I101" s="121"/>
      <c r="J101" s="122">
        <f>J156</f>
        <v>0</v>
      </c>
      <c r="L101" s="119"/>
    </row>
    <row r="102" spans="1:31" s="10" customFormat="1" ht="14.9" customHeight="1">
      <c r="B102" s="119"/>
      <c r="D102" s="120" t="s">
        <v>3239</v>
      </c>
      <c r="E102" s="121"/>
      <c r="F102" s="121"/>
      <c r="G102" s="121"/>
      <c r="H102" s="121"/>
      <c r="I102" s="121"/>
      <c r="J102" s="122">
        <f>J159</f>
        <v>0</v>
      </c>
      <c r="L102" s="119"/>
    </row>
    <row r="103" spans="1:31" s="10" customFormat="1" ht="14.9" customHeight="1">
      <c r="B103" s="119"/>
      <c r="D103" s="120" t="s">
        <v>3240</v>
      </c>
      <c r="E103" s="121"/>
      <c r="F103" s="121"/>
      <c r="G103" s="121"/>
      <c r="H103" s="121"/>
      <c r="I103" s="121"/>
      <c r="J103" s="122">
        <f>J169</f>
        <v>0</v>
      </c>
      <c r="L103" s="119"/>
    </row>
    <row r="104" spans="1:31" s="10" customFormat="1" ht="14.9" customHeight="1">
      <c r="B104" s="119"/>
      <c r="D104" s="120" t="s">
        <v>3241</v>
      </c>
      <c r="E104" s="121"/>
      <c r="F104" s="121"/>
      <c r="G104" s="121"/>
      <c r="H104" s="121"/>
      <c r="I104" s="121"/>
      <c r="J104" s="122">
        <f>J179</f>
        <v>0</v>
      </c>
      <c r="L104" s="119"/>
    </row>
    <row r="105" spans="1:31" s="10" customFormat="1" ht="14.9" customHeight="1">
      <c r="B105" s="119"/>
      <c r="D105" s="120" t="s">
        <v>3242</v>
      </c>
      <c r="E105" s="121"/>
      <c r="F105" s="121"/>
      <c r="G105" s="121"/>
      <c r="H105" s="121"/>
      <c r="I105" s="121"/>
      <c r="J105" s="122">
        <f>J201</f>
        <v>0</v>
      </c>
      <c r="L105" s="119"/>
    </row>
    <row r="106" spans="1:31" s="2" customFormat="1" ht="21.8" customHeight="1">
      <c r="A106" s="34"/>
      <c r="B106" s="35"/>
      <c r="C106" s="34"/>
      <c r="D106" s="34"/>
      <c r="E106" s="34"/>
      <c r="F106" s="34"/>
      <c r="G106" s="34"/>
      <c r="H106" s="34"/>
      <c r="I106" s="34"/>
      <c r="J106" s="34"/>
      <c r="K106" s="34"/>
      <c r="L106" s="4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</row>
    <row r="107" spans="1:31" s="2" customFormat="1" ht="6.9" customHeight="1">
      <c r="A107" s="34"/>
      <c r="B107" s="49"/>
      <c r="C107" s="50"/>
      <c r="D107" s="50"/>
      <c r="E107" s="50"/>
      <c r="F107" s="50"/>
      <c r="G107" s="50"/>
      <c r="H107" s="50"/>
      <c r="I107" s="50"/>
      <c r="J107" s="50"/>
      <c r="K107" s="50"/>
      <c r="L107" s="4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</row>
    <row r="111" spans="1:31" s="2" customFormat="1" ht="6.9" customHeight="1">
      <c r="A111" s="34"/>
      <c r="B111" s="51"/>
      <c r="C111" s="52"/>
      <c r="D111" s="52"/>
      <c r="E111" s="52"/>
      <c r="F111" s="52"/>
      <c r="G111" s="52"/>
      <c r="H111" s="52"/>
      <c r="I111" s="52"/>
      <c r="J111" s="52"/>
      <c r="K111" s="52"/>
      <c r="L111" s="4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31" s="2" customFormat="1" ht="24.9" customHeight="1">
      <c r="A112" s="34"/>
      <c r="B112" s="35"/>
      <c r="C112" s="22" t="s">
        <v>226</v>
      </c>
      <c r="D112" s="34"/>
      <c r="E112" s="34"/>
      <c r="F112" s="34"/>
      <c r="G112" s="34"/>
      <c r="H112" s="34"/>
      <c r="I112" s="34"/>
      <c r="J112" s="34"/>
      <c r="K112" s="34"/>
      <c r="L112" s="4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3" s="2" customFormat="1" ht="6.9" customHeight="1">
      <c r="A113" s="34"/>
      <c r="B113" s="35"/>
      <c r="C113" s="34"/>
      <c r="D113" s="34"/>
      <c r="E113" s="34"/>
      <c r="F113" s="34"/>
      <c r="G113" s="34"/>
      <c r="H113" s="34"/>
      <c r="I113" s="34"/>
      <c r="J113" s="34"/>
      <c r="K113" s="34"/>
      <c r="L113" s="4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3" s="2" customFormat="1" ht="11.95" customHeight="1">
      <c r="A114" s="34"/>
      <c r="B114" s="35"/>
      <c r="C114" s="28" t="s">
        <v>15</v>
      </c>
      <c r="D114" s="34"/>
      <c r="E114" s="34"/>
      <c r="F114" s="34"/>
      <c r="G114" s="34"/>
      <c r="H114" s="34"/>
      <c r="I114" s="34"/>
      <c r="J114" s="34"/>
      <c r="K114" s="34"/>
      <c r="L114" s="4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5" spans="1:63" s="2" customFormat="1" ht="16.55" customHeight="1">
      <c r="A115" s="34"/>
      <c r="B115" s="35"/>
      <c r="C115" s="34"/>
      <c r="D115" s="34"/>
      <c r="E115" s="304" t="str">
        <f>E7</f>
        <v>MŠ Spojná 6 - rekonštrukcia objektu</v>
      </c>
      <c r="F115" s="305"/>
      <c r="G115" s="305"/>
      <c r="H115" s="305"/>
      <c r="I115" s="34"/>
      <c r="J115" s="34"/>
      <c r="K115" s="34"/>
      <c r="L115" s="4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3" s="2" customFormat="1" ht="11.95" customHeight="1">
      <c r="A116" s="34"/>
      <c r="B116" s="35"/>
      <c r="C116" s="28" t="s">
        <v>142</v>
      </c>
      <c r="D116" s="34"/>
      <c r="E116" s="34"/>
      <c r="F116" s="34"/>
      <c r="G116" s="34"/>
      <c r="H116" s="34"/>
      <c r="I116" s="34"/>
      <c r="J116" s="34"/>
      <c r="K116" s="34"/>
      <c r="L116" s="4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3" s="2" customFormat="1" ht="16.55" customHeight="1">
      <c r="A117" s="34"/>
      <c r="B117" s="35"/>
      <c r="C117" s="34"/>
      <c r="D117" s="34"/>
      <c r="E117" s="300" t="str">
        <f>E9</f>
        <v>P7 - Sadové úpravy</v>
      </c>
      <c r="F117" s="303"/>
      <c r="G117" s="303"/>
      <c r="H117" s="303"/>
      <c r="I117" s="34"/>
      <c r="J117" s="34"/>
      <c r="K117" s="34"/>
      <c r="L117" s="4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3" s="2" customFormat="1" ht="6.9" customHeight="1">
      <c r="A118" s="34"/>
      <c r="B118" s="35"/>
      <c r="C118" s="34"/>
      <c r="D118" s="34"/>
      <c r="E118" s="34"/>
      <c r="F118" s="34"/>
      <c r="G118" s="34"/>
      <c r="H118" s="34"/>
      <c r="I118" s="34"/>
      <c r="J118" s="34"/>
      <c r="K118" s="34"/>
      <c r="L118" s="4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3" s="2" customFormat="1" ht="11.95" customHeight="1">
      <c r="A119" s="34"/>
      <c r="B119" s="35"/>
      <c r="C119" s="28" t="s">
        <v>21</v>
      </c>
      <c r="D119" s="34"/>
      <c r="E119" s="34"/>
      <c r="F119" s="26" t="str">
        <f>F12</f>
        <v>Spojná 6, 917 01 Trnava</v>
      </c>
      <c r="G119" s="34"/>
      <c r="H119" s="34"/>
      <c r="I119" s="28" t="s">
        <v>23</v>
      </c>
      <c r="J119" s="57">
        <f>IF(J12="","",J12)</f>
        <v>44274</v>
      </c>
      <c r="K119" s="34"/>
      <c r="L119" s="4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3" s="2" customFormat="1" ht="6.9" customHeight="1">
      <c r="A120" s="34"/>
      <c r="B120" s="35"/>
      <c r="C120" s="34"/>
      <c r="D120" s="34"/>
      <c r="E120" s="34"/>
      <c r="F120" s="34"/>
      <c r="G120" s="34"/>
      <c r="H120" s="34"/>
      <c r="I120" s="34"/>
      <c r="J120" s="34"/>
      <c r="K120" s="34"/>
      <c r="L120" s="4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3" s="2" customFormat="1" ht="15.25" customHeight="1">
      <c r="A121" s="34"/>
      <c r="B121" s="35"/>
      <c r="C121" s="28" t="s">
        <v>28</v>
      </c>
      <c r="D121" s="34"/>
      <c r="E121" s="34"/>
      <c r="F121" s="26" t="str">
        <f>E15</f>
        <v xml:space="preserve"> </v>
      </c>
      <c r="G121" s="34"/>
      <c r="H121" s="34"/>
      <c r="I121" s="28" t="s">
        <v>34</v>
      </c>
      <c r="J121" s="32" t="str">
        <f>E21</f>
        <v>RENAK, s.r.o.</v>
      </c>
      <c r="K121" s="34"/>
      <c r="L121" s="4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3" s="2" customFormat="1" ht="15.25" customHeight="1">
      <c r="A122" s="34"/>
      <c r="B122" s="35"/>
      <c r="C122" s="28" t="s">
        <v>32</v>
      </c>
      <c r="D122" s="34"/>
      <c r="E122" s="34"/>
      <c r="F122" s="26" t="str">
        <f>IF(E18="","",E18)</f>
        <v>Vyplň údaj</v>
      </c>
      <c r="G122" s="34"/>
      <c r="H122" s="34"/>
      <c r="I122" s="28" t="s">
        <v>37</v>
      </c>
      <c r="J122" s="32" t="str">
        <f>E24</f>
        <v>Ing. Ďurišová</v>
      </c>
      <c r="K122" s="34"/>
      <c r="L122" s="4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3" s="2" customFormat="1" ht="10.35" customHeight="1">
      <c r="A123" s="34"/>
      <c r="B123" s="35"/>
      <c r="C123" s="34"/>
      <c r="D123" s="34"/>
      <c r="E123" s="34"/>
      <c r="F123" s="34"/>
      <c r="G123" s="34"/>
      <c r="H123" s="34"/>
      <c r="I123" s="34"/>
      <c r="J123" s="34"/>
      <c r="K123" s="34"/>
      <c r="L123" s="4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63" s="11" customFormat="1" ht="29.3" customHeight="1">
      <c r="A124" s="123"/>
      <c r="B124" s="124"/>
      <c r="C124" s="125" t="s">
        <v>227</v>
      </c>
      <c r="D124" s="126" t="s">
        <v>65</v>
      </c>
      <c r="E124" s="126" t="s">
        <v>61</v>
      </c>
      <c r="F124" s="126" t="s">
        <v>62</v>
      </c>
      <c r="G124" s="126" t="s">
        <v>228</v>
      </c>
      <c r="H124" s="126" t="s">
        <v>229</v>
      </c>
      <c r="I124" s="126" t="s">
        <v>230</v>
      </c>
      <c r="J124" s="127" t="s">
        <v>148</v>
      </c>
      <c r="K124" s="128" t="s">
        <v>5564</v>
      </c>
      <c r="L124" s="129"/>
      <c r="M124" s="64" t="s">
        <v>1</v>
      </c>
      <c r="N124" s="65" t="s">
        <v>44</v>
      </c>
      <c r="O124" s="65" t="s">
        <v>231</v>
      </c>
      <c r="P124" s="65" t="s">
        <v>232</v>
      </c>
      <c r="Q124" s="65" t="s">
        <v>233</v>
      </c>
      <c r="R124" s="65" t="s">
        <v>234</v>
      </c>
      <c r="S124" s="65" t="s">
        <v>235</v>
      </c>
      <c r="T124" s="66" t="s">
        <v>236</v>
      </c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</row>
    <row r="125" spans="1:63" s="2" customFormat="1" ht="22.75" customHeight="1">
      <c r="A125" s="34"/>
      <c r="B125" s="35"/>
      <c r="C125" s="71" t="s">
        <v>149</v>
      </c>
      <c r="D125" s="34"/>
      <c r="E125" s="34"/>
      <c r="F125" s="34"/>
      <c r="G125" s="34"/>
      <c r="H125" s="34"/>
      <c r="I125" s="34"/>
      <c r="J125" s="130">
        <f>BK125</f>
        <v>0</v>
      </c>
      <c r="K125" s="34"/>
      <c r="L125" s="35"/>
      <c r="M125" s="67"/>
      <c r="N125" s="58"/>
      <c r="O125" s="68"/>
      <c r="P125" s="131">
        <f>P126</f>
        <v>0</v>
      </c>
      <c r="Q125" s="68"/>
      <c r="R125" s="131">
        <f>R126</f>
        <v>0</v>
      </c>
      <c r="S125" s="68"/>
      <c r="T125" s="132">
        <f>T126</f>
        <v>0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T125" s="18" t="s">
        <v>79</v>
      </c>
      <c r="AU125" s="18" t="s">
        <v>150</v>
      </c>
      <c r="BK125" s="133">
        <f>BK126</f>
        <v>0</v>
      </c>
    </row>
    <row r="126" spans="1:63" s="12" customFormat="1" ht="25.85" customHeight="1">
      <c r="B126" s="134"/>
      <c r="D126" s="135" t="s">
        <v>79</v>
      </c>
      <c r="E126" s="136" t="s">
        <v>237</v>
      </c>
      <c r="F126" s="136" t="s">
        <v>238</v>
      </c>
      <c r="I126" s="137"/>
      <c r="J126" s="138">
        <f>BK126</f>
        <v>0</v>
      </c>
      <c r="L126" s="134"/>
      <c r="M126" s="139"/>
      <c r="N126" s="140"/>
      <c r="O126" s="140"/>
      <c r="P126" s="141">
        <f>P127+P155</f>
        <v>0</v>
      </c>
      <c r="Q126" s="140"/>
      <c r="R126" s="141">
        <f>R127+R155</f>
        <v>0</v>
      </c>
      <c r="S126" s="140"/>
      <c r="T126" s="142">
        <f>T127+T155</f>
        <v>0</v>
      </c>
      <c r="AR126" s="135" t="s">
        <v>88</v>
      </c>
      <c r="AT126" s="143" t="s">
        <v>79</v>
      </c>
      <c r="AU126" s="143" t="s">
        <v>80</v>
      </c>
      <c r="AY126" s="135" t="s">
        <v>239</v>
      </c>
      <c r="BK126" s="144">
        <f>BK127+BK155</f>
        <v>0</v>
      </c>
    </row>
    <row r="127" spans="1:63" s="12" customFormat="1" ht="22.75" customHeight="1">
      <c r="B127" s="134"/>
      <c r="D127" s="135" t="s">
        <v>79</v>
      </c>
      <c r="E127" s="145" t="s">
        <v>3243</v>
      </c>
      <c r="F127" s="145" t="s">
        <v>3244</v>
      </c>
      <c r="I127" s="137"/>
      <c r="J127" s="146">
        <f>BK127</f>
        <v>0</v>
      </c>
      <c r="L127" s="134"/>
      <c r="M127" s="139"/>
      <c r="N127" s="140"/>
      <c r="O127" s="140"/>
      <c r="P127" s="141">
        <f>P128</f>
        <v>0</v>
      </c>
      <c r="Q127" s="140"/>
      <c r="R127" s="141">
        <f>R128</f>
        <v>0</v>
      </c>
      <c r="S127" s="140"/>
      <c r="T127" s="142">
        <f>T128</f>
        <v>0</v>
      </c>
      <c r="AR127" s="135" t="s">
        <v>88</v>
      </c>
      <c r="AT127" s="143" t="s">
        <v>79</v>
      </c>
      <c r="AU127" s="143" t="s">
        <v>88</v>
      </c>
      <c r="AY127" s="135" t="s">
        <v>239</v>
      </c>
      <c r="BK127" s="144">
        <f>BK128</f>
        <v>0</v>
      </c>
    </row>
    <row r="128" spans="1:63" s="12" customFormat="1" ht="20.8" customHeight="1">
      <c r="B128" s="134"/>
      <c r="D128" s="135" t="s">
        <v>79</v>
      </c>
      <c r="E128" s="145" t="s">
        <v>3245</v>
      </c>
      <c r="F128" s="145" t="s">
        <v>3246</v>
      </c>
      <c r="I128" s="137"/>
      <c r="J128" s="146">
        <f>BK128</f>
        <v>0</v>
      </c>
      <c r="L128" s="134"/>
      <c r="M128" s="139"/>
      <c r="N128" s="140"/>
      <c r="O128" s="140"/>
      <c r="P128" s="141">
        <f>SUM(P129:P154)</f>
        <v>0</v>
      </c>
      <c r="Q128" s="140"/>
      <c r="R128" s="141">
        <f>SUM(R129:R154)</f>
        <v>0</v>
      </c>
      <c r="S128" s="140"/>
      <c r="T128" s="142">
        <f>SUM(T129:T154)</f>
        <v>0</v>
      </c>
      <c r="AR128" s="135" t="s">
        <v>88</v>
      </c>
      <c r="AT128" s="143" t="s">
        <v>79</v>
      </c>
      <c r="AU128" s="143" t="s">
        <v>140</v>
      </c>
      <c r="AY128" s="135" t="s">
        <v>239</v>
      </c>
      <c r="BK128" s="144">
        <f>SUM(BK129:BK154)</f>
        <v>0</v>
      </c>
    </row>
    <row r="129" spans="1:65" s="2" customFormat="1" ht="62.7" customHeight="1">
      <c r="A129" s="34"/>
      <c r="B129" s="147"/>
      <c r="C129" s="248" t="s">
        <v>80</v>
      </c>
      <c r="D129" s="248" t="s">
        <v>242</v>
      </c>
      <c r="E129" s="249" t="s">
        <v>3247</v>
      </c>
      <c r="F129" s="250" t="s">
        <v>5445</v>
      </c>
      <c r="G129" s="251" t="s">
        <v>388</v>
      </c>
      <c r="H129" s="252">
        <v>17</v>
      </c>
      <c r="I129" s="153"/>
      <c r="J129" s="152">
        <f t="shared" ref="J129:J154" si="0">ROUND(I129*H129,3)</f>
        <v>0</v>
      </c>
      <c r="K129" s="154"/>
      <c r="L129" s="35"/>
      <c r="M129" s="155" t="s">
        <v>1</v>
      </c>
      <c r="N129" s="156" t="s">
        <v>46</v>
      </c>
      <c r="O129" s="60"/>
      <c r="P129" s="157">
        <f t="shared" ref="P129:P154" si="1">O129*H129</f>
        <v>0</v>
      </c>
      <c r="Q129" s="157">
        <v>0</v>
      </c>
      <c r="R129" s="157">
        <f t="shared" ref="R129:R154" si="2">Q129*H129</f>
        <v>0</v>
      </c>
      <c r="S129" s="157">
        <v>0</v>
      </c>
      <c r="T129" s="158">
        <f t="shared" ref="T129:T154" si="3">S129*H129</f>
        <v>0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R129" s="159" t="s">
        <v>246</v>
      </c>
      <c r="AT129" s="159" t="s">
        <v>242</v>
      </c>
      <c r="AU129" s="159" t="s">
        <v>252</v>
      </c>
      <c r="AY129" s="18" t="s">
        <v>239</v>
      </c>
      <c r="BE129" s="160">
        <f t="shared" ref="BE129:BE154" si="4">IF(N129="základná",J129,0)</f>
        <v>0</v>
      </c>
      <c r="BF129" s="160">
        <f t="shared" ref="BF129:BF154" si="5">IF(N129="znížená",J129,0)</f>
        <v>0</v>
      </c>
      <c r="BG129" s="160">
        <f t="shared" ref="BG129:BG154" si="6">IF(N129="zákl. prenesená",J129,0)</f>
        <v>0</v>
      </c>
      <c r="BH129" s="160">
        <f t="shared" ref="BH129:BH154" si="7">IF(N129="zníž. prenesená",J129,0)</f>
        <v>0</v>
      </c>
      <c r="BI129" s="160">
        <f t="shared" ref="BI129:BI154" si="8">IF(N129="nulová",J129,0)</f>
        <v>0</v>
      </c>
      <c r="BJ129" s="18" t="s">
        <v>140</v>
      </c>
      <c r="BK129" s="161">
        <f t="shared" ref="BK129:BK154" si="9">ROUND(I129*H129,3)</f>
        <v>0</v>
      </c>
      <c r="BL129" s="18" t="s">
        <v>246</v>
      </c>
      <c r="BM129" s="159" t="s">
        <v>140</v>
      </c>
    </row>
    <row r="130" spans="1:65" s="2" customFormat="1" ht="62.7" customHeight="1">
      <c r="A130" s="34"/>
      <c r="B130" s="147"/>
      <c r="C130" s="248" t="s">
        <v>80</v>
      </c>
      <c r="D130" s="248" t="s">
        <v>242</v>
      </c>
      <c r="E130" s="249" t="s">
        <v>3248</v>
      </c>
      <c r="F130" s="250" t="s">
        <v>5446</v>
      </c>
      <c r="G130" s="251" t="s">
        <v>388</v>
      </c>
      <c r="H130" s="252">
        <v>4</v>
      </c>
      <c r="I130" s="153"/>
      <c r="J130" s="152">
        <f t="shared" si="0"/>
        <v>0</v>
      </c>
      <c r="K130" s="154"/>
      <c r="L130" s="35"/>
      <c r="M130" s="155" t="s">
        <v>1</v>
      </c>
      <c r="N130" s="156" t="s">
        <v>46</v>
      </c>
      <c r="O130" s="60"/>
      <c r="P130" s="157">
        <f t="shared" si="1"/>
        <v>0</v>
      </c>
      <c r="Q130" s="157">
        <v>0</v>
      </c>
      <c r="R130" s="157">
        <f t="shared" si="2"/>
        <v>0</v>
      </c>
      <c r="S130" s="157">
        <v>0</v>
      </c>
      <c r="T130" s="158">
        <f t="shared" si="3"/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159" t="s">
        <v>246</v>
      </c>
      <c r="AT130" s="159" t="s">
        <v>242</v>
      </c>
      <c r="AU130" s="159" t="s">
        <v>252</v>
      </c>
      <c r="AY130" s="18" t="s">
        <v>239</v>
      </c>
      <c r="BE130" s="160">
        <f t="shared" si="4"/>
        <v>0</v>
      </c>
      <c r="BF130" s="160">
        <f t="shared" si="5"/>
        <v>0</v>
      </c>
      <c r="BG130" s="160">
        <f t="shared" si="6"/>
        <v>0</v>
      </c>
      <c r="BH130" s="160">
        <f t="shared" si="7"/>
        <v>0</v>
      </c>
      <c r="BI130" s="160">
        <f t="shared" si="8"/>
        <v>0</v>
      </c>
      <c r="BJ130" s="18" t="s">
        <v>140</v>
      </c>
      <c r="BK130" s="161">
        <f t="shared" si="9"/>
        <v>0</v>
      </c>
      <c r="BL130" s="18" t="s">
        <v>246</v>
      </c>
      <c r="BM130" s="159" t="s">
        <v>246</v>
      </c>
    </row>
    <row r="131" spans="1:65" s="2" customFormat="1" ht="62.7" customHeight="1">
      <c r="A131" s="34"/>
      <c r="B131" s="147"/>
      <c r="C131" s="248" t="s">
        <v>80</v>
      </c>
      <c r="D131" s="248" t="s">
        <v>242</v>
      </c>
      <c r="E131" s="249" t="s">
        <v>3249</v>
      </c>
      <c r="F131" s="250" t="s">
        <v>5447</v>
      </c>
      <c r="G131" s="251" t="s">
        <v>388</v>
      </c>
      <c r="H131" s="252">
        <v>1</v>
      </c>
      <c r="I131" s="153"/>
      <c r="J131" s="152">
        <f t="shared" si="0"/>
        <v>0</v>
      </c>
      <c r="K131" s="154"/>
      <c r="L131" s="35"/>
      <c r="M131" s="155" t="s">
        <v>1</v>
      </c>
      <c r="N131" s="156" t="s">
        <v>46</v>
      </c>
      <c r="O131" s="60"/>
      <c r="P131" s="157">
        <f t="shared" si="1"/>
        <v>0</v>
      </c>
      <c r="Q131" s="157">
        <v>0</v>
      </c>
      <c r="R131" s="157">
        <f t="shared" si="2"/>
        <v>0</v>
      </c>
      <c r="S131" s="157">
        <v>0</v>
      </c>
      <c r="T131" s="158">
        <f t="shared" si="3"/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159" t="s">
        <v>246</v>
      </c>
      <c r="AT131" s="159" t="s">
        <v>242</v>
      </c>
      <c r="AU131" s="159" t="s">
        <v>252</v>
      </c>
      <c r="AY131" s="18" t="s">
        <v>239</v>
      </c>
      <c r="BE131" s="160">
        <f t="shared" si="4"/>
        <v>0</v>
      </c>
      <c r="BF131" s="160">
        <f t="shared" si="5"/>
        <v>0</v>
      </c>
      <c r="BG131" s="160">
        <f t="shared" si="6"/>
        <v>0</v>
      </c>
      <c r="BH131" s="160">
        <f t="shared" si="7"/>
        <v>0</v>
      </c>
      <c r="BI131" s="160">
        <f t="shared" si="8"/>
        <v>0</v>
      </c>
      <c r="BJ131" s="18" t="s">
        <v>140</v>
      </c>
      <c r="BK131" s="161">
        <f t="shared" si="9"/>
        <v>0</v>
      </c>
      <c r="BL131" s="18" t="s">
        <v>246</v>
      </c>
      <c r="BM131" s="159" t="s">
        <v>270</v>
      </c>
    </row>
    <row r="132" spans="1:65" s="2" customFormat="1" ht="62.7" customHeight="1">
      <c r="A132" s="34"/>
      <c r="B132" s="147"/>
      <c r="C132" s="248" t="s">
        <v>80</v>
      </c>
      <c r="D132" s="248" t="s">
        <v>242</v>
      </c>
      <c r="E132" s="249" t="s">
        <v>3250</v>
      </c>
      <c r="F132" s="253" t="s">
        <v>5448</v>
      </c>
      <c r="G132" s="251" t="s">
        <v>388</v>
      </c>
      <c r="H132" s="252">
        <v>2</v>
      </c>
      <c r="I132" s="153"/>
      <c r="J132" s="152">
        <f t="shared" si="0"/>
        <v>0</v>
      </c>
      <c r="K132" s="154"/>
      <c r="L132" s="35"/>
      <c r="M132" s="155" t="s">
        <v>1</v>
      </c>
      <c r="N132" s="156" t="s">
        <v>46</v>
      </c>
      <c r="O132" s="60"/>
      <c r="P132" s="157">
        <f t="shared" si="1"/>
        <v>0</v>
      </c>
      <c r="Q132" s="157">
        <v>0</v>
      </c>
      <c r="R132" s="157">
        <f t="shared" si="2"/>
        <v>0</v>
      </c>
      <c r="S132" s="157">
        <v>0</v>
      </c>
      <c r="T132" s="158">
        <f t="shared" si="3"/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159" t="s">
        <v>246</v>
      </c>
      <c r="AT132" s="159" t="s">
        <v>242</v>
      </c>
      <c r="AU132" s="159" t="s">
        <v>252</v>
      </c>
      <c r="AY132" s="18" t="s">
        <v>239</v>
      </c>
      <c r="BE132" s="160">
        <f t="shared" si="4"/>
        <v>0</v>
      </c>
      <c r="BF132" s="160">
        <f t="shared" si="5"/>
        <v>0</v>
      </c>
      <c r="BG132" s="160">
        <f t="shared" si="6"/>
        <v>0</v>
      </c>
      <c r="BH132" s="160">
        <f t="shared" si="7"/>
        <v>0</v>
      </c>
      <c r="BI132" s="160">
        <f t="shared" si="8"/>
        <v>0</v>
      </c>
      <c r="BJ132" s="18" t="s">
        <v>140</v>
      </c>
      <c r="BK132" s="161">
        <f t="shared" si="9"/>
        <v>0</v>
      </c>
      <c r="BL132" s="18" t="s">
        <v>246</v>
      </c>
      <c r="BM132" s="159" t="s">
        <v>291</v>
      </c>
    </row>
    <row r="133" spans="1:65" s="2" customFormat="1" ht="62.7" customHeight="1">
      <c r="A133" s="34"/>
      <c r="B133" s="147"/>
      <c r="C133" s="248" t="s">
        <v>80</v>
      </c>
      <c r="D133" s="248" t="s">
        <v>242</v>
      </c>
      <c r="E133" s="249" t="s">
        <v>3251</v>
      </c>
      <c r="F133" s="253" t="s">
        <v>5449</v>
      </c>
      <c r="G133" s="251" t="s">
        <v>388</v>
      </c>
      <c r="H133" s="252">
        <v>1</v>
      </c>
      <c r="I133" s="153"/>
      <c r="J133" s="152">
        <f t="shared" si="0"/>
        <v>0</v>
      </c>
      <c r="K133" s="154"/>
      <c r="L133" s="35"/>
      <c r="M133" s="155" t="s">
        <v>1</v>
      </c>
      <c r="N133" s="156" t="s">
        <v>46</v>
      </c>
      <c r="O133" s="60"/>
      <c r="P133" s="157">
        <f t="shared" si="1"/>
        <v>0</v>
      </c>
      <c r="Q133" s="157">
        <v>0</v>
      </c>
      <c r="R133" s="157">
        <f t="shared" si="2"/>
        <v>0</v>
      </c>
      <c r="S133" s="157">
        <v>0</v>
      </c>
      <c r="T133" s="158">
        <f t="shared" si="3"/>
        <v>0</v>
      </c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159" t="s">
        <v>246</v>
      </c>
      <c r="AT133" s="159" t="s">
        <v>242</v>
      </c>
      <c r="AU133" s="159" t="s">
        <v>252</v>
      </c>
      <c r="AY133" s="18" t="s">
        <v>239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8" t="s">
        <v>140</v>
      </c>
      <c r="BK133" s="161">
        <f t="shared" si="9"/>
        <v>0</v>
      </c>
      <c r="BL133" s="18" t="s">
        <v>246</v>
      </c>
      <c r="BM133" s="159" t="s">
        <v>312</v>
      </c>
    </row>
    <row r="134" spans="1:65" s="2" customFormat="1" ht="62.7" customHeight="1">
      <c r="A134" s="34"/>
      <c r="B134" s="147"/>
      <c r="C134" s="148" t="s">
        <v>80</v>
      </c>
      <c r="D134" s="148" t="s">
        <v>242</v>
      </c>
      <c r="E134" s="149" t="s">
        <v>3252</v>
      </c>
      <c r="F134" s="150" t="s">
        <v>3253</v>
      </c>
      <c r="G134" s="151" t="s">
        <v>388</v>
      </c>
      <c r="H134" s="152">
        <v>17</v>
      </c>
      <c r="I134" s="153"/>
      <c r="J134" s="152">
        <f t="shared" si="0"/>
        <v>0</v>
      </c>
      <c r="K134" s="154"/>
      <c r="L134" s="35"/>
      <c r="M134" s="155" t="s">
        <v>1</v>
      </c>
      <c r="N134" s="156" t="s">
        <v>46</v>
      </c>
      <c r="O134" s="60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159" t="s">
        <v>246</v>
      </c>
      <c r="AT134" s="159" t="s">
        <v>242</v>
      </c>
      <c r="AU134" s="159" t="s">
        <v>252</v>
      </c>
      <c r="AY134" s="18" t="s">
        <v>239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8" t="s">
        <v>140</v>
      </c>
      <c r="BK134" s="161">
        <f t="shared" si="9"/>
        <v>0</v>
      </c>
      <c r="BL134" s="18" t="s">
        <v>246</v>
      </c>
      <c r="BM134" s="159" t="s">
        <v>327</v>
      </c>
    </row>
    <row r="135" spans="1:65" s="2" customFormat="1" ht="62.7" customHeight="1">
      <c r="A135" s="34"/>
      <c r="B135" s="147"/>
      <c r="C135" s="148" t="s">
        <v>80</v>
      </c>
      <c r="D135" s="148" t="s">
        <v>242</v>
      </c>
      <c r="E135" s="149" t="s">
        <v>3254</v>
      </c>
      <c r="F135" s="150" t="s">
        <v>3253</v>
      </c>
      <c r="G135" s="151" t="s">
        <v>388</v>
      </c>
      <c r="H135" s="152">
        <v>4</v>
      </c>
      <c r="I135" s="153"/>
      <c r="J135" s="152">
        <f t="shared" si="0"/>
        <v>0</v>
      </c>
      <c r="K135" s="154"/>
      <c r="L135" s="35"/>
      <c r="M135" s="155" t="s">
        <v>1</v>
      </c>
      <c r="N135" s="156" t="s">
        <v>46</v>
      </c>
      <c r="O135" s="60"/>
      <c r="P135" s="157">
        <f t="shared" si="1"/>
        <v>0</v>
      </c>
      <c r="Q135" s="157">
        <v>0</v>
      </c>
      <c r="R135" s="157">
        <f t="shared" si="2"/>
        <v>0</v>
      </c>
      <c r="S135" s="157">
        <v>0</v>
      </c>
      <c r="T135" s="158">
        <f t="shared" si="3"/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159" t="s">
        <v>246</v>
      </c>
      <c r="AT135" s="159" t="s">
        <v>242</v>
      </c>
      <c r="AU135" s="159" t="s">
        <v>252</v>
      </c>
      <c r="AY135" s="18" t="s">
        <v>239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8" t="s">
        <v>140</v>
      </c>
      <c r="BK135" s="161">
        <f t="shared" si="9"/>
        <v>0</v>
      </c>
      <c r="BL135" s="18" t="s">
        <v>246</v>
      </c>
      <c r="BM135" s="159" t="s">
        <v>339</v>
      </c>
    </row>
    <row r="136" spans="1:65" s="2" customFormat="1" ht="62.7" customHeight="1">
      <c r="A136" s="34"/>
      <c r="B136" s="147"/>
      <c r="C136" s="148" t="s">
        <v>80</v>
      </c>
      <c r="D136" s="148" t="s">
        <v>242</v>
      </c>
      <c r="E136" s="149" t="s">
        <v>3255</v>
      </c>
      <c r="F136" s="150" t="s">
        <v>3253</v>
      </c>
      <c r="G136" s="151" t="s">
        <v>388</v>
      </c>
      <c r="H136" s="152">
        <v>1</v>
      </c>
      <c r="I136" s="153"/>
      <c r="J136" s="152">
        <f t="shared" si="0"/>
        <v>0</v>
      </c>
      <c r="K136" s="154"/>
      <c r="L136" s="35"/>
      <c r="M136" s="155" t="s">
        <v>1</v>
      </c>
      <c r="N136" s="156" t="s">
        <v>46</v>
      </c>
      <c r="O136" s="60"/>
      <c r="P136" s="157">
        <f t="shared" si="1"/>
        <v>0</v>
      </c>
      <c r="Q136" s="157">
        <v>0</v>
      </c>
      <c r="R136" s="157">
        <f t="shared" si="2"/>
        <v>0</v>
      </c>
      <c r="S136" s="157">
        <v>0</v>
      </c>
      <c r="T136" s="158">
        <f t="shared" si="3"/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159" t="s">
        <v>246</v>
      </c>
      <c r="AT136" s="159" t="s">
        <v>242</v>
      </c>
      <c r="AU136" s="159" t="s">
        <v>252</v>
      </c>
      <c r="AY136" s="18" t="s">
        <v>239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8" t="s">
        <v>140</v>
      </c>
      <c r="BK136" s="161">
        <f t="shared" si="9"/>
        <v>0</v>
      </c>
      <c r="BL136" s="18" t="s">
        <v>246</v>
      </c>
      <c r="BM136" s="159" t="s">
        <v>307</v>
      </c>
    </row>
    <row r="137" spans="1:65" s="2" customFormat="1" ht="62.7" customHeight="1">
      <c r="A137" s="34"/>
      <c r="B137" s="147"/>
      <c r="C137" s="148" t="s">
        <v>80</v>
      </c>
      <c r="D137" s="148" t="s">
        <v>242</v>
      </c>
      <c r="E137" s="149" t="s">
        <v>3256</v>
      </c>
      <c r="F137" s="150" t="s">
        <v>3253</v>
      </c>
      <c r="G137" s="151" t="s">
        <v>388</v>
      </c>
      <c r="H137" s="152">
        <v>2</v>
      </c>
      <c r="I137" s="153"/>
      <c r="J137" s="152">
        <f t="shared" si="0"/>
        <v>0</v>
      </c>
      <c r="K137" s="154"/>
      <c r="L137" s="35"/>
      <c r="M137" s="155" t="s">
        <v>1</v>
      </c>
      <c r="N137" s="156" t="s">
        <v>46</v>
      </c>
      <c r="O137" s="60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159" t="s">
        <v>246</v>
      </c>
      <c r="AT137" s="159" t="s">
        <v>242</v>
      </c>
      <c r="AU137" s="159" t="s">
        <v>252</v>
      </c>
      <c r="AY137" s="18" t="s">
        <v>239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8" t="s">
        <v>140</v>
      </c>
      <c r="BK137" s="161">
        <f t="shared" si="9"/>
        <v>0</v>
      </c>
      <c r="BL137" s="18" t="s">
        <v>246</v>
      </c>
      <c r="BM137" s="159" t="s">
        <v>761</v>
      </c>
    </row>
    <row r="138" spans="1:65" s="2" customFormat="1" ht="62.7" customHeight="1">
      <c r="A138" s="34"/>
      <c r="B138" s="147"/>
      <c r="C138" s="148" t="s">
        <v>80</v>
      </c>
      <c r="D138" s="148" t="s">
        <v>242</v>
      </c>
      <c r="E138" s="149" t="s">
        <v>3257</v>
      </c>
      <c r="F138" s="150" t="s">
        <v>3253</v>
      </c>
      <c r="G138" s="151" t="s">
        <v>388</v>
      </c>
      <c r="H138" s="152">
        <v>1</v>
      </c>
      <c r="I138" s="153"/>
      <c r="J138" s="152">
        <f t="shared" si="0"/>
        <v>0</v>
      </c>
      <c r="K138" s="154"/>
      <c r="L138" s="35"/>
      <c r="M138" s="155" t="s">
        <v>1</v>
      </c>
      <c r="N138" s="156" t="s">
        <v>46</v>
      </c>
      <c r="O138" s="60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159" t="s">
        <v>246</v>
      </c>
      <c r="AT138" s="159" t="s">
        <v>242</v>
      </c>
      <c r="AU138" s="159" t="s">
        <v>252</v>
      </c>
      <c r="AY138" s="18" t="s">
        <v>239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8" t="s">
        <v>140</v>
      </c>
      <c r="BK138" s="161">
        <f t="shared" si="9"/>
        <v>0</v>
      </c>
      <c r="BL138" s="18" t="s">
        <v>246</v>
      </c>
      <c r="BM138" s="159" t="s">
        <v>8</v>
      </c>
    </row>
    <row r="139" spans="1:65" s="2" customFormat="1" ht="38" customHeight="1">
      <c r="A139" s="34"/>
      <c r="B139" s="147"/>
      <c r="C139" s="148" t="s">
        <v>80</v>
      </c>
      <c r="D139" s="148" t="s">
        <v>242</v>
      </c>
      <c r="E139" s="249" t="s">
        <v>3258</v>
      </c>
      <c r="F139" s="253" t="s">
        <v>5450</v>
      </c>
      <c r="G139" s="251" t="s">
        <v>388</v>
      </c>
      <c r="H139" s="252">
        <v>21</v>
      </c>
      <c r="I139" s="153"/>
      <c r="J139" s="152">
        <f t="shared" si="0"/>
        <v>0</v>
      </c>
      <c r="K139" s="154"/>
      <c r="L139" s="35"/>
      <c r="M139" s="155" t="s">
        <v>1</v>
      </c>
      <c r="N139" s="156" t="s">
        <v>46</v>
      </c>
      <c r="O139" s="60"/>
      <c r="P139" s="157">
        <f t="shared" si="1"/>
        <v>0</v>
      </c>
      <c r="Q139" s="157">
        <v>0</v>
      </c>
      <c r="R139" s="157">
        <f t="shared" si="2"/>
        <v>0</v>
      </c>
      <c r="S139" s="157">
        <v>0</v>
      </c>
      <c r="T139" s="158">
        <f t="shared" si="3"/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159" t="s">
        <v>246</v>
      </c>
      <c r="AT139" s="159" t="s">
        <v>242</v>
      </c>
      <c r="AU139" s="159" t="s">
        <v>252</v>
      </c>
      <c r="AY139" s="18" t="s">
        <v>239</v>
      </c>
      <c r="BE139" s="160">
        <f t="shared" si="4"/>
        <v>0</v>
      </c>
      <c r="BF139" s="160">
        <f t="shared" si="5"/>
        <v>0</v>
      </c>
      <c r="BG139" s="160">
        <f t="shared" si="6"/>
        <v>0</v>
      </c>
      <c r="BH139" s="160">
        <f t="shared" si="7"/>
        <v>0</v>
      </c>
      <c r="BI139" s="160">
        <f t="shared" si="8"/>
        <v>0</v>
      </c>
      <c r="BJ139" s="18" t="s">
        <v>140</v>
      </c>
      <c r="BK139" s="161">
        <f t="shared" si="9"/>
        <v>0</v>
      </c>
      <c r="BL139" s="18" t="s">
        <v>246</v>
      </c>
      <c r="BM139" s="159" t="s">
        <v>380</v>
      </c>
    </row>
    <row r="140" spans="1:65" s="2" customFormat="1" ht="38" customHeight="1">
      <c r="A140" s="34"/>
      <c r="B140" s="147"/>
      <c r="C140" s="148" t="s">
        <v>80</v>
      </c>
      <c r="D140" s="148" t="s">
        <v>242</v>
      </c>
      <c r="E140" s="249" t="s">
        <v>3259</v>
      </c>
      <c r="F140" s="253" t="s">
        <v>5451</v>
      </c>
      <c r="G140" s="251" t="s">
        <v>388</v>
      </c>
      <c r="H140" s="252">
        <v>3</v>
      </c>
      <c r="I140" s="153"/>
      <c r="J140" s="152">
        <f t="shared" si="0"/>
        <v>0</v>
      </c>
      <c r="K140" s="154"/>
      <c r="L140" s="35"/>
      <c r="M140" s="155" t="s">
        <v>1</v>
      </c>
      <c r="N140" s="156" t="s">
        <v>46</v>
      </c>
      <c r="O140" s="60"/>
      <c r="P140" s="157">
        <f t="shared" si="1"/>
        <v>0</v>
      </c>
      <c r="Q140" s="157">
        <v>0</v>
      </c>
      <c r="R140" s="157">
        <f t="shared" si="2"/>
        <v>0</v>
      </c>
      <c r="S140" s="157">
        <v>0</v>
      </c>
      <c r="T140" s="158">
        <f t="shared" si="3"/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159" t="s">
        <v>246</v>
      </c>
      <c r="AT140" s="159" t="s">
        <v>242</v>
      </c>
      <c r="AU140" s="159" t="s">
        <v>252</v>
      </c>
      <c r="AY140" s="18" t="s">
        <v>239</v>
      </c>
      <c r="BE140" s="160">
        <f t="shared" si="4"/>
        <v>0</v>
      </c>
      <c r="BF140" s="160">
        <f t="shared" si="5"/>
        <v>0</v>
      </c>
      <c r="BG140" s="160">
        <f t="shared" si="6"/>
        <v>0</v>
      </c>
      <c r="BH140" s="160">
        <f t="shared" si="7"/>
        <v>0</v>
      </c>
      <c r="BI140" s="160">
        <f t="shared" si="8"/>
        <v>0</v>
      </c>
      <c r="BJ140" s="18" t="s">
        <v>140</v>
      </c>
      <c r="BK140" s="161">
        <f t="shared" si="9"/>
        <v>0</v>
      </c>
      <c r="BL140" s="18" t="s">
        <v>246</v>
      </c>
      <c r="BM140" s="159" t="s">
        <v>393</v>
      </c>
    </row>
    <row r="141" spans="1:65" s="2" customFormat="1" ht="38" customHeight="1">
      <c r="A141" s="34"/>
      <c r="B141" s="147"/>
      <c r="C141" s="148" t="s">
        <v>80</v>
      </c>
      <c r="D141" s="148" t="s">
        <v>242</v>
      </c>
      <c r="E141" s="249" t="s">
        <v>3260</v>
      </c>
      <c r="F141" s="253" t="s">
        <v>5452</v>
      </c>
      <c r="G141" s="251" t="s">
        <v>388</v>
      </c>
      <c r="H141" s="252">
        <v>1</v>
      </c>
      <c r="I141" s="153"/>
      <c r="J141" s="152">
        <f t="shared" si="0"/>
        <v>0</v>
      </c>
      <c r="K141" s="154"/>
      <c r="L141" s="35"/>
      <c r="M141" s="155" t="s">
        <v>1</v>
      </c>
      <c r="N141" s="156" t="s">
        <v>46</v>
      </c>
      <c r="O141" s="60"/>
      <c r="P141" s="157">
        <f t="shared" si="1"/>
        <v>0</v>
      </c>
      <c r="Q141" s="157">
        <v>0</v>
      </c>
      <c r="R141" s="157">
        <f t="shared" si="2"/>
        <v>0</v>
      </c>
      <c r="S141" s="157">
        <v>0</v>
      </c>
      <c r="T141" s="158">
        <f t="shared" si="3"/>
        <v>0</v>
      </c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R141" s="159" t="s">
        <v>246</v>
      </c>
      <c r="AT141" s="159" t="s">
        <v>242</v>
      </c>
      <c r="AU141" s="159" t="s">
        <v>252</v>
      </c>
      <c r="AY141" s="18" t="s">
        <v>239</v>
      </c>
      <c r="BE141" s="160">
        <f t="shared" si="4"/>
        <v>0</v>
      </c>
      <c r="BF141" s="160">
        <f t="shared" si="5"/>
        <v>0</v>
      </c>
      <c r="BG141" s="160">
        <f t="shared" si="6"/>
        <v>0</v>
      </c>
      <c r="BH141" s="160">
        <f t="shared" si="7"/>
        <v>0</v>
      </c>
      <c r="BI141" s="160">
        <f t="shared" si="8"/>
        <v>0</v>
      </c>
      <c r="BJ141" s="18" t="s">
        <v>140</v>
      </c>
      <c r="BK141" s="161">
        <f t="shared" si="9"/>
        <v>0</v>
      </c>
      <c r="BL141" s="18" t="s">
        <v>246</v>
      </c>
      <c r="BM141" s="159" t="s">
        <v>406</v>
      </c>
    </row>
    <row r="142" spans="1:65" s="2" customFormat="1" ht="38" customHeight="1">
      <c r="A142" s="34"/>
      <c r="B142" s="147"/>
      <c r="C142" s="148" t="s">
        <v>80</v>
      </c>
      <c r="D142" s="148" t="s">
        <v>242</v>
      </c>
      <c r="E142" s="249" t="s">
        <v>3261</v>
      </c>
      <c r="F142" s="253" t="s">
        <v>5453</v>
      </c>
      <c r="G142" s="251" t="s">
        <v>388</v>
      </c>
      <c r="H142" s="252">
        <v>21</v>
      </c>
      <c r="I142" s="153"/>
      <c r="J142" s="152">
        <f t="shared" si="0"/>
        <v>0</v>
      </c>
      <c r="K142" s="154"/>
      <c r="L142" s="35"/>
      <c r="M142" s="155" t="s">
        <v>1</v>
      </c>
      <c r="N142" s="156" t="s">
        <v>46</v>
      </c>
      <c r="O142" s="60"/>
      <c r="P142" s="157">
        <f t="shared" si="1"/>
        <v>0</v>
      </c>
      <c r="Q142" s="157">
        <v>0</v>
      </c>
      <c r="R142" s="157">
        <f t="shared" si="2"/>
        <v>0</v>
      </c>
      <c r="S142" s="157">
        <v>0</v>
      </c>
      <c r="T142" s="158">
        <f t="shared" si="3"/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159" t="s">
        <v>246</v>
      </c>
      <c r="AT142" s="159" t="s">
        <v>242</v>
      </c>
      <c r="AU142" s="159" t="s">
        <v>252</v>
      </c>
      <c r="AY142" s="18" t="s">
        <v>239</v>
      </c>
      <c r="BE142" s="160">
        <f t="shared" si="4"/>
        <v>0</v>
      </c>
      <c r="BF142" s="160">
        <f t="shared" si="5"/>
        <v>0</v>
      </c>
      <c r="BG142" s="160">
        <f t="shared" si="6"/>
        <v>0</v>
      </c>
      <c r="BH142" s="160">
        <f t="shared" si="7"/>
        <v>0</v>
      </c>
      <c r="BI142" s="160">
        <f t="shared" si="8"/>
        <v>0</v>
      </c>
      <c r="BJ142" s="18" t="s">
        <v>140</v>
      </c>
      <c r="BK142" s="161">
        <f t="shared" si="9"/>
        <v>0</v>
      </c>
      <c r="BL142" s="18" t="s">
        <v>246</v>
      </c>
      <c r="BM142" s="159" t="s">
        <v>268</v>
      </c>
    </row>
    <row r="143" spans="1:65" s="2" customFormat="1" ht="38" customHeight="1">
      <c r="A143" s="34"/>
      <c r="B143" s="147"/>
      <c r="C143" s="148" t="s">
        <v>80</v>
      </c>
      <c r="D143" s="148" t="s">
        <v>242</v>
      </c>
      <c r="E143" s="249" t="s">
        <v>3262</v>
      </c>
      <c r="F143" s="253" t="s">
        <v>5454</v>
      </c>
      <c r="G143" s="251" t="s">
        <v>388</v>
      </c>
      <c r="H143" s="252">
        <v>3</v>
      </c>
      <c r="I143" s="153"/>
      <c r="J143" s="152">
        <f t="shared" si="0"/>
        <v>0</v>
      </c>
      <c r="K143" s="154"/>
      <c r="L143" s="35"/>
      <c r="M143" s="155" t="s">
        <v>1</v>
      </c>
      <c r="N143" s="156" t="s">
        <v>46</v>
      </c>
      <c r="O143" s="60"/>
      <c r="P143" s="157">
        <f t="shared" si="1"/>
        <v>0</v>
      </c>
      <c r="Q143" s="157">
        <v>0</v>
      </c>
      <c r="R143" s="157">
        <f t="shared" si="2"/>
        <v>0</v>
      </c>
      <c r="S143" s="157">
        <v>0</v>
      </c>
      <c r="T143" s="158">
        <f t="shared" si="3"/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159" t="s">
        <v>246</v>
      </c>
      <c r="AT143" s="159" t="s">
        <v>242</v>
      </c>
      <c r="AU143" s="159" t="s">
        <v>252</v>
      </c>
      <c r="AY143" s="18" t="s">
        <v>239</v>
      </c>
      <c r="BE143" s="160">
        <f t="shared" si="4"/>
        <v>0</v>
      </c>
      <c r="BF143" s="160">
        <f t="shared" si="5"/>
        <v>0</v>
      </c>
      <c r="BG143" s="160">
        <f t="shared" si="6"/>
        <v>0</v>
      </c>
      <c r="BH143" s="160">
        <f t="shared" si="7"/>
        <v>0</v>
      </c>
      <c r="BI143" s="160">
        <f t="shared" si="8"/>
        <v>0</v>
      </c>
      <c r="BJ143" s="18" t="s">
        <v>140</v>
      </c>
      <c r="BK143" s="161">
        <f t="shared" si="9"/>
        <v>0</v>
      </c>
      <c r="BL143" s="18" t="s">
        <v>246</v>
      </c>
      <c r="BM143" s="159" t="s">
        <v>289</v>
      </c>
    </row>
    <row r="144" spans="1:65" s="2" customFormat="1" ht="38" customHeight="1">
      <c r="A144" s="34"/>
      <c r="B144" s="147"/>
      <c r="C144" s="148" t="s">
        <v>80</v>
      </c>
      <c r="D144" s="148" t="s">
        <v>242</v>
      </c>
      <c r="E144" s="249" t="s">
        <v>3263</v>
      </c>
      <c r="F144" s="253" t="s">
        <v>5455</v>
      </c>
      <c r="G144" s="251" t="s">
        <v>388</v>
      </c>
      <c r="H144" s="252">
        <v>1</v>
      </c>
      <c r="I144" s="153"/>
      <c r="J144" s="152">
        <f t="shared" si="0"/>
        <v>0</v>
      </c>
      <c r="K144" s="154"/>
      <c r="L144" s="35"/>
      <c r="M144" s="155" t="s">
        <v>1</v>
      </c>
      <c r="N144" s="156" t="s">
        <v>46</v>
      </c>
      <c r="O144" s="60"/>
      <c r="P144" s="157">
        <f t="shared" si="1"/>
        <v>0</v>
      </c>
      <c r="Q144" s="157">
        <v>0</v>
      </c>
      <c r="R144" s="157">
        <f t="shared" si="2"/>
        <v>0</v>
      </c>
      <c r="S144" s="157">
        <v>0</v>
      </c>
      <c r="T144" s="158">
        <f t="shared" si="3"/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159" t="s">
        <v>246</v>
      </c>
      <c r="AT144" s="159" t="s">
        <v>242</v>
      </c>
      <c r="AU144" s="159" t="s">
        <v>252</v>
      </c>
      <c r="AY144" s="18" t="s">
        <v>239</v>
      </c>
      <c r="BE144" s="160">
        <f t="shared" si="4"/>
        <v>0</v>
      </c>
      <c r="BF144" s="160">
        <f t="shared" si="5"/>
        <v>0</v>
      </c>
      <c r="BG144" s="160">
        <f t="shared" si="6"/>
        <v>0</v>
      </c>
      <c r="BH144" s="160">
        <f t="shared" si="7"/>
        <v>0</v>
      </c>
      <c r="BI144" s="160">
        <f t="shared" si="8"/>
        <v>0</v>
      </c>
      <c r="BJ144" s="18" t="s">
        <v>140</v>
      </c>
      <c r="BK144" s="161">
        <f t="shared" si="9"/>
        <v>0</v>
      </c>
      <c r="BL144" s="18" t="s">
        <v>246</v>
      </c>
      <c r="BM144" s="159" t="s">
        <v>323</v>
      </c>
    </row>
    <row r="145" spans="1:65" s="2" customFormat="1" ht="38" customHeight="1">
      <c r="A145" s="34"/>
      <c r="B145" s="147"/>
      <c r="C145" s="148" t="s">
        <v>80</v>
      </c>
      <c r="D145" s="148" t="s">
        <v>242</v>
      </c>
      <c r="E145" s="149" t="s">
        <v>3264</v>
      </c>
      <c r="F145" s="150" t="s">
        <v>3265</v>
      </c>
      <c r="G145" s="151" t="s">
        <v>388</v>
      </c>
      <c r="H145" s="152">
        <v>21</v>
      </c>
      <c r="I145" s="153"/>
      <c r="J145" s="152">
        <f t="shared" si="0"/>
        <v>0</v>
      </c>
      <c r="K145" s="154"/>
      <c r="L145" s="35"/>
      <c r="M145" s="155" t="s">
        <v>1</v>
      </c>
      <c r="N145" s="156" t="s">
        <v>46</v>
      </c>
      <c r="O145" s="60"/>
      <c r="P145" s="157">
        <f t="shared" si="1"/>
        <v>0</v>
      </c>
      <c r="Q145" s="157">
        <v>0</v>
      </c>
      <c r="R145" s="157">
        <f t="shared" si="2"/>
        <v>0</v>
      </c>
      <c r="S145" s="157">
        <v>0</v>
      </c>
      <c r="T145" s="158">
        <f t="shared" si="3"/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159" t="s">
        <v>246</v>
      </c>
      <c r="AT145" s="159" t="s">
        <v>242</v>
      </c>
      <c r="AU145" s="159" t="s">
        <v>252</v>
      </c>
      <c r="AY145" s="18" t="s">
        <v>239</v>
      </c>
      <c r="BE145" s="160">
        <f t="shared" si="4"/>
        <v>0</v>
      </c>
      <c r="BF145" s="160">
        <f t="shared" si="5"/>
        <v>0</v>
      </c>
      <c r="BG145" s="160">
        <f t="shared" si="6"/>
        <v>0</v>
      </c>
      <c r="BH145" s="160">
        <f t="shared" si="7"/>
        <v>0</v>
      </c>
      <c r="BI145" s="160">
        <f t="shared" si="8"/>
        <v>0</v>
      </c>
      <c r="BJ145" s="18" t="s">
        <v>140</v>
      </c>
      <c r="BK145" s="161">
        <f t="shared" si="9"/>
        <v>0</v>
      </c>
      <c r="BL145" s="18" t="s">
        <v>246</v>
      </c>
      <c r="BM145" s="159" t="s">
        <v>389</v>
      </c>
    </row>
    <row r="146" spans="1:65" s="2" customFormat="1" ht="38" customHeight="1">
      <c r="A146" s="34"/>
      <c r="B146" s="147"/>
      <c r="C146" s="148" t="s">
        <v>80</v>
      </c>
      <c r="D146" s="148" t="s">
        <v>242</v>
      </c>
      <c r="E146" s="149" t="s">
        <v>3266</v>
      </c>
      <c r="F146" s="150" t="s">
        <v>3267</v>
      </c>
      <c r="G146" s="151" t="s">
        <v>388</v>
      </c>
      <c r="H146" s="152">
        <v>3</v>
      </c>
      <c r="I146" s="153"/>
      <c r="J146" s="152">
        <f t="shared" si="0"/>
        <v>0</v>
      </c>
      <c r="K146" s="154"/>
      <c r="L146" s="35"/>
      <c r="M146" s="155" t="s">
        <v>1</v>
      </c>
      <c r="N146" s="156" t="s">
        <v>46</v>
      </c>
      <c r="O146" s="60"/>
      <c r="P146" s="157">
        <f t="shared" si="1"/>
        <v>0</v>
      </c>
      <c r="Q146" s="157">
        <v>0</v>
      </c>
      <c r="R146" s="157">
        <f t="shared" si="2"/>
        <v>0</v>
      </c>
      <c r="S146" s="157">
        <v>0</v>
      </c>
      <c r="T146" s="158">
        <f t="shared" si="3"/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159" t="s">
        <v>246</v>
      </c>
      <c r="AT146" s="159" t="s">
        <v>242</v>
      </c>
      <c r="AU146" s="159" t="s">
        <v>252</v>
      </c>
      <c r="AY146" s="18" t="s">
        <v>239</v>
      </c>
      <c r="BE146" s="160">
        <f t="shared" si="4"/>
        <v>0</v>
      </c>
      <c r="BF146" s="160">
        <f t="shared" si="5"/>
        <v>0</v>
      </c>
      <c r="BG146" s="160">
        <f t="shared" si="6"/>
        <v>0</v>
      </c>
      <c r="BH146" s="160">
        <f t="shared" si="7"/>
        <v>0</v>
      </c>
      <c r="BI146" s="160">
        <f t="shared" si="8"/>
        <v>0</v>
      </c>
      <c r="BJ146" s="18" t="s">
        <v>140</v>
      </c>
      <c r="BK146" s="161">
        <f t="shared" si="9"/>
        <v>0</v>
      </c>
      <c r="BL146" s="18" t="s">
        <v>246</v>
      </c>
      <c r="BM146" s="159" t="s">
        <v>451</v>
      </c>
    </row>
    <row r="147" spans="1:65" s="2" customFormat="1" ht="38" customHeight="1">
      <c r="A147" s="34"/>
      <c r="B147" s="147"/>
      <c r="C147" s="148" t="s">
        <v>80</v>
      </c>
      <c r="D147" s="148" t="s">
        <v>242</v>
      </c>
      <c r="E147" s="149" t="s">
        <v>3268</v>
      </c>
      <c r="F147" s="150" t="s">
        <v>3269</v>
      </c>
      <c r="G147" s="151" t="s">
        <v>388</v>
      </c>
      <c r="H147" s="152">
        <v>1</v>
      </c>
      <c r="I147" s="153"/>
      <c r="J147" s="152">
        <f t="shared" si="0"/>
        <v>0</v>
      </c>
      <c r="K147" s="154"/>
      <c r="L147" s="35"/>
      <c r="M147" s="155" t="s">
        <v>1</v>
      </c>
      <c r="N147" s="156" t="s">
        <v>46</v>
      </c>
      <c r="O147" s="60"/>
      <c r="P147" s="157">
        <f t="shared" si="1"/>
        <v>0</v>
      </c>
      <c r="Q147" s="157">
        <v>0</v>
      </c>
      <c r="R147" s="157">
        <f t="shared" si="2"/>
        <v>0</v>
      </c>
      <c r="S147" s="157">
        <v>0</v>
      </c>
      <c r="T147" s="158">
        <f t="shared" si="3"/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159" t="s">
        <v>246</v>
      </c>
      <c r="AT147" s="159" t="s">
        <v>242</v>
      </c>
      <c r="AU147" s="159" t="s">
        <v>252</v>
      </c>
      <c r="AY147" s="18" t="s">
        <v>239</v>
      </c>
      <c r="BE147" s="160">
        <f t="shared" si="4"/>
        <v>0</v>
      </c>
      <c r="BF147" s="160">
        <f t="shared" si="5"/>
        <v>0</v>
      </c>
      <c r="BG147" s="160">
        <f t="shared" si="6"/>
        <v>0</v>
      </c>
      <c r="BH147" s="160">
        <f t="shared" si="7"/>
        <v>0</v>
      </c>
      <c r="BI147" s="160">
        <f t="shared" si="8"/>
        <v>0</v>
      </c>
      <c r="BJ147" s="18" t="s">
        <v>140</v>
      </c>
      <c r="BK147" s="161">
        <f t="shared" si="9"/>
        <v>0</v>
      </c>
      <c r="BL147" s="18" t="s">
        <v>246</v>
      </c>
      <c r="BM147" s="159" t="s">
        <v>447</v>
      </c>
    </row>
    <row r="148" spans="1:65" s="2" customFormat="1" ht="70.7">
      <c r="A148" s="34"/>
      <c r="B148" s="147"/>
      <c r="C148" s="148" t="s">
        <v>80</v>
      </c>
      <c r="D148" s="148" t="s">
        <v>242</v>
      </c>
      <c r="E148" s="249" t="s">
        <v>3270</v>
      </c>
      <c r="F148" s="253" t="s">
        <v>5456</v>
      </c>
      <c r="G148" s="251" t="s">
        <v>3271</v>
      </c>
      <c r="H148" s="252">
        <v>24</v>
      </c>
      <c r="I148" s="153"/>
      <c r="J148" s="152">
        <f t="shared" si="0"/>
        <v>0</v>
      </c>
      <c r="K148" s="154"/>
      <c r="L148" s="35"/>
      <c r="M148" s="155" t="s">
        <v>1</v>
      </c>
      <c r="N148" s="156" t="s">
        <v>46</v>
      </c>
      <c r="O148" s="60"/>
      <c r="P148" s="157">
        <f t="shared" si="1"/>
        <v>0</v>
      </c>
      <c r="Q148" s="157">
        <v>0</v>
      </c>
      <c r="R148" s="157">
        <f t="shared" si="2"/>
        <v>0</v>
      </c>
      <c r="S148" s="157">
        <v>0</v>
      </c>
      <c r="T148" s="158">
        <f t="shared" si="3"/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159" t="s">
        <v>246</v>
      </c>
      <c r="AT148" s="159" t="s">
        <v>242</v>
      </c>
      <c r="AU148" s="159" t="s">
        <v>252</v>
      </c>
      <c r="AY148" s="18" t="s">
        <v>239</v>
      </c>
      <c r="BE148" s="160">
        <f t="shared" si="4"/>
        <v>0</v>
      </c>
      <c r="BF148" s="160">
        <f t="shared" si="5"/>
        <v>0</v>
      </c>
      <c r="BG148" s="160">
        <f t="shared" si="6"/>
        <v>0</v>
      </c>
      <c r="BH148" s="160">
        <f t="shared" si="7"/>
        <v>0</v>
      </c>
      <c r="BI148" s="160">
        <f t="shared" si="8"/>
        <v>0</v>
      </c>
      <c r="BJ148" s="18" t="s">
        <v>140</v>
      </c>
      <c r="BK148" s="161">
        <f t="shared" si="9"/>
        <v>0</v>
      </c>
      <c r="BL148" s="18" t="s">
        <v>246</v>
      </c>
      <c r="BM148" s="159" t="s">
        <v>342</v>
      </c>
    </row>
    <row r="149" spans="1:65" s="2" customFormat="1" ht="70.7">
      <c r="A149" s="34"/>
      <c r="B149" s="147"/>
      <c r="C149" s="148" t="s">
        <v>80</v>
      </c>
      <c r="D149" s="148" t="s">
        <v>242</v>
      </c>
      <c r="E149" s="249" t="s">
        <v>3272</v>
      </c>
      <c r="F149" s="253" t="s">
        <v>5457</v>
      </c>
      <c r="G149" s="251" t="s">
        <v>3271</v>
      </c>
      <c r="H149" s="252">
        <v>273</v>
      </c>
      <c r="I149" s="153"/>
      <c r="J149" s="152">
        <f t="shared" si="0"/>
        <v>0</v>
      </c>
      <c r="K149" s="154"/>
      <c r="L149" s="35"/>
      <c r="M149" s="155" t="s">
        <v>1</v>
      </c>
      <c r="N149" s="156" t="s">
        <v>46</v>
      </c>
      <c r="O149" s="60"/>
      <c r="P149" s="157">
        <f t="shared" si="1"/>
        <v>0</v>
      </c>
      <c r="Q149" s="157">
        <v>0</v>
      </c>
      <c r="R149" s="157">
        <f t="shared" si="2"/>
        <v>0</v>
      </c>
      <c r="S149" s="157">
        <v>0</v>
      </c>
      <c r="T149" s="158">
        <f t="shared" si="3"/>
        <v>0</v>
      </c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R149" s="159" t="s">
        <v>246</v>
      </c>
      <c r="AT149" s="159" t="s">
        <v>242</v>
      </c>
      <c r="AU149" s="159" t="s">
        <v>252</v>
      </c>
      <c r="AY149" s="18" t="s">
        <v>239</v>
      </c>
      <c r="BE149" s="160">
        <f t="shared" si="4"/>
        <v>0</v>
      </c>
      <c r="BF149" s="160">
        <f t="shared" si="5"/>
        <v>0</v>
      </c>
      <c r="BG149" s="160">
        <f t="shared" si="6"/>
        <v>0</v>
      </c>
      <c r="BH149" s="160">
        <f t="shared" si="7"/>
        <v>0</v>
      </c>
      <c r="BI149" s="160">
        <f t="shared" si="8"/>
        <v>0</v>
      </c>
      <c r="BJ149" s="18" t="s">
        <v>140</v>
      </c>
      <c r="BK149" s="161">
        <f t="shared" si="9"/>
        <v>0</v>
      </c>
      <c r="BL149" s="18" t="s">
        <v>246</v>
      </c>
      <c r="BM149" s="159" t="s">
        <v>351</v>
      </c>
    </row>
    <row r="150" spans="1:65" s="2" customFormat="1" ht="35.35">
      <c r="A150" s="34"/>
      <c r="B150" s="147"/>
      <c r="C150" s="148" t="s">
        <v>80</v>
      </c>
      <c r="D150" s="148" t="s">
        <v>242</v>
      </c>
      <c r="E150" s="249" t="s">
        <v>3273</v>
      </c>
      <c r="F150" s="253" t="s">
        <v>5458</v>
      </c>
      <c r="G150" s="251" t="s">
        <v>261</v>
      </c>
      <c r="H150" s="252">
        <v>297</v>
      </c>
      <c r="I150" s="153"/>
      <c r="J150" s="152">
        <f t="shared" si="0"/>
        <v>0</v>
      </c>
      <c r="K150" s="154"/>
      <c r="L150" s="35"/>
      <c r="M150" s="155" t="s">
        <v>1</v>
      </c>
      <c r="N150" s="156" t="s">
        <v>46</v>
      </c>
      <c r="O150" s="60"/>
      <c r="P150" s="157">
        <f t="shared" si="1"/>
        <v>0</v>
      </c>
      <c r="Q150" s="157">
        <v>0</v>
      </c>
      <c r="R150" s="157">
        <f t="shared" si="2"/>
        <v>0</v>
      </c>
      <c r="S150" s="157">
        <v>0</v>
      </c>
      <c r="T150" s="158">
        <f t="shared" si="3"/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159" t="s">
        <v>246</v>
      </c>
      <c r="AT150" s="159" t="s">
        <v>242</v>
      </c>
      <c r="AU150" s="159" t="s">
        <v>252</v>
      </c>
      <c r="AY150" s="18" t="s">
        <v>239</v>
      </c>
      <c r="BE150" s="160">
        <f t="shared" si="4"/>
        <v>0</v>
      </c>
      <c r="BF150" s="160">
        <f t="shared" si="5"/>
        <v>0</v>
      </c>
      <c r="BG150" s="160">
        <f t="shared" si="6"/>
        <v>0</v>
      </c>
      <c r="BH150" s="160">
        <f t="shared" si="7"/>
        <v>0</v>
      </c>
      <c r="BI150" s="160">
        <f t="shared" si="8"/>
        <v>0</v>
      </c>
      <c r="BJ150" s="18" t="s">
        <v>140</v>
      </c>
      <c r="BK150" s="161">
        <f t="shared" si="9"/>
        <v>0</v>
      </c>
      <c r="BL150" s="18" t="s">
        <v>246</v>
      </c>
      <c r="BM150" s="159" t="s">
        <v>462</v>
      </c>
    </row>
    <row r="151" spans="1:65" s="2" customFormat="1" ht="49.1" customHeight="1">
      <c r="A151" s="34"/>
      <c r="B151" s="147"/>
      <c r="C151" s="148" t="s">
        <v>80</v>
      </c>
      <c r="D151" s="148" t="s">
        <v>242</v>
      </c>
      <c r="E151" s="149" t="s">
        <v>3274</v>
      </c>
      <c r="F151" s="150" t="s">
        <v>3275</v>
      </c>
      <c r="G151" s="151" t="s">
        <v>388</v>
      </c>
      <c r="H151" s="152">
        <v>22</v>
      </c>
      <c r="I151" s="153"/>
      <c r="J151" s="152">
        <f t="shared" si="0"/>
        <v>0</v>
      </c>
      <c r="K151" s="154"/>
      <c r="L151" s="35"/>
      <c r="M151" s="155" t="s">
        <v>1</v>
      </c>
      <c r="N151" s="156" t="s">
        <v>46</v>
      </c>
      <c r="O151" s="60"/>
      <c r="P151" s="157">
        <f t="shared" si="1"/>
        <v>0</v>
      </c>
      <c r="Q151" s="157">
        <v>0</v>
      </c>
      <c r="R151" s="157">
        <f t="shared" si="2"/>
        <v>0</v>
      </c>
      <c r="S151" s="157">
        <v>0</v>
      </c>
      <c r="T151" s="158">
        <f t="shared" si="3"/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159" t="s">
        <v>246</v>
      </c>
      <c r="AT151" s="159" t="s">
        <v>242</v>
      </c>
      <c r="AU151" s="159" t="s">
        <v>252</v>
      </c>
      <c r="AY151" s="18" t="s">
        <v>239</v>
      </c>
      <c r="BE151" s="160">
        <f t="shared" si="4"/>
        <v>0</v>
      </c>
      <c r="BF151" s="160">
        <f t="shared" si="5"/>
        <v>0</v>
      </c>
      <c r="BG151" s="160">
        <f t="shared" si="6"/>
        <v>0</v>
      </c>
      <c r="BH151" s="160">
        <f t="shared" si="7"/>
        <v>0</v>
      </c>
      <c r="BI151" s="160">
        <f t="shared" si="8"/>
        <v>0</v>
      </c>
      <c r="BJ151" s="18" t="s">
        <v>140</v>
      </c>
      <c r="BK151" s="161">
        <f t="shared" si="9"/>
        <v>0</v>
      </c>
      <c r="BL151" s="18" t="s">
        <v>246</v>
      </c>
      <c r="BM151" s="159" t="s">
        <v>476</v>
      </c>
    </row>
    <row r="152" spans="1:65" s="2" customFormat="1" ht="49.1" customHeight="1">
      <c r="A152" s="34"/>
      <c r="B152" s="147"/>
      <c r="C152" s="148" t="s">
        <v>80</v>
      </c>
      <c r="D152" s="148" t="s">
        <v>242</v>
      </c>
      <c r="E152" s="149" t="s">
        <v>3276</v>
      </c>
      <c r="F152" s="150" t="s">
        <v>3277</v>
      </c>
      <c r="G152" s="151" t="s">
        <v>388</v>
      </c>
      <c r="H152" s="152">
        <v>31</v>
      </c>
      <c r="I152" s="153"/>
      <c r="J152" s="152">
        <f t="shared" si="0"/>
        <v>0</v>
      </c>
      <c r="K152" s="154"/>
      <c r="L152" s="35"/>
      <c r="M152" s="155" t="s">
        <v>1</v>
      </c>
      <c r="N152" s="156" t="s">
        <v>46</v>
      </c>
      <c r="O152" s="60"/>
      <c r="P152" s="157">
        <f t="shared" si="1"/>
        <v>0</v>
      </c>
      <c r="Q152" s="157">
        <v>0</v>
      </c>
      <c r="R152" s="157">
        <f t="shared" si="2"/>
        <v>0</v>
      </c>
      <c r="S152" s="157">
        <v>0</v>
      </c>
      <c r="T152" s="158">
        <f t="shared" si="3"/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159" t="s">
        <v>246</v>
      </c>
      <c r="AT152" s="159" t="s">
        <v>242</v>
      </c>
      <c r="AU152" s="159" t="s">
        <v>252</v>
      </c>
      <c r="AY152" s="18" t="s">
        <v>239</v>
      </c>
      <c r="BE152" s="160">
        <f t="shared" si="4"/>
        <v>0</v>
      </c>
      <c r="BF152" s="160">
        <f t="shared" si="5"/>
        <v>0</v>
      </c>
      <c r="BG152" s="160">
        <f t="shared" si="6"/>
        <v>0</v>
      </c>
      <c r="BH152" s="160">
        <f t="shared" si="7"/>
        <v>0</v>
      </c>
      <c r="BI152" s="160">
        <f t="shared" si="8"/>
        <v>0</v>
      </c>
      <c r="BJ152" s="18" t="s">
        <v>140</v>
      </c>
      <c r="BK152" s="161">
        <f t="shared" si="9"/>
        <v>0</v>
      </c>
      <c r="BL152" s="18" t="s">
        <v>246</v>
      </c>
      <c r="BM152" s="159" t="s">
        <v>666</v>
      </c>
    </row>
    <row r="153" spans="1:65" s="2" customFormat="1" ht="14.4" customHeight="1">
      <c r="A153" s="34"/>
      <c r="B153" s="147"/>
      <c r="C153" s="148" t="s">
        <v>80</v>
      </c>
      <c r="D153" s="148" t="s">
        <v>242</v>
      </c>
      <c r="E153" s="149" t="s">
        <v>3278</v>
      </c>
      <c r="F153" s="150" t="s">
        <v>3279</v>
      </c>
      <c r="G153" s="151" t="s">
        <v>461</v>
      </c>
      <c r="H153" s="152">
        <v>14</v>
      </c>
      <c r="I153" s="153"/>
      <c r="J153" s="152">
        <f t="shared" si="0"/>
        <v>0</v>
      </c>
      <c r="K153" s="154"/>
      <c r="L153" s="35"/>
      <c r="M153" s="155" t="s">
        <v>1</v>
      </c>
      <c r="N153" s="156" t="s">
        <v>46</v>
      </c>
      <c r="O153" s="60"/>
      <c r="P153" s="157">
        <f t="shared" si="1"/>
        <v>0</v>
      </c>
      <c r="Q153" s="157">
        <v>0</v>
      </c>
      <c r="R153" s="157">
        <f t="shared" si="2"/>
        <v>0</v>
      </c>
      <c r="S153" s="157">
        <v>0</v>
      </c>
      <c r="T153" s="158">
        <f t="shared" si="3"/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159" t="s">
        <v>246</v>
      </c>
      <c r="AT153" s="159" t="s">
        <v>242</v>
      </c>
      <c r="AU153" s="159" t="s">
        <v>252</v>
      </c>
      <c r="AY153" s="18" t="s">
        <v>239</v>
      </c>
      <c r="BE153" s="160">
        <f t="shared" si="4"/>
        <v>0</v>
      </c>
      <c r="BF153" s="160">
        <f t="shared" si="5"/>
        <v>0</v>
      </c>
      <c r="BG153" s="160">
        <f t="shared" si="6"/>
        <v>0</v>
      </c>
      <c r="BH153" s="160">
        <f t="shared" si="7"/>
        <v>0</v>
      </c>
      <c r="BI153" s="160">
        <f t="shared" si="8"/>
        <v>0</v>
      </c>
      <c r="BJ153" s="18" t="s">
        <v>140</v>
      </c>
      <c r="BK153" s="161">
        <f t="shared" si="9"/>
        <v>0</v>
      </c>
      <c r="BL153" s="18" t="s">
        <v>246</v>
      </c>
      <c r="BM153" s="159" t="s">
        <v>586</v>
      </c>
    </row>
    <row r="154" spans="1:65" s="2" customFormat="1" ht="14.4" customHeight="1">
      <c r="A154" s="34"/>
      <c r="B154" s="147"/>
      <c r="C154" s="148" t="s">
        <v>80</v>
      </c>
      <c r="D154" s="148" t="s">
        <v>242</v>
      </c>
      <c r="E154" s="149" t="s">
        <v>3280</v>
      </c>
      <c r="F154" s="150" t="s">
        <v>3281</v>
      </c>
      <c r="G154" s="151" t="s">
        <v>461</v>
      </c>
      <c r="H154" s="152">
        <v>14</v>
      </c>
      <c r="I154" s="153"/>
      <c r="J154" s="152">
        <f t="shared" si="0"/>
        <v>0</v>
      </c>
      <c r="K154" s="154"/>
      <c r="L154" s="35"/>
      <c r="M154" s="155" t="s">
        <v>1</v>
      </c>
      <c r="N154" s="156" t="s">
        <v>46</v>
      </c>
      <c r="O154" s="60"/>
      <c r="P154" s="157">
        <f t="shared" si="1"/>
        <v>0</v>
      </c>
      <c r="Q154" s="157">
        <v>0</v>
      </c>
      <c r="R154" s="157">
        <f t="shared" si="2"/>
        <v>0</v>
      </c>
      <c r="S154" s="157">
        <v>0</v>
      </c>
      <c r="T154" s="158">
        <f t="shared" si="3"/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159" t="s">
        <v>246</v>
      </c>
      <c r="AT154" s="159" t="s">
        <v>242</v>
      </c>
      <c r="AU154" s="159" t="s">
        <v>252</v>
      </c>
      <c r="AY154" s="18" t="s">
        <v>239</v>
      </c>
      <c r="BE154" s="160">
        <f t="shared" si="4"/>
        <v>0</v>
      </c>
      <c r="BF154" s="160">
        <f t="shared" si="5"/>
        <v>0</v>
      </c>
      <c r="BG154" s="160">
        <f t="shared" si="6"/>
        <v>0</v>
      </c>
      <c r="BH154" s="160">
        <f t="shared" si="7"/>
        <v>0</v>
      </c>
      <c r="BI154" s="160">
        <f t="shared" si="8"/>
        <v>0</v>
      </c>
      <c r="BJ154" s="18" t="s">
        <v>140</v>
      </c>
      <c r="BK154" s="161">
        <f t="shared" si="9"/>
        <v>0</v>
      </c>
      <c r="BL154" s="18" t="s">
        <v>246</v>
      </c>
      <c r="BM154" s="159" t="s">
        <v>601</v>
      </c>
    </row>
    <row r="155" spans="1:65" s="12" customFormat="1" ht="22.75" customHeight="1">
      <c r="B155" s="134"/>
      <c r="D155" s="135" t="s">
        <v>79</v>
      </c>
      <c r="E155" s="145" t="s">
        <v>3282</v>
      </c>
      <c r="F155" s="145" t="s">
        <v>3283</v>
      </c>
      <c r="I155" s="137"/>
      <c r="J155" s="146">
        <f>BK155</f>
        <v>0</v>
      </c>
      <c r="L155" s="134"/>
      <c r="M155" s="139"/>
      <c r="N155" s="140"/>
      <c r="O155" s="140"/>
      <c r="P155" s="141">
        <f>P156+P159+P169+P179+P201</f>
        <v>0</v>
      </c>
      <c r="Q155" s="140"/>
      <c r="R155" s="141">
        <f>R156+R159+R169+R179+R201</f>
        <v>0</v>
      </c>
      <c r="S155" s="140"/>
      <c r="T155" s="142">
        <f>T156+T159+T169+T179+T201</f>
        <v>0</v>
      </c>
      <c r="AR155" s="135" t="s">
        <v>88</v>
      </c>
      <c r="AT155" s="143" t="s">
        <v>79</v>
      </c>
      <c r="AU155" s="143" t="s">
        <v>88</v>
      </c>
      <c r="AY155" s="135" t="s">
        <v>239</v>
      </c>
      <c r="BK155" s="144">
        <f>BK156+BK159+BK169+BK179+BK201</f>
        <v>0</v>
      </c>
    </row>
    <row r="156" spans="1:65" s="12" customFormat="1" ht="20.8" customHeight="1">
      <c r="B156" s="134"/>
      <c r="D156" s="135" t="s">
        <v>79</v>
      </c>
      <c r="E156" s="145" t="s">
        <v>3284</v>
      </c>
      <c r="F156" s="145" t="s">
        <v>3285</v>
      </c>
      <c r="I156" s="137"/>
      <c r="J156" s="146">
        <f>BK156</f>
        <v>0</v>
      </c>
      <c r="L156" s="134"/>
      <c r="M156" s="139"/>
      <c r="N156" s="140"/>
      <c r="O156" s="140"/>
      <c r="P156" s="141">
        <f>SUM(P157:P158)</f>
        <v>0</v>
      </c>
      <c r="Q156" s="140"/>
      <c r="R156" s="141">
        <f>SUM(R157:R158)</f>
        <v>0</v>
      </c>
      <c r="S156" s="140"/>
      <c r="T156" s="142">
        <f>SUM(T157:T158)</f>
        <v>0</v>
      </c>
      <c r="AR156" s="135" t="s">
        <v>88</v>
      </c>
      <c r="AT156" s="143" t="s">
        <v>79</v>
      </c>
      <c r="AU156" s="143" t="s">
        <v>140</v>
      </c>
      <c r="AY156" s="135" t="s">
        <v>239</v>
      </c>
      <c r="BK156" s="144">
        <f>SUM(BK157:BK158)</f>
        <v>0</v>
      </c>
    </row>
    <row r="157" spans="1:65" s="2" customFormat="1" ht="49.1" customHeight="1">
      <c r="A157" s="34"/>
      <c r="B157" s="147"/>
      <c r="C157" s="148" t="s">
        <v>80</v>
      </c>
      <c r="D157" s="148" t="s">
        <v>242</v>
      </c>
      <c r="E157" s="149" t="s">
        <v>88</v>
      </c>
      <c r="F157" s="150" t="s">
        <v>3286</v>
      </c>
      <c r="G157" s="151" t="s">
        <v>261</v>
      </c>
      <c r="H157" s="152">
        <v>3640.1</v>
      </c>
      <c r="I157" s="153"/>
      <c r="J157" s="152">
        <f>ROUND(I157*H157,3)</f>
        <v>0</v>
      </c>
      <c r="K157" s="154"/>
      <c r="L157" s="35"/>
      <c r="M157" s="155" t="s">
        <v>1</v>
      </c>
      <c r="N157" s="156" t="s">
        <v>46</v>
      </c>
      <c r="O157" s="60"/>
      <c r="P157" s="157">
        <f>O157*H157</f>
        <v>0</v>
      </c>
      <c r="Q157" s="157">
        <v>0</v>
      </c>
      <c r="R157" s="157">
        <f>Q157*H157</f>
        <v>0</v>
      </c>
      <c r="S157" s="157">
        <v>0</v>
      </c>
      <c r="T157" s="158">
        <f>S157*H157</f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159" t="s">
        <v>246</v>
      </c>
      <c r="AT157" s="159" t="s">
        <v>242</v>
      </c>
      <c r="AU157" s="159" t="s">
        <v>252</v>
      </c>
      <c r="AY157" s="18" t="s">
        <v>239</v>
      </c>
      <c r="BE157" s="160">
        <f>IF(N157="základná",J157,0)</f>
        <v>0</v>
      </c>
      <c r="BF157" s="160">
        <f>IF(N157="znížená",J157,0)</f>
        <v>0</v>
      </c>
      <c r="BG157" s="160">
        <f>IF(N157="zákl. prenesená",J157,0)</f>
        <v>0</v>
      </c>
      <c r="BH157" s="160">
        <f>IF(N157="zníž. prenesená",J157,0)</f>
        <v>0</v>
      </c>
      <c r="BI157" s="160">
        <f>IF(N157="nulová",J157,0)</f>
        <v>0</v>
      </c>
      <c r="BJ157" s="18" t="s">
        <v>140</v>
      </c>
      <c r="BK157" s="161">
        <f>ROUND(I157*H157,3)</f>
        <v>0</v>
      </c>
      <c r="BL157" s="18" t="s">
        <v>246</v>
      </c>
      <c r="BM157" s="159" t="s">
        <v>607</v>
      </c>
    </row>
    <row r="158" spans="1:65" s="2" customFormat="1" ht="24.25" customHeight="1">
      <c r="A158" s="34"/>
      <c r="B158" s="147"/>
      <c r="C158" s="190" t="s">
        <v>80</v>
      </c>
      <c r="D158" s="190" t="s">
        <v>541</v>
      </c>
      <c r="E158" s="191" t="s">
        <v>140</v>
      </c>
      <c r="F158" s="192" t="s">
        <v>3287</v>
      </c>
      <c r="G158" s="193" t="s">
        <v>388</v>
      </c>
      <c r="H158" s="194">
        <v>4</v>
      </c>
      <c r="I158" s="195"/>
      <c r="J158" s="194">
        <f>ROUND(I158*H158,3)</f>
        <v>0</v>
      </c>
      <c r="K158" s="196"/>
      <c r="L158" s="197"/>
      <c r="M158" s="198" t="s">
        <v>1</v>
      </c>
      <c r="N158" s="199" t="s">
        <v>46</v>
      </c>
      <c r="O158" s="60"/>
      <c r="P158" s="157">
        <f>O158*H158</f>
        <v>0</v>
      </c>
      <c r="Q158" s="157">
        <v>0</v>
      </c>
      <c r="R158" s="157">
        <f>Q158*H158</f>
        <v>0</v>
      </c>
      <c r="S158" s="157">
        <v>0</v>
      </c>
      <c r="T158" s="158">
        <f>S158*H158</f>
        <v>0</v>
      </c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R158" s="159" t="s">
        <v>291</v>
      </c>
      <c r="AT158" s="159" t="s">
        <v>541</v>
      </c>
      <c r="AU158" s="159" t="s">
        <v>252</v>
      </c>
      <c r="AY158" s="18" t="s">
        <v>239</v>
      </c>
      <c r="BE158" s="160">
        <f>IF(N158="základná",J158,0)</f>
        <v>0</v>
      </c>
      <c r="BF158" s="160">
        <f>IF(N158="znížená",J158,0)</f>
        <v>0</v>
      </c>
      <c r="BG158" s="160">
        <f>IF(N158="zákl. prenesená",J158,0)</f>
        <v>0</v>
      </c>
      <c r="BH158" s="160">
        <f>IF(N158="zníž. prenesená",J158,0)</f>
        <v>0</v>
      </c>
      <c r="BI158" s="160">
        <f>IF(N158="nulová",J158,0)</f>
        <v>0</v>
      </c>
      <c r="BJ158" s="18" t="s">
        <v>140</v>
      </c>
      <c r="BK158" s="161">
        <f>ROUND(I158*H158,3)</f>
        <v>0</v>
      </c>
      <c r="BL158" s="18" t="s">
        <v>246</v>
      </c>
      <c r="BM158" s="159" t="s">
        <v>630</v>
      </c>
    </row>
    <row r="159" spans="1:65" s="12" customFormat="1" ht="20.8" customHeight="1">
      <c r="B159" s="134"/>
      <c r="D159" s="135" t="s">
        <v>79</v>
      </c>
      <c r="E159" s="145" t="s">
        <v>3288</v>
      </c>
      <c r="F159" s="145" t="s">
        <v>3289</v>
      </c>
      <c r="I159" s="137"/>
      <c r="J159" s="146">
        <f>BK159</f>
        <v>0</v>
      </c>
      <c r="L159" s="134"/>
      <c r="M159" s="139"/>
      <c r="N159" s="140"/>
      <c r="O159" s="140"/>
      <c r="P159" s="141">
        <f>SUM(P160:P168)</f>
        <v>0</v>
      </c>
      <c r="Q159" s="140"/>
      <c r="R159" s="141">
        <f>SUM(R160:R168)</f>
        <v>0</v>
      </c>
      <c r="S159" s="140"/>
      <c r="T159" s="142">
        <f>SUM(T160:T168)</f>
        <v>0</v>
      </c>
      <c r="AR159" s="135" t="s">
        <v>88</v>
      </c>
      <c r="AT159" s="143" t="s">
        <v>79</v>
      </c>
      <c r="AU159" s="143" t="s">
        <v>140</v>
      </c>
      <c r="AY159" s="135" t="s">
        <v>239</v>
      </c>
      <c r="BK159" s="144">
        <f>SUM(BK160:BK168)</f>
        <v>0</v>
      </c>
    </row>
    <row r="160" spans="1:65" s="2" customFormat="1" ht="24.25" customHeight="1">
      <c r="A160" s="34"/>
      <c r="B160" s="147"/>
      <c r="C160" s="148" t="s">
        <v>80</v>
      </c>
      <c r="D160" s="148" t="s">
        <v>242</v>
      </c>
      <c r="E160" s="149" t="s">
        <v>3290</v>
      </c>
      <c r="F160" s="150" t="s">
        <v>3291</v>
      </c>
      <c r="G160" s="151" t="s">
        <v>261</v>
      </c>
      <c r="H160" s="152">
        <v>3640.1</v>
      </c>
      <c r="I160" s="153"/>
      <c r="J160" s="152">
        <f t="shared" ref="J160:J168" si="10">ROUND(I160*H160,3)</f>
        <v>0</v>
      </c>
      <c r="K160" s="154"/>
      <c r="L160" s="35"/>
      <c r="M160" s="155" t="s">
        <v>1</v>
      </c>
      <c r="N160" s="156" t="s">
        <v>46</v>
      </c>
      <c r="O160" s="60"/>
      <c r="P160" s="157">
        <f t="shared" ref="P160:P168" si="11">O160*H160</f>
        <v>0</v>
      </c>
      <c r="Q160" s="157">
        <v>0</v>
      </c>
      <c r="R160" s="157">
        <f t="shared" ref="R160:R168" si="12">Q160*H160</f>
        <v>0</v>
      </c>
      <c r="S160" s="157">
        <v>0</v>
      </c>
      <c r="T160" s="158">
        <f t="shared" ref="T160:T168" si="13">S160*H160</f>
        <v>0</v>
      </c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R160" s="159" t="s">
        <v>246</v>
      </c>
      <c r="AT160" s="159" t="s">
        <v>242</v>
      </c>
      <c r="AU160" s="159" t="s">
        <v>252</v>
      </c>
      <c r="AY160" s="18" t="s">
        <v>239</v>
      </c>
      <c r="BE160" s="160">
        <f t="shared" ref="BE160:BE168" si="14">IF(N160="základná",J160,0)</f>
        <v>0</v>
      </c>
      <c r="BF160" s="160">
        <f t="shared" ref="BF160:BF168" si="15">IF(N160="znížená",J160,0)</f>
        <v>0</v>
      </c>
      <c r="BG160" s="160">
        <f t="shared" ref="BG160:BG168" si="16">IF(N160="zákl. prenesená",J160,0)</f>
        <v>0</v>
      </c>
      <c r="BH160" s="160">
        <f t="shared" ref="BH160:BH168" si="17">IF(N160="zníž. prenesená",J160,0)</f>
        <v>0</v>
      </c>
      <c r="BI160" s="160">
        <f t="shared" ref="BI160:BI168" si="18">IF(N160="nulová",J160,0)</f>
        <v>0</v>
      </c>
      <c r="BJ160" s="18" t="s">
        <v>140</v>
      </c>
      <c r="BK160" s="161">
        <f t="shared" ref="BK160:BK168" si="19">ROUND(I160*H160,3)</f>
        <v>0</v>
      </c>
      <c r="BL160" s="18" t="s">
        <v>246</v>
      </c>
      <c r="BM160" s="159" t="s">
        <v>668</v>
      </c>
    </row>
    <row r="161" spans="1:65" s="2" customFormat="1" ht="14.4" customHeight="1">
      <c r="A161" s="34"/>
      <c r="B161" s="147"/>
      <c r="C161" s="148" t="s">
        <v>80</v>
      </c>
      <c r="D161" s="148" t="s">
        <v>242</v>
      </c>
      <c r="E161" s="149" t="s">
        <v>3292</v>
      </c>
      <c r="F161" s="150" t="s">
        <v>3293</v>
      </c>
      <c r="G161" s="151" t="s">
        <v>261</v>
      </c>
      <c r="H161" s="152">
        <v>3640.1</v>
      </c>
      <c r="I161" s="153"/>
      <c r="J161" s="152">
        <f t="shared" si="10"/>
        <v>0</v>
      </c>
      <c r="K161" s="154"/>
      <c r="L161" s="35"/>
      <c r="M161" s="155" t="s">
        <v>1</v>
      </c>
      <c r="N161" s="156" t="s">
        <v>46</v>
      </c>
      <c r="O161" s="60"/>
      <c r="P161" s="157">
        <f t="shared" si="11"/>
        <v>0</v>
      </c>
      <c r="Q161" s="157">
        <v>0</v>
      </c>
      <c r="R161" s="157">
        <f t="shared" si="12"/>
        <v>0</v>
      </c>
      <c r="S161" s="157">
        <v>0</v>
      </c>
      <c r="T161" s="158">
        <f t="shared" si="13"/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159" t="s">
        <v>246</v>
      </c>
      <c r="AT161" s="159" t="s">
        <v>242</v>
      </c>
      <c r="AU161" s="159" t="s">
        <v>252</v>
      </c>
      <c r="AY161" s="18" t="s">
        <v>239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8" t="s">
        <v>140</v>
      </c>
      <c r="BK161" s="161">
        <f t="shared" si="19"/>
        <v>0</v>
      </c>
      <c r="BL161" s="18" t="s">
        <v>246</v>
      </c>
      <c r="BM161" s="159" t="s">
        <v>678</v>
      </c>
    </row>
    <row r="162" spans="1:65" s="2" customFormat="1" ht="24.25" customHeight="1">
      <c r="A162" s="34"/>
      <c r="B162" s="147"/>
      <c r="C162" s="148" t="s">
        <v>80</v>
      </c>
      <c r="D162" s="148" t="s">
        <v>242</v>
      </c>
      <c r="E162" s="149" t="s">
        <v>140</v>
      </c>
      <c r="F162" s="150" t="s">
        <v>3294</v>
      </c>
      <c r="G162" s="151" t="s">
        <v>261</v>
      </c>
      <c r="H162" s="152">
        <v>7280.2</v>
      </c>
      <c r="I162" s="153"/>
      <c r="J162" s="152">
        <f t="shared" si="10"/>
        <v>0</v>
      </c>
      <c r="K162" s="154"/>
      <c r="L162" s="35"/>
      <c r="M162" s="155" t="s">
        <v>1</v>
      </c>
      <c r="N162" s="156" t="s">
        <v>46</v>
      </c>
      <c r="O162" s="60"/>
      <c r="P162" s="157">
        <f t="shared" si="11"/>
        <v>0</v>
      </c>
      <c r="Q162" s="157">
        <v>0</v>
      </c>
      <c r="R162" s="157">
        <f t="shared" si="12"/>
        <v>0</v>
      </c>
      <c r="S162" s="157">
        <v>0</v>
      </c>
      <c r="T162" s="158">
        <f t="shared" si="13"/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159" t="s">
        <v>246</v>
      </c>
      <c r="AT162" s="159" t="s">
        <v>242</v>
      </c>
      <c r="AU162" s="159" t="s">
        <v>252</v>
      </c>
      <c r="AY162" s="18" t="s">
        <v>239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8" t="s">
        <v>140</v>
      </c>
      <c r="BK162" s="161">
        <f t="shared" si="19"/>
        <v>0</v>
      </c>
      <c r="BL162" s="18" t="s">
        <v>246</v>
      </c>
      <c r="BM162" s="159" t="s">
        <v>684</v>
      </c>
    </row>
    <row r="163" spans="1:65" s="2" customFormat="1" ht="24.25" customHeight="1">
      <c r="A163" s="34"/>
      <c r="B163" s="147"/>
      <c r="C163" s="148" t="s">
        <v>80</v>
      </c>
      <c r="D163" s="148" t="s">
        <v>242</v>
      </c>
      <c r="E163" s="149" t="s">
        <v>252</v>
      </c>
      <c r="F163" s="150" t="s">
        <v>3295</v>
      </c>
      <c r="G163" s="151" t="s">
        <v>261</v>
      </c>
      <c r="H163" s="152">
        <v>3496.9</v>
      </c>
      <c r="I163" s="153"/>
      <c r="J163" s="152">
        <f t="shared" si="10"/>
        <v>0</v>
      </c>
      <c r="K163" s="154"/>
      <c r="L163" s="35"/>
      <c r="M163" s="155" t="s">
        <v>1</v>
      </c>
      <c r="N163" s="156" t="s">
        <v>46</v>
      </c>
      <c r="O163" s="60"/>
      <c r="P163" s="157">
        <f t="shared" si="11"/>
        <v>0</v>
      </c>
      <c r="Q163" s="157">
        <v>0</v>
      </c>
      <c r="R163" s="157">
        <f t="shared" si="12"/>
        <v>0</v>
      </c>
      <c r="S163" s="157">
        <v>0</v>
      </c>
      <c r="T163" s="158">
        <f t="shared" si="13"/>
        <v>0</v>
      </c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R163" s="159" t="s">
        <v>246</v>
      </c>
      <c r="AT163" s="159" t="s">
        <v>242</v>
      </c>
      <c r="AU163" s="159" t="s">
        <v>252</v>
      </c>
      <c r="AY163" s="18" t="s">
        <v>239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8" t="s">
        <v>140</v>
      </c>
      <c r="BK163" s="161">
        <f t="shared" si="19"/>
        <v>0</v>
      </c>
      <c r="BL163" s="18" t="s">
        <v>246</v>
      </c>
      <c r="BM163" s="159" t="s">
        <v>750</v>
      </c>
    </row>
    <row r="164" spans="1:65" s="2" customFormat="1" ht="49.1" customHeight="1">
      <c r="A164" s="34"/>
      <c r="B164" s="147"/>
      <c r="C164" s="148" t="s">
        <v>80</v>
      </c>
      <c r="D164" s="148" t="s">
        <v>242</v>
      </c>
      <c r="E164" s="149" t="s">
        <v>246</v>
      </c>
      <c r="F164" s="150" t="s">
        <v>3296</v>
      </c>
      <c r="G164" s="151" t="s">
        <v>261</v>
      </c>
      <c r="H164" s="152">
        <v>3496.9</v>
      </c>
      <c r="I164" s="153"/>
      <c r="J164" s="152">
        <f t="shared" si="10"/>
        <v>0</v>
      </c>
      <c r="K164" s="154"/>
      <c r="L164" s="35"/>
      <c r="M164" s="155" t="s">
        <v>1</v>
      </c>
      <c r="N164" s="156" t="s">
        <v>46</v>
      </c>
      <c r="O164" s="60"/>
      <c r="P164" s="157">
        <f t="shared" si="11"/>
        <v>0</v>
      </c>
      <c r="Q164" s="157">
        <v>0</v>
      </c>
      <c r="R164" s="157">
        <f t="shared" si="12"/>
        <v>0</v>
      </c>
      <c r="S164" s="157">
        <v>0</v>
      </c>
      <c r="T164" s="158">
        <f t="shared" si="13"/>
        <v>0</v>
      </c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R164" s="159" t="s">
        <v>246</v>
      </c>
      <c r="AT164" s="159" t="s">
        <v>242</v>
      </c>
      <c r="AU164" s="159" t="s">
        <v>252</v>
      </c>
      <c r="AY164" s="18" t="s">
        <v>239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8" t="s">
        <v>140</v>
      </c>
      <c r="BK164" s="161">
        <f t="shared" si="19"/>
        <v>0</v>
      </c>
      <c r="BL164" s="18" t="s">
        <v>246</v>
      </c>
      <c r="BM164" s="159" t="s">
        <v>758</v>
      </c>
    </row>
    <row r="165" spans="1:65" s="2" customFormat="1" ht="24.25" customHeight="1">
      <c r="A165" s="34"/>
      <c r="B165" s="147"/>
      <c r="C165" s="190" t="s">
        <v>80</v>
      </c>
      <c r="D165" s="190" t="s">
        <v>541</v>
      </c>
      <c r="E165" s="191" t="s">
        <v>265</v>
      </c>
      <c r="F165" s="192" t="s">
        <v>3297</v>
      </c>
      <c r="G165" s="193" t="s">
        <v>454</v>
      </c>
      <c r="H165" s="194">
        <v>122.4</v>
      </c>
      <c r="I165" s="195"/>
      <c r="J165" s="194">
        <f t="shared" si="10"/>
        <v>0</v>
      </c>
      <c r="K165" s="196"/>
      <c r="L165" s="197"/>
      <c r="M165" s="198" t="s">
        <v>1</v>
      </c>
      <c r="N165" s="199" t="s">
        <v>46</v>
      </c>
      <c r="O165" s="60"/>
      <c r="P165" s="157">
        <f t="shared" si="11"/>
        <v>0</v>
      </c>
      <c r="Q165" s="157">
        <v>0</v>
      </c>
      <c r="R165" s="157">
        <f t="shared" si="12"/>
        <v>0</v>
      </c>
      <c r="S165" s="157">
        <v>0</v>
      </c>
      <c r="T165" s="158">
        <f t="shared" si="13"/>
        <v>0</v>
      </c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R165" s="159" t="s">
        <v>291</v>
      </c>
      <c r="AT165" s="159" t="s">
        <v>541</v>
      </c>
      <c r="AU165" s="159" t="s">
        <v>252</v>
      </c>
      <c r="AY165" s="18" t="s">
        <v>239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8" t="s">
        <v>140</v>
      </c>
      <c r="BK165" s="161">
        <f t="shared" si="19"/>
        <v>0</v>
      </c>
      <c r="BL165" s="18" t="s">
        <v>246</v>
      </c>
      <c r="BM165" s="159" t="s">
        <v>767</v>
      </c>
    </row>
    <row r="166" spans="1:65" s="2" customFormat="1" ht="14.4" customHeight="1">
      <c r="A166" s="34"/>
      <c r="B166" s="147"/>
      <c r="C166" s="148" t="s">
        <v>80</v>
      </c>
      <c r="D166" s="148" t="s">
        <v>242</v>
      </c>
      <c r="E166" s="149" t="s">
        <v>270</v>
      </c>
      <c r="F166" s="150" t="s">
        <v>3298</v>
      </c>
      <c r="G166" s="151" t="s">
        <v>245</v>
      </c>
      <c r="H166" s="152">
        <v>104</v>
      </c>
      <c r="I166" s="153"/>
      <c r="J166" s="152">
        <f t="shared" si="10"/>
        <v>0</v>
      </c>
      <c r="K166" s="154"/>
      <c r="L166" s="35"/>
      <c r="M166" s="155" t="s">
        <v>1</v>
      </c>
      <c r="N166" s="156" t="s">
        <v>46</v>
      </c>
      <c r="O166" s="60"/>
      <c r="P166" s="157">
        <f t="shared" si="11"/>
        <v>0</v>
      </c>
      <c r="Q166" s="157">
        <v>0</v>
      </c>
      <c r="R166" s="157">
        <f t="shared" si="12"/>
        <v>0</v>
      </c>
      <c r="S166" s="157">
        <v>0</v>
      </c>
      <c r="T166" s="158">
        <f t="shared" si="13"/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159" t="s">
        <v>246</v>
      </c>
      <c r="AT166" s="159" t="s">
        <v>242</v>
      </c>
      <c r="AU166" s="159" t="s">
        <v>252</v>
      </c>
      <c r="AY166" s="18" t="s">
        <v>239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8" t="s">
        <v>140</v>
      </c>
      <c r="BK166" s="161">
        <f t="shared" si="19"/>
        <v>0</v>
      </c>
      <c r="BL166" s="18" t="s">
        <v>246</v>
      </c>
      <c r="BM166" s="159" t="s">
        <v>308</v>
      </c>
    </row>
    <row r="167" spans="1:65" s="2" customFormat="1" ht="24.25" customHeight="1">
      <c r="A167" s="34"/>
      <c r="B167" s="147"/>
      <c r="C167" s="148" t="s">
        <v>80</v>
      </c>
      <c r="D167" s="148" t="s">
        <v>242</v>
      </c>
      <c r="E167" s="149" t="s">
        <v>286</v>
      </c>
      <c r="F167" s="150" t="s">
        <v>3299</v>
      </c>
      <c r="G167" s="151" t="s">
        <v>245</v>
      </c>
      <c r="H167" s="152">
        <v>104</v>
      </c>
      <c r="I167" s="153"/>
      <c r="J167" s="152">
        <f t="shared" si="10"/>
        <v>0</v>
      </c>
      <c r="K167" s="154"/>
      <c r="L167" s="35"/>
      <c r="M167" s="155" t="s">
        <v>1</v>
      </c>
      <c r="N167" s="156" t="s">
        <v>46</v>
      </c>
      <c r="O167" s="60"/>
      <c r="P167" s="157">
        <f t="shared" si="11"/>
        <v>0</v>
      </c>
      <c r="Q167" s="157">
        <v>0</v>
      </c>
      <c r="R167" s="157">
        <f t="shared" si="12"/>
        <v>0</v>
      </c>
      <c r="S167" s="157">
        <v>0</v>
      </c>
      <c r="T167" s="158">
        <f t="shared" si="13"/>
        <v>0</v>
      </c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R167" s="159" t="s">
        <v>246</v>
      </c>
      <c r="AT167" s="159" t="s">
        <v>242</v>
      </c>
      <c r="AU167" s="159" t="s">
        <v>252</v>
      </c>
      <c r="AY167" s="18" t="s">
        <v>239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8" t="s">
        <v>140</v>
      </c>
      <c r="BK167" s="161">
        <f t="shared" si="19"/>
        <v>0</v>
      </c>
      <c r="BL167" s="18" t="s">
        <v>246</v>
      </c>
      <c r="BM167" s="159" t="s">
        <v>784</v>
      </c>
    </row>
    <row r="168" spans="1:65" s="2" customFormat="1" ht="14.4" customHeight="1">
      <c r="A168" s="34"/>
      <c r="B168" s="147"/>
      <c r="C168" s="190" t="s">
        <v>80</v>
      </c>
      <c r="D168" s="190" t="s">
        <v>541</v>
      </c>
      <c r="E168" s="191" t="s">
        <v>291</v>
      </c>
      <c r="F168" s="192" t="s">
        <v>3300</v>
      </c>
      <c r="G168" s="193" t="s">
        <v>245</v>
      </c>
      <c r="H168" s="194">
        <v>104</v>
      </c>
      <c r="I168" s="195"/>
      <c r="J168" s="194">
        <f t="shared" si="10"/>
        <v>0</v>
      </c>
      <c r="K168" s="196"/>
      <c r="L168" s="197"/>
      <c r="M168" s="198" t="s">
        <v>1</v>
      </c>
      <c r="N168" s="199" t="s">
        <v>46</v>
      </c>
      <c r="O168" s="60"/>
      <c r="P168" s="157">
        <f t="shared" si="11"/>
        <v>0</v>
      </c>
      <c r="Q168" s="157">
        <v>0</v>
      </c>
      <c r="R168" s="157">
        <f t="shared" si="12"/>
        <v>0</v>
      </c>
      <c r="S168" s="157">
        <v>0</v>
      </c>
      <c r="T168" s="158">
        <f t="shared" si="13"/>
        <v>0</v>
      </c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R168" s="159" t="s">
        <v>291</v>
      </c>
      <c r="AT168" s="159" t="s">
        <v>541</v>
      </c>
      <c r="AU168" s="159" t="s">
        <v>252</v>
      </c>
      <c r="AY168" s="18" t="s">
        <v>239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8" t="s">
        <v>140</v>
      </c>
      <c r="BK168" s="161">
        <f t="shared" si="19"/>
        <v>0</v>
      </c>
      <c r="BL168" s="18" t="s">
        <v>246</v>
      </c>
      <c r="BM168" s="159" t="s">
        <v>365</v>
      </c>
    </row>
    <row r="169" spans="1:65" s="12" customFormat="1" ht="20.8" customHeight="1">
      <c r="B169" s="134"/>
      <c r="D169" s="135" t="s">
        <v>79</v>
      </c>
      <c r="E169" s="145" t="s">
        <v>3301</v>
      </c>
      <c r="F169" s="145" t="s">
        <v>3302</v>
      </c>
      <c r="I169" s="137"/>
      <c r="J169" s="146">
        <f>BK169</f>
        <v>0</v>
      </c>
      <c r="L169" s="134"/>
      <c r="M169" s="139"/>
      <c r="N169" s="140"/>
      <c r="O169" s="140"/>
      <c r="P169" s="141">
        <f>SUM(P170:P178)</f>
        <v>0</v>
      </c>
      <c r="Q169" s="140"/>
      <c r="R169" s="141">
        <f>SUM(R170:R178)</f>
        <v>0</v>
      </c>
      <c r="S169" s="140"/>
      <c r="T169" s="142">
        <f>SUM(T170:T178)</f>
        <v>0</v>
      </c>
      <c r="AR169" s="135" t="s">
        <v>88</v>
      </c>
      <c r="AT169" s="143" t="s">
        <v>79</v>
      </c>
      <c r="AU169" s="143" t="s">
        <v>140</v>
      </c>
      <c r="AY169" s="135" t="s">
        <v>239</v>
      </c>
      <c r="BK169" s="144">
        <f>SUM(BK170:BK178)</f>
        <v>0</v>
      </c>
    </row>
    <row r="170" spans="1:65" s="2" customFormat="1" ht="24.25" customHeight="1">
      <c r="A170" s="34"/>
      <c r="B170" s="147"/>
      <c r="C170" s="148" t="s">
        <v>80</v>
      </c>
      <c r="D170" s="148" t="s">
        <v>242</v>
      </c>
      <c r="E170" s="149" t="s">
        <v>3303</v>
      </c>
      <c r="F170" s="150" t="s">
        <v>3304</v>
      </c>
      <c r="G170" s="151" t="s">
        <v>388</v>
      </c>
      <c r="H170" s="152">
        <v>23</v>
      </c>
      <c r="I170" s="153"/>
      <c r="J170" s="152">
        <f t="shared" ref="J170:J178" si="20">ROUND(I170*H170,3)</f>
        <v>0</v>
      </c>
      <c r="K170" s="154"/>
      <c r="L170" s="35"/>
      <c r="M170" s="155" t="s">
        <v>1</v>
      </c>
      <c r="N170" s="156" t="s">
        <v>46</v>
      </c>
      <c r="O170" s="60"/>
      <c r="P170" s="157">
        <f t="shared" ref="P170:P178" si="21">O170*H170</f>
        <v>0</v>
      </c>
      <c r="Q170" s="157">
        <v>0</v>
      </c>
      <c r="R170" s="157">
        <f t="shared" ref="R170:R178" si="22">Q170*H170</f>
        <v>0</v>
      </c>
      <c r="S170" s="157">
        <v>0</v>
      </c>
      <c r="T170" s="158">
        <f t="shared" ref="T170:T178" si="23">S170*H170</f>
        <v>0</v>
      </c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R170" s="159" t="s">
        <v>246</v>
      </c>
      <c r="AT170" s="159" t="s">
        <v>242</v>
      </c>
      <c r="AU170" s="159" t="s">
        <v>252</v>
      </c>
      <c r="AY170" s="18" t="s">
        <v>239</v>
      </c>
      <c r="BE170" s="160">
        <f t="shared" ref="BE170:BE178" si="24">IF(N170="základná",J170,0)</f>
        <v>0</v>
      </c>
      <c r="BF170" s="160">
        <f t="shared" ref="BF170:BF178" si="25">IF(N170="znížená",J170,0)</f>
        <v>0</v>
      </c>
      <c r="BG170" s="160">
        <f t="shared" ref="BG170:BG178" si="26">IF(N170="zákl. prenesená",J170,0)</f>
        <v>0</v>
      </c>
      <c r="BH170" s="160">
        <f t="shared" ref="BH170:BH178" si="27">IF(N170="zníž. prenesená",J170,0)</f>
        <v>0</v>
      </c>
      <c r="BI170" s="160">
        <f t="shared" ref="BI170:BI178" si="28">IF(N170="nulová",J170,0)</f>
        <v>0</v>
      </c>
      <c r="BJ170" s="18" t="s">
        <v>140</v>
      </c>
      <c r="BK170" s="161">
        <f t="shared" ref="BK170:BK178" si="29">ROUND(I170*H170,3)</f>
        <v>0</v>
      </c>
      <c r="BL170" s="18" t="s">
        <v>246</v>
      </c>
      <c r="BM170" s="159" t="s">
        <v>378</v>
      </c>
    </row>
    <row r="171" spans="1:65" s="2" customFormat="1" ht="38" customHeight="1">
      <c r="A171" s="34"/>
      <c r="B171" s="147"/>
      <c r="C171" s="148" t="s">
        <v>80</v>
      </c>
      <c r="D171" s="148" t="s">
        <v>242</v>
      </c>
      <c r="E171" s="149" t="s">
        <v>3305</v>
      </c>
      <c r="F171" s="150" t="s">
        <v>3306</v>
      </c>
      <c r="G171" s="151" t="s">
        <v>388</v>
      </c>
      <c r="H171" s="152">
        <v>4</v>
      </c>
      <c r="I171" s="153"/>
      <c r="J171" s="152">
        <f t="shared" si="20"/>
        <v>0</v>
      </c>
      <c r="K171" s="154"/>
      <c r="L171" s="35"/>
      <c r="M171" s="155" t="s">
        <v>1</v>
      </c>
      <c r="N171" s="156" t="s">
        <v>46</v>
      </c>
      <c r="O171" s="60"/>
      <c r="P171" s="157">
        <f t="shared" si="21"/>
        <v>0</v>
      </c>
      <c r="Q171" s="157">
        <v>0</v>
      </c>
      <c r="R171" s="157">
        <f t="shared" si="22"/>
        <v>0</v>
      </c>
      <c r="S171" s="157">
        <v>0</v>
      </c>
      <c r="T171" s="158">
        <f t="shared" si="23"/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159" t="s">
        <v>246</v>
      </c>
      <c r="AT171" s="159" t="s">
        <v>242</v>
      </c>
      <c r="AU171" s="159" t="s">
        <v>252</v>
      </c>
      <c r="AY171" s="18" t="s">
        <v>239</v>
      </c>
      <c r="BE171" s="160">
        <f t="shared" si="24"/>
        <v>0</v>
      </c>
      <c r="BF171" s="160">
        <f t="shared" si="25"/>
        <v>0</v>
      </c>
      <c r="BG171" s="160">
        <f t="shared" si="26"/>
        <v>0</v>
      </c>
      <c r="BH171" s="160">
        <f t="shared" si="27"/>
        <v>0</v>
      </c>
      <c r="BI171" s="160">
        <f t="shared" si="28"/>
        <v>0</v>
      </c>
      <c r="BJ171" s="18" t="s">
        <v>140</v>
      </c>
      <c r="BK171" s="161">
        <f t="shared" si="29"/>
        <v>0</v>
      </c>
      <c r="BL171" s="18" t="s">
        <v>246</v>
      </c>
      <c r="BM171" s="159" t="s">
        <v>802</v>
      </c>
    </row>
    <row r="172" spans="1:65" s="2" customFormat="1" ht="38" customHeight="1">
      <c r="A172" s="34"/>
      <c r="B172" s="147"/>
      <c r="C172" s="148" t="s">
        <v>80</v>
      </c>
      <c r="D172" s="148" t="s">
        <v>242</v>
      </c>
      <c r="E172" s="149" t="s">
        <v>3307</v>
      </c>
      <c r="F172" s="150" t="s">
        <v>3308</v>
      </c>
      <c r="G172" s="151" t="s">
        <v>388</v>
      </c>
      <c r="H172" s="152">
        <v>27</v>
      </c>
      <c r="I172" s="153"/>
      <c r="J172" s="152">
        <f t="shared" si="20"/>
        <v>0</v>
      </c>
      <c r="K172" s="154"/>
      <c r="L172" s="35"/>
      <c r="M172" s="155" t="s">
        <v>1</v>
      </c>
      <c r="N172" s="156" t="s">
        <v>46</v>
      </c>
      <c r="O172" s="60"/>
      <c r="P172" s="157">
        <f t="shared" si="21"/>
        <v>0</v>
      </c>
      <c r="Q172" s="157">
        <v>0</v>
      </c>
      <c r="R172" s="157">
        <f t="shared" si="22"/>
        <v>0</v>
      </c>
      <c r="S172" s="157">
        <v>0</v>
      </c>
      <c r="T172" s="158">
        <f t="shared" si="23"/>
        <v>0</v>
      </c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R172" s="159" t="s">
        <v>246</v>
      </c>
      <c r="AT172" s="159" t="s">
        <v>242</v>
      </c>
      <c r="AU172" s="159" t="s">
        <v>252</v>
      </c>
      <c r="AY172" s="18" t="s">
        <v>239</v>
      </c>
      <c r="BE172" s="160">
        <f t="shared" si="24"/>
        <v>0</v>
      </c>
      <c r="BF172" s="160">
        <f t="shared" si="25"/>
        <v>0</v>
      </c>
      <c r="BG172" s="160">
        <f t="shared" si="26"/>
        <v>0</v>
      </c>
      <c r="BH172" s="160">
        <f t="shared" si="27"/>
        <v>0</v>
      </c>
      <c r="BI172" s="160">
        <f t="shared" si="28"/>
        <v>0</v>
      </c>
      <c r="BJ172" s="18" t="s">
        <v>140</v>
      </c>
      <c r="BK172" s="161">
        <f t="shared" si="29"/>
        <v>0</v>
      </c>
      <c r="BL172" s="18" t="s">
        <v>246</v>
      </c>
      <c r="BM172" s="159" t="s">
        <v>909</v>
      </c>
    </row>
    <row r="173" spans="1:65" s="2" customFormat="1" ht="76.599999999999994" customHeight="1">
      <c r="A173" s="34"/>
      <c r="B173" s="147"/>
      <c r="C173" s="148" t="s">
        <v>80</v>
      </c>
      <c r="D173" s="148" t="s">
        <v>242</v>
      </c>
      <c r="E173" s="149" t="s">
        <v>3309</v>
      </c>
      <c r="F173" s="150" t="s">
        <v>3310</v>
      </c>
      <c r="G173" s="151" t="s">
        <v>388</v>
      </c>
      <c r="H173" s="152">
        <v>27</v>
      </c>
      <c r="I173" s="153"/>
      <c r="J173" s="152">
        <f t="shared" si="20"/>
        <v>0</v>
      </c>
      <c r="K173" s="154"/>
      <c r="L173" s="35"/>
      <c r="M173" s="155" t="s">
        <v>1</v>
      </c>
      <c r="N173" s="156" t="s">
        <v>46</v>
      </c>
      <c r="O173" s="60"/>
      <c r="P173" s="157">
        <f t="shared" si="21"/>
        <v>0</v>
      </c>
      <c r="Q173" s="157">
        <v>0</v>
      </c>
      <c r="R173" s="157">
        <f t="shared" si="22"/>
        <v>0</v>
      </c>
      <c r="S173" s="157">
        <v>0</v>
      </c>
      <c r="T173" s="158">
        <f t="shared" si="23"/>
        <v>0</v>
      </c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R173" s="159" t="s">
        <v>246</v>
      </c>
      <c r="AT173" s="159" t="s">
        <v>242</v>
      </c>
      <c r="AU173" s="159" t="s">
        <v>252</v>
      </c>
      <c r="AY173" s="18" t="s">
        <v>239</v>
      </c>
      <c r="BE173" s="160">
        <f t="shared" si="24"/>
        <v>0</v>
      </c>
      <c r="BF173" s="160">
        <f t="shared" si="25"/>
        <v>0</v>
      </c>
      <c r="BG173" s="160">
        <f t="shared" si="26"/>
        <v>0</v>
      </c>
      <c r="BH173" s="160">
        <f t="shared" si="27"/>
        <v>0</v>
      </c>
      <c r="BI173" s="160">
        <f t="shared" si="28"/>
        <v>0</v>
      </c>
      <c r="BJ173" s="18" t="s">
        <v>140</v>
      </c>
      <c r="BK173" s="161">
        <f t="shared" si="29"/>
        <v>0</v>
      </c>
      <c r="BL173" s="18" t="s">
        <v>246</v>
      </c>
      <c r="BM173" s="159" t="s">
        <v>916</v>
      </c>
    </row>
    <row r="174" spans="1:65" s="2" customFormat="1" ht="38" customHeight="1">
      <c r="A174" s="34"/>
      <c r="B174" s="147"/>
      <c r="C174" s="148" t="s">
        <v>80</v>
      </c>
      <c r="D174" s="148" t="s">
        <v>242</v>
      </c>
      <c r="E174" s="149" t="s">
        <v>3311</v>
      </c>
      <c r="F174" s="150" t="s">
        <v>3312</v>
      </c>
      <c r="G174" s="151" t="s">
        <v>388</v>
      </c>
      <c r="H174" s="152">
        <v>27</v>
      </c>
      <c r="I174" s="153"/>
      <c r="J174" s="152">
        <f t="shared" si="20"/>
        <v>0</v>
      </c>
      <c r="K174" s="154"/>
      <c r="L174" s="35"/>
      <c r="M174" s="155" t="s">
        <v>1</v>
      </c>
      <c r="N174" s="156" t="s">
        <v>46</v>
      </c>
      <c r="O174" s="60"/>
      <c r="P174" s="157">
        <f t="shared" si="21"/>
        <v>0</v>
      </c>
      <c r="Q174" s="157">
        <v>0</v>
      </c>
      <c r="R174" s="157">
        <f t="shared" si="22"/>
        <v>0</v>
      </c>
      <c r="S174" s="157">
        <v>0</v>
      </c>
      <c r="T174" s="158">
        <f t="shared" si="23"/>
        <v>0</v>
      </c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R174" s="159" t="s">
        <v>246</v>
      </c>
      <c r="AT174" s="159" t="s">
        <v>242</v>
      </c>
      <c r="AU174" s="159" t="s">
        <v>252</v>
      </c>
      <c r="AY174" s="18" t="s">
        <v>239</v>
      </c>
      <c r="BE174" s="160">
        <f t="shared" si="24"/>
        <v>0</v>
      </c>
      <c r="BF174" s="160">
        <f t="shared" si="25"/>
        <v>0</v>
      </c>
      <c r="BG174" s="160">
        <f t="shared" si="26"/>
        <v>0</v>
      </c>
      <c r="BH174" s="160">
        <f t="shared" si="27"/>
        <v>0</v>
      </c>
      <c r="BI174" s="160">
        <f t="shared" si="28"/>
        <v>0</v>
      </c>
      <c r="BJ174" s="18" t="s">
        <v>140</v>
      </c>
      <c r="BK174" s="161">
        <f t="shared" si="29"/>
        <v>0</v>
      </c>
      <c r="BL174" s="18" t="s">
        <v>246</v>
      </c>
      <c r="BM174" s="159" t="s">
        <v>924</v>
      </c>
    </row>
    <row r="175" spans="1:65" s="2" customFormat="1" ht="62.7" customHeight="1">
      <c r="A175" s="34"/>
      <c r="B175" s="147"/>
      <c r="C175" s="148" t="s">
        <v>80</v>
      </c>
      <c r="D175" s="148" t="s">
        <v>242</v>
      </c>
      <c r="E175" s="149" t="s">
        <v>3313</v>
      </c>
      <c r="F175" s="150" t="s">
        <v>3314</v>
      </c>
      <c r="G175" s="151" t="s">
        <v>388</v>
      </c>
      <c r="H175" s="152">
        <v>27</v>
      </c>
      <c r="I175" s="153"/>
      <c r="J175" s="152">
        <f t="shared" si="20"/>
        <v>0</v>
      </c>
      <c r="K175" s="154"/>
      <c r="L175" s="35"/>
      <c r="M175" s="155" t="s">
        <v>1</v>
      </c>
      <c r="N175" s="156" t="s">
        <v>46</v>
      </c>
      <c r="O175" s="60"/>
      <c r="P175" s="157">
        <f t="shared" si="21"/>
        <v>0</v>
      </c>
      <c r="Q175" s="157">
        <v>0</v>
      </c>
      <c r="R175" s="157">
        <f t="shared" si="22"/>
        <v>0</v>
      </c>
      <c r="S175" s="157">
        <v>0</v>
      </c>
      <c r="T175" s="158">
        <f t="shared" si="23"/>
        <v>0</v>
      </c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R175" s="159" t="s">
        <v>246</v>
      </c>
      <c r="AT175" s="159" t="s">
        <v>242</v>
      </c>
      <c r="AU175" s="159" t="s">
        <v>252</v>
      </c>
      <c r="AY175" s="18" t="s">
        <v>239</v>
      </c>
      <c r="BE175" s="160">
        <f t="shared" si="24"/>
        <v>0</v>
      </c>
      <c r="BF175" s="160">
        <f t="shared" si="25"/>
        <v>0</v>
      </c>
      <c r="BG175" s="160">
        <f t="shared" si="26"/>
        <v>0</v>
      </c>
      <c r="BH175" s="160">
        <f t="shared" si="27"/>
        <v>0</v>
      </c>
      <c r="BI175" s="160">
        <f t="shared" si="28"/>
        <v>0</v>
      </c>
      <c r="BJ175" s="18" t="s">
        <v>140</v>
      </c>
      <c r="BK175" s="161">
        <f t="shared" si="29"/>
        <v>0</v>
      </c>
      <c r="BL175" s="18" t="s">
        <v>246</v>
      </c>
      <c r="BM175" s="159" t="s">
        <v>443</v>
      </c>
    </row>
    <row r="176" spans="1:65" s="2" customFormat="1" ht="14.4" customHeight="1">
      <c r="A176" s="34"/>
      <c r="B176" s="147"/>
      <c r="C176" s="148" t="s">
        <v>80</v>
      </c>
      <c r="D176" s="148" t="s">
        <v>242</v>
      </c>
      <c r="E176" s="149" t="s">
        <v>3315</v>
      </c>
      <c r="F176" s="150" t="s">
        <v>3298</v>
      </c>
      <c r="G176" s="151" t="s">
        <v>245</v>
      </c>
      <c r="H176" s="152">
        <v>2</v>
      </c>
      <c r="I176" s="153"/>
      <c r="J176" s="152">
        <f t="shared" si="20"/>
        <v>0</v>
      </c>
      <c r="K176" s="154"/>
      <c r="L176" s="35"/>
      <c r="M176" s="155" t="s">
        <v>1</v>
      </c>
      <c r="N176" s="156" t="s">
        <v>46</v>
      </c>
      <c r="O176" s="60"/>
      <c r="P176" s="157">
        <f t="shared" si="21"/>
        <v>0</v>
      </c>
      <c r="Q176" s="157">
        <v>0</v>
      </c>
      <c r="R176" s="157">
        <f t="shared" si="22"/>
        <v>0</v>
      </c>
      <c r="S176" s="157">
        <v>0</v>
      </c>
      <c r="T176" s="158">
        <f t="shared" si="23"/>
        <v>0</v>
      </c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R176" s="159" t="s">
        <v>246</v>
      </c>
      <c r="AT176" s="159" t="s">
        <v>242</v>
      </c>
      <c r="AU176" s="159" t="s">
        <v>252</v>
      </c>
      <c r="AY176" s="18" t="s">
        <v>239</v>
      </c>
      <c r="BE176" s="160">
        <f t="shared" si="24"/>
        <v>0</v>
      </c>
      <c r="BF176" s="160">
        <f t="shared" si="25"/>
        <v>0</v>
      </c>
      <c r="BG176" s="160">
        <f t="shared" si="26"/>
        <v>0</v>
      </c>
      <c r="BH176" s="160">
        <f t="shared" si="27"/>
        <v>0</v>
      </c>
      <c r="BI176" s="160">
        <f t="shared" si="28"/>
        <v>0</v>
      </c>
      <c r="BJ176" s="18" t="s">
        <v>140</v>
      </c>
      <c r="BK176" s="161">
        <f t="shared" si="29"/>
        <v>0</v>
      </c>
      <c r="BL176" s="18" t="s">
        <v>246</v>
      </c>
      <c r="BM176" s="159" t="s">
        <v>938</v>
      </c>
    </row>
    <row r="177" spans="1:65" s="2" customFormat="1" ht="24.25" customHeight="1">
      <c r="A177" s="34"/>
      <c r="B177" s="147"/>
      <c r="C177" s="148" t="s">
        <v>80</v>
      </c>
      <c r="D177" s="148" t="s">
        <v>242</v>
      </c>
      <c r="E177" s="149" t="s">
        <v>3316</v>
      </c>
      <c r="F177" s="150" t="s">
        <v>3299</v>
      </c>
      <c r="G177" s="151" t="s">
        <v>245</v>
      </c>
      <c r="H177" s="152">
        <v>2</v>
      </c>
      <c r="I177" s="153"/>
      <c r="J177" s="152">
        <f t="shared" si="20"/>
        <v>0</v>
      </c>
      <c r="K177" s="154"/>
      <c r="L177" s="35"/>
      <c r="M177" s="155" t="s">
        <v>1</v>
      </c>
      <c r="N177" s="156" t="s">
        <v>46</v>
      </c>
      <c r="O177" s="60"/>
      <c r="P177" s="157">
        <f t="shared" si="21"/>
        <v>0</v>
      </c>
      <c r="Q177" s="157">
        <v>0</v>
      </c>
      <c r="R177" s="157">
        <f t="shared" si="22"/>
        <v>0</v>
      </c>
      <c r="S177" s="157">
        <v>0</v>
      </c>
      <c r="T177" s="158">
        <f t="shared" si="23"/>
        <v>0</v>
      </c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R177" s="159" t="s">
        <v>246</v>
      </c>
      <c r="AT177" s="159" t="s">
        <v>242</v>
      </c>
      <c r="AU177" s="159" t="s">
        <v>252</v>
      </c>
      <c r="AY177" s="18" t="s">
        <v>239</v>
      </c>
      <c r="BE177" s="160">
        <f t="shared" si="24"/>
        <v>0</v>
      </c>
      <c r="BF177" s="160">
        <f t="shared" si="25"/>
        <v>0</v>
      </c>
      <c r="BG177" s="160">
        <f t="shared" si="26"/>
        <v>0</v>
      </c>
      <c r="BH177" s="160">
        <f t="shared" si="27"/>
        <v>0</v>
      </c>
      <c r="BI177" s="160">
        <f t="shared" si="28"/>
        <v>0</v>
      </c>
      <c r="BJ177" s="18" t="s">
        <v>140</v>
      </c>
      <c r="BK177" s="161">
        <f t="shared" si="29"/>
        <v>0</v>
      </c>
      <c r="BL177" s="18" t="s">
        <v>246</v>
      </c>
      <c r="BM177" s="159" t="s">
        <v>947</v>
      </c>
    </row>
    <row r="178" spans="1:65" s="2" customFormat="1" ht="14.4" customHeight="1">
      <c r="A178" s="34"/>
      <c r="B178" s="147"/>
      <c r="C178" s="190" t="s">
        <v>80</v>
      </c>
      <c r="D178" s="190" t="s">
        <v>541</v>
      </c>
      <c r="E178" s="191" t="s">
        <v>3317</v>
      </c>
      <c r="F178" s="192" t="s">
        <v>3300</v>
      </c>
      <c r="G178" s="193" t="s">
        <v>245</v>
      </c>
      <c r="H178" s="194">
        <v>2</v>
      </c>
      <c r="I178" s="195"/>
      <c r="J178" s="194">
        <f t="shared" si="20"/>
        <v>0</v>
      </c>
      <c r="K178" s="196"/>
      <c r="L178" s="197"/>
      <c r="M178" s="198" t="s">
        <v>1</v>
      </c>
      <c r="N178" s="199" t="s">
        <v>46</v>
      </c>
      <c r="O178" s="60"/>
      <c r="P178" s="157">
        <f t="shared" si="21"/>
        <v>0</v>
      </c>
      <c r="Q178" s="157">
        <v>0</v>
      </c>
      <c r="R178" s="157">
        <f t="shared" si="22"/>
        <v>0</v>
      </c>
      <c r="S178" s="157">
        <v>0</v>
      </c>
      <c r="T178" s="158">
        <f t="shared" si="23"/>
        <v>0</v>
      </c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R178" s="159" t="s">
        <v>291</v>
      </c>
      <c r="AT178" s="159" t="s">
        <v>541</v>
      </c>
      <c r="AU178" s="159" t="s">
        <v>252</v>
      </c>
      <c r="AY178" s="18" t="s">
        <v>239</v>
      </c>
      <c r="BE178" s="160">
        <f t="shared" si="24"/>
        <v>0</v>
      </c>
      <c r="BF178" s="160">
        <f t="shared" si="25"/>
        <v>0</v>
      </c>
      <c r="BG178" s="160">
        <f t="shared" si="26"/>
        <v>0</v>
      </c>
      <c r="BH178" s="160">
        <f t="shared" si="27"/>
        <v>0</v>
      </c>
      <c r="BI178" s="160">
        <f t="shared" si="28"/>
        <v>0</v>
      </c>
      <c r="BJ178" s="18" t="s">
        <v>140</v>
      </c>
      <c r="BK178" s="161">
        <f t="shared" si="29"/>
        <v>0</v>
      </c>
      <c r="BL178" s="18" t="s">
        <v>246</v>
      </c>
      <c r="BM178" s="159" t="s">
        <v>962</v>
      </c>
    </row>
    <row r="179" spans="1:65" s="12" customFormat="1" ht="20.8" customHeight="1">
      <c r="B179" s="134"/>
      <c r="D179" s="135" t="s">
        <v>79</v>
      </c>
      <c r="E179" s="145" t="s">
        <v>3318</v>
      </c>
      <c r="F179" s="145" t="s">
        <v>3319</v>
      </c>
      <c r="I179" s="137"/>
      <c r="J179" s="146">
        <f>BK179</f>
        <v>0</v>
      </c>
      <c r="L179" s="134"/>
      <c r="M179" s="139"/>
      <c r="N179" s="140"/>
      <c r="O179" s="140"/>
      <c r="P179" s="141">
        <f>SUM(P180:P200)</f>
        <v>0</v>
      </c>
      <c r="Q179" s="140"/>
      <c r="R179" s="141">
        <f>SUM(R180:R200)</f>
        <v>0</v>
      </c>
      <c r="S179" s="140"/>
      <c r="T179" s="142">
        <f>SUM(T180:T200)</f>
        <v>0</v>
      </c>
      <c r="AR179" s="135" t="s">
        <v>88</v>
      </c>
      <c r="AT179" s="143" t="s">
        <v>79</v>
      </c>
      <c r="AU179" s="143" t="s">
        <v>140</v>
      </c>
      <c r="AY179" s="135" t="s">
        <v>239</v>
      </c>
      <c r="BK179" s="144">
        <f>SUM(BK180:BK200)</f>
        <v>0</v>
      </c>
    </row>
    <row r="180" spans="1:65" s="2" customFormat="1" ht="76.599999999999994" customHeight="1">
      <c r="A180" s="34"/>
      <c r="B180" s="147"/>
      <c r="C180" s="148" t="s">
        <v>80</v>
      </c>
      <c r="D180" s="148" t="s">
        <v>242</v>
      </c>
      <c r="E180" s="149" t="s">
        <v>3320</v>
      </c>
      <c r="F180" s="150" t="s">
        <v>3321</v>
      </c>
      <c r="G180" s="151" t="s">
        <v>388</v>
      </c>
      <c r="H180" s="152">
        <v>12</v>
      </c>
      <c r="I180" s="153"/>
      <c r="J180" s="152">
        <f t="shared" ref="J180:J200" si="30">ROUND(I180*H180,3)</f>
        <v>0</v>
      </c>
      <c r="K180" s="154"/>
      <c r="L180" s="35"/>
      <c r="M180" s="155" t="s">
        <v>1</v>
      </c>
      <c r="N180" s="156" t="s">
        <v>46</v>
      </c>
      <c r="O180" s="60"/>
      <c r="P180" s="157">
        <f t="shared" ref="P180:P200" si="31">O180*H180</f>
        <v>0</v>
      </c>
      <c r="Q180" s="157">
        <v>0</v>
      </c>
      <c r="R180" s="157">
        <f t="shared" ref="R180:R200" si="32">Q180*H180</f>
        <v>0</v>
      </c>
      <c r="S180" s="157">
        <v>0</v>
      </c>
      <c r="T180" s="158">
        <f t="shared" ref="T180:T200" si="33">S180*H180</f>
        <v>0</v>
      </c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R180" s="159" t="s">
        <v>246</v>
      </c>
      <c r="AT180" s="159" t="s">
        <v>242</v>
      </c>
      <c r="AU180" s="159" t="s">
        <v>252</v>
      </c>
      <c r="AY180" s="18" t="s">
        <v>239</v>
      </c>
      <c r="BE180" s="160">
        <f t="shared" ref="BE180:BE200" si="34">IF(N180="základná",J180,0)</f>
        <v>0</v>
      </c>
      <c r="BF180" s="160">
        <f t="shared" ref="BF180:BF200" si="35">IF(N180="znížená",J180,0)</f>
        <v>0</v>
      </c>
      <c r="BG180" s="160">
        <f t="shared" ref="BG180:BG200" si="36">IF(N180="zákl. prenesená",J180,0)</f>
        <v>0</v>
      </c>
      <c r="BH180" s="160">
        <f t="shared" ref="BH180:BH200" si="37">IF(N180="zníž. prenesená",J180,0)</f>
        <v>0</v>
      </c>
      <c r="BI180" s="160">
        <f t="shared" ref="BI180:BI200" si="38">IF(N180="nulová",J180,0)</f>
        <v>0</v>
      </c>
      <c r="BJ180" s="18" t="s">
        <v>140</v>
      </c>
      <c r="BK180" s="161">
        <f t="shared" ref="BK180:BK200" si="39">ROUND(I180*H180,3)</f>
        <v>0</v>
      </c>
      <c r="BL180" s="18" t="s">
        <v>246</v>
      </c>
      <c r="BM180" s="159" t="s">
        <v>968</v>
      </c>
    </row>
    <row r="181" spans="1:65" s="2" customFormat="1" ht="38" customHeight="1">
      <c r="A181" s="34"/>
      <c r="B181" s="147"/>
      <c r="C181" s="148" t="s">
        <v>80</v>
      </c>
      <c r="D181" s="148" t="s">
        <v>242</v>
      </c>
      <c r="E181" s="149" t="s">
        <v>3322</v>
      </c>
      <c r="F181" s="150" t="s">
        <v>3323</v>
      </c>
      <c r="G181" s="151" t="s">
        <v>388</v>
      </c>
      <c r="H181" s="152">
        <v>12</v>
      </c>
      <c r="I181" s="153"/>
      <c r="J181" s="152">
        <f t="shared" si="30"/>
        <v>0</v>
      </c>
      <c r="K181" s="154"/>
      <c r="L181" s="35"/>
      <c r="M181" s="155" t="s">
        <v>1</v>
      </c>
      <c r="N181" s="156" t="s">
        <v>46</v>
      </c>
      <c r="O181" s="60"/>
      <c r="P181" s="157">
        <f t="shared" si="31"/>
        <v>0</v>
      </c>
      <c r="Q181" s="157">
        <v>0</v>
      </c>
      <c r="R181" s="157">
        <f t="shared" si="32"/>
        <v>0</v>
      </c>
      <c r="S181" s="157">
        <v>0</v>
      </c>
      <c r="T181" s="158">
        <f t="shared" si="33"/>
        <v>0</v>
      </c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R181" s="159" t="s">
        <v>246</v>
      </c>
      <c r="AT181" s="159" t="s">
        <v>242</v>
      </c>
      <c r="AU181" s="159" t="s">
        <v>252</v>
      </c>
      <c r="AY181" s="18" t="s">
        <v>239</v>
      </c>
      <c r="BE181" s="160">
        <f t="shared" si="34"/>
        <v>0</v>
      </c>
      <c r="BF181" s="160">
        <f t="shared" si="35"/>
        <v>0</v>
      </c>
      <c r="BG181" s="160">
        <f t="shared" si="36"/>
        <v>0</v>
      </c>
      <c r="BH181" s="160">
        <f t="shared" si="37"/>
        <v>0</v>
      </c>
      <c r="BI181" s="160">
        <f t="shared" si="38"/>
        <v>0</v>
      </c>
      <c r="BJ181" s="18" t="s">
        <v>140</v>
      </c>
      <c r="BK181" s="161">
        <f t="shared" si="39"/>
        <v>0</v>
      </c>
      <c r="BL181" s="18" t="s">
        <v>246</v>
      </c>
      <c r="BM181" s="159" t="s">
        <v>975</v>
      </c>
    </row>
    <row r="182" spans="1:65" s="2" customFormat="1" ht="14.4" customHeight="1">
      <c r="A182" s="34"/>
      <c r="B182" s="147"/>
      <c r="C182" s="148" t="s">
        <v>80</v>
      </c>
      <c r="D182" s="148" t="s">
        <v>242</v>
      </c>
      <c r="E182" s="149" t="s">
        <v>3324</v>
      </c>
      <c r="F182" s="150" t="s">
        <v>3325</v>
      </c>
      <c r="G182" s="151" t="s">
        <v>3326</v>
      </c>
      <c r="H182" s="152">
        <v>18</v>
      </c>
      <c r="I182" s="153"/>
      <c r="J182" s="152">
        <f t="shared" si="30"/>
        <v>0</v>
      </c>
      <c r="K182" s="154"/>
      <c r="L182" s="35"/>
      <c r="M182" s="155" t="s">
        <v>1</v>
      </c>
      <c r="N182" s="156" t="s">
        <v>46</v>
      </c>
      <c r="O182" s="60"/>
      <c r="P182" s="157">
        <f t="shared" si="31"/>
        <v>0</v>
      </c>
      <c r="Q182" s="157">
        <v>0</v>
      </c>
      <c r="R182" s="157">
        <f t="shared" si="32"/>
        <v>0</v>
      </c>
      <c r="S182" s="157">
        <v>0</v>
      </c>
      <c r="T182" s="158">
        <f t="shared" si="33"/>
        <v>0</v>
      </c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R182" s="159" t="s">
        <v>246</v>
      </c>
      <c r="AT182" s="159" t="s">
        <v>242</v>
      </c>
      <c r="AU182" s="159" t="s">
        <v>252</v>
      </c>
      <c r="AY182" s="18" t="s">
        <v>239</v>
      </c>
      <c r="BE182" s="160">
        <f t="shared" si="34"/>
        <v>0</v>
      </c>
      <c r="BF182" s="160">
        <f t="shared" si="35"/>
        <v>0</v>
      </c>
      <c r="BG182" s="160">
        <f t="shared" si="36"/>
        <v>0</v>
      </c>
      <c r="BH182" s="160">
        <f t="shared" si="37"/>
        <v>0</v>
      </c>
      <c r="BI182" s="160">
        <f t="shared" si="38"/>
        <v>0</v>
      </c>
      <c r="BJ182" s="18" t="s">
        <v>140</v>
      </c>
      <c r="BK182" s="161">
        <f t="shared" si="39"/>
        <v>0</v>
      </c>
      <c r="BL182" s="18" t="s">
        <v>246</v>
      </c>
      <c r="BM182" s="159" t="s">
        <v>985</v>
      </c>
    </row>
    <row r="183" spans="1:65" s="2" customFormat="1" ht="38" customHeight="1">
      <c r="A183" s="34"/>
      <c r="B183" s="147"/>
      <c r="C183" s="148" t="s">
        <v>80</v>
      </c>
      <c r="D183" s="148" t="s">
        <v>242</v>
      </c>
      <c r="E183" s="149" t="s">
        <v>3327</v>
      </c>
      <c r="F183" s="150" t="s">
        <v>3328</v>
      </c>
      <c r="G183" s="151" t="s">
        <v>388</v>
      </c>
      <c r="H183" s="152">
        <v>12</v>
      </c>
      <c r="I183" s="153"/>
      <c r="J183" s="152">
        <f t="shared" si="30"/>
        <v>0</v>
      </c>
      <c r="K183" s="154"/>
      <c r="L183" s="35"/>
      <c r="M183" s="155" t="s">
        <v>1</v>
      </c>
      <c r="N183" s="156" t="s">
        <v>46</v>
      </c>
      <c r="O183" s="60"/>
      <c r="P183" s="157">
        <f t="shared" si="31"/>
        <v>0</v>
      </c>
      <c r="Q183" s="157">
        <v>0</v>
      </c>
      <c r="R183" s="157">
        <f t="shared" si="32"/>
        <v>0</v>
      </c>
      <c r="S183" s="157">
        <v>0</v>
      </c>
      <c r="T183" s="158">
        <f t="shared" si="33"/>
        <v>0</v>
      </c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R183" s="159" t="s">
        <v>246</v>
      </c>
      <c r="AT183" s="159" t="s">
        <v>242</v>
      </c>
      <c r="AU183" s="159" t="s">
        <v>252</v>
      </c>
      <c r="AY183" s="18" t="s">
        <v>239</v>
      </c>
      <c r="BE183" s="160">
        <f t="shared" si="34"/>
        <v>0</v>
      </c>
      <c r="BF183" s="160">
        <f t="shared" si="35"/>
        <v>0</v>
      </c>
      <c r="BG183" s="160">
        <f t="shared" si="36"/>
        <v>0</v>
      </c>
      <c r="BH183" s="160">
        <f t="shared" si="37"/>
        <v>0</v>
      </c>
      <c r="BI183" s="160">
        <f t="shared" si="38"/>
        <v>0</v>
      </c>
      <c r="BJ183" s="18" t="s">
        <v>140</v>
      </c>
      <c r="BK183" s="161">
        <f t="shared" si="39"/>
        <v>0</v>
      </c>
      <c r="BL183" s="18" t="s">
        <v>246</v>
      </c>
      <c r="BM183" s="159" t="s">
        <v>1009</v>
      </c>
    </row>
    <row r="184" spans="1:65" s="2" customFormat="1" ht="14.4" customHeight="1">
      <c r="A184" s="34"/>
      <c r="B184" s="147"/>
      <c r="C184" s="148" t="s">
        <v>80</v>
      </c>
      <c r="D184" s="148" t="s">
        <v>242</v>
      </c>
      <c r="E184" s="149" t="s">
        <v>3329</v>
      </c>
      <c r="F184" s="150" t="s">
        <v>3330</v>
      </c>
      <c r="G184" s="151" t="s">
        <v>388</v>
      </c>
      <c r="H184" s="152">
        <v>36</v>
      </c>
      <c r="I184" s="153"/>
      <c r="J184" s="152">
        <f t="shared" si="30"/>
        <v>0</v>
      </c>
      <c r="K184" s="154"/>
      <c r="L184" s="35"/>
      <c r="M184" s="155" t="s">
        <v>1</v>
      </c>
      <c r="N184" s="156" t="s">
        <v>46</v>
      </c>
      <c r="O184" s="60"/>
      <c r="P184" s="157">
        <f t="shared" si="31"/>
        <v>0</v>
      </c>
      <c r="Q184" s="157">
        <v>0</v>
      </c>
      <c r="R184" s="157">
        <f t="shared" si="32"/>
        <v>0</v>
      </c>
      <c r="S184" s="157">
        <v>0</v>
      </c>
      <c r="T184" s="158">
        <f t="shared" si="33"/>
        <v>0</v>
      </c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R184" s="159" t="s">
        <v>246</v>
      </c>
      <c r="AT184" s="159" t="s">
        <v>242</v>
      </c>
      <c r="AU184" s="159" t="s">
        <v>252</v>
      </c>
      <c r="AY184" s="18" t="s">
        <v>239</v>
      </c>
      <c r="BE184" s="160">
        <f t="shared" si="34"/>
        <v>0</v>
      </c>
      <c r="BF184" s="160">
        <f t="shared" si="35"/>
        <v>0</v>
      </c>
      <c r="BG184" s="160">
        <f t="shared" si="36"/>
        <v>0</v>
      </c>
      <c r="BH184" s="160">
        <f t="shared" si="37"/>
        <v>0</v>
      </c>
      <c r="BI184" s="160">
        <f t="shared" si="38"/>
        <v>0</v>
      </c>
      <c r="BJ184" s="18" t="s">
        <v>140</v>
      </c>
      <c r="BK184" s="161">
        <f t="shared" si="39"/>
        <v>0</v>
      </c>
      <c r="BL184" s="18" t="s">
        <v>246</v>
      </c>
      <c r="BM184" s="159" t="s">
        <v>1021</v>
      </c>
    </row>
    <row r="185" spans="1:65" s="2" customFormat="1" ht="14.4" customHeight="1">
      <c r="A185" s="34"/>
      <c r="B185" s="147"/>
      <c r="C185" s="190" t="s">
        <v>80</v>
      </c>
      <c r="D185" s="190" t="s">
        <v>541</v>
      </c>
      <c r="E185" s="191" t="s">
        <v>3331</v>
      </c>
      <c r="F185" s="192" t="s">
        <v>3332</v>
      </c>
      <c r="G185" s="193" t="s">
        <v>3333</v>
      </c>
      <c r="H185" s="194">
        <v>2</v>
      </c>
      <c r="I185" s="195"/>
      <c r="J185" s="194">
        <f t="shared" si="30"/>
        <v>0</v>
      </c>
      <c r="K185" s="196"/>
      <c r="L185" s="197"/>
      <c r="M185" s="198" t="s">
        <v>1</v>
      </c>
      <c r="N185" s="199" t="s">
        <v>46</v>
      </c>
      <c r="O185" s="60"/>
      <c r="P185" s="157">
        <f t="shared" si="31"/>
        <v>0</v>
      </c>
      <c r="Q185" s="157">
        <v>0</v>
      </c>
      <c r="R185" s="157">
        <f t="shared" si="32"/>
        <v>0</v>
      </c>
      <c r="S185" s="157">
        <v>0</v>
      </c>
      <c r="T185" s="158">
        <f t="shared" si="33"/>
        <v>0</v>
      </c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R185" s="159" t="s">
        <v>291</v>
      </c>
      <c r="AT185" s="159" t="s">
        <v>541</v>
      </c>
      <c r="AU185" s="159" t="s">
        <v>252</v>
      </c>
      <c r="AY185" s="18" t="s">
        <v>239</v>
      </c>
      <c r="BE185" s="160">
        <f t="shared" si="34"/>
        <v>0</v>
      </c>
      <c r="BF185" s="160">
        <f t="shared" si="35"/>
        <v>0</v>
      </c>
      <c r="BG185" s="160">
        <f t="shared" si="36"/>
        <v>0</v>
      </c>
      <c r="BH185" s="160">
        <f t="shared" si="37"/>
        <v>0</v>
      </c>
      <c r="BI185" s="160">
        <f t="shared" si="38"/>
        <v>0</v>
      </c>
      <c r="BJ185" s="18" t="s">
        <v>140</v>
      </c>
      <c r="BK185" s="161">
        <f t="shared" si="39"/>
        <v>0</v>
      </c>
      <c r="BL185" s="18" t="s">
        <v>246</v>
      </c>
      <c r="BM185" s="159" t="s">
        <v>1030</v>
      </c>
    </row>
    <row r="186" spans="1:65" s="2" customFormat="1" ht="14.4" customHeight="1">
      <c r="A186" s="34"/>
      <c r="B186" s="147"/>
      <c r="C186" s="190" t="s">
        <v>80</v>
      </c>
      <c r="D186" s="190" t="s">
        <v>541</v>
      </c>
      <c r="E186" s="191" t="s">
        <v>270</v>
      </c>
      <c r="F186" s="192" t="s">
        <v>3334</v>
      </c>
      <c r="G186" s="193" t="s">
        <v>138</v>
      </c>
      <c r="H186" s="194">
        <v>18</v>
      </c>
      <c r="I186" s="195"/>
      <c r="J186" s="194">
        <f t="shared" si="30"/>
        <v>0</v>
      </c>
      <c r="K186" s="196"/>
      <c r="L186" s="197"/>
      <c r="M186" s="198" t="s">
        <v>1</v>
      </c>
      <c r="N186" s="199" t="s">
        <v>46</v>
      </c>
      <c r="O186" s="60"/>
      <c r="P186" s="157">
        <f t="shared" si="31"/>
        <v>0</v>
      </c>
      <c r="Q186" s="157">
        <v>0</v>
      </c>
      <c r="R186" s="157">
        <f t="shared" si="32"/>
        <v>0</v>
      </c>
      <c r="S186" s="157">
        <v>0</v>
      </c>
      <c r="T186" s="158">
        <f t="shared" si="33"/>
        <v>0</v>
      </c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R186" s="159" t="s">
        <v>291</v>
      </c>
      <c r="AT186" s="159" t="s">
        <v>541</v>
      </c>
      <c r="AU186" s="159" t="s">
        <v>252</v>
      </c>
      <c r="AY186" s="18" t="s">
        <v>239</v>
      </c>
      <c r="BE186" s="160">
        <f t="shared" si="34"/>
        <v>0</v>
      </c>
      <c r="BF186" s="160">
        <f t="shared" si="35"/>
        <v>0</v>
      </c>
      <c r="BG186" s="160">
        <f t="shared" si="36"/>
        <v>0</v>
      </c>
      <c r="BH186" s="160">
        <f t="shared" si="37"/>
        <v>0</v>
      </c>
      <c r="BI186" s="160">
        <f t="shared" si="38"/>
        <v>0</v>
      </c>
      <c r="BJ186" s="18" t="s">
        <v>140</v>
      </c>
      <c r="BK186" s="161">
        <f t="shared" si="39"/>
        <v>0</v>
      </c>
      <c r="BL186" s="18" t="s">
        <v>246</v>
      </c>
      <c r="BM186" s="159" t="s">
        <v>984</v>
      </c>
    </row>
    <row r="187" spans="1:65" s="2" customFormat="1" ht="14.4" customHeight="1">
      <c r="A187" s="34"/>
      <c r="B187" s="147"/>
      <c r="C187" s="190" t="s">
        <v>80</v>
      </c>
      <c r="D187" s="190" t="s">
        <v>541</v>
      </c>
      <c r="E187" s="191" t="s">
        <v>286</v>
      </c>
      <c r="F187" s="192" t="s">
        <v>3335</v>
      </c>
      <c r="G187" s="193" t="s">
        <v>388</v>
      </c>
      <c r="H187" s="194">
        <v>36</v>
      </c>
      <c r="I187" s="195"/>
      <c r="J187" s="194">
        <f t="shared" si="30"/>
        <v>0</v>
      </c>
      <c r="K187" s="196"/>
      <c r="L187" s="197"/>
      <c r="M187" s="198" t="s">
        <v>1</v>
      </c>
      <c r="N187" s="199" t="s">
        <v>46</v>
      </c>
      <c r="O187" s="60"/>
      <c r="P187" s="157">
        <f t="shared" si="31"/>
        <v>0</v>
      </c>
      <c r="Q187" s="157">
        <v>0</v>
      </c>
      <c r="R187" s="157">
        <f t="shared" si="32"/>
        <v>0</v>
      </c>
      <c r="S187" s="157">
        <v>0</v>
      </c>
      <c r="T187" s="158">
        <f t="shared" si="33"/>
        <v>0</v>
      </c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R187" s="159" t="s">
        <v>291</v>
      </c>
      <c r="AT187" s="159" t="s">
        <v>541</v>
      </c>
      <c r="AU187" s="159" t="s">
        <v>252</v>
      </c>
      <c r="AY187" s="18" t="s">
        <v>239</v>
      </c>
      <c r="BE187" s="160">
        <f t="shared" si="34"/>
        <v>0</v>
      </c>
      <c r="BF187" s="160">
        <f t="shared" si="35"/>
        <v>0</v>
      </c>
      <c r="BG187" s="160">
        <f t="shared" si="36"/>
        <v>0</v>
      </c>
      <c r="BH187" s="160">
        <f t="shared" si="37"/>
        <v>0</v>
      </c>
      <c r="BI187" s="160">
        <f t="shared" si="38"/>
        <v>0</v>
      </c>
      <c r="BJ187" s="18" t="s">
        <v>140</v>
      </c>
      <c r="BK187" s="161">
        <f t="shared" si="39"/>
        <v>0</v>
      </c>
      <c r="BL187" s="18" t="s">
        <v>246</v>
      </c>
      <c r="BM187" s="159" t="s">
        <v>455</v>
      </c>
    </row>
    <row r="188" spans="1:65" s="2" customFormat="1" ht="14.4" customHeight="1">
      <c r="A188" s="34"/>
      <c r="B188" s="147"/>
      <c r="C188" s="190" t="s">
        <v>80</v>
      </c>
      <c r="D188" s="190" t="s">
        <v>541</v>
      </c>
      <c r="E188" s="191" t="s">
        <v>3336</v>
      </c>
      <c r="F188" s="192" t="s">
        <v>3337</v>
      </c>
      <c r="G188" s="193" t="s">
        <v>388</v>
      </c>
      <c r="H188" s="194">
        <v>12</v>
      </c>
      <c r="I188" s="195"/>
      <c r="J188" s="194">
        <f t="shared" si="30"/>
        <v>0</v>
      </c>
      <c r="K188" s="196"/>
      <c r="L188" s="197"/>
      <c r="M188" s="198" t="s">
        <v>1</v>
      </c>
      <c r="N188" s="199" t="s">
        <v>46</v>
      </c>
      <c r="O188" s="60"/>
      <c r="P188" s="157">
        <f t="shared" si="31"/>
        <v>0</v>
      </c>
      <c r="Q188" s="157">
        <v>0</v>
      </c>
      <c r="R188" s="157">
        <f t="shared" si="32"/>
        <v>0</v>
      </c>
      <c r="S188" s="157">
        <v>0</v>
      </c>
      <c r="T188" s="158">
        <f t="shared" si="33"/>
        <v>0</v>
      </c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R188" s="159" t="s">
        <v>291</v>
      </c>
      <c r="AT188" s="159" t="s">
        <v>541</v>
      </c>
      <c r="AU188" s="159" t="s">
        <v>252</v>
      </c>
      <c r="AY188" s="18" t="s">
        <v>239</v>
      </c>
      <c r="BE188" s="160">
        <f t="shared" si="34"/>
        <v>0</v>
      </c>
      <c r="BF188" s="160">
        <f t="shared" si="35"/>
        <v>0</v>
      </c>
      <c r="BG188" s="160">
        <f t="shared" si="36"/>
        <v>0</v>
      </c>
      <c r="BH188" s="160">
        <f t="shared" si="37"/>
        <v>0</v>
      </c>
      <c r="BI188" s="160">
        <f t="shared" si="38"/>
        <v>0</v>
      </c>
      <c r="BJ188" s="18" t="s">
        <v>140</v>
      </c>
      <c r="BK188" s="161">
        <f t="shared" si="39"/>
        <v>0</v>
      </c>
      <c r="BL188" s="18" t="s">
        <v>246</v>
      </c>
      <c r="BM188" s="159" t="s">
        <v>1067</v>
      </c>
    </row>
    <row r="189" spans="1:65" s="2" customFormat="1" ht="14.4" customHeight="1">
      <c r="A189" s="34"/>
      <c r="B189" s="147"/>
      <c r="C189" s="148" t="s">
        <v>80</v>
      </c>
      <c r="D189" s="148" t="s">
        <v>242</v>
      </c>
      <c r="E189" s="149" t="s">
        <v>3338</v>
      </c>
      <c r="F189" s="150" t="s">
        <v>3339</v>
      </c>
      <c r="G189" s="151" t="s">
        <v>245</v>
      </c>
      <c r="H189" s="152">
        <v>2.4</v>
      </c>
      <c r="I189" s="153"/>
      <c r="J189" s="152">
        <f t="shared" si="30"/>
        <v>0</v>
      </c>
      <c r="K189" s="154"/>
      <c r="L189" s="35"/>
      <c r="M189" s="155" t="s">
        <v>1</v>
      </c>
      <c r="N189" s="156" t="s">
        <v>46</v>
      </c>
      <c r="O189" s="60"/>
      <c r="P189" s="157">
        <f t="shared" si="31"/>
        <v>0</v>
      </c>
      <c r="Q189" s="157">
        <v>0</v>
      </c>
      <c r="R189" s="157">
        <f t="shared" si="32"/>
        <v>0</v>
      </c>
      <c r="S189" s="157">
        <v>0</v>
      </c>
      <c r="T189" s="158">
        <f t="shared" si="33"/>
        <v>0</v>
      </c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R189" s="159" t="s">
        <v>246</v>
      </c>
      <c r="AT189" s="159" t="s">
        <v>242</v>
      </c>
      <c r="AU189" s="159" t="s">
        <v>252</v>
      </c>
      <c r="AY189" s="18" t="s">
        <v>239</v>
      </c>
      <c r="BE189" s="160">
        <f t="shared" si="34"/>
        <v>0</v>
      </c>
      <c r="BF189" s="160">
        <f t="shared" si="35"/>
        <v>0</v>
      </c>
      <c r="BG189" s="160">
        <f t="shared" si="36"/>
        <v>0</v>
      </c>
      <c r="BH189" s="160">
        <f t="shared" si="37"/>
        <v>0</v>
      </c>
      <c r="BI189" s="160">
        <f t="shared" si="38"/>
        <v>0</v>
      </c>
      <c r="BJ189" s="18" t="s">
        <v>140</v>
      </c>
      <c r="BK189" s="161">
        <f t="shared" si="39"/>
        <v>0</v>
      </c>
      <c r="BL189" s="18" t="s">
        <v>246</v>
      </c>
      <c r="BM189" s="159" t="s">
        <v>1091</v>
      </c>
    </row>
    <row r="190" spans="1:65" s="2" customFormat="1" ht="14.4" customHeight="1">
      <c r="A190" s="34"/>
      <c r="B190" s="147"/>
      <c r="C190" s="190" t="s">
        <v>80</v>
      </c>
      <c r="D190" s="190" t="s">
        <v>541</v>
      </c>
      <c r="E190" s="191" t="s">
        <v>3340</v>
      </c>
      <c r="F190" s="192" t="s">
        <v>3341</v>
      </c>
      <c r="G190" s="193" t="s">
        <v>388</v>
      </c>
      <c r="H190" s="194">
        <v>36</v>
      </c>
      <c r="I190" s="195"/>
      <c r="J190" s="194">
        <f t="shared" si="30"/>
        <v>0</v>
      </c>
      <c r="K190" s="196"/>
      <c r="L190" s="197"/>
      <c r="M190" s="198" t="s">
        <v>1</v>
      </c>
      <c r="N190" s="199" t="s">
        <v>46</v>
      </c>
      <c r="O190" s="60"/>
      <c r="P190" s="157">
        <f t="shared" si="31"/>
        <v>0</v>
      </c>
      <c r="Q190" s="157">
        <v>0</v>
      </c>
      <c r="R190" s="157">
        <f t="shared" si="32"/>
        <v>0</v>
      </c>
      <c r="S190" s="157">
        <v>0</v>
      </c>
      <c r="T190" s="158">
        <f t="shared" si="33"/>
        <v>0</v>
      </c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R190" s="159" t="s">
        <v>291</v>
      </c>
      <c r="AT190" s="159" t="s">
        <v>541</v>
      </c>
      <c r="AU190" s="159" t="s">
        <v>252</v>
      </c>
      <c r="AY190" s="18" t="s">
        <v>239</v>
      </c>
      <c r="BE190" s="160">
        <f t="shared" si="34"/>
        <v>0</v>
      </c>
      <c r="BF190" s="160">
        <f t="shared" si="35"/>
        <v>0</v>
      </c>
      <c r="BG190" s="160">
        <f t="shared" si="36"/>
        <v>0</v>
      </c>
      <c r="BH190" s="160">
        <f t="shared" si="37"/>
        <v>0</v>
      </c>
      <c r="BI190" s="160">
        <f t="shared" si="38"/>
        <v>0</v>
      </c>
      <c r="BJ190" s="18" t="s">
        <v>140</v>
      </c>
      <c r="BK190" s="161">
        <f t="shared" si="39"/>
        <v>0</v>
      </c>
      <c r="BL190" s="18" t="s">
        <v>246</v>
      </c>
      <c r="BM190" s="159" t="s">
        <v>1063</v>
      </c>
    </row>
    <row r="191" spans="1:65" s="2" customFormat="1" ht="14.4" customHeight="1">
      <c r="A191" s="34"/>
      <c r="B191" s="147"/>
      <c r="C191" s="190" t="s">
        <v>80</v>
      </c>
      <c r="D191" s="190" t="s">
        <v>541</v>
      </c>
      <c r="E191" s="191" t="s">
        <v>3342</v>
      </c>
      <c r="F191" s="192" t="s">
        <v>3343</v>
      </c>
      <c r="G191" s="193" t="s">
        <v>454</v>
      </c>
      <c r="H191" s="194">
        <v>1.2</v>
      </c>
      <c r="I191" s="195"/>
      <c r="J191" s="194">
        <f t="shared" si="30"/>
        <v>0</v>
      </c>
      <c r="K191" s="196"/>
      <c r="L191" s="197"/>
      <c r="M191" s="198" t="s">
        <v>1</v>
      </c>
      <c r="N191" s="199" t="s">
        <v>46</v>
      </c>
      <c r="O191" s="60"/>
      <c r="P191" s="157">
        <f t="shared" si="31"/>
        <v>0</v>
      </c>
      <c r="Q191" s="157">
        <v>0</v>
      </c>
      <c r="R191" s="157">
        <f t="shared" si="32"/>
        <v>0</v>
      </c>
      <c r="S191" s="157">
        <v>0</v>
      </c>
      <c r="T191" s="158">
        <f t="shared" si="33"/>
        <v>0</v>
      </c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R191" s="159" t="s">
        <v>291</v>
      </c>
      <c r="AT191" s="159" t="s">
        <v>541</v>
      </c>
      <c r="AU191" s="159" t="s">
        <v>252</v>
      </c>
      <c r="AY191" s="18" t="s">
        <v>239</v>
      </c>
      <c r="BE191" s="160">
        <f t="shared" si="34"/>
        <v>0</v>
      </c>
      <c r="BF191" s="160">
        <f t="shared" si="35"/>
        <v>0</v>
      </c>
      <c r="BG191" s="160">
        <f t="shared" si="36"/>
        <v>0</v>
      </c>
      <c r="BH191" s="160">
        <f t="shared" si="37"/>
        <v>0</v>
      </c>
      <c r="BI191" s="160">
        <f t="shared" si="38"/>
        <v>0</v>
      </c>
      <c r="BJ191" s="18" t="s">
        <v>140</v>
      </c>
      <c r="BK191" s="161">
        <f t="shared" si="39"/>
        <v>0</v>
      </c>
      <c r="BL191" s="18" t="s">
        <v>246</v>
      </c>
      <c r="BM191" s="159" t="s">
        <v>1104</v>
      </c>
    </row>
    <row r="192" spans="1:65" s="2" customFormat="1" ht="24.25" customHeight="1">
      <c r="A192" s="34"/>
      <c r="B192" s="147"/>
      <c r="C192" s="148" t="s">
        <v>80</v>
      </c>
      <c r="D192" s="148" t="s">
        <v>242</v>
      </c>
      <c r="E192" s="149" t="s">
        <v>312</v>
      </c>
      <c r="F192" s="150" t="s">
        <v>3344</v>
      </c>
      <c r="G192" s="151" t="s">
        <v>245</v>
      </c>
      <c r="H192" s="152">
        <v>0.72</v>
      </c>
      <c r="I192" s="153"/>
      <c r="J192" s="152">
        <f t="shared" si="30"/>
        <v>0</v>
      </c>
      <c r="K192" s="154"/>
      <c r="L192" s="35"/>
      <c r="M192" s="155" t="s">
        <v>1</v>
      </c>
      <c r="N192" s="156" t="s">
        <v>46</v>
      </c>
      <c r="O192" s="60"/>
      <c r="P192" s="157">
        <f t="shared" si="31"/>
        <v>0</v>
      </c>
      <c r="Q192" s="157">
        <v>0</v>
      </c>
      <c r="R192" s="157">
        <f t="shared" si="32"/>
        <v>0</v>
      </c>
      <c r="S192" s="157">
        <v>0</v>
      </c>
      <c r="T192" s="158">
        <f t="shared" si="33"/>
        <v>0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159" t="s">
        <v>246</v>
      </c>
      <c r="AT192" s="159" t="s">
        <v>242</v>
      </c>
      <c r="AU192" s="159" t="s">
        <v>252</v>
      </c>
      <c r="AY192" s="18" t="s">
        <v>239</v>
      </c>
      <c r="BE192" s="160">
        <f t="shared" si="34"/>
        <v>0</v>
      </c>
      <c r="BF192" s="160">
        <f t="shared" si="35"/>
        <v>0</v>
      </c>
      <c r="BG192" s="160">
        <f t="shared" si="36"/>
        <v>0</v>
      </c>
      <c r="BH192" s="160">
        <f t="shared" si="37"/>
        <v>0</v>
      </c>
      <c r="BI192" s="160">
        <f t="shared" si="38"/>
        <v>0</v>
      </c>
      <c r="BJ192" s="18" t="s">
        <v>140</v>
      </c>
      <c r="BK192" s="161">
        <f t="shared" si="39"/>
        <v>0</v>
      </c>
      <c r="BL192" s="18" t="s">
        <v>246</v>
      </c>
      <c r="BM192" s="159" t="s">
        <v>1144</v>
      </c>
    </row>
    <row r="193" spans="1:65" s="2" customFormat="1" ht="24.25" customHeight="1">
      <c r="A193" s="34"/>
      <c r="B193" s="147"/>
      <c r="C193" s="148" t="s">
        <v>80</v>
      </c>
      <c r="D193" s="148" t="s">
        <v>242</v>
      </c>
      <c r="E193" s="149" t="s">
        <v>320</v>
      </c>
      <c r="F193" s="150" t="s">
        <v>3299</v>
      </c>
      <c r="G193" s="151" t="s">
        <v>245</v>
      </c>
      <c r="H193" s="152">
        <v>0.72</v>
      </c>
      <c r="I193" s="153"/>
      <c r="J193" s="152">
        <f t="shared" si="30"/>
        <v>0</v>
      </c>
      <c r="K193" s="154"/>
      <c r="L193" s="35"/>
      <c r="M193" s="155" t="s">
        <v>1</v>
      </c>
      <c r="N193" s="156" t="s">
        <v>46</v>
      </c>
      <c r="O193" s="60"/>
      <c r="P193" s="157">
        <f t="shared" si="31"/>
        <v>0</v>
      </c>
      <c r="Q193" s="157">
        <v>0</v>
      </c>
      <c r="R193" s="157">
        <f t="shared" si="32"/>
        <v>0</v>
      </c>
      <c r="S193" s="157">
        <v>0</v>
      </c>
      <c r="T193" s="158">
        <f t="shared" si="33"/>
        <v>0</v>
      </c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R193" s="159" t="s">
        <v>246</v>
      </c>
      <c r="AT193" s="159" t="s">
        <v>242</v>
      </c>
      <c r="AU193" s="159" t="s">
        <v>252</v>
      </c>
      <c r="AY193" s="18" t="s">
        <v>239</v>
      </c>
      <c r="BE193" s="160">
        <f t="shared" si="34"/>
        <v>0</v>
      </c>
      <c r="BF193" s="160">
        <f t="shared" si="35"/>
        <v>0</v>
      </c>
      <c r="BG193" s="160">
        <f t="shared" si="36"/>
        <v>0</v>
      </c>
      <c r="BH193" s="160">
        <f t="shared" si="37"/>
        <v>0</v>
      </c>
      <c r="BI193" s="160">
        <f t="shared" si="38"/>
        <v>0</v>
      </c>
      <c r="BJ193" s="18" t="s">
        <v>140</v>
      </c>
      <c r="BK193" s="161">
        <f t="shared" si="39"/>
        <v>0</v>
      </c>
      <c r="BL193" s="18" t="s">
        <v>246</v>
      </c>
      <c r="BM193" s="159" t="s">
        <v>1147</v>
      </c>
    </row>
    <row r="194" spans="1:65" s="2" customFormat="1" ht="14.4" customHeight="1">
      <c r="A194" s="34"/>
      <c r="B194" s="147"/>
      <c r="C194" s="190" t="s">
        <v>80</v>
      </c>
      <c r="D194" s="190" t="s">
        <v>541</v>
      </c>
      <c r="E194" s="191" t="s">
        <v>327</v>
      </c>
      <c r="F194" s="192" t="s">
        <v>3300</v>
      </c>
      <c r="G194" s="193" t="s">
        <v>245</v>
      </c>
      <c r="H194" s="194">
        <v>0.72</v>
      </c>
      <c r="I194" s="195"/>
      <c r="J194" s="194">
        <f t="shared" si="30"/>
        <v>0</v>
      </c>
      <c r="K194" s="196"/>
      <c r="L194" s="197"/>
      <c r="M194" s="198" t="s">
        <v>1</v>
      </c>
      <c r="N194" s="199" t="s">
        <v>46</v>
      </c>
      <c r="O194" s="60"/>
      <c r="P194" s="157">
        <f t="shared" si="31"/>
        <v>0</v>
      </c>
      <c r="Q194" s="157">
        <v>0</v>
      </c>
      <c r="R194" s="157">
        <f t="shared" si="32"/>
        <v>0</v>
      </c>
      <c r="S194" s="157">
        <v>0</v>
      </c>
      <c r="T194" s="158">
        <f t="shared" si="33"/>
        <v>0</v>
      </c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R194" s="159" t="s">
        <v>291</v>
      </c>
      <c r="AT194" s="159" t="s">
        <v>541</v>
      </c>
      <c r="AU194" s="159" t="s">
        <v>252</v>
      </c>
      <c r="AY194" s="18" t="s">
        <v>239</v>
      </c>
      <c r="BE194" s="160">
        <f t="shared" si="34"/>
        <v>0</v>
      </c>
      <c r="BF194" s="160">
        <f t="shared" si="35"/>
        <v>0</v>
      </c>
      <c r="BG194" s="160">
        <f t="shared" si="36"/>
        <v>0</v>
      </c>
      <c r="BH194" s="160">
        <f t="shared" si="37"/>
        <v>0</v>
      </c>
      <c r="BI194" s="160">
        <f t="shared" si="38"/>
        <v>0</v>
      </c>
      <c r="BJ194" s="18" t="s">
        <v>140</v>
      </c>
      <c r="BK194" s="161">
        <f t="shared" si="39"/>
        <v>0</v>
      </c>
      <c r="BL194" s="18" t="s">
        <v>246</v>
      </c>
      <c r="BM194" s="159" t="s">
        <v>1157</v>
      </c>
    </row>
    <row r="195" spans="1:65" s="2" customFormat="1" ht="14.4" customHeight="1">
      <c r="A195" s="34"/>
      <c r="B195" s="147"/>
      <c r="C195" s="190" t="s">
        <v>80</v>
      </c>
      <c r="D195" s="190" t="s">
        <v>541</v>
      </c>
      <c r="E195" s="191" t="s">
        <v>334</v>
      </c>
      <c r="F195" s="192" t="s">
        <v>3345</v>
      </c>
      <c r="G195" s="193" t="s">
        <v>388</v>
      </c>
      <c r="H195" s="194">
        <v>1</v>
      </c>
      <c r="I195" s="195"/>
      <c r="J195" s="194">
        <f t="shared" si="30"/>
        <v>0</v>
      </c>
      <c r="K195" s="196"/>
      <c r="L195" s="197"/>
      <c r="M195" s="198" t="s">
        <v>1</v>
      </c>
      <c r="N195" s="199" t="s">
        <v>46</v>
      </c>
      <c r="O195" s="60"/>
      <c r="P195" s="157">
        <f t="shared" si="31"/>
        <v>0</v>
      </c>
      <c r="Q195" s="157">
        <v>0</v>
      </c>
      <c r="R195" s="157">
        <f t="shared" si="32"/>
        <v>0</v>
      </c>
      <c r="S195" s="157">
        <v>0</v>
      </c>
      <c r="T195" s="158">
        <f t="shared" si="33"/>
        <v>0</v>
      </c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R195" s="159" t="s">
        <v>291</v>
      </c>
      <c r="AT195" s="159" t="s">
        <v>541</v>
      </c>
      <c r="AU195" s="159" t="s">
        <v>252</v>
      </c>
      <c r="AY195" s="18" t="s">
        <v>239</v>
      </c>
      <c r="BE195" s="160">
        <f t="shared" si="34"/>
        <v>0</v>
      </c>
      <c r="BF195" s="160">
        <f t="shared" si="35"/>
        <v>0</v>
      </c>
      <c r="BG195" s="160">
        <f t="shared" si="36"/>
        <v>0</v>
      </c>
      <c r="BH195" s="160">
        <f t="shared" si="37"/>
        <v>0</v>
      </c>
      <c r="BI195" s="160">
        <f t="shared" si="38"/>
        <v>0</v>
      </c>
      <c r="BJ195" s="18" t="s">
        <v>140</v>
      </c>
      <c r="BK195" s="161">
        <f t="shared" si="39"/>
        <v>0</v>
      </c>
      <c r="BL195" s="18" t="s">
        <v>246</v>
      </c>
      <c r="BM195" s="159" t="s">
        <v>1100</v>
      </c>
    </row>
    <row r="196" spans="1:65" s="2" customFormat="1" ht="14.4" customHeight="1">
      <c r="A196" s="34"/>
      <c r="B196" s="147"/>
      <c r="C196" s="190" t="s">
        <v>80</v>
      </c>
      <c r="D196" s="190" t="s">
        <v>541</v>
      </c>
      <c r="E196" s="191" t="s">
        <v>339</v>
      </c>
      <c r="F196" s="192" t="s">
        <v>3346</v>
      </c>
      <c r="G196" s="193" t="s">
        <v>388</v>
      </c>
      <c r="H196" s="194">
        <v>2</v>
      </c>
      <c r="I196" s="195"/>
      <c r="J196" s="194">
        <f t="shared" si="30"/>
        <v>0</v>
      </c>
      <c r="K196" s="196"/>
      <c r="L196" s="197"/>
      <c r="M196" s="198" t="s">
        <v>1</v>
      </c>
      <c r="N196" s="199" t="s">
        <v>46</v>
      </c>
      <c r="O196" s="60"/>
      <c r="P196" s="157">
        <f t="shared" si="31"/>
        <v>0</v>
      </c>
      <c r="Q196" s="157">
        <v>0</v>
      </c>
      <c r="R196" s="157">
        <f t="shared" si="32"/>
        <v>0</v>
      </c>
      <c r="S196" s="157">
        <v>0</v>
      </c>
      <c r="T196" s="158">
        <f t="shared" si="33"/>
        <v>0</v>
      </c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R196" s="159" t="s">
        <v>291</v>
      </c>
      <c r="AT196" s="159" t="s">
        <v>541</v>
      </c>
      <c r="AU196" s="159" t="s">
        <v>252</v>
      </c>
      <c r="AY196" s="18" t="s">
        <v>239</v>
      </c>
      <c r="BE196" s="160">
        <f t="shared" si="34"/>
        <v>0</v>
      </c>
      <c r="BF196" s="160">
        <f t="shared" si="35"/>
        <v>0</v>
      </c>
      <c r="BG196" s="160">
        <f t="shared" si="36"/>
        <v>0</v>
      </c>
      <c r="BH196" s="160">
        <f t="shared" si="37"/>
        <v>0</v>
      </c>
      <c r="BI196" s="160">
        <f t="shared" si="38"/>
        <v>0</v>
      </c>
      <c r="BJ196" s="18" t="s">
        <v>140</v>
      </c>
      <c r="BK196" s="161">
        <f t="shared" si="39"/>
        <v>0</v>
      </c>
      <c r="BL196" s="18" t="s">
        <v>246</v>
      </c>
      <c r="BM196" s="159" t="s">
        <v>1242</v>
      </c>
    </row>
    <row r="197" spans="1:65" s="2" customFormat="1" ht="14.4" customHeight="1">
      <c r="A197" s="34"/>
      <c r="B197" s="147"/>
      <c r="C197" s="190" t="s">
        <v>80</v>
      </c>
      <c r="D197" s="190" t="s">
        <v>541</v>
      </c>
      <c r="E197" s="191" t="s">
        <v>344</v>
      </c>
      <c r="F197" s="192" t="s">
        <v>3347</v>
      </c>
      <c r="G197" s="193" t="s">
        <v>388</v>
      </c>
      <c r="H197" s="194">
        <v>3</v>
      </c>
      <c r="I197" s="195"/>
      <c r="J197" s="194">
        <f t="shared" si="30"/>
        <v>0</v>
      </c>
      <c r="K197" s="196"/>
      <c r="L197" s="197"/>
      <c r="M197" s="198" t="s">
        <v>1</v>
      </c>
      <c r="N197" s="199" t="s">
        <v>46</v>
      </c>
      <c r="O197" s="60"/>
      <c r="P197" s="157">
        <f t="shared" si="31"/>
        <v>0</v>
      </c>
      <c r="Q197" s="157">
        <v>0</v>
      </c>
      <c r="R197" s="157">
        <f t="shared" si="32"/>
        <v>0</v>
      </c>
      <c r="S197" s="157">
        <v>0</v>
      </c>
      <c r="T197" s="158">
        <f t="shared" si="33"/>
        <v>0</v>
      </c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R197" s="159" t="s">
        <v>291</v>
      </c>
      <c r="AT197" s="159" t="s">
        <v>541</v>
      </c>
      <c r="AU197" s="159" t="s">
        <v>252</v>
      </c>
      <c r="AY197" s="18" t="s">
        <v>239</v>
      </c>
      <c r="BE197" s="160">
        <f t="shared" si="34"/>
        <v>0</v>
      </c>
      <c r="BF197" s="160">
        <f t="shared" si="35"/>
        <v>0</v>
      </c>
      <c r="BG197" s="160">
        <f t="shared" si="36"/>
        <v>0</v>
      </c>
      <c r="BH197" s="160">
        <f t="shared" si="37"/>
        <v>0</v>
      </c>
      <c r="BI197" s="160">
        <f t="shared" si="38"/>
        <v>0</v>
      </c>
      <c r="BJ197" s="18" t="s">
        <v>140</v>
      </c>
      <c r="BK197" s="161">
        <f t="shared" si="39"/>
        <v>0</v>
      </c>
      <c r="BL197" s="18" t="s">
        <v>246</v>
      </c>
      <c r="BM197" s="159" t="s">
        <v>1181</v>
      </c>
    </row>
    <row r="198" spans="1:65" s="2" customFormat="1" ht="14.4" customHeight="1">
      <c r="A198" s="34"/>
      <c r="B198" s="147"/>
      <c r="C198" s="190" t="s">
        <v>80</v>
      </c>
      <c r="D198" s="190" t="s">
        <v>541</v>
      </c>
      <c r="E198" s="191" t="s">
        <v>307</v>
      </c>
      <c r="F198" s="192" t="s">
        <v>3348</v>
      </c>
      <c r="G198" s="193" t="s">
        <v>388</v>
      </c>
      <c r="H198" s="194">
        <v>3</v>
      </c>
      <c r="I198" s="195"/>
      <c r="J198" s="194">
        <f t="shared" si="30"/>
        <v>0</v>
      </c>
      <c r="K198" s="196"/>
      <c r="L198" s="197"/>
      <c r="M198" s="198" t="s">
        <v>1</v>
      </c>
      <c r="N198" s="199" t="s">
        <v>46</v>
      </c>
      <c r="O198" s="60"/>
      <c r="P198" s="157">
        <f t="shared" si="31"/>
        <v>0</v>
      </c>
      <c r="Q198" s="157">
        <v>0</v>
      </c>
      <c r="R198" s="157">
        <f t="shared" si="32"/>
        <v>0</v>
      </c>
      <c r="S198" s="157">
        <v>0</v>
      </c>
      <c r="T198" s="158">
        <f t="shared" si="33"/>
        <v>0</v>
      </c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R198" s="159" t="s">
        <v>291</v>
      </c>
      <c r="AT198" s="159" t="s">
        <v>541</v>
      </c>
      <c r="AU198" s="159" t="s">
        <v>252</v>
      </c>
      <c r="AY198" s="18" t="s">
        <v>239</v>
      </c>
      <c r="BE198" s="160">
        <f t="shared" si="34"/>
        <v>0</v>
      </c>
      <c r="BF198" s="160">
        <f t="shared" si="35"/>
        <v>0</v>
      </c>
      <c r="BG198" s="160">
        <f t="shared" si="36"/>
        <v>0</v>
      </c>
      <c r="BH198" s="160">
        <f t="shared" si="37"/>
        <v>0</v>
      </c>
      <c r="BI198" s="160">
        <f t="shared" si="38"/>
        <v>0</v>
      </c>
      <c r="BJ198" s="18" t="s">
        <v>140</v>
      </c>
      <c r="BK198" s="161">
        <f t="shared" si="39"/>
        <v>0</v>
      </c>
      <c r="BL198" s="18" t="s">
        <v>246</v>
      </c>
      <c r="BM198" s="159" t="s">
        <v>1203</v>
      </c>
    </row>
    <row r="199" spans="1:65" s="2" customFormat="1" ht="14.4" customHeight="1">
      <c r="A199" s="34"/>
      <c r="B199" s="147"/>
      <c r="C199" s="190" t="s">
        <v>80</v>
      </c>
      <c r="D199" s="190" t="s">
        <v>541</v>
      </c>
      <c r="E199" s="191" t="s">
        <v>355</v>
      </c>
      <c r="F199" s="192" t="s">
        <v>3349</v>
      </c>
      <c r="G199" s="193" t="s">
        <v>388</v>
      </c>
      <c r="H199" s="194">
        <v>1</v>
      </c>
      <c r="I199" s="195"/>
      <c r="J199" s="194">
        <f t="shared" si="30"/>
        <v>0</v>
      </c>
      <c r="K199" s="196"/>
      <c r="L199" s="197"/>
      <c r="M199" s="198" t="s">
        <v>1</v>
      </c>
      <c r="N199" s="199" t="s">
        <v>46</v>
      </c>
      <c r="O199" s="60"/>
      <c r="P199" s="157">
        <f t="shared" si="31"/>
        <v>0</v>
      </c>
      <c r="Q199" s="157">
        <v>0</v>
      </c>
      <c r="R199" s="157">
        <f t="shared" si="32"/>
        <v>0</v>
      </c>
      <c r="S199" s="157">
        <v>0</v>
      </c>
      <c r="T199" s="158">
        <f t="shared" si="33"/>
        <v>0</v>
      </c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R199" s="159" t="s">
        <v>291</v>
      </c>
      <c r="AT199" s="159" t="s">
        <v>541</v>
      </c>
      <c r="AU199" s="159" t="s">
        <v>252</v>
      </c>
      <c r="AY199" s="18" t="s">
        <v>239</v>
      </c>
      <c r="BE199" s="160">
        <f t="shared" si="34"/>
        <v>0</v>
      </c>
      <c r="BF199" s="160">
        <f t="shared" si="35"/>
        <v>0</v>
      </c>
      <c r="BG199" s="160">
        <f t="shared" si="36"/>
        <v>0</v>
      </c>
      <c r="BH199" s="160">
        <f t="shared" si="37"/>
        <v>0</v>
      </c>
      <c r="BI199" s="160">
        <f t="shared" si="38"/>
        <v>0</v>
      </c>
      <c r="BJ199" s="18" t="s">
        <v>140</v>
      </c>
      <c r="BK199" s="161">
        <f t="shared" si="39"/>
        <v>0</v>
      </c>
      <c r="BL199" s="18" t="s">
        <v>246</v>
      </c>
      <c r="BM199" s="159" t="s">
        <v>1245</v>
      </c>
    </row>
    <row r="200" spans="1:65" s="2" customFormat="1" ht="14.4" customHeight="1">
      <c r="A200" s="34"/>
      <c r="B200" s="147"/>
      <c r="C200" s="190" t="s">
        <v>80</v>
      </c>
      <c r="D200" s="190" t="s">
        <v>541</v>
      </c>
      <c r="E200" s="191" t="s">
        <v>761</v>
      </c>
      <c r="F200" s="192" t="s">
        <v>3350</v>
      </c>
      <c r="G200" s="193" t="s">
        <v>388</v>
      </c>
      <c r="H200" s="194">
        <v>2</v>
      </c>
      <c r="I200" s="195"/>
      <c r="J200" s="194">
        <f t="shared" si="30"/>
        <v>0</v>
      </c>
      <c r="K200" s="196"/>
      <c r="L200" s="197"/>
      <c r="M200" s="198" t="s">
        <v>1</v>
      </c>
      <c r="N200" s="199" t="s">
        <v>46</v>
      </c>
      <c r="O200" s="60"/>
      <c r="P200" s="157">
        <f t="shared" si="31"/>
        <v>0</v>
      </c>
      <c r="Q200" s="157">
        <v>0</v>
      </c>
      <c r="R200" s="157">
        <f t="shared" si="32"/>
        <v>0</v>
      </c>
      <c r="S200" s="157">
        <v>0</v>
      </c>
      <c r="T200" s="158">
        <f t="shared" si="33"/>
        <v>0</v>
      </c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R200" s="159" t="s">
        <v>291</v>
      </c>
      <c r="AT200" s="159" t="s">
        <v>541</v>
      </c>
      <c r="AU200" s="159" t="s">
        <v>252</v>
      </c>
      <c r="AY200" s="18" t="s">
        <v>239</v>
      </c>
      <c r="BE200" s="160">
        <f t="shared" si="34"/>
        <v>0</v>
      </c>
      <c r="BF200" s="160">
        <f t="shared" si="35"/>
        <v>0</v>
      </c>
      <c r="BG200" s="160">
        <f t="shared" si="36"/>
        <v>0</v>
      </c>
      <c r="BH200" s="160">
        <f t="shared" si="37"/>
        <v>0</v>
      </c>
      <c r="BI200" s="160">
        <f t="shared" si="38"/>
        <v>0</v>
      </c>
      <c r="BJ200" s="18" t="s">
        <v>140</v>
      </c>
      <c r="BK200" s="161">
        <f t="shared" si="39"/>
        <v>0</v>
      </c>
      <c r="BL200" s="18" t="s">
        <v>246</v>
      </c>
      <c r="BM200" s="159" t="s">
        <v>403</v>
      </c>
    </row>
    <row r="201" spans="1:65" s="12" customFormat="1" ht="20.8" customHeight="1">
      <c r="B201" s="134"/>
      <c r="D201" s="135" t="s">
        <v>79</v>
      </c>
      <c r="E201" s="145" t="s">
        <v>3351</v>
      </c>
      <c r="F201" s="145" t="s">
        <v>3352</v>
      </c>
      <c r="I201" s="137"/>
      <c r="J201" s="146">
        <f>BK201</f>
        <v>0</v>
      </c>
      <c r="L201" s="134"/>
      <c r="M201" s="139"/>
      <c r="N201" s="140"/>
      <c r="O201" s="140"/>
      <c r="P201" s="141">
        <f>SUM(P202:P229)</f>
        <v>0</v>
      </c>
      <c r="Q201" s="140"/>
      <c r="R201" s="141">
        <f>SUM(R202:R229)</f>
        <v>0</v>
      </c>
      <c r="S201" s="140"/>
      <c r="T201" s="142">
        <f>SUM(T202:T229)</f>
        <v>0</v>
      </c>
      <c r="AR201" s="135" t="s">
        <v>88</v>
      </c>
      <c r="AT201" s="143" t="s">
        <v>79</v>
      </c>
      <c r="AU201" s="143" t="s">
        <v>140</v>
      </c>
      <c r="AY201" s="135" t="s">
        <v>239</v>
      </c>
      <c r="BK201" s="144">
        <f>SUM(BK202:BK229)</f>
        <v>0</v>
      </c>
    </row>
    <row r="202" spans="1:65" s="2" customFormat="1" ht="24.25" customHeight="1">
      <c r="A202" s="34"/>
      <c r="B202" s="147"/>
      <c r="C202" s="148" t="s">
        <v>80</v>
      </c>
      <c r="D202" s="148" t="s">
        <v>242</v>
      </c>
      <c r="E202" s="149" t="s">
        <v>3353</v>
      </c>
      <c r="F202" s="150" t="s">
        <v>3354</v>
      </c>
      <c r="G202" s="151" t="s">
        <v>261</v>
      </c>
      <c r="H202" s="152">
        <v>143.19999999999999</v>
      </c>
      <c r="I202" s="153"/>
      <c r="J202" s="152">
        <f t="shared" ref="J202:J229" si="40">ROUND(I202*H202,3)</f>
        <v>0</v>
      </c>
      <c r="K202" s="154"/>
      <c r="L202" s="35"/>
      <c r="M202" s="155" t="s">
        <v>1</v>
      </c>
      <c r="N202" s="156" t="s">
        <v>46</v>
      </c>
      <c r="O202" s="60"/>
      <c r="P202" s="157">
        <f t="shared" ref="P202:P229" si="41">O202*H202</f>
        <v>0</v>
      </c>
      <c r="Q202" s="157">
        <v>0</v>
      </c>
      <c r="R202" s="157">
        <f t="shared" ref="R202:R229" si="42">Q202*H202</f>
        <v>0</v>
      </c>
      <c r="S202" s="157">
        <v>0</v>
      </c>
      <c r="T202" s="158">
        <f t="shared" ref="T202:T229" si="43">S202*H202</f>
        <v>0</v>
      </c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R202" s="159" t="s">
        <v>246</v>
      </c>
      <c r="AT202" s="159" t="s">
        <v>242</v>
      </c>
      <c r="AU202" s="159" t="s">
        <v>252</v>
      </c>
      <c r="AY202" s="18" t="s">
        <v>239</v>
      </c>
      <c r="BE202" s="160">
        <f t="shared" ref="BE202:BE229" si="44">IF(N202="základná",J202,0)</f>
        <v>0</v>
      </c>
      <c r="BF202" s="160">
        <f t="shared" ref="BF202:BF229" si="45">IF(N202="znížená",J202,0)</f>
        <v>0</v>
      </c>
      <c r="BG202" s="160">
        <f t="shared" ref="BG202:BG229" si="46">IF(N202="zákl. prenesená",J202,0)</f>
        <v>0</v>
      </c>
      <c r="BH202" s="160">
        <f t="shared" ref="BH202:BH229" si="47">IF(N202="zníž. prenesená",J202,0)</f>
        <v>0</v>
      </c>
      <c r="BI202" s="160">
        <f t="shared" ref="BI202:BI229" si="48">IF(N202="nulová",J202,0)</f>
        <v>0</v>
      </c>
      <c r="BJ202" s="18" t="s">
        <v>140</v>
      </c>
      <c r="BK202" s="161">
        <f t="shared" ref="BK202:BK229" si="49">ROUND(I202*H202,3)</f>
        <v>0</v>
      </c>
      <c r="BL202" s="18" t="s">
        <v>246</v>
      </c>
      <c r="BM202" s="159" t="s">
        <v>1274</v>
      </c>
    </row>
    <row r="203" spans="1:65" s="2" customFormat="1" ht="24.25" customHeight="1">
      <c r="A203" s="34"/>
      <c r="B203" s="147"/>
      <c r="C203" s="148" t="s">
        <v>80</v>
      </c>
      <c r="D203" s="148" t="s">
        <v>242</v>
      </c>
      <c r="E203" s="149" t="s">
        <v>3355</v>
      </c>
      <c r="F203" s="150" t="s">
        <v>3356</v>
      </c>
      <c r="G203" s="151" t="s">
        <v>261</v>
      </c>
      <c r="H203" s="152">
        <v>143.19999999999999</v>
      </c>
      <c r="I203" s="153"/>
      <c r="J203" s="152">
        <f t="shared" si="40"/>
        <v>0</v>
      </c>
      <c r="K203" s="154"/>
      <c r="L203" s="35"/>
      <c r="M203" s="155" t="s">
        <v>1</v>
      </c>
      <c r="N203" s="156" t="s">
        <v>46</v>
      </c>
      <c r="O203" s="60"/>
      <c r="P203" s="157">
        <f t="shared" si="41"/>
        <v>0</v>
      </c>
      <c r="Q203" s="157">
        <v>0</v>
      </c>
      <c r="R203" s="157">
        <f t="shared" si="42"/>
        <v>0</v>
      </c>
      <c r="S203" s="157">
        <v>0</v>
      </c>
      <c r="T203" s="158">
        <f t="shared" si="43"/>
        <v>0</v>
      </c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R203" s="159" t="s">
        <v>246</v>
      </c>
      <c r="AT203" s="159" t="s">
        <v>242</v>
      </c>
      <c r="AU203" s="159" t="s">
        <v>252</v>
      </c>
      <c r="AY203" s="18" t="s">
        <v>239</v>
      </c>
      <c r="BE203" s="160">
        <f t="shared" si="44"/>
        <v>0</v>
      </c>
      <c r="BF203" s="160">
        <f t="shared" si="45"/>
        <v>0</v>
      </c>
      <c r="BG203" s="160">
        <f t="shared" si="46"/>
        <v>0</v>
      </c>
      <c r="BH203" s="160">
        <f t="shared" si="47"/>
        <v>0</v>
      </c>
      <c r="BI203" s="160">
        <f t="shared" si="48"/>
        <v>0</v>
      </c>
      <c r="BJ203" s="18" t="s">
        <v>140</v>
      </c>
      <c r="BK203" s="161">
        <f t="shared" si="49"/>
        <v>0</v>
      </c>
      <c r="BL203" s="18" t="s">
        <v>246</v>
      </c>
      <c r="BM203" s="159" t="s">
        <v>420</v>
      </c>
    </row>
    <row r="204" spans="1:65" s="2" customFormat="1" ht="49.1" customHeight="1">
      <c r="A204" s="34"/>
      <c r="B204" s="147"/>
      <c r="C204" s="148" t="s">
        <v>80</v>
      </c>
      <c r="D204" s="148" t="s">
        <v>242</v>
      </c>
      <c r="E204" s="149" t="s">
        <v>3357</v>
      </c>
      <c r="F204" s="150" t="s">
        <v>3358</v>
      </c>
      <c r="G204" s="151" t="s">
        <v>261</v>
      </c>
      <c r="H204" s="152">
        <v>143.19999999999999</v>
      </c>
      <c r="I204" s="153"/>
      <c r="J204" s="152">
        <f t="shared" si="40"/>
        <v>0</v>
      </c>
      <c r="K204" s="154"/>
      <c r="L204" s="35"/>
      <c r="M204" s="155" t="s">
        <v>1</v>
      </c>
      <c r="N204" s="156" t="s">
        <v>46</v>
      </c>
      <c r="O204" s="60"/>
      <c r="P204" s="157">
        <f t="shared" si="41"/>
        <v>0</v>
      </c>
      <c r="Q204" s="157">
        <v>0</v>
      </c>
      <c r="R204" s="157">
        <f t="shared" si="42"/>
        <v>0</v>
      </c>
      <c r="S204" s="157">
        <v>0</v>
      </c>
      <c r="T204" s="158">
        <f t="shared" si="43"/>
        <v>0</v>
      </c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R204" s="159" t="s">
        <v>246</v>
      </c>
      <c r="AT204" s="159" t="s">
        <v>242</v>
      </c>
      <c r="AU204" s="159" t="s">
        <v>252</v>
      </c>
      <c r="AY204" s="18" t="s">
        <v>239</v>
      </c>
      <c r="BE204" s="160">
        <f t="shared" si="44"/>
        <v>0</v>
      </c>
      <c r="BF204" s="160">
        <f t="shared" si="45"/>
        <v>0</v>
      </c>
      <c r="BG204" s="160">
        <f t="shared" si="46"/>
        <v>0</v>
      </c>
      <c r="BH204" s="160">
        <f t="shared" si="47"/>
        <v>0</v>
      </c>
      <c r="BI204" s="160">
        <f t="shared" si="48"/>
        <v>0</v>
      </c>
      <c r="BJ204" s="18" t="s">
        <v>140</v>
      </c>
      <c r="BK204" s="161">
        <f t="shared" si="49"/>
        <v>0</v>
      </c>
      <c r="BL204" s="18" t="s">
        <v>246</v>
      </c>
      <c r="BM204" s="159" t="s">
        <v>1285</v>
      </c>
    </row>
    <row r="205" spans="1:65" s="2" customFormat="1" ht="62.7" customHeight="1">
      <c r="A205" s="34"/>
      <c r="B205" s="147"/>
      <c r="C205" s="148" t="s">
        <v>80</v>
      </c>
      <c r="D205" s="148" t="s">
        <v>242</v>
      </c>
      <c r="E205" s="149" t="s">
        <v>3359</v>
      </c>
      <c r="F205" s="150" t="s">
        <v>3360</v>
      </c>
      <c r="G205" s="151" t="s">
        <v>261</v>
      </c>
      <c r="H205" s="152">
        <v>143.19999999999999</v>
      </c>
      <c r="I205" s="153"/>
      <c r="J205" s="152">
        <f t="shared" si="40"/>
        <v>0</v>
      </c>
      <c r="K205" s="154"/>
      <c r="L205" s="35"/>
      <c r="M205" s="155" t="s">
        <v>1</v>
      </c>
      <c r="N205" s="156" t="s">
        <v>46</v>
      </c>
      <c r="O205" s="60"/>
      <c r="P205" s="157">
        <f t="shared" si="41"/>
        <v>0</v>
      </c>
      <c r="Q205" s="157">
        <v>0</v>
      </c>
      <c r="R205" s="157">
        <f t="shared" si="42"/>
        <v>0</v>
      </c>
      <c r="S205" s="157">
        <v>0</v>
      </c>
      <c r="T205" s="158">
        <f t="shared" si="43"/>
        <v>0</v>
      </c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R205" s="159" t="s">
        <v>246</v>
      </c>
      <c r="AT205" s="159" t="s">
        <v>242</v>
      </c>
      <c r="AU205" s="159" t="s">
        <v>252</v>
      </c>
      <c r="AY205" s="18" t="s">
        <v>239</v>
      </c>
      <c r="BE205" s="160">
        <f t="shared" si="44"/>
        <v>0</v>
      </c>
      <c r="BF205" s="160">
        <f t="shared" si="45"/>
        <v>0</v>
      </c>
      <c r="BG205" s="160">
        <f t="shared" si="46"/>
        <v>0</v>
      </c>
      <c r="BH205" s="160">
        <f t="shared" si="47"/>
        <v>0</v>
      </c>
      <c r="BI205" s="160">
        <f t="shared" si="48"/>
        <v>0</v>
      </c>
      <c r="BJ205" s="18" t="s">
        <v>140</v>
      </c>
      <c r="BK205" s="161">
        <f t="shared" si="49"/>
        <v>0</v>
      </c>
      <c r="BL205" s="18" t="s">
        <v>246</v>
      </c>
      <c r="BM205" s="159" t="s">
        <v>1290</v>
      </c>
    </row>
    <row r="206" spans="1:65" s="2" customFormat="1" ht="76.599999999999994" customHeight="1">
      <c r="A206" s="34"/>
      <c r="B206" s="147"/>
      <c r="C206" s="148" t="s">
        <v>80</v>
      </c>
      <c r="D206" s="148" t="s">
        <v>242</v>
      </c>
      <c r="E206" s="149" t="s">
        <v>3361</v>
      </c>
      <c r="F206" s="150" t="s">
        <v>3362</v>
      </c>
      <c r="G206" s="151" t="s">
        <v>388</v>
      </c>
      <c r="H206" s="152">
        <v>325</v>
      </c>
      <c r="I206" s="153"/>
      <c r="J206" s="152">
        <f t="shared" si="40"/>
        <v>0</v>
      </c>
      <c r="K206" s="154"/>
      <c r="L206" s="35"/>
      <c r="M206" s="155" t="s">
        <v>1</v>
      </c>
      <c r="N206" s="156" t="s">
        <v>46</v>
      </c>
      <c r="O206" s="60"/>
      <c r="P206" s="157">
        <f t="shared" si="41"/>
        <v>0</v>
      </c>
      <c r="Q206" s="157">
        <v>0</v>
      </c>
      <c r="R206" s="157">
        <f t="shared" si="42"/>
        <v>0</v>
      </c>
      <c r="S206" s="157">
        <v>0</v>
      </c>
      <c r="T206" s="158">
        <f t="shared" si="43"/>
        <v>0</v>
      </c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R206" s="159" t="s">
        <v>246</v>
      </c>
      <c r="AT206" s="159" t="s">
        <v>242</v>
      </c>
      <c r="AU206" s="159" t="s">
        <v>252</v>
      </c>
      <c r="AY206" s="18" t="s">
        <v>239</v>
      </c>
      <c r="BE206" s="160">
        <f t="shared" si="44"/>
        <v>0</v>
      </c>
      <c r="BF206" s="160">
        <f t="shared" si="45"/>
        <v>0</v>
      </c>
      <c r="BG206" s="160">
        <f t="shared" si="46"/>
        <v>0</v>
      </c>
      <c r="BH206" s="160">
        <f t="shared" si="47"/>
        <v>0</v>
      </c>
      <c r="BI206" s="160">
        <f t="shared" si="48"/>
        <v>0</v>
      </c>
      <c r="BJ206" s="18" t="s">
        <v>140</v>
      </c>
      <c r="BK206" s="161">
        <f t="shared" si="49"/>
        <v>0</v>
      </c>
      <c r="BL206" s="18" t="s">
        <v>246</v>
      </c>
      <c r="BM206" s="159" t="s">
        <v>1374</v>
      </c>
    </row>
    <row r="207" spans="1:65" s="2" customFormat="1" ht="76.599999999999994" customHeight="1">
      <c r="A207" s="34"/>
      <c r="B207" s="147"/>
      <c r="C207" s="148" t="s">
        <v>80</v>
      </c>
      <c r="D207" s="148" t="s">
        <v>242</v>
      </c>
      <c r="E207" s="149" t="s">
        <v>3363</v>
      </c>
      <c r="F207" s="150" t="s">
        <v>3364</v>
      </c>
      <c r="G207" s="151" t="s">
        <v>388</v>
      </c>
      <c r="H207" s="152">
        <v>120</v>
      </c>
      <c r="I207" s="153"/>
      <c r="J207" s="152">
        <f t="shared" si="40"/>
        <v>0</v>
      </c>
      <c r="K207" s="154"/>
      <c r="L207" s="35"/>
      <c r="M207" s="155" t="s">
        <v>1</v>
      </c>
      <c r="N207" s="156" t="s">
        <v>46</v>
      </c>
      <c r="O207" s="60"/>
      <c r="P207" s="157">
        <f t="shared" si="41"/>
        <v>0</v>
      </c>
      <c r="Q207" s="157">
        <v>0</v>
      </c>
      <c r="R207" s="157">
        <f t="shared" si="42"/>
        <v>0</v>
      </c>
      <c r="S207" s="157">
        <v>0</v>
      </c>
      <c r="T207" s="158">
        <f t="shared" si="43"/>
        <v>0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159" t="s">
        <v>246</v>
      </c>
      <c r="AT207" s="159" t="s">
        <v>242</v>
      </c>
      <c r="AU207" s="159" t="s">
        <v>252</v>
      </c>
      <c r="AY207" s="18" t="s">
        <v>239</v>
      </c>
      <c r="BE207" s="160">
        <f t="shared" si="44"/>
        <v>0</v>
      </c>
      <c r="BF207" s="160">
        <f t="shared" si="45"/>
        <v>0</v>
      </c>
      <c r="BG207" s="160">
        <f t="shared" si="46"/>
        <v>0</v>
      </c>
      <c r="BH207" s="160">
        <f t="shared" si="47"/>
        <v>0</v>
      </c>
      <c r="BI207" s="160">
        <f t="shared" si="48"/>
        <v>0</v>
      </c>
      <c r="BJ207" s="18" t="s">
        <v>140</v>
      </c>
      <c r="BK207" s="161">
        <f t="shared" si="49"/>
        <v>0</v>
      </c>
      <c r="BL207" s="18" t="s">
        <v>246</v>
      </c>
      <c r="BM207" s="159" t="s">
        <v>1336</v>
      </c>
    </row>
    <row r="208" spans="1:65" s="2" customFormat="1" ht="38" customHeight="1">
      <c r="A208" s="34"/>
      <c r="B208" s="147"/>
      <c r="C208" s="148" t="s">
        <v>80</v>
      </c>
      <c r="D208" s="148" t="s">
        <v>242</v>
      </c>
      <c r="E208" s="149" t="s">
        <v>3365</v>
      </c>
      <c r="F208" s="150" t="s">
        <v>3366</v>
      </c>
      <c r="G208" s="151" t="s">
        <v>388</v>
      </c>
      <c r="H208" s="152">
        <v>445</v>
      </c>
      <c r="I208" s="153"/>
      <c r="J208" s="152">
        <f t="shared" si="40"/>
        <v>0</v>
      </c>
      <c r="K208" s="154"/>
      <c r="L208" s="35"/>
      <c r="M208" s="155" t="s">
        <v>1</v>
      </c>
      <c r="N208" s="156" t="s">
        <v>46</v>
      </c>
      <c r="O208" s="60"/>
      <c r="P208" s="157">
        <f t="shared" si="41"/>
        <v>0</v>
      </c>
      <c r="Q208" s="157">
        <v>0</v>
      </c>
      <c r="R208" s="157">
        <f t="shared" si="42"/>
        <v>0</v>
      </c>
      <c r="S208" s="157">
        <v>0</v>
      </c>
      <c r="T208" s="158">
        <f t="shared" si="43"/>
        <v>0</v>
      </c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R208" s="159" t="s">
        <v>246</v>
      </c>
      <c r="AT208" s="159" t="s">
        <v>242</v>
      </c>
      <c r="AU208" s="159" t="s">
        <v>252</v>
      </c>
      <c r="AY208" s="18" t="s">
        <v>239</v>
      </c>
      <c r="BE208" s="160">
        <f t="shared" si="44"/>
        <v>0</v>
      </c>
      <c r="BF208" s="160">
        <f t="shared" si="45"/>
        <v>0</v>
      </c>
      <c r="BG208" s="160">
        <f t="shared" si="46"/>
        <v>0</v>
      </c>
      <c r="BH208" s="160">
        <f t="shared" si="47"/>
        <v>0</v>
      </c>
      <c r="BI208" s="160">
        <f t="shared" si="48"/>
        <v>0</v>
      </c>
      <c r="BJ208" s="18" t="s">
        <v>140</v>
      </c>
      <c r="BK208" s="161">
        <f t="shared" si="49"/>
        <v>0</v>
      </c>
      <c r="BL208" s="18" t="s">
        <v>246</v>
      </c>
      <c r="BM208" s="159" t="s">
        <v>1326</v>
      </c>
    </row>
    <row r="209" spans="1:65" s="2" customFormat="1" ht="24.25" customHeight="1">
      <c r="A209" s="34"/>
      <c r="B209" s="147"/>
      <c r="C209" s="190" t="s">
        <v>80</v>
      </c>
      <c r="D209" s="190" t="s">
        <v>541</v>
      </c>
      <c r="E209" s="191" t="s">
        <v>3367</v>
      </c>
      <c r="F209" s="192" t="s">
        <v>3368</v>
      </c>
      <c r="G209" s="193" t="s">
        <v>245</v>
      </c>
      <c r="H209" s="194">
        <v>0.625</v>
      </c>
      <c r="I209" s="195"/>
      <c r="J209" s="194">
        <f t="shared" si="40"/>
        <v>0</v>
      </c>
      <c r="K209" s="196"/>
      <c r="L209" s="197"/>
      <c r="M209" s="198" t="s">
        <v>1</v>
      </c>
      <c r="N209" s="199" t="s">
        <v>46</v>
      </c>
      <c r="O209" s="60"/>
      <c r="P209" s="157">
        <f t="shared" si="41"/>
        <v>0</v>
      </c>
      <c r="Q209" s="157">
        <v>0</v>
      </c>
      <c r="R209" s="157">
        <f t="shared" si="42"/>
        <v>0</v>
      </c>
      <c r="S209" s="157">
        <v>0</v>
      </c>
      <c r="T209" s="158">
        <f t="shared" si="43"/>
        <v>0</v>
      </c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R209" s="159" t="s">
        <v>291</v>
      </c>
      <c r="AT209" s="159" t="s">
        <v>541</v>
      </c>
      <c r="AU209" s="159" t="s">
        <v>252</v>
      </c>
      <c r="AY209" s="18" t="s">
        <v>239</v>
      </c>
      <c r="BE209" s="160">
        <f t="shared" si="44"/>
        <v>0</v>
      </c>
      <c r="BF209" s="160">
        <f t="shared" si="45"/>
        <v>0</v>
      </c>
      <c r="BG209" s="160">
        <f t="shared" si="46"/>
        <v>0</v>
      </c>
      <c r="BH209" s="160">
        <f t="shared" si="47"/>
        <v>0</v>
      </c>
      <c r="BI209" s="160">
        <f t="shared" si="48"/>
        <v>0</v>
      </c>
      <c r="BJ209" s="18" t="s">
        <v>140</v>
      </c>
      <c r="BK209" s="161">
        <f t="shared" si="49"/>
        <v>0</v>
      </c>
      <c r="BL209" s="18" t="s">
        <v>246</v>
      </c>
      <c r="BM209" s="159" t="s">
        <v>825</v>
      </c>
    </row>
    <row r="210" spans="1:65" s="2" customFormat="1" ht="14.4" customHeight="1">
      <c r="A210" s="34"/>
      <c r="B210" s="147"/>
      <c r="C210" s="190" t="s">
        <v>80</v>
      </c>
      <c r="D210" s="190" t="s">
        <v>541</v>
      </c>
      <c r="E210" s="191" t="s">
        <v>3369</v>
      </c>
      <c r="F210" s="192" t="s">
        <v>3370</v>
      </c>
      <c r="G210" s="193" t="s">
        <v>388</v>
      </c>
      <c r="H210" s="194">
        <v>120</v>
      </c>
      <c r="I210" s="195"/>
      <c r="J210" s="194">
        <f t="shared" si="40"/>
        <v>0</v>
      </c>
      <c r="K210" s="196"/>
      <c r="L210" s="197"/>
      <c r="M210" s="198" t="s">
        <v>1</v>
      </c>
      <c r="N210" s="199" t="s">
        <v>46</v>
      </c>
      <c r="O210" s="60"/>
      <c r="P210" s="157">
        <f t="shared" si="41"/>
        <v>0</v>
      </c>
      <c r="Q210" s="157">
        <v>0</v>
      </c>
      <c r="R210" s="157">
        <f t="shared" si="42"/>
        <v>0</v>
      </c>
      <c r="S210" s="157">
        <v>0</v>
      </c>
      <c r="T210" s="158">
        <f t="shared" si="43"/>
        <v>0</v>
      </c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R210" s="159" t="s">
        <v>291</v>
      </c>
      <c r="AT210" s="159" t="s">
        <v>541</v>
      </c>
      <c r="AU210" s="159" t="s">
        <v>252</v>
      </c>
      <c r="AY210" s="18" t="s">
        <v>239</v>
      </c>
      <c r="BE210" s="160">
        <f t="shared" si="44"/>
        <v>0</v>
      </c>
      <c r="BF210" s="160">
        <f t="shared" si="45"/>
        <v>0</v>
      </c>
      <c r="BG210" s="160">
        <f t="shared" si="46"/>
        <v>0</v>
      </c>
      <c r="BH210" s="160">
        <f t="shared" si="47"/>
        <v>0</v>
      </c>
      <c r="BI210" s="160">
        <f t="shared" si="48"/>
        <v>0</v>
      </c>
      <c r="BJ210" s="18" t="s">
        <v>140</v>
      </c>
      <c r="BK210" s="161">
        <f t="shared" si="49"/>
        <v>0</v>
      </c>
      <c r="BL210" s="18" t="s">
        <v>246</v>
      </c>
      <c r="BM210" s="159" t="s">
        <v>832</v>
      </c>
    </row>
    <row r="211" spans="1:65" s="2" customFormat="1" ht="14.4" customHeight="1">
      <c r="A211" s="34"/>
      <c r="B211" s="147"/>
      <c r="C211" s="190" t="s">
        <v>80</v>
      </c>
      <c r="D211" s="190" t="s">
        <v>541</v>
      </c>
      <c r="E211" s="191" t="s">
        <v>3371</v>
      </c>
      <c r="F211" s="192" t="s">
        <v>3372</v>
      </c>
      <c r="G211" s="193" t="s">
        <v>388</v>
      </c>
      <c r="H211" s="194">
        <v>40</v>
      </c>
      <c r="I211" s="195"/>
      <c r="J211" s="194">
        <f t="shared" si="40"/>
        <v>0</v>
      </c>
      <c r="K211" s="196"/>
      <c r="L211" s="197"/>
      <c r="M211" s="198" t="s">
        <v>1</v>
      </c>
      <c r="N211" s="199" t="s">
        <v>46</v>
      </c>
      <c r="O211" s="60"/>
      <c r="P211" s="157">
        <f t="shared" si="41"/>
        <v>0</v>
      </c>
      <c r="Q211" s="157">
        <v>0</v>
      </c>
      <c r="R211" s="157">
        <f t="shared" si="42"/>
        <v>0</v>
      </c>
      <c r="S211" s="157">
        <v>0</v>
      </c>
      <c r="T211" s="158">
        <f t="shared" si="43"/>
        <v>0</v>
      </c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R211" s="159" t="s">
        <v>291</v>
      </c>
      <c r="AT211" s="159" t="s">
        <v>541</v>
      </c>
      <c r="AU211" s="159" t="s">
        <v>252</v>
      </c>
      <c r="AY211" s="18" t="s">
        <v>239</v>
      </c>
      <c r="BE211" s="160">
        <f t="shared" si="44"/>
        <v>0</v>
      </c>
      <c r="BF211" s="160">
        <f t="shared" si="45"/>
        <v>0</v>
      </c>
      <c r="BG211" s="160">
        <f t="shared" si="46"/>
        <v>0</v>
      </c>
      <c r="BH211" s="160">
        <f t="shared" si="47"/>
        <v>0</v>
      </c>
      <c r="BI211" s="160">
        <f t="shared" si="48"/>
        <v>0</v>
      </c>
      <c r="BJ211" s="18" t="s">
        <v>140</v>
      </c>
      <c r="BK211" s="161">
        <f t="shared" si="49"/>
        <v>0</v>
      </c>
      <c r="BL211" s="18" t="s">
        <v>246</v>
      </c>
      <c r="BM211" s="159" t="s">
        <v>849</v>
      </c>
    </row>
    <row r="212" spans="1:65" s="2" customFormat="1" ht="14.4" customHeight="1">
      <c r="A212" s="34"/>
      <c r="B212" s="147"/>
      <c r="C212" s="190" t="s">
        <v>80</v>
      </c>
      <c r="D212" s="190" t="s">
        <v>541</v>
      </c>
      <c r="E212" s="191" t="s">
        <v>304</v>
      </c>
      <c r="F212" s="192" t="s">
        <v>3373</v>
      </c>
      <c r="G212" s="193" t="s">
        <v>388</v>
      </c>
      <c r="H212" s="194">
        <v>40</v>
      </c>
      <c r="I212" s="195"/>
      <c r="J212" s="194">
        <f t="shared" si="40"/>
        <v>0</v>
      </c>
      <c r="K212" s="196"/>
      <c r="L212" s="197"/>
      <c r="M212" s="198" t="s">
        <v>1</v>
      </c>
      <c r="N212" s="199" t="s">
        <v>46</v>
      </c>
      <c r="O212" s="60"/>
      <c r="P212" s="157">
        <f t="shared" si="41"/>
        <v>0</v>
      </c>
      <c r="Q212" s="157">
        <v>0</v>
      </c>
      <c r="R212" s="157">
        <f t="shared" si="42"/>
        <v>0</v>
      </c>
      <c r="S212" s="157">
        <v>0</v>
      </c>
      <c r="T212" s="158">
        <f t="shared" si="43"/>
        <v>0</v>
      </c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R212" s="159" t="s">
        <v>291</v>
      </c>
      <c r="AT212" s="159" t="s">
        <v>541</v>
      </c>
      <c r="AU212" s="159" t="s">
        <v>252</v>
      </c>
      <c r="AY212" s="18" t="s">
        <v>239</v>
      </c>
      <c r="BE212" s="160">
        <f t="shared" si="44"/>
        <v>0</v>
      </c>
      <c r="BF212" s="160">
        <f t="shared" si="45"/>
        <v>0</v>
      </c>
      <c r="BG212" s="160">
        <f t="shared" si="46"/>
        <v>0</v>
      </c>
      <c r="BH212" s="160">
        <f t="shared" si="47"/>
        <v>0</v>
      </c>
      <c r="BI212" s="160">
        <f t="shared" si="48"/>
        <v>0</v>
      </c>
      <c r="BJ212" s="18" t="s">
        <v>140</v>
      </c>
      <c r="BK212" s="161">
        <f t="shared" si="49"/>
        <v>0</v>
      </c>
      <c r="BL212" s="18" t="s">
        <v>246</v>
      </c>
      <c r="BM212" s="159" t="s">
        <v>870</v>
      </c>
    </row>
    <row r="213" spans="1:65" s="2" customFormat="1" ht="14.4" customHeight="1">
      <c r="A213" s="34"/>
      <c r="B213" s="147"/>
      <c r="C213" s="190" t="s">
        <v>80</v>
      </c>
      <c r="D213" s="190" t="s">
        <v>541</v>
      </c>
      <c r="E213" s="191" t="s">
        <v>312</v>
      </c>
      <c r="F213" s="192" t="s">
        <v>3374</v>
      </c>
      <c r="G213" s="193" t="s">
        <v>388</v>
      </c>
      <c r="H213" s="194">
        <v>40</v>
      </c>
      <c r="I213" s="195"/>
      <c r="J213" s="194">
        <f t="shared" si="40"/>
        <v>0</v>
      </c>
      <c r="K213" s="196"/>
      <c r="L213" s="197"/>
      <c r="M213" s="198" t="s">
        <v>1</v>
      </c>
      <c r="N213" s="199" t="s">
        <v>46</v>
      </c>
      <c r="O213" s="60"/>
      <c r="P213" s="157">
        <f t="shared" si="41"/>
        <v>0</v>
      </c>
      <c r="Q213" s="157">
        <v>0</v>
      </c>
      <c r="R213" s="157">
        <f t="shared" si="42"/>
        <v>0</v>
      </c>
      <c r="S213" s="157">
        <v>0</v>
      </c>
      <c r="T213" s="158">
        <f t="shared" si="43"/>
        <v>0</v>
      </c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R213" s="159" t="s">
        <v>291</v>
      </c>
      <c r="AT213" s="159" t="s">
        <v>541</v>
      </c>
      <c r="AU213" s="159" t="s">
        <v>252</v>
      </c>
      <c r="AY213" s="18" t="s">
        <v>239</v>
      </c>
      <c r="BE213" s="160">
        <f t="shared" si="44"/>
        <v>0</v>
      </c>
      <c r="BF213" s="160">
        <f t="shared" si="45"/>
        <v>0</v>
      </c>
      <c r="BG213" s="160">
        <f t="shared" si="46"/>
        <v>0</v>
      </c>
      <c r="BH213" s="160">
        <f t="shared" si="47"/>
        <v>0</v>
      </c>
      <c r="BI213" s="160">
        <f t="shared" si="48"/>
        <v>0</v>
      </c>
      <c r="BJ213" s="18" t="s">
        <v>140</v>
      </c>
      <c r="BK213" s="161">
        <f t="shared" si="49"/>
        <v>0</v>
      </c>
      <c r="BL213" s="18" t="s">
        <v>246</v>
      </c>
      <c r="BM213" s="159" t="s">
        <v>892</v>
      </c>
    </row>
    <row r="214" spans="1:65" s="2" customFormat="1" ht="14.4" customHeight="1">
      <c r="A214" s="34"/>
      <c r="B214" s="147"/>
      <c r="C214" s="190" t="s">
        <v>80</v>
      </c>
      <c r="D214" s="190" t="s">
        <v>541</v>
      </c>
      <c r="E214" s="191" t="s">
        <v>320</v>
      </c>
      <c r="F214" s="192" t="s">
        <v>3375</v>
      </c>
      <c r="G214" s="193" t="s">
        <v>388</v>
      </c>
      <c r="H214" s="194">
        <v>45</v>
      </c>
      <c r="I214" s="195"/>
      <c r="J214" s="194">
        <f t="shared" si="40"/>
        <v>0</v>
      </c>
      <c r="K214" s="196"/>
      <c r="L214" s="197"/>
      <c r="M214" s="198" t="s">
        <v>1</v>
      </c>
      <c r="N214" s="199" t="s">
        <v>46</v>
      </c>
      <c r="O214" s="60"/>
      <c r="P214" s="157">
        <f t="shared" si="41"/>
        <v>0</v>
      </c>
      <c r="Q214" s="157">
        <v>0</v>
      </c>
      <c r="R214" s="157">
        <f t="shared" si="42"/>
        <v>0</v>
      </c>
      <c r="S214" s="157">
        <v>0</v>
      </c>
      <c r="T214" s="158">
        <f t="shared" si="43"/>
        <v>0</v>
      </c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R214" s="159" t="s">
        <v>291</v>
      </c>
      <c r="AT214" s="159" t="s">
        <v>541</v>
      </c>
      <c r="AU214" s="159" t="s">
        <v>252</v>
      </c>
      <c r="AY214" s="18" t="s">
        <v>239</v>
      </c>
      <c r="BE214" s="160">
        <f t="shared" si="44"/>
        <v>0</v>
      </c>
      <c r="BF214" s="160">
        <f t="shared" si="45"/>
        <v>0</v>
      </c>
      <c r="BG214" s="160">
        <f t="shared" si="46"/>
        <v>0</v>
      </c>
      <c r="BH214" s="160">
        <f t="shared" si="47"/>
        <v>0</v>
      </c>
      <c r="BI214" s="160">
        <f t="shared" si="48"/>
        <v>0</v>
      </c>
      <c r="BJ214" s="18" t="s">
        <v>140</v>
      </c>
      <c r="BK214" s="161">
        <f t="shared" si="49"/>
        <v>0</v>
      </c>
      <c r="BL214" s="18" t="s">
        <v>246</v>
      </c>
      <c r="BM214" s="159" t="s">
        <v>1421</v>
      </c>
    </row>
    <row r="215" spans="1:65" s="2" customFormat="1" ht="14.4" customHeight="1">
      <c r="A215" s="34"/>
      <c r="B215" s="147"/>
      <c r="C215" s="190" t="s">
        <v>80</v>
      </c>
      <c r="D215" s="190" t="s">
        <v>541</v>
      </c>
      <c r="E215" s="191" t="s">
        <v>3376</v>
      </c>
      <c r="F215" s="192" t="s">
        <v>3377</v>
      </c>
      <c r="G215" s="193" t="s">
        <v>388</v>
      </c>
      <c r="H215" s="194">
        <v>45</v>
      </c>
      <c r="I215" s="195"/>
      <c r="J215" s="194">
        <f t="shared" si="40"/>
        <v>0</v>
      </c>
      <c r="K215" s="196"/>
      <c r="L215" s="197"/>
      <c r="M215" s="198" t="s">
        <v>1</v>
      </c>
      <c r="N215" s="199" t="s">
        <v>46</v>
      </c>
      <c r="O215" s="60"/>
      <c r="P215" s="157">
        <f t="shared" si="41"/>
        <v>0</v>
      </c>
      <c r="Q215" s="157">
        <v>0</v>
      </c>
      <c r="R215" s="157">
        <f t="shared" si="42"/>
        <v>0</v>
      </c>
      <c r="S215" s="157">
        <v>0</v>
      </c>
      <c r="T215" s="158">
        <f t="shared" si="43"/>
        <v>0</v>
      </c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159" t="s">
        <v>291</v>
      </c>
      <c r="AT215" s="159" t="s">
        <v>541</v>
      </c>
      <c r="AU215" s="159" t="s">
        <v>252</v>
      </c>
      <c r="AY215" s="18" t="s">
        <v>239</v>
      </c>
      <c r="BE215" s="160">
        <f t="shared" si="44"/>
        <v>0</v>
      </c>
      <c r="BF215" s="160">
        <f t="shared" si="45"/>
        <v>0</v>
      </c>
      <c r="BG215" s="160">
        <f t="shared" si="46"/>
        <v>0</v>
      </c>
      <c r="BH215" s="160">
        <f t="shared" si="47"/>
        <v>0</v>
      </c>
      <c r="BI215" s="160">
        <f t="shared" si="48"/>
        <v>0</v>
      </c>
      <c r="BJ215" s="18" t="s">
        <v>140</v>
      </c>
      <c r="BK215" s="161">
        <f t="shared" si="49"/>
        <v>0</v>
      </c>
      <c r="BL215" s="18" t="s">
        <v>246</v>
      </c>
      <c r="BM215" s="159" t="s">
        <v>1428</v>
      </c>
    </row>
    <row r="216" spans="1:65" s="2" customFormat="1" ht="14.4" customHeight="1">
      <c r="A216" s="34"/>
      <c r="B216" s="147"/>
      <c r="C216" s="190" t="s">
        <v>80</v>
      </c>
      <c r="D216" s="190" t="s">
        <v>541</v>
      </c>
      <c r="E216" s="191" t="s">
        <v>3378</v>
      </c>
      <c r="F216" s="192" t="s">
        <v>3379</v>
      </c>
      <c r="G216" s="193" t="s">
        <v>388</v>
      </c>
      <c r="H216" s="194">
        <v>40</v>
      </c>
      <c r="I216" s="195"/>
      <c r="J216" s="194">
        <f t="shared" si="40"/>
        <v>0</v>
      </c>
      <c r="K216" s="196"/>
      <c r="L216" s="197"/>
      <c r="M216" s="198" t="s">
        <v>1</v>
      </c>
      <c r="N216" s="199" t="s">
        <v>46</v>
      </c>
      <c r="O216" s="60"/>
      <c r="P216" s="157">
        <f t="shared" si="41"/>
        <v>0</v>
      </c>
      <c r="Q216" s="157">
        <v>0</v>
      </c>
      <c r="R216" s="157">
        <f t="shared" si="42"/>
        <v>0</v>
      </c>
      <c r="S216" s="157">
        <v>0</v>
      </c>
      <c r="T216" s="158">
        <f t="shared" si="43"/>
        <v>0</v>
      </c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R216" s="159" t="s">
        <v>291</v>
      </c>
      <c r="AT216" s="159" t="s">
        <v>541</v>
      </c>
      <c r="AU216" s="159" t="s">
        <v>252</v>
      </c>
      <c r="AY216" s="18" t="s">
        <v>239</v>
      </c>
      <c r="BE216" s="160">
        <f t="shared" si="44"/>
        <v>0</v>
      </c>
      <c r="BF216" s="160">
        <f t="shared" si="45"/>
        <v>0</v>
      </c>
      <c r="BG216" s="160">
        <f t="shared" si="46"/>
        <v>0</v>
      </c>
      <c r="BH216" s="160">
        <f t="shared" si="47"/>
        <v>0</v>
      </c>
      <c r="BI216" s="160">
        <f t="shared" si="48"/>
        <v>0</v>
      </c>
      <c r="BJ216" s="18" t="s">
        <v>140</v>
      </c>
      <c r="BK216" s="161">
        <f t="shared" si="49"/>
        <v>0</v>
      </c>
      <c r="BL216" s="18" t="s">
        <v>246</v>
      </c>
      <c r="BM216" s="159" t="s">
        <v>953</v>
      </c>
    </row>
    <row r="217" spans="1:65" s="2" customFormat="1" ht="14.4" customHeight="1">
      <c r="A217" s="34"/>
      <c r="B217" s="147"/>
      <c r="C217" s="190" t="s">
        <v>80</v>
      </c>
      <c r="D217" s="190" t="s">
        <v>541</v>
      </c>
      <c r="E217" s="191" t="s">
        <v>3380</v>
      </c>
      <c r="F217" s="192" t="s">
        <v>3381</v>
      </c>
      <c r="G217" s="193" t="s">
        <v>388</v>
      </c>
      <c r="H217" s="194">
        <v>45</v>
      </c>
      <c r="I217" s="195"/>
      <c r="J217" s="194">
        <f t="shared" si="40"/>
        <v>0</v>
      </c>
      <c r="K217" s="196"/>
      <c r="L217" s="197"/>
      <c r="M217" s="198" t="s">
        <v>1</v>
      </c>
      <c r="N217" s="199" t="s">
        <v>46</v>
      </c>
      <c r="O217" s="60"/>
      <c r="P217" s="157">
        <f t="shared" si="41"/>
        <v>0</v>
      </c>
      <c r="Q217" s="157">
        <v>0</v>
      </c>
      <c r="R217" s="157">
        <f t="shared" si="42"/>
        <v>0</v>
      </c>
      <c r="S217" s="157">
        <v>0</v>
      </c>
      <c r="T217" s="158">
        <f t="shared" si="43"/>
        <v>0</v>
      </c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R217" s="159" t="s">
        <v>291</v>
      </c>
      <c r="AT217" s="159" t="s">
        <v>541</v>
      </c>
      <c r="AU217" s="159" t="s">
        <v>252</v>
      </c>
      <c r="AY217" s="18" t="s">
        <v>239</v>
      </c>
      <c r="BE217" s="160">
        <f t="shared" si="44"/>
        <v>0</v>
      </c>
      <c r="BF217" s="160">
        <f t="shared" si="45"/>
        <v>0</v>
      </c>
      <c r="BG217" s="160">
        <f t="shared" si="46"/>
        <v>0</v>
      </c>
      <c r="BH217" s="160">
        <f t="shared" si="47"/>
        <v>0</v>
      </c>
      <c r="BI217" s="160">
        <f t="shared" si="48"/>
        <v>0</v>
      </c>
      <c r="BJ217" s="18" t="s">
        <v>140</v>
      </c>
      <c r="BK217" s="161">
        <f t="shared" si="49"/>
        <v>0</v>
      </c>
      <c r="BL217" s="18" t="s">
        <v>246</v>
      </c>
      <c r="BM217" s="159" t="s">
        <v>485</v>
      </c>
    </row>
    <row r="218" spans="1:65" s="2" customFormat="1" ht="14.4" customHeight="1">
      <c r="A218" s="34"/>
      <c r="B218" s="147"/>
      <c r="C218" s="190" t="s">
        <v>80</v>
      </c>
      <c r="D218" s="190" t="s">
        <v>541</v>
      </c>
      <c r="E218" s="191" t="s">
        <v>3382</v>
      </c>
      <c r="F218" s="192" t="s">
        <v>3383</v>
      </c>
      <c r="G218" s="193" t="s">
        <v>388</v>
      </c>
      <c r="H218" s="194">
        <v>60</v>
      </c>
      <c r="I218" s="195"/>
      <c r="J218" s="194">
        <f t="shared" si="40"/>
        <v>0</v>
      </c>
      <c r="K218" s="196"/>
      <c r="L218" s="197"/>
      <c r="M218" s="198" t="s">
        <v>1</v>
      </c>
      <c r="N218" s="199" t="s">
        <v>46</v>
      </c>
      <c r="O218" s="60"/>
      <c r="P218" s="157">
        <f t="shared" si="41"/>
        <v>0</v>
      </c>
      <c r="Q218" s="157">
        <v>0</v>
      </c>
      <c r="R218" s="157">
        <f t="shared" si="42"/>
        <v>0</v>
      </c>
      <c r="S218" s="157">
        <v>0</v>
      </c>
      <c r="T218" s="158">
        <f t="shared" si="43"/>
        <v>0</v>
      </c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R218" s="159" t="s">
        <v>291</v>
      </c>
      <c r="AT218" s="159" t="s">
        <v>541</v>
      </c>
      <c r="AU218" s="159" t="s">
        <v>252</v>
      </c>
      <c r="AY218" s="18" t="s">
        <v>239</v>
      </c>
      <c r="BE218" s="160">
        <f t="shared" si="44"/>
        <v>0</v>
      </c>
      <c r="BF218" s="160">
        <f t="shared" si="45"/>
        <v>0</v>
      </c>
      <c r="BG218" s="160">
        <f t="shared" si="46"/>
        <v>0</v>
      </c>
      <c r="BH218" s="160">
        <f t="shared" si="47"/>
        <v>0</v>
      </c>
      <c r="BI218" s="160">
        <f t="shared" si="48"/>
        <v>0</v>
      </c>
      <c r="BJ218" s="18" t="s">
        <v>140</v>
      </c>
      <c r="BK218" s="161">
        <f t="shared" si="49"/>
        <v>0</v>
      </c>
      <c r="BL218" s="18" t="s">
        <v>246</v>
      </c>
      <c r="BM218" s="159" t="s">
        <v>854</v>
      </c>
    </row>
    <row r="219" spans="1:65" s="2" customFormat="1" ht="14.4" customHeight="1">
      <c r="A219" s="34"/>
      <c r="B219" s="147"/>
      <c r="C219" s="190" t="s">
        <v>80</v>
      </c>
      <c r="D219" s="190" t="s">
        <v>541</v>
      </c>
      <c r="E219" s="191" t="s">
        <v>3384</v>
      </c>
      <c r="F219" s="192" t="s">
        <v>3385</v>
      </c>
      <c r="G219" s="193" t="s">
        <v>388</v>
      </c>
      <c r="H219" s="194">
        <v>30</v>
      </c>
      <c r="I219" s="195"/>
      <c r="J219" s="194">
        <f t="shared" si="40"/>
        <v>0</v>
      </c>
      <c r="K219" s="196"/>
      <c r="L219" s="197"/>
      <c r="M219" s="198" t="s">
        <v>1</v>
      </c>
      <c r="N219" s="199" t="s">
        <v>46</v>
      </c>
      <c r="O219" s="60"/>
      <c r="P219" s="157">
        <f t="shared" si="41"/>
        <v>0</v>
      </c>
      <c r="Q219" s="157">
        <v>0</v>
      </c>
      <c r="R219" s="157">
        <f t="shared" si="42"/>
        <v>0</v>
      </c>
      <c r="S219" s="157">
        <v>0</v>
      </c>
      <c r="T219" s="158">
        <f t="shared" si="43"/>
        <v>0</v>
      </c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R219" s="159" t="s">
        <v>291</v>
      </c>
      <c r="AT219" s="159" t="s">
        <v>541</v>
      </c>
      <c r="AU219" s="159" t="s">
        <v>252</v>
      </c>
      <c r="AY219" s="18" t="s">
        <v>239</v>
      </c>
      <c r="BE219" s="160">
        <f t="shared" si="44"/>
        <v>0</v>
      </c>
      <c r="BF219" s="160">
        <f t="shared" si="45"/>
        <v>0</v>
      </c>
      <c r="BG219" s="160">
        <f t="shared" si="46"/>
        <v>0</v>
      </c>
      <c r="BH219" s="160">
        <f t="shared" si="47"/>
        <v>0</v>
      </c>
      <c r="BI219" s="160">
        <f t="shared" si="48"/>
        <v>0</v>
      </c>
      <c r="BJ219" s="18" t="s">
        <v>140</v>
      </c>
      <c r="BK219" s="161">
        <f t="shared" si="49"/>
        <v>0</v>
      </c>
      <c r="BL219" s="18" t="s">
        <v>246</v>
      </c>
      <c r="BM219" s="159" t="s">
        <v>718</v>
      </c>
    </row>
    <row r="220" spans="1:65" s="2" customFormat="1" ht="14.4" customHeight="1">
      <c r="A220" s="34"/>
      <c r="B220" s="147"/>
      <c r="C220" s="190" t="s">
        <v>80</v>
      </c>
      <c r="D220" s="190" t="s">
        <v>541</v>
      </c>
      <c r="E220" s="191" t="s">
        <v>3386</v>
      </c>
      <c r="F220" s="192" t="s">
        <v>3387</v>
      </c>
      <c r="G220" s="193" t="s">
        <v>388</v>
      </c>
      <c r="H220" s="194">
        <v>35</v>
      </c>
      <c r="I220" s="195"/>
      <c r="J220" s="194">
        <f t="shared" si="40"/>
        <v>0</v>
      </c>
      <c r="K220" s="196"/>
      <c r="L220" s="197"/>
      <c r="M220" s="198" t="s">
        <v>1</v>
      </c>
      <c r="N220" s="199" t="s">
        <v>46</v>
      </c>
      <c r="O220" s="60"/>
      <c r="P220" s="157">
        <f t="shared" si="41"/>
        <v>0</v>
      </c>
      <c r="Q220" s="157">
        <v>0</v>
      </c>
      <c r="R220" s="157">
        <f t="shared" si="42"/>
        <v>0</v>
      </c>
      <c r="S220" s="157">
        <v>0</v>
      </c>
      <c r="T220" s="158">
        <f t="shared" si="43"/>
        <v>0</v>
      </c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R220" s="159" t="s">
        <v>291</v>
      </c>
      <c r="AT220" s="159" t="s">
        <v>541</v>
      </c>
      <c r="AU220" s="159" t="s">
        <v>252</v>
      </c>
      <c r="AY220" s="18" t="s">
        <v>239</v>
      </c>
      <c r="BE220" s="160">
        <f t="shared" si="44"/>
        <v>0</v>
      </c>
      <c r="BF220" s="160">
        <f t="shared" si="45"/>
        <v>0</v>
      </c>
      <c r="BG220" s="160">
        <f t="shared" si="46"/>
        <v>0</v>
      </c>
      <c r="BH220" s="160">
        <f t="shared" si="47"/>
        <v>0</v>
      </c>
      <c r="BI220" s="160">
        <f t="shared" si="48"/>
        <v>0</v>
      </c>
      <c r="BJ220" s="18" t="s">
        <v>140</v>
      </c>
      <c r="BK220" s="161">
        <f t="shared" si="49"/>
        <v>0</v>
      </c>
      <c r="BL220" s="18" t="s">
        <v>246</v>
      </c>
      <c r="BM220" s="159" t="s">
        <v>704</v>
      </c>
    </row>
    <row r="221" spans="1:65" s="2" customFormat="1" ht="14.4" customHeight="1">
      <c r="A221" s="34"/>
      <c r="B221" s="147"/>
      <c r="C221" s="190" t="s">
        <v>80</v>
      </c>
      <c r="D221" s="190" t="s">
        <v>541</v>
      </c>
      <c r="E221" s="191" t="s">
        <v>3388</v>
      </c>
      <c r="F221" s="192" t="s">
        <v>3389</v>
      </c>
      <c r="G221" s="193" t="s">
        <v>388</v>
      </c>
      <c r="H221" s="194">
        <v>25</v>
      </c>
      <c r="I221" s="195"/>
      <c r="J221" s="194">
        <f t="shared" si="40"/>
        <v>0</v>
      </c>
      <c r="K221" s="196"/>
      <c r="L221" s="197"/>
      <c r="M221" s="198" t="s">
        <v>1</v>
      </c>
      <c r="N221" s="199" t="s">
        <v>46</v>
      </c>
      <c r="O221" s="60"/>
      <c r="P221" s="157">
        <f t="shared" si="41"/>
        <v>0</v>
      </c>
      <c r="Q221" s="157">
        <v>0</v>
      </c>
      <c r="R221" s="157">
        <f t="shared" si="42"/>
        <v>0</v>
      </c>
      <c r="S221" s="157">
        <v>0</v>
      </c>
      <c r="T221" s="158">
        <f t="shared" si="43"/>
        <v>0</v>
      </c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R221" s="159" t="s">
        <v>291</v>
      </c>
      <c r="AT221" s="159" t="s">
        <v>541</v>
      </c>
      <c r="AU221" s="159" t="s">
        <v>252</v>
      </c>
      <c r="AY221" s="18" t="s">
        <v>239</v>
      </c>
      <c r="BE221" s="160">
        <f t="shared" si="44"/>
        <v>0</v>
      </c>
      <c r="BF221" s="160">
        <f t="shared" si="45"/>
        <v>0</v>
      </c>
      <c r="BG221" s="160">
        <f t="shared" si="46"/>
        <v>0</v>
      </c>
      <c r="BH221" s="160">
        <f t="shared" si="47"/>
        <v>0</v>
      </c>
      <c r="BI221" s="160">
        <f t="shared" si="48"/>
        <v>0</v>
      </c>
      <c r="BJ221" s="18" t="s">
        <v>140</v>
      </c>
      <c r="BK221" s="161">
        <f t="shared" si="49"/>
        <v>0</v>
      </c>
      <c r="BL221" s="18" t="s">
        <v>246</v>
      </c>
      <c r="BM221" s="159" t="s">
        <v>887</v>
      </c>
    </row>
    <row r="222" spans="1:65" s="2" customFormat="1" ht="24.25" customHeight="1">
      <c r="A222" s="34"/>
      <c r="B222" s="147"/>
      <c r="C222" s="148" t="s">
        <v>80</v>
      </c>
      <c r="D222" s="148" t="s">
        <v>242</v>
      </c>
      <c r="E222" s="149" t="s">
        <v>380</v>
      </c>
      <c r="F222" s="150" t="s">
        <v>3390</v>
      </c>
      <c r="G222" s="151" t="s">
        <v>261</v>
      </c>
      <c r="H222" s="152">
        <v>143.19999999999999</v>
      </c>
      <c r="I222" s="153"/>
      <c r="J222" s="152">
        <f t="shared" si="40"/>
        <v>0</v>
      </c>
      <c r="K222" s="154"/>
      <c r="L222" s="35"/>
      <c r="M222" s="155" t="s">
        <v>1</v>
      </c>
      <c r="N222" s="156" t="s">
        <v>46</v>
      </c>
      <c r="O222" s="60"/>
      <c r="P222" s="157">
        <f t="shared" si="41"/>
        <v>0</v>
      </c>
      <c r="Q222" s="157">
        <v>0</v>
      </c>
      <c r="R222" s="157">
        <f t="shared" si="42"/>
        <v>0</v>
      </c>
      <c r="S222" s="157">
        <v>0</v>
      </c>
      <c r="T222" s="158">
        <f t="shared" si="43"/>
        <v>0</v>
      </c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R222" s="159" t="s">
        <v>246</v>
      </c>
      <c r="AT222" s="159" t="s">
        <v>242</v>
      </c>
      <c r="AU222" s="159" t="s">
        <v>252</v>
      </c>
      <c r="AY222" s="18" t="s">
        <v>239</v>
      </c>
      <c r="BE222" s="160">
        <f t="shared" si="44"/>
        <v>0</v>
      </c>
      <c r="BF222" s="160">
        <f t="shared" si="45"/>
        <v>0</v>
      </c>
      <c r="BG222" s="160">
        <f t="shared" si="46"/>
        <v>0</v>
      </c>
      <c r="BH222" s="160">
        <f t="shared" si="47"/>
        <v>0</v>
      </c>
      <c r="BI222" s="160">
        <f t="shared" si="48"/>
        <v>0</v>
      </c>
      <c r="BJ222" s="18" t="s">
        <v>140</v>
      </c>
      <c r="BK222" s="161">
        <f t="shared" si="49"/>
        <v>0</v>
      </c>
      <c r="BL222" s="18" t="s">
        <v>246</v>
      </c>
      <c r="BM222" s="159" t="s">
        <v>729</v>
      </c>
    </row>
    <row r="223" spans="1:65" s="2" customFormat="1" ht="14.4" customHeight="1">
      <c r="A223" s="34"/>
      <c r="B223" s="147"/>
      <c r="C223" s="190" t="s">
        <v>80</v>
      </c>
      <c r="D223" s="190" t="s">
        <v>541</v>
      </c>
      <c r="E223" s="191" t="s">
        <v>393</v>
      </c>
      <c r="F223" s="192" t="s">
        <v>3391</v>
      </c>
      <c r="G223" s="193" t="s">
        <v>261</v>
      </c>
      <c r="H223" s="194">
        <v>143.19999999999999</v>
      </c>
      <c r="I223" s="195"/>
      <c r="J223" s="194">
        <f t="shared" si="40"/>
        <v>0</v>
      </c>
      <c r="K223" s="196"/>
      <c r="L223" s="197"/>
      <c r="M223" s="198" t="s">
        <v>1</v>
      </c>
      <c r="N223" s="199" t="s">
        <v>46</v>
      </c>
      <c r="O223" s="60"/>
      <c r="P223" s="157">
        <f t="shared" si="41"/>
        <v>0</v>
      </c>
      <c r="Q223" s="157">
        <v>0</v>
      </c>
      <c r="R223" s="157">
        <f t="shared" si="42"/>
        <v>0</v>
      </c>
      <c r="S223" s="157">
        <v>0</v>
      </c>
      <c r="T223" s="158">
        <f t="shared" si="43"/>
        <v>0</v>
      </c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R223" s="159" t="s">
        <v>291</v>
      </c>
      <c r="AT223" s="159" t="s">
        <v>541</v>
      </c>
      <c r="AU223" s="159" t="s">
        <v>252</v>
      </c>
      <c r="AY223" s="18" t="s">
        <v>239</v>
      </c>
      <c r="BE223" s="160">
        <f t="shared" si="44"/>
        <v>0</v>
      </c>
      <c r="BF223" s="160">
        <f t="shared" si="45"/>
        <v>0</v>
      </c>
      <c r="BG223" s="160">
        <f t="shared" si="46"/>
        <v>0</v>
      </c>
      <c r="BH223" s="160">
        <f t="shared" si="47"/>
        <v>0</v>
      </c>
      <c r="BI223" s="160">
        <f t="shared" si="48"/>
        <v>0</v>
      </c>
      <c r="BJ223" s="18" t="s">
        <v>140</v>
      </c>
      <c r="BK223" s="161">
        <f t="shared" si="49"/>
        <v>0</v>
      </c>
      <c r="BL223" s="18" t="s">
        <v>246</v>
      </c>
      <c r="BM223" s="159" t="s">
        <v>744</v>
      </c>
    </row>
    <row r="224" spans="1:65" s="2" customFormat="1" ht="24.25" customHeight="1">
      <c r="A224" s="34"/>
      <c r="B224" s="147"/>
      <c r="C224" s="190" t="s">
        <v>80</v>
      </c>
      <c r="D224" s="190" t="s">
        <v>541</v>
      </c>
      <c r="E224" s="191" t="s">
        <v>268</v>
      </c>
      <c r="F224" s="192" t="s">
        <v>3392</v>
      </c>
      <c r="G224" s="193" t="s">
        <v>388</v>
      </c>
      <c r="H224" s="194">
        <v>60</v>
      </c>
      <c r="I224" s="195"/>
      <c r="J224" s="194">
        <f t="shared" si="40"/>
        <v>0</v>
      </c>
      <c r="K224" s="196"/>
      <c r="L224" s="197"/>
      <c r="M224" s="198" t="s">
        <v>1</v>
      </c>
      <c r="N224" s="199" t="s">
        <v>46</v>
      </c>
      <c r="O224" s="60"/>
      <c r="P224" s="157">
        <f t="shared" si="41"/>
        <v>0</v>
      </c>
      <c r="Q224" s="157">
        <v>0</v>
      </c>
      <c r="R224" s="157">
        <f t="shared" si="42"/>
        <v>0</v>
      </c>
      <c r="S224" s="157">
        <v>0</v>
      </c>
      <c r="T224" s="158">
        <f t="shared" si="43"/>
        <v>0</v>
      </c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R224" s="159" t="s">
        <v>291</v>
      </c>
      <c r="AT224" s="159" t="s">
        <v>541</v>
      </c>
      <c r="AU224" s="159" t="s">
        <v>252</v>
      </c>
      <c r="AY224" s="18" t="s">
        <v>239</v>
      </c>
      <c r="BE224" s="160">
        <f t="shared" si="44"/>
        <v>0</v>
      </c>
      <c r="BF224" s="160">
        <f t="shared" si="45"/>
        <v>0</v>
      </c>
      <c r="BG224" s="160">
        <f t="shared" si="46"/>
        <v>0</v>
      </c>
      <c r="BH224" s="160">
        <f t="shared" si="47"/>
        <v>0</v>
      </c>
      <c r="BI224" s="160">
        <f t="shared" si="48"/>
        <v>0</v>
      </c>
      <c r="BJ224" s="18" t="s">
        <v>140</v>
      </c>
      <c r="BK224" s="161">
        <f t="shared" si="49"/>
        <v>0</v>
      </c>
      <c r="BL224" s="18" t="s">
        <v>246</v>
      </c>
      <c r="BM224" s="159" t="s">
        <v>711</v>
      </c>
    </row>
    <row r="225" spans="1:65" s="2" customFormat="1" ht="24.25" customHeight="1">
      <c r="A225" s="34"/>
      <c r="B225" s="147"/>
      <c r="C225" s="148" t="s">
        <v>80</v>
      </c>
      <c r="D225" s="148" t="s">
        <v>242</v>
      </c>
      <c r="E225" s="149" t="s">
        <v>273</v>
      </c>
      <c r="F225" s="150" t="s">
        <v>3393</v>
      </c>
      <c r="G225" s="151" t="s">
        <v>3271</v>
      </c>
      <c r="H225" s="152">
        <v>143.19999999999999</v>
      </c>
      <c r="I225" s="153"/>
      <c r="J225" s="152">
        <f t="shared" si="40"/>
        <v>0</v>
      </c>
      <c r="K225" s="154"/>
      <c r="L225" s="35"/>
      <c r="M225" s="155" t="s">
        <v>1</v>
      </c>
      <c r="N225" s="156" t="s">
        <v>46</v>
      </c>
      <c r="O225" s="60"/>
      <c r="P225" s="157">
        <f t="shared" si="41"/>
        <v>0</v>
      </c>
      <c r="Q225" s="157">
        <v>0</v>
      </c>
      <c r="R225" s="157">
        <f t="shared" si="42"/>
        <v>0</v>
      </c>
      <c r="S225" s="157">
        <v>0</v>
      </c>
      <c r="T225" s="158">
        <f t="shared" si="43"/>
        <v>0</v>
      </c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R225" s="159" t="s">
        <v>246</v>
      </c>
      <c r="AT225" s="159" t="s">
        <v>242</v>
      </c>
      <c r="AU225" s="159" t="s">
        <v>252</v>
      </c>
      <c r="AY225" s="18" t="s">
        <v>239</v>
      </c>
      <c r="BE225" s="160">
        <f t="shared" si="44"/>
        <v>0</v>
      </c>
      <c r="BF225" s="160">
        <f t="shared" si="45"/>
        <v>0</v>
      </c>
      <c r="BG225" s="160">
        <f t="shared" si="46"/>
        <v>0</v>
      </c>
      <c r="BH225" s="160">
        <f t="shared" si="47"/>
        <v>0</v>
      </c>
      <c r="BI225" s="160">
        <f t="shared" si="48"/>
        <v>0</v>
      </c>
      <c r="BJ225" s="18" t="s">
        <v>140</v>
      </c>
      <c r="BK225" s="161">
        <f t="shared" si="49"/>
        <v>0</v>
      </c>
      <c r="BL225" s="18" t="s">
        <v>246</v>
      </c>
      <c r="BM225" s="159" t="s">
        <v>1114</v>
      </c>
    </row>
    <row r="226" spans="1:65" s="2" customFormat="1" ht="24.25" customHeight="1">
      <c r="A226" s="34"/>
      <c r="B226" s="147"/>
      <c r="C226" s="190" t="s">
        <v>80</v>
      </c>
      <c r="D226" s="190" t="s">
        <v>541</v>
      </c>
      <c r="E226" s="191" t="s">
        <v>289</v>
      </c>
      <c r="F226" s="192" t="s">
        <v>3394</v>
      </c>
      <c r="G226" s="193" t="s">
        <v>245</v>
      </c>
      <c r="H226" s="194">
        <v>10</v>
      </c>
      <c r="I226" s="195"/>
      <c r="J226" s="194">
        <f t="shared" si="40"/>
        <v>0</v>
      </c>
      <c r="K226" s="196"/>
      <c r="L226" s="197"/>
      <c r="M226" s="198" t="s">
        <v>1</v>
      </c>
      <c r="N226" s="199" t="s">
        <v>46</v>
      </c>
      <c r="O226" s="60"/>
      <c r="P226" s="157">
        <f t="shared" si="41"/>
        <v>0</v>
      </c>
      <c r="Q226" s="157">
        <v>0</v>
      </c>
      <c r="R226" s="157">
        <f t="shared" si="42"/>
        <v>0</v>
      </c>
      <c r="S226" s="157">
        <v>0</v>
      </c>
      <c r="T226" s="158">
        <f t="shared" si="43"/>
        <v>0</v>
      </c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R226" s="159" t="s">
        <v>291</v>
      </c>
      <c r="AT226" s="159" t="s">
        <v>541</v>
      </c>
      <c r="AU226" s="159" t="s">
        <v>252</v>
      </c>
      <c r="AY226" s="18" t="s">
        <v>239</v>
      </c>
      <c r="BE226" s="160">
        <f t="shared" si="44"/>
        <v>0</v>
      </c>
      <c r="BF226" s="160">
        <f t="shared" si="45"/>
        <v>0</v>
      </c>
      <c r="BG226" s="160">
        <f t="shared" si="46"/>
        <v>0</v>
      </c>
      <c r="BH226" s="160">
        <f t="shared" si="47"/>
        <v>0</v>
      </c>
      <c r="BI226" s="160">
        <f t="shared" si="48"/>
        <v>0</v>
      </c>
      <c r="BJ226" s="18" t="s">
        <v>140</v>
      </c>
      <c r="BK226" s="161">
        <f t="shared" si="49"/>
        <v>0</v>
      </c>
      <c r="BL226" s="18" t="s">
        <v>246</v>
      </c>
      <c r="BM226" s="159" t="s">
        <v>592</v>
      </c>
    </row>
    <row r="227" spans="1:65" s="2" customFormat="1" ht="24.25" customHeight="1">
      <c r="A227" s="34"/>
      <c r="B227" s="147"/>
      <c r="C227" s="148" t="s">
        <v>80</v>
      </c>
      <c r="D227" s="148" t="s">
        <v>242</v>
      </c>
      <c r="E227" s="149" t="s">
        <v>323</v>
      </c>
      <c r="F227" s="150" t="s">
        <v>3395</v>
      </c>
      <c r="G227" s="151" t="s">
        <v>245</v>
      </c>
      <c r="H227" s="152">
        <v>2.25</v>
      </c>
      <c r="I227" s="153"/>
      <c r="J227" s="152">
        <f t="shared" si="40"/>
        <v>0</v>
      </c>
      <c r="K227" s="154"/>
      <c r="L227" s="35"/>
      <c r="M227" s="155" t="s">
        <v>1</v>
      </c>
      <c r="N227" s="156" t="s">
        <v>46</v>
      </c>
      <c r="O227" s="60"/>
      <c r="P227" s="157">
        <f t="shared" si="41"/>
        <v>0</v>
      </c>
      <c r="Q227" s="157">
        <v>0</v>
      </c>
      <c r="R227" s="157">
        <f t="shared" si="42"/>
        <v>0</v>
      </c>
      <c r="S227" s="157">
        <v>0</v>
      </c>
      <c r="T227" s="158">
        <f t="shared" si="43"/>
        <v>0</v>
      </c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R227" s="159" t="s">
        <v>246</v>
      </c>
      <c r="AT227" s="159" t="s">
        <v>242</v>
      </c>
      <c r="AU227" s="159" t="s">
        <v>252</v>
      </c>
      <c r="AY227" s="18" t="s">
        <v>239</v>
      </c>
      <c r="BE227" s="160">
        <f t="shared" si="44"/>
        <v>0</v>
      </c>
      <c r="BF227" s="160">
        <f t="shared" si="45"/>
        <v>0</v>
      </c>
      <c r="BG227" s="160">
        <f t="shared" si="46"/>
        <v>0</v>
      </c>
      <c r="BH227" s="160">
        <f t="shared" si="47"/>
        <v>0</v>
      </c>
      <c r="BI227" s="160">
        <f t="shared" si="48"/>
        <v>0</v>
      </c>
      <c r="BJ227" s="18" t="s">
        <v>140</v>
      </c>
      <c r="BK227" s="161">
        <f t="shared" si="49"/>
        <v>0</v>
      </c>
      <c r="BL227" s="18" t="s">
        <v>246</v>
      </c>
      <c r="BM227" s="159" t="s">
        <v>1251</v>
      </c>
    </row>
    <row r="228" spans="1:65" s="2" customFormat="1" ht="24.25" customHeight="1">
      <c r="A228" s="34"/>
      <c r="B228" s="147"/>
      <c r="C228" s="148" t="s">
        <v>80</v>
      </c>
      <c r="D228" s="148" t="s">
        <v>242</v>
      </c>
      <c r="E228" s="149" t="s">
        <v>383</v>
      </c>
      <c r="F228" s="150" t="s">
        <v>3299</v>
      </c>
      <c r="G228" s="151" t="s">
        <v>245</v>
      </c>
      <c r="H228" s="152">
        <v>2.25</v>
      </c>
      <c r="I228" s="153"/>
      <c r="J228" s="152">
        <f t="shared" si="40"/>
        <v>0</v>
      </c>
      <c r="K228" s="154"/>
      <c r="L228" s="35"/>
      <c r="M228" s="155" t="s">
        <v>1</v>
      </c>
      <c r="N228" s="156" t="s">
        <v>46</v>
      </c>
      <c r="O228" s="60"/>
      <c r="P228" s="157">
        <f t="shared" si="41"/>
        <v>0</v>
      </c>
      <c r="Q228" s="157">
        <v>0</v>
      </c>
      <c r="R228" s="157">
        <f t="shared" si="42"/>
        <v>0</v>
      </c>
      <c r="S228" s="157">
        <v>0</v>
      </c>
      <c r="T228" s="158">
        <f t="shared" si="43"/>
        <v>0</v>
      </c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R228" s="159" t="s">
        <v>246</v>
      </c>
      <c r="AT228" s="159" t="s">
        <v>242</v>
      </c>
      <c r="AU228" s="159" t="s">
        <v>252</v>
      </c>
      <c r="AY228" s="18" t="s">
        <v>239</v>
      </c>
      <c r="BE228" s="160">
        <f t="shared" si="44"/>
        <v>0</v>
      </c>
      <c r="BF228" s="160">
        <f t="shared" si="45"/>
        <v>0</v>
      </c>
      <c r="BG228" s="160">
        <f t="shared" si="46"/>
        <v>0</v>
      </c>
      <c r="BH228" s="160">
        <f t="shared" si="47"/>
        <v>0</v>
      </c>
      <c r="BI228" s="160">
        <f t="shared" si="48"/>
        <v>0</v>
      </c>
      <c r="BJ228" s="18" t="s">
        <v>140</v>
      </c>
      <c r="BK228" s="161">
        <f t="shared" si="49"/>
        <v>0</v>
      </c>
      <c r="BL228" s="18" t="s">
        <v>246</v>
      </c>
      <c r="BM228" s="159" t="s">
        <v>276</v>
      </c>
    </row>
    <row r="229" spans="1:65" s="2" customFormat="1" ht="14.4" customHeight="1">
      <c r="A229" s="34"/>
      <c r="B229" s="147"/>
      <c r="C229" s="190" t="s">
        <v>80</v>
      </c>
      <c r="D229" s="190" t="s">
        <v>541</v>
      </c>
      <c r="E229" s="191" t="s">
        <v>389</v>
      </c>
      <c r="F229" s="192" t="s">
        <v>3300</v>
      </c>
      <c r="G229" s="193" t="s">
        <v>245</v>
      </c>
      <c r="H229" s="194">
        <v>2.25</v>
      </c>
      <c r="I229" s="195"/>
      <c r="J229" s="194">
        <f t="shared" si="40"/>
        <v>0</v>
      </c>
      <c r="K229" s="196"/>
      <c r="L229" s="197"/>
      <c r="M229" s="219" t="s">
        <v>1</v>
      </c>
      <c r="N229" s="220" t="s">
        <v>46</v>
      </c>
      <c r="O229" s="213"/>
      <c r="P229" s="221">
        <f t="shared" si="41"/>
        <v>0</v>
      </c>
      <c r="Q229" s="221">
        <v>0</v>
      </c>
      <c r="R229" s="221">
        <f t="shared" si="42"/>
        <v>0</v>
      </c>
      <c r="S229" s="221">
        <v>0</v>
      </c>
      <c r="T229" s="222">
        <f t="shared" si="43"/>
        <v>0</v>
      </c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159" t="s">
        <v>291</v>
      </c>
      <c r="AT229" s="159" t="s">
        <v>541</v>
      </c>
      <c r="AU229" s="159" t="s">
        <v>252</v>
      </c>
      <c r="AY229" s="18" t="s">
        <v>239</v>
      </c>
      <c r="BE229" s="160">
        <f t="shared" si="44"/>
        <v>0</v>
      </c>
      <c r="BF229" s="160">
        <f t="shared" si="45"/>
        <v>0</v>
      </c>
      <c r="BG229" s="160">
        <f t="shared" si="46"/>
        <v>0</v>
      </c>
      <c r="BH229" s="160">
        <f t="shared" si="47"/>
        <v>0</v>
      </c>
      <c r="BI229" s="160">
        <f t="shared" si="48"/>
        <v>0</v>
      </c>
      <c r="BJ229" s="18" t="s">
        <v>140</v>
      </c>
      <c r="BK229" s="161">
        <f t="shared" si="49"/>
        <v>0</v>
      </c>
      <c r="BL229" s="18" t="s">
        <v>246</v>
      </c>
      <c r="BM229" s="159" t="s">
        <v>1551</v>
      </c>
    </row>
    <row r="230" spans="1:65" s="2" customFormat="1" ht="6.9" customHeight="1">
      <c r="A230" s="34"/>
      <c r="B230" s="49"/>
      <c r="C230" s="50"/>
      <c r="D230" s="50"/>
      <c r="E230" s="50"/>
      <c r="F230" s="50"/>
      <c r="G230" s="50"/>
      <c r="H230" s="50"/>
      <c r="I230" s="50"/>
      <c r="J230" s="50"/>
      <c r="K230" s="50"/>
      <c r="L230" s="35"/>
      <c r="M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</row>
  </sheetData>
  <autoFilter ref="C124:K229" xr:uid="{00000000-0009-0000-0000-000007000000}"/>
  <mergeCells count="9">
    <mergeCell ref="E87:H87"/>
    <mergeCell ref="E115:H115"/>
    <mergeCell ref="E117:H117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339"/>
  <sheetViews>
    <sheetView showGridLines="0" topLeftCell="A101" zoomScale="80" zoomScaleNormal="80" workbookViewId="0">
      <selection activeCell="K123" sqref="K123"/>
    </sheetView>
  </sheetViews>
  <sheetFormatPr defaultRowHeight="10.5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1.42578125" style="1" customWidth="1"/>
    <col min="9" max="10" width="20.140625" style="1" customWidth="1"/>
    <col min="11" max="11" width="27" style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7" customHeight="1">
      <c r="L2" s="278" t="s">
        <v>6</v>
      </c>
      <c r="M2" s="279"/>
      <c r="N2" s="279"/>
      <c r="O2" s="279"/>
      <c r="P2" s="279"/>
      <c r="Q2" s="279"/>
      <c r="R2" s="279"/>
      <c r="S2" s="279"/>
      <c r="T2" s="279"/>
      <c r="U2" s="279"/>
      <c r="V2" s="279"/>
      <c r="AT2" s="18" t="s">
        <v>111</v>
      </c>
    </row>
    <row r="3" spans="1:46" s="1" customFormat="1" ht="6.9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1:46" s="1" customFormat="1" ht="24.9" customHeight="1">
      <c r="B4" s="21"/>
      <c r="D4" s="22" t="s">
        <v>141</v>
      </c>
      <c r="L4" s="21"/>
      <c r="M4" s="96" t="s">
        <v>10</v>
      </c>
      <c r="AT4" s="18" t="s">
        <v>4</v>
      </c>
    </row>
    <row r="5" spans="1:46" s="1" customFormat="1" ht="6.9" customHeight="1">
      <c r="B5" s="21"/>
      <c r="L5" s="21"/>
    </row>
    <row r="6" spans="1:46" s="1" customFormat="1" ht="11.95" customHeight="1">
      <c r="B6" s="21"/>
      <c r="D6" s="28" t="s">
        <v>15</v>
      </c>
      <c r="L6" s="21"/>
    </row>
    <row r="7" spans="1:46" s="1" customFormat="1" ht="16.55" customHeight="1">
      <c r="B7" s="21"/>
      <c r="E7" s="304" t="str">
        <f>'Rekapitulácia stavby'!K6</f>
        <v>MŠ Spojná 6 - rekonštrukcia objektu</v>
      </c>
      <c r="F7" s="305"/>
      <c r="G7" s="305"/>
      <c r="H7" s="305"/>
      <c r="L7" s="21"/>
    </row>
    <row r="8" spans="1:46" s="2" customFormat="1" ht="11.95" customHeight="1">
      <c r="A8" s="34"/>
      <c r="B8" s="35"/>
      <c r="C8" s="34"/>
      <c r="D8" s="28" t="s">
        <v>142</v>
      </c>
      <c r="E8" s="34"/>
      <c r="F8" s="34"/>
      <c r="G8" s="34"/>
      <c r="H8" s="34"/>
      <c r="I8" s="34"/>
      <c r="J8" s="34"/>
      <c r="K8" s="34"/>
      <c r="L8" s="4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5" customHeight="1">
      <c r="A9" s="34"/>
      <c r="B9" s="35"/>
      <c r="C9" s="34"/>
      <c r="D9" s="34"/>
      <c r="E9" s="300" t="s">
        <v>3396</v>
      </c>
      <c r="F9" s="303"/>
      <c r="G9" s="303"/>
      <c r="H9" s="303"/>
      <c r="I9" s="34"/>
      <c r="J9" s="34"/>
      <c r="K9" s="34"/>
      <c r="L9" s="4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>
      <c r="A10" s="34"/>
      <c r="B10" s="35"/>
      <c r="C10" s="34"/>
      <c r="D10" s="34"/>
      <c r="E10" s="34"/>
      <c r="F10" s="34"/>
      <c r="G10" s="34"/>
      <c r="H10" s="34"/>
      <c r="I10" s="34"/>
      <c r="J10" s="34"/>
      <c r="K10" s="34"/>
      <c r="L10" s="4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1.95" customHeight="1">
      <c r="A11" s="34"/>
      <c r="B11" s="35"/>
      <c r="C11" s="34"/>
      <c r="D11" s="28" t="s">
        <v>17</v>
      </c>
      <c r="E11" s="34"/>
      <c r="F11" s="26" t="s">
        <v>1</v>
      </c>
      <c r="G11" s="34"/>
      <c r="H11" s="34"/>
      <c r="I11" s="28" t="s">
        <v>19</v>
      </c>
      <c r="J11" s="26" t="s">
        <v>1</v>
      </c>
      <c r="K11" s="34"/>
      <c r="L11" s="4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95" customHeight="1">
      <c r="A12" s="34"/>
      <c r="B12" s="35"/>
      <c r="C12" s="34"/>
      <c r="D12" s="28" t="s">
        <v>21</v>
      </c>
      <c r="E12" s="34"/>
      <c r="F12" s="26" t="s">
        <v>22</v>
      </c>
      <c r="G12" s="34"/>
      <c r="H12" s="34"/>
      <c r="I12" s="28" t="s">
        <v>23</v>
      </c>
      <c r="J12" s="57">
        <f>'Rekapitulácia stavby'!AN8</f>
        <v>44274</v>
      </c>
      <c r="K12" s="34"/>
      <c r="L12" s="4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1" customHeight="1">
      <c r="A13" s="34"/>
      <c r="B13" s="35"/>
      <c r="C13" s="34"/>
      <c r="D13" s="34"/>
      <c r="E13" s="34"/>
      <c r="F13" s="34"/>
      <c r="G13" s="34"/>
      <c r="H13" s="34"/>
      <c r="I13" s="34"/>
      <c r="J13" s="34"/>
      <c r="K13" s="34"/>
      <c r="L13" s="4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1.95" customHeight="1">
      <c r="A14" s="34"/>
      <c r="B14" s="35"/>
      <c r="C14" s="34"/>
      <c r="D14" s="28" t="s">
        <v>28</v>
      </c>
      <c r="E14" s="34"/>
      <c r="F14" s="34"/>
      <c r="G14" s="34"/>
      <c r="H14" s="34"/>
      <c r="I14" s="28" t="s">
        <v>29</v>
      </c>
      <c r="J14" s="26" t="str">
        <f>IF('Rekapitulácia stavby'!AN10="","",'Rekapitulácia stavby'!AN10)</f>
        <v/>
      </c>
      <c r="K14" s="34"/>
      <c r="L14" s="4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5"/>
      <c r="C15" s="34"/>
      <c r="D15" s="34"/>
      <c r="E15" s="26" t="str">
        <f>IF('Rekapitulácia stavby'!E11="","",'Rekapitulácia stavby'!E11)</f>
        <v xml:space="preserve"> </v>
      </c>
      <c r="F15" s="34"/>
      <c r="G15" s="34"/>
      <c r="H15" s="34"/>
      <c r="I15" s="28" t="s">
        <v>31</v>
      </c>
      <c r="J15" s="26" t="str">
        <f>IF('Rekapitulácia stavby'!AN11="","",'Rekapitulácia stavby'!AN11)</f>
        <v/>
      </c>
      <c r="K15" s="34"/>
      <c r="L15" s="4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" customHeight="1">
      <c r="A16" s="34"/>
      <c r="B16" s="35"/>
      <c r="C16" s="34"/>
      <c r="D16" s="34"/>
      <c r="E16" s="34"/>
      <c r="F16" s="34"/>
      <c r="G16" s="34"/>
      <c r="H16" s="34"/>
      <c r="I16" s="34"/>
      <c r="J16" s="34"/>
      <c r="K16" s="34"/>
      <c r="L16" s="4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1.95" customHeight="1">
      <c r="A17" s="34"/>
      <c r="B17" s="35"/>
      <c r="C17" s="34"/>
      <c r="D17" s="28" t="s">
        <v>32</v>
      </c>
      <c r="E17" s="34"/>
      <c r="F17" s="34"/>
      <c r="G17" s="34"/>
      <c r="H17" s="34"/>
      <c r="I17" s="28" t="s">
        <v>29</v>
      </c>
      <c r="J17" s="29" t="str">
        <f>'Rekapitulácia stavby'!AN13</f>
        <v>Vyplň údaj</v>
      </c>
      <c r="K17" s="34"/>
      <c r="L17" s="4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5"/>
      <c r="C18" s="34"/>
      <c r="D18" s="34"/>
      <c r="E18" s="306" t="str">
        <f>'Rekapitulácia stavby'!E14</f>
        <v>Vyplň údaj</v>
      </c>
      <c r="F18" s="292"/>
      <c r="G18" s="292"/>
      <c r="H18" s="292"/>
      <c r="I18" s="28" t="s">
        <v>31</v>
      </c>
      <c r="J18" s="29" t="str">
        <f>'Rekapitulácia stavby'!AN14</f>
        <v>Vyplň údaj</v>
      </c>
      <c r="K18" s="34"/>
      <c r="L18" s="4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" customHeight="1">
      <c r="A19" s="34"/>
      <c r="B19" s="35"/>
      <c r="C19" s="34"/>
      <c r="D19" s="34"/>
      <c r="E19" s="34"/>
      <c r="F19" s="34"/>
      <c r="G19" s="34"/>
      <c r="H19" s="34"/>
      <c r="I19" s="34"/>
      <c r="J19" s="34"/>
      <c r="K19" s="34"/>
      <c r="L19" s="4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1.95" customHeight="1">
      <c r="A20" s="34"/>
      <c r="B20" s="35"/>
      <c r="C20" s="34"/>
      <c r="D20" s="28" t="s">
        <v>34</v>
      </c>
      <c r="E20" s="34"/>
      <c r="F20" s="34"/>
      <c r="G20" s="34"/>
      <c r="H20" s="34"/>
      <c r="I20" s="28" t="s">
        <v>29</v>
      </c>
      <c r="J20" s="26" t="s">
        <v>1</v>
      </c>
      <c r="K20" s="34"/>
      <c r="L20" s="4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5"/>
      <c r="C21" s="34"/>
      <c r="D21" s="34"/>
      <c r="E21" s="26" t="s">
        <v>35</v>
      </c>
      <c r="F21" s="34"/>
      <c r="G21" s="34"/>
      <c r="H21" s="34"/>
      <c r="I21" s="28" t="s">
        <v>31</v>
      </c>
      <c r="J21" s="26" t="s">
        <v>1</v>
      </c>
      <c r="K21" s="34"/>
      <c r="L21" s="4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" customHeight="1">
      <c r="A22" s="34"/>
      <c r="B22" s="35"/>
      <c r="C22" s="34"/>
      <c r="D22" s="34"/>
      <c r="E22" s="34"/>
      <c r="F22" s="34"/>
      <c r="G22" s="34"/>
      <c r="H22" s="34"/>
      <c r="I22" s="34"/>
      <c r="J22" s="34"/>
      <c r="K22" s="34"/>
      <c r="L22" s="4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1.95" customHeight="1">
      <c r="A23" s="34"/>
      <c r="B23" s="35"/>
      <c r="C23" s="34"/>
      <c r="D23" s="28" t="s">
        <v>37</v>
      </c>
      <c r="E23" s="34"/>
      <c r="F23" s="34"/>
      <c r="G23" s="34"/>
      <c r="H23" s="34"/>
      <c r="I23" s="28" t="s">
        <v>29</v>
      </c>
      <c r="J23" s="26" t="str">
        <f>IF('Rekapitulácia stavby'!AN19="","",'Rekapitulácia stavby'!AN19)</f>
        <v/>
      </c>
      <c r="K23" s="34"/>
      <c r="L23" s="4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5"/>
      <c r="C24" s="34"/>
      <c r="D24" s="34"/>
      <c r="E24" s="26" t="str">
        <f>IF('Rekapitulácia stavby'!E20="","",'Rekapitulácia stavby'!E20)</f>
        <v>Ing. Erich Kreutz</v>
      </c>
      <c r="F24" s="34"/>
      <c r="G24" s="34"/>
      <c r="H24" s="34"/>
      <c r="I24" s="28" t="s">
        <v>31</v>
      </c>
      <c r="J24" s="26" t="str">
        <f>IF('Rekapitulácia stavby'!AN20="","",'Rekapitulácia stavby'!AN20)</f>
        <v/>
      </c>
      <c r="K24" s="34"/>
      <c r="L24" s="4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" customHeight="1">
      <c r="A25" s="34"/>
      <c r="B25" s="35"/>
      <c r="C25" s="34"/>
      <c r="D25" s="34"/>
      <c r="E25" s="34"/>
      <c r="F25" s="34"/>
      <c r="G25" s="34"/>
      <c r="H25" s="34"/>
      <c r="I25" s="34"/>
      <c r="J25" s="34"/>
      <c r="K25" s="34"/>
      <c r="L25" s="4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1.95" customHeight="1">
      <c r="A26" s="34"/>
      <c r="B26" s="35"/>
      <c r="C26" s="34"/>
      <c r="D26" s="28" t="s">
        <v>39</v>
      </c>
      <c r="E26" s="34"/>
      <c r="F26" s="34"/>
      <c r="G26" s="34"/>
      <c r="H26" s="34"/>
      <c r="I26" s="34"/>
      <c r="J26" s="34"/>
      <c r="K26" s="34"/>
      <c r="L26" s="4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5" customHeight="1">
      <c r="A27" s="97"/>
      <c r="B27" s="98"/>
      <c r="C27" s="97"/>
      <c r="D27" s="97"/>
      <c r="E27" s="296" t="s">
        <v>1</v>
      </c>
      <c r="F27" s="296"/>
      <c r="G27" s="296"/>
      <c r="H27" s="29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" customHeight="1">
      <c r="A28" s="34"/>
      <c r="B28" s="35"/>
      <c r="C28" s="34"/>
      <c r="D28" s="34"/>
      <c r="E28" s="34"/>
      <c r="F28" s="34"/>
      <c r="G28" s="34"/>
      <c r="H28" s="34"/>
      <c r="I28" s="34"/>
      <c r="J28" s="34"/>
      <c r="K28" s="34"/>
      <c r="L28" s="4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" customHeight="1">
      <c r="A29" s="34"/>
      <c r="B29" s="35"/>
      <c r="C29" s="34"/>
      <c r="D29" s="68"/>
      <c r="E29" s="68"/>
      <c r="F29" s="68"/>
      <c r="G29" s="68"/>
      <c r="H29" s="68"/>
      <c r="I29" s="68"/>
      <c r="J29" s="68"/>
      <c r="K29" s="68"/>
      <c r="L29" s="4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4" customHeight="1">
      <c r="A30" s="34"/>
      <c r="B30" s="35"/>
      <c r="C30" s="34"/>
      <c r="D30" s="100" t="s">
        <v>40</v>
      </c>
      <c r="E30" s="34"/>
      <c r="F30" s="34"/>
      <c r="G30" s="34"/>
      <c r="H30" s="34"/>
      <c r="I30" s="34"/>
      <c r="J30" s="73">
        <f>ROUND(J124, 2)</f>
        <v>0</v>
      </c>
      <c r="K30" s="34"/>
      <c r="L30" s="4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" customHeight="1">
      <c r="A31" s="34"/>
      <c r="B31" s="35"/>
      <c r="C31" s="34"/>
      <c r="D31" s="68"/>
      <c r="E31" s="68"/>
      <c r="F31" s="68"/>
      <c r="G31" s="68"/>
      <c r="H31" s="68"/>
      <c r="I31" s="68"/>
      <c r="J31" s="68"/>
      <c r="K31" s="68"/>
      <c r="L31" s="4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" customHeight="1">
      <c r="A32" s="34"/>
      <c r="B32" s="35"/>
      <c r="C32" s="34"/>
      <c r="D32" s="34"/>
      <c r="E32" s="34"/>
      <c r="F32" s="38" t="s">
        <v>42</v>
      </c>
      <c r="G32" s="34"/>
      <c r="H32" s="34"/>
      <c r="I32" s="38" t="s">
        <v>41</v>
      </c>
      <c r="J32" s="38" t="s">
        <v>43</v>
      </c>
      <c r="K32" s="34"/>
      <c r="L32" s="4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" customHeight="1">
      <c r="A33" s="34"/>
      <c r="B33" s="35"/>
      <c r="C33" s="34"/>
      <c r="D33" s="101" t="s">
        <v>44</v>
      </c>
      <c r="E33" s="28" t="s">
        <v>45</v>
      </c>
      <c r="F33" s="102">
        <f>ROUND((SUM(BE124:BE338)),  2)</f>
        <v>0</v>
      </c>
      <c r="G33" s="34"/>
      <c r="H33" s="34"/>
      <c r="I33" s="103">
        <v>0.2</v>
      </c>
      <c r="J33" s="102">
        <f>ROUND(((SUM(BE124:BE338))*I33),  2)</f>
        <v>0</v>
      </c>
      <c r="K33" s="34"/>
      <c r="L33" s="4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" customHeight="1">
      <c r="A34" s="34"/>
      <c r="B34" s="35"/>
      <c r="C34" s="34"/>
      <c r="D34" s="34"/>
      <c r="E34" s="28" t="s">
        <v>46</v>
      </c>
      <c r="F34" s="102">
        <f>ROUND((SUM(BF124:BF338)),  2)</f>
        <v>0</v>
      </c>
      <c r="G34" s="34"/>
      <c r="H34" s="34"/>
      <c r="I34" s="103">
        <v>0.2</v>
      </c>
      <c r="J34" s="102">
        <f>ROUND(((SUM(BF124:BF338))*I34),  2)</f>
        <v>0</v>
      </c>
      <c r="K34" s="34"/>
      <c r="L34" s="4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" hidden="1" customHeight="1">
      <c r="A35" s="34"/>
      <c r="B35" s="35"/>
      <c r="C35" s="34"/>
      <c r="D35" s="34"/>
      <c r="E35" s="28" t="s">
        <v>47</v>
      </c>
      <c r="F35" s="102">
        <f>ROUND((SUM(BG124:BG338)),  2)</f>
        <v>0</v>
      </c>
      <c r="G35" s="34"/>
      <c r="H35" s="34"/>
      <c r="I35" s="103">
        <v>0.2</v>
      </c>
      <c r="J35" s="102">
        <f>0</f>
        <v>0</v>
      </c>
      <c r="K35" s="34"/>
      <c r="L35" s="4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" hidden="1" customHeight="1">
      <c r="A36" s="34"/>
      <c r="B36" s="35"/>
      <c r="C36" s="34"/>
      <c r="D36" s="34"/>
      <c r="E36" s="28" t="s">
        <v>48</v>
      </c>
      <c r="F36" s="102">
        <f>ROUND((SUM(BH124:BH338)),  2)</f>
        <v>0</v>
      </c>
      <c r="G36" s="34"/>
      <c r="H36" s="34"/>
      <c r="I36" s="103">
        <v>0.2</v>
      </c>
      <c r="J36" s="102">
        <f>0</f>
        <v>0</v>
      </c>
      <c r="K36" s="34"/>
      <c r="L36" s="4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" hidden="1" customHeight="1">
      <c r="A37" s="34"/>
      <c r="B37" s="35"/>
      <c r="C37" s="34"/>
      <c r="D37" s="34"/>
      <c r="E37" s="28" t="s">
        <v>49</v>
      </c>
      <c r="F37" s="102">
        <f>ROUND((SUM(BI124:BI338)),  2)</f>
        <v>0</v>
      </c>
      <c r="G37" s="34"/>
      <c r="H37" s="34"/>
      <c r="I37" s="103">
        <v>0</v>
      </c>
      <c r="J37" s="102">
        <f>0</f>
        <v>0</v>
      </c>
      <c r="K37" s="34"/>
      <c r="L37" s="4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" customHeight="1">
      <c r="A38" s="34"/>
      <c r="B38" s="35"/>
      <c r="C38" s="34"/>
      <c r="D38" s="34"/>
      <c r="E38" s="34"/>
      <c r="F38" s="34"/>
      <c r="G38" s="34"/>
      <c r="H38" s="34"/>
      <c r="I38" s="34"/>
      <c r="J38" s="34"/>
      <c r="K38" s="34"/>
      <c r="L38" s="4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4" customHeight="1">
      <c r="A39" s="34"/>
      <c r="B39" s="35"/>
      <c r="C39" s="104"/>
      <c r="D39" s="105" t="s">
        <v>50</v>
      </c>
      <c r="E39" s="62"/>
      <c r="F39" s="62"/>
      <c r="G39" s="106" t="s">
        <v>51</v>
      </c>
      <c r="H39" s="107" t="s">
        <v>52</v>
      </c>
      <c r="I39" s="62"/>
      <c r="J39" s="108">
        <f>SUM(J30:J37)</f>
        <v>0</v>
      </c>
      <c r="K39" s="109"/>
      <c r="L39" s="4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" customHeight="1">
      <c r="A40" s="34"/>
      <c r="B40" s="35"/>
      <c r="C40" s="34"/>
      <c r="D40" s="34"/>
      <c r="E40" s="34"/>
      <c r="F40" s="34"/>
      <c r="G40" s="34"/>
      <c r="H40" s="34"/>
      <c r="I40" s="34"/>
      <c r="J40" s="34"/>
      <c r="K40" s="34"/>
      <c r="L40" s="4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" customHeight="1">
      <c r="B41" s="21"/>
      <c r="L41" s="21"/>
    </row>
    <row r="42" spans="1:31" s="1" customFormat="1" ht="14.4" customHeight="1">
      <c r="B42" s="21"/>
      <c r="L42" s="21"/>
    </row>
    <row r="43" spans="1:31" s="1" customFormat="1" ht="14.4" customHeight="1">
      <c r="B43" s="21"/>
      <c r="L43" s="21"/>
    </row>
    <row r="44" spans="1:31" s="1" customFormat="1" ht="14.4" customHeight="1">
      <c r="B44" s="21"/>
      <c r="L44" s="21"/>
    </row>
    <row r="45" spans="1:31" s="1" customFormat="1" ht="14.4" customHeight="1">
      <c r="B45" s="21"/>
      <c r="L45" s="21"/>
    </row>
    <row r="46" spans="1:31" s="1" customFormat="1" ht="14.4" customHeight="1">
      <c r="B46" s="21"/>
      <c r="L46" s="21"/>
    </row>
    <row r="47" spans="1:31" s="1" customFormat="1" ht="14.4" customHeight="1">
      <c r="B47" s="21"/>
      <c r="L47" s="21"/>
    </row>
    <row r="48" spans="1:31" s="1" customFormat="1" ht="14.4" customHeight="1">
      <c r="B48" s="21"/>
      <c r="L48" s="21"/>
    </row>
    <row r="49" spans="1:31" s="1" customFormat="1" ht="14.4" customHeight="1">
      <c r="B49" s="21"/>
      <c r="L49" s="21"/>
    </row>
    <row r="50" spans="1:31" s="2" customFormat="1" ht="14.4" customHeight="1">
      <c r="B50" s="44"/>
      <c r="D50" s="45" t="s">
        <v>53</v>
      </c>
      <c r="E50" s="46"/>
      <c r="F50" s="46"/>
      <c r="G50" s="45" t="s">
        <v>54</v>
      </c>
      <c r="H50" s="46"/>
      <c r="I50" s="46"/>
      <c r="J50" s="46"/>
      <c r="K50" s="46"/>
      <c r="L50" s="44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45">
      <c r="A61" s="34"/>
      <c r="B61" s="35"/>
      <c r="C61" s="34"/>
      <c r="D61" s="47" t="s">
        <v>55</v>
      </c>
      <c r="E61" s="37"/>
      <c r="F61" s="110" t="s">
        <v>56</v>
      </c>
      <c r="G61" s="47" t="s">
        <v>55</v>
      </c>
      <c r="H61" s="37"/>
      <c r="I61" s="37"/>
      <c r="J61" s="111" t="s">
        <v>56</v>
      </c>
      <c r="K61" s="37"/>
      <c r="L61" s="4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3.1">
      <c r="A65" s="34"/>
      <c r="B65" s="35"/>
      <c r="C65" s="34"/>
      <c r="D65" s="45" t="s">
        <v>57</v>
      </c>
      <c r="E65" s="48"/>
      <c r="F65" s="48"/>
      <c r="G65" s="45" t="s">
        <v>58</v>
      </c>
      <c r="H65" s="48"/>
      <c r="I65" s="48"/>
      <c r="J65" s="48"/>
      <c r="K65" s="48"/>
      <c r="L65" s="4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45">
      <c r="A76" s="34"/>
      <c r="B76" s="35"/>
      <c r="C76" s="34"/>
      <c r="D76" s="47" t="s">
        <v>55</v>
      </c>
      <c r="E76" s="37"/>
      <c r="F76" s="110" t="s">
        <v>56</v>
      </c>
      <c r="G76" s="47" t="s">
        <v>55</v>
      </c>
      <c r="H76" s="37"/>
      <c r="I76" s="37"/>
      <c r="J76" s="111" t="s">
        <v>56</v>
      </c>
      <c r="K76" s="37"/>
      <c r="L76" s="4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" customHeight="1">
      <c r="A77" s="34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" customHeight="1">
      <c r="A81" s="34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" customHeight="1">
      <c r="A82" s="34"/>
      <c r="B82" s="35"/>
      <c r="C82" s="22" t="s">
        <v>146</v>
      </c>
      <c r="D82" s="34"/>
      <c r="E82" s="34"/>
      <c r="F82" s="34"/>
      <c r="G82" s="34"/>
      <c r="H82" s="34"/>
      <c r="I82" s="34"/>
      <c r="J82" s="34"/>
      <c r="K82" s="34"/>
      <c r="L82" s="4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" customHeight="1">
      <c r="A83" s="34"/>
      <c r="B83" s="35"/>
      <c r="C83" s="34"/>
      <c r="D83" s="34"/>
      <c r="E83" s="34"/>
      <c r="F83" s="34"/>
      <c r="G83" s="34"/>
      <c r="H83" s="34"/>
      <c r="I83" s="34"/>
      <c r="J83" s="34"/>
      <c r="K83" s="34"/>
      <c r="L83" s="4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1.95" customHeight="1">
      <c r="A84" s="34"/>
      <c r="B84" s="35"/>
      <c r="C84" s="28" t="s">
        <v>15</v>
      </c>
      <c r="D84" s="34"/>
      <c r="E84" s="34"/>
      <c r="F84" s="34"/>
      <c r="G84" s="34"/>
      <c r="H84" s="34"/>
      <c r="I84" s="34"/>
      <c r="J84" s="34"/>
      <c r="K84" s="34"/>
      <c r="L84" s="4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16.55" customHeight="1">
      <c r="A85" s="34"/>
      <c r="B85" s="35"/>
      <c r="C85" s="34"/>
      <c r="D85" s="34"/>
      <c r="E85" s="304" t="str">
        <f>E7</f>
        <v>MŠ Spojná 6 - rekonštrukcia objektu</v>
      </c>
      <c r="F85" s="305"/>
      <c r="G85" s="305"/>
      <c r="H85" s="305"/>
      <c r="I85" s="34"/>
      <c r="J85" s="34"/>
      <c r="K85" s="34"/>
      <c r="L85" s="4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1.95" customHeight="1">
      <c r="A86" s="34"/>
      <c r="B86" s="35"/>
      <c r="C86" s="28" t="s">
        <v>142</v>
      </c>
      <c r="D86" s="34"/>
      <c r="E86" s="34"/>
      <c r="F86" s="34"/>
      <c r="G86" s="34"/>
      <c r="H86" s="34"/>
      <c r="I86" s="34"/>
      <c r="J86" s="34"/>
      <c r="K86" s="34"/>
      <c r="L86" s="4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5" customHeight="1">
      <c r="A87" s="34"/>
      <c r="B87" s="35"/>
      <c r="C87" s="34"/>
      <c r="D87" s="34"/>
      <c r="E87" s="300" t="str">
        <f>E9</f>
        <v>P8 - Elektro</v>
      </c>
      <c r="F87" s="303"/>
      <c r="G87" s="303"/>
      <c r="H87" s="303"/>
      <c r="I87" s="34"/>
      <c r="J87" s="34"/>
      <c r="K87" s="34"/>
      <c r="L87" s="4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" customHeight="1">
      <c r="A88" s="34"/>
      <c r="B88" s="35"/>
      <c r="C88" s="34"/>
      <c r="D88" s="34"/>
      <c r="E88" s="34"/>
      <c r="F88" s="34"/>
      <c r="G88" s="34"/>
      <c r="H88" s="34"/>
      <c r="I88" s="34"/>
      <c r="J88" s="34"/>
      <c r="K88" s="34"/>
      <c r="L88" s="4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1.95" customHeight="1">
      <c r="A89" s="34"/>
      <c r="B89" s="35"/>
      <c r="C89" s="28" t="s">
        <v>21</v>
      </c>
      <c r="D89" s="34"/>
      <c r="E89" s="34"/>
      <c r="F89" s="26" t="str">
        <f>F12</f>
        <v>Spojná 6, 917 01 Trnava</v>
      </c>
      <c r="G89" s="34"/>
      <c r="H89" s="34"/>
      <c r="I89" s="28" t="s">
        <v>23</v>
      </c>
      <c r="J89" s="57">
        <f>IF(J12="","",J12)</f>
        <v>44274</v>
      </c>
      <c r="K89" s="34"/>
      <c r="L89" s="4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" customHeight="1">
      <c r="A90" s="34"/>
      <c r="B90" s="35"/>
      <c r="C90" s="34"/>
      <c r="D90" s="34"/>
      <c r="E90" s="34"/>
      <c r="F90" s="34"/>
      <c r="G90" s="34"/>
      <c r="H90" s="34"/>
      <c r="I90" s="34"/>
      <c r="J90" s="34"/>
      <c r="K90" s="34"/>
      <c r="L90" s="4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5" customHeight="1">
      <c r="A91" s="34"/>
      <c r="B91" s="35"/>
      <c r="C91" s="28" t="s">
        <v>28</v>
      </c>
      <c r="D91" s="34"/>
      <c r="E91" s="34"/>
      <c r="F91" s="26" t="str">
        <f>E15</f>
        <v xml:space="preserve"> </v>
      </c>
      <c r="G91" s="34"/>
      <c r="H91" s="34"/>
      <c r="I91" s="28" t="s">
        <v>34</v>
      </c>
      <c r="J91" s="32" t="str">
        <f>E21</f>
        <v>RENAK, s.r.o.</v>
      </c>
      <c r="K91" s="34"/>
      <c r="L91" s="4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5" customHeight="1">
      <c r="A92" s="34"/>
      <c r="B92" s="35"/>
      <c r="C92" s="28" t="s">
        <v>32</v>
      </c>
      <c r="D92" s="34"/>
      <c r="E92" s="34"/>
      <c r="F92" s="26" t="str">
        <f>IF(E18="","",E18)</f>
        <v>Vyplň údaj</v>
      </c>
      <c r="G92" s="34"/>
      <c r="H92" s="34"/>
      <c r="I92" s="28" t="s">
        <v>37</v>
      </c>
      <c r="J92" s="32" t="str">
        <f>E24</f>
        <v>Ing. Erich Kreutz</v>
      </c>
      <c r="K92" s="34"/>
      <c r="L92" s="4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4"/>
      <c r="D93" s="34"/>
      <c r="E93" s="34"/>
      <c r="F93" s="34"/>
      <c r="G93" s="34"/>
      <c r="H93" s="34"/>
      <c r="I93" s="34"/>
      <c r="J93" s="34"/>
      <c r="K93" s="34"/>
      <c r="L93" s="4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3" customHeight="1">
      <c r="A94" s="34"/>
      <c r="B94" s="35"/>
      <c r="C94" s="112" t="s">
        <v>147</v>
      </c>
      <c r="D94" s="104"/>
      <c r="E94" s="104"/>
      <c r="F94" s="104"/>
      <c r="G94" s="104"/>
      <c r="H94" s="104"/>
      <c r="I94" s="104"/>
      <c r="J94" s="113" t="s">
        <v>148</v>
      </c>
      <c r="K94" s="104"/>
      <c r="L94" s="4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4"/>
      <c r="D95" s="34"/>
      <c r="E95" s="34"/>
      <c r="F95" s="34"/>
      <c r="G95" s="34"/>
      <c r="H95" s="34"/>
      <c r="I95" s="34"/>
      <c r="J95" s="34"/>
      <c r="K95" s="34"/>
      <c r="L95" s="4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75" customHeight="1">
      <c r="A96" s="34"/>
      <c r="B96" s="35"/>
      <c r="C96" s="114" t="s">
        <v>149</v>
      </c>
      <c r="D96" s="34"/>
      <c r="E96" s="34"/>
      <c r="F96" s="34"/>
      <c r="G96" s="34"/>
      <c r="H96" s="34"/>
      <c r="I96" s="34"/>
      <c r="J96" s="73">
        <f>J124</f>
        <v>0</v>
      </c>
      <c r="K96" s="34"/>
      <c r="L96" s="4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8" t="s">
        <v>150</v>
      </c>
    </row>
    <row r="97" spans="1:31" s="9" customFormat="1" ht="24.9" customHeight="1">
      <c r="B97" s="115"/>
      <c r="D97" s="116" t="s">
        <v>3397</v>
      </c>
      <c r="E97" s="117"/>
      <c r="F97" s="117"/>
      <c r="G97" s="117"/>
      <c r="H97" s="117"/>
      <c r="I97" s="117"/>
      <c r="J97" s="118">
        <f>J125</f>
        <v>0</v>
      </c>
      <c r="L97" s="115"/>
    </row>
    <row r="98" spans="1:31" s="10" customFormat="1" ht="20.149999999999999" customHeight="1">
      <c r="B98" s="119"/>
      <c r="D98" s="120" t="s">
        <v>3398</v>
      </c>
      <c r="E98" s="121"/>
      <c r="F98" s="121"/>
      <c r="G98" s="121"/>
      <c r="H98" s="121"/>
      <c r="I98" s="121"/>
      <c r="J98" s="122">
        <f>J126</f>
        <v>0</v>
      </c>
      <c r="L98" s="119"/>
    </row>
    <row r="99" spans="1:31" s="10" customFormat="1" ht="20.149999999999999" customHeight="1">
      <c r="B99" s="119"/>
      <c r="D99" s="120" t="s">
        <v>3399</v>
      </c>
      <c r="E99" s="121"/>
      <c r="F99" s="121"/>
      <c r="G99" s="121"/>
      <c r="H99" s="121"/>
      <c r="I99" s="121"/>
      <c r="J99" s="122">
        <f>J129</f>
        <v>0</v>
      </c>
      <c r="L99" s="119"/>
    </row>
    <row r="100" spans="1:31" s="9" customFormat="1" ht="24.9" customHeight="1">
      <c r="B100" s="115"/>
      <c r="D100" s="116" t="s">
        <v>3400</v>
      </c>
      <c r="E100" s="117"/>
      <c r="F100" s="117"/>
      <c r="G100" s="117"/>
      <c r="H100" s="117"/>
      <c r="I100" s="117"/>
      <c r="J100" s="118">
        <f>J139</f>
        <v>0</v>
      </c>
      <c r="L100" s="115"/>
    </row>
    <row r="101" spans="1:31" s="10" customFormat="1" ht="20.149999999999999" customHeight="1">
      <c r="B101" s="119"/>
      <c r="D101" s="120" t="s">
        <v>3401</v>
      </c>
      <c r="E101" s="121"/>
      <c r="F101" s="121"/>
      <c r="G101" s="121"/>
      <c r="H101" s="121"/>
      <c r="I101" s="121"/>
      <c r="J101" s="122">
        <f>J140</f>
        <v>0</v>
      </c>
      <c r="L101" s="119"/>
    </row>
    <row r="102" spans="1:31" s="10" customFormat="1" ht="20.149999999999999" customHeight="1">
      <c r="B102" s="119"/>
      <c r="D102" s="120" t="s">
        <v>3402</v>
      </c>
      <c r="E102" s="121"/>
      <c r="F102" s="121"/>
      <c r="G102" s="121"/>
      <c r="H102" s="121"/>
      <c r="I102" s="121"/>
      <c r="J102" s="122">
        <f>J287</f>
        <v>0</v>
      </c>
      <c r="L102" s="119"/>
    </row>
    <row r="103" spans="1:31" s="10" customFormat="1" ht="20.149999999999999" customHeight="1">
      <c r="B103" s="119"/>
      <c r="D103" s="120" t="s">
        <v>3403</v>
      </c>
      <c r="E103" s="121"/>
      <c r="F103" s="121"/>
      <c r="G103" s="121"/>
      <c r="H103" s="121"/>
      <c r="I103" s="121"/>
      <c r="J103" s="122">
        <f>J328</f>
        <v>0</v>
      </c>
      <c r="L103" s="119"/>
    </row>
    <row r="104" spans="1:31" s="9" customFormat="1" ht="24.9" customHeight="1">
      <c r="B104" s="115"/>
      <c r="D104" s="116" t="s">
        <v>3404</v>
      </c>
      <c r="E104" s="117"/>
      <c r="F104" s="117"/>
      <c r="G104" s="117"/>
      <c r="H104" s="117"/>
      <c r="I104" s="117"/>
      <c r="J104" s="118">
        <f>J335</f>
        <v>0</v>
      </c>
      <c r="L104" s="115"/>
    </row>
    <row r="105" spans="1:31" s="2" customFormat="1" ht="21.8" customHeight="1">
      <c r="A105" s="34"/>
      <c r="B105" s="35"/>
      <c r="C105" s="34"/>
      <c r="D105" s="34"/>
      <c r="E105" s="34"/>
      <c r="F105" s="34"/>
      <c r="G105" s="34"/>
      <c r="H105" s="34"/>
      <c r="I105" s="34"/>
      <c r="J105" s="34"/>
      <c r="K105" s="34"/>
      <c r="L105" s="4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6" spans="1:31" s="2" customFormat="1" ht="6.9" customHeight="1">
      <c r="A106" s="34"/>
      <c r="B106" s="49"/>
      <c r="C106" s="50"/>
      <c r="D106" s="50"/>
      <c r="E106" s="50"/>
      <c r="F106" s="50"/>
      <c r="G106" s="50"/>
      <c r="H106" s="50"/>
      <c r="I106" s="50"/>
      <c r="J106" s="50"/>
      <c r="K106" s="50"/>
      <c r="L106" s="4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</row>
    <row r="110" spans="1:31" s="2" customFormat="1" ht="6.9" customHeight="1">
      <c r="A110" s="34"/>
      <c r="B110" s="51"/>
      <c r="C110" s="52"/>
      <c r="D110" s="52"/>
      <c r="E110" s="52"/>
      <c r="F110" s="52"/>
      <c r="G110" s="52"/>
      <c r="H110" s="52"/>
      <c r="I110" s="52"/>
      <c r="J110" s="52"/>
      <c r="K110" s="52"/>
      <c r="L110" s="4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31" s="2" customFormat="1" ht="24.9" customHeight="1">
      <c r="A111" s="34"/>
      <c r="B111" s="35"/>
      <c r="C111" s="22" t="s">
        <v>226</v>
      </c>
      <c r="D111" s="34"/>
      <c r="E111" s="34"/>
      <c r="F111" s="34"/>
      <c r="G111" s="34"/>
      <c r="H111" s="34"/>
      <c r="I111" s="34"/>
      <c r="J111" s="34"/>
      <c r="K111" s="34"/>
      <c r="L111" s="4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31" s="2" customFormat="1" ht="6.9" customHeight="1">
      <c r="A112" s="34"/>
      <c r="B112" s="35"/>
      <c r="C112" s="34"/>
      <c r="D112" s="34"/>
      <c r="E112" s="34"/>
      <c r="F112" s="34"/>
      <c r="G112" s="34"/>
      <c r="H112" s="34"/>
      <c r="I112" s="34"/>
      <c r="J112" s="34"/>
      <c r="K112" s="34"/>
      <c r="L112" s="4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11.95" customHeight="1">
      <c r="A113" s="34"/>
      <c r="B113" s="35"/>
      <c r="C113" s="28" t="s">
        <v>15</v>
      </c>
      <c r="D113" s="34"/>
      <c r="E113" s="34"/>
      <c r="F113" s="34"/>
      <c r="G113" s="34"/>
      <c r="H113" s="34"/>
      <c r="I113" s="34"/>
      <c r="J113" s="34"/>
      <c r="K113" s="34"/>
      <c r="L113" s="4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2" customFormat="1" ht="16.55" customHeight="1">
      <c r="A114" s="34"/>
      <c r="B114" s="35"/>
      <c r="C114" s="34"/>
      <c r="D114" s="34"/>
      <c r="E114" s="304" t="str">
        <f>E7</f>
        <v>MŠ Spojná 6 - rekonštrukcia objektu</v>
      </c>
      <c r="F114" s="305"/>
      <c r="G114" s="305"/>
      <c r="H114" s="305"/>
      <c r="I114" s="34"/>
      <c r="J114" s="34"/>
      <c r="K114" s="34"/>
      <c r="L114" s="4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5" spans="1:65" s="2" customFormat="1" ht="11.95" customHeight="1">
      <c r="A115" s="34"/>
      <c r="B115" s="35"/>
      <c r="C115" s="28" t="s">
        <v>142</v>
      </c>
      <c r="D115" s="34"/>
      <c r="E115" s="34"/>
      <c r="F115" s="34"/>
      <c r="G115" s="34"/>
      <c r="H115" s="34"/>
      <c r="I115" s="34"/>
      <c r="J115" s="34"/>
      <c r="K115" s="34"/>
      <c r="L115" s="4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6.55" customHeight="1">
      <c r="A116" s="34"/>
      <c r="B116" s="35"/>
      <c r="C116" s="34"/>
      <c r="D116" s="34"/>
      <c r="E116" s="300" t="str">
        <f>E9</f>
        <v>P8 - Elektro</v>
      </c>
      <c r="F116" s="303"/>
      <c r="G116" s="303"/>
      <c r="H116" s="303"/>
      <c r="I116" s="34"/>
      <c r="J116" s="34"/>
      <c r="K116" s="34"/>
      <c r="L116" s="4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6.9" customHeight="1">
      <c r="A117" s="34"/>
      <c r="B117" s="35"/>
      <c r="C117" s="34"/>
      <c r="D117" s="34"/>
      <c r="E117" s="34"/>
      <c r="F117" s="34"/>
      <c r="G117" s="34"/>
      <c r="H117" s="34"/>
      <c r="I117" s="34"/>
      <c r="J117" s="34"/>
      <c r="K117" s="34"/>
      <c r="L117" s="4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2" customFormat="1" ht="11.95" customHeight="1">
      <c r="A118" s="34"/>
      <c r="B118" s="35"/>
      <c r="C118" s="28" t="s">
        <v>21</v>
      </c>
      <c r="D118" s="34"/>
      <c r="E118" s="34"/>
      <c r="F118" s="26" t="str">
        <f>F12</f>
        <v>Spojná 6, 917 01 Trnava</v>
      </c>
      <c r="G118" s="34"/>
      <c r="H118" s="34"/>
      <c r="I118" s="28" t="s">
        <v>23</v>
      </c>
      <c r="J118" s="57">
        <f>IF(J12="","",J12)</f>
        <v>44274</v>
      </c>
      <c r="K118" s="34"/>
      <c r="L118" s="4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5" s="2" customFormat="1" ht="6.9" customHeight="1">
      <c r="A119" s="34"/>
      <c r="B119" s="35"/>
      <c r="C119" s="34"/>
      <c r="D119" s="34"/>
      <c r="E119" s="34"/>
      <c r="F119" s="34"/>
      <c r="G119" s="34"/>
      <c r="H119" s="34"/>
      <c r="I119" s="34"/>
      <c r="J119" s="34"/>
      <c r="K119" s="34"/>
      <c r="L119" s="4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5" s="2" customFormat="1" ht="15.25" customHeight="1">
      <c r="A120" s="34"/>
      <c r="B120" s="35"/>
      <c r="C120" s="28" t="s">
        <v>28</v>
      </c>
      <c r="D120" s="34"/>
      <c r="E120" s="34"/>
      <c r="F120" s="26" t="str">
        <f>E15</f>
        <v xml:space="preserve"> </v>
      </c>
      <c r="G120" s="34"/>
      <c r="H120" s="34"/>
      <c r="I120" s="28" t="s">
        <v>34</v>
      </c>
      <c r="J120" s="32" t="str">
        <f>E21</f>
        <v>RENAK, s.r.o.</v>
      </c>
      <c r="K120" s="34"/>
      <c r="L120" s="4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5" s="2" customFormat="1" ht="15.25" customHeight="1">
      <c r="A121" s="34"/>
      <c r="B121" s="35"/>
      <c r="C121" s="28" t="s">
        <v>32</v>
      </c>
      <c r="D121" s="34"/>
      <c r="E121" s="34"/>
      <c r="F121" s="26" t="str">
        <f>IF(E18="","",E18)</f>
        <v>Vyplň údaj</v>
      </c>
      <c r="G121" s="34"/>
      <c r="H121" s="34"/>
      <c r="I121" s="28" t="s">
        <v>37</v>
      </c>
      <c r="J121" s="32" t="str">
        <f>E24</f>
        <v>Ing. Erich Kreutz</v>
      </c>
      <c r="K121" s="34"/>
      <c r="L121" s="4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5" s="2" customFormat="1" ht="10.35" customHeight="1">
      <c r="A122" s="34"/>
      <c r="B122" s="35"/>
      <c r="C122" s="34"/>
      <c r="D122" s="34"/>
      <c r="E122" s="34"/>
      <c r="F122" s="34"/>
      <c r="G122" s="34"/>
      <c r="H122" s="34"/>
      <c r="I122" s="34"/>
      <c r="J122" s="34"/>
      <c r="K122" s="34"/>
      <c r="L122" s="4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5" s="11" customFormat="1" ht="29.3" customHeight="1">
      <c r="A123" s="123"/>
      <c r="B123" s="124"/>
      <c r="C123" s="125" t="s">
        <v>227</v>
      </c>
      <c r="D123" s="126" t="s">
        <v>65</v>
      </c>
      <c r="E123" s="126" t="s">
        <v>61</v>
      </c>
      <c r="F123" s="126" t="s">
        <v>62</v>
      </c>
      <c r="G123" s="126" t="s">
        <v>228</v>
      </c>
      <c r="H123" s="126" t="s">
        <v>229</v>
      </c>
      <c r="I123" s="126" t="s">
        <v>230</v>
      </c>
      <c r="J123" s="127" t="s">
        <v>148</v>
      </c>
      <c r="K123" s="128" t="s">
        <v>5564</v>
      </c>
      <c r="L123" s="129"/>
      <c r="M123" s="64" t="s">
        <v>1</v>
      </c>
      <c r="N123" s="65" t="s">
        <v>44</v>
      </c>
      <c r="O123" s="65" t="s">
        <v>231</v>
      </c>
      <c r="P123" s="65" t="s">
        <v>232</v>
      </c>
      <c r="Q123" s="65" t="s">
        <v>233</v>
      </c>
      <c r="R123" s="65" t="s">
        <v>234</v>
      </c>
      <c r="S123" s="65" t="s">
        <v>235</v>
      </c>
      <c r="T123" s="66" t="s">
        <v>236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</row>
    <row r="124" spans="1:65" s="2" customFormat="1" ht="22.75" customHeight="1">
      <c r="A124" s="34"/>
      <c r="B124" s="35"/>
      <c r="C124" s="71" t="s">
        <v>149</v>
      </c>
      <c r="D124" s="34"/>
      <c r="E124" s="34"/>
      <c r="F124" s="34"/>
      <c r="G124" s="34"/>
      <c r="H124" s="34"/>
      <c r="I124" s="34"/>
      <c r="J124" s="130">
        <f>BK124</f>
        <v>0</v>
      </c>
      <c r="K124" s="34"/>
      <c r="L124" s="35"/>
      <c r="M124" s="67"/>
      <c r="N124" s="58"/>
      <c r="O124" s="68"/>
      <c r="P124" s="131">
        <f>P125+P139+P335</f>
        <v>0</v>
      </c>
      <c r="Q124" s="68"/>
      <c r="R124" s="131">
        <f>R125+R139+R335</f>
        <v>213.13583</v>
      </c>
      <c r="S124" s="68"/>
      <c r="T124" s="132">
        <f>T125+T139+T335</f>
        <v>0</v>
      </c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T124" s="18" t="s">
        <v>79</v>
      </c>
      <c r="AU124" s="18" t="s">
        <v>150</v>
      </c>
      <c r="BK124" s="133">
        <f>BK125+BK139+BK335</f>
        <v>0</v>
      </c>
    </row>
    <row r="125" spans="1:65" s="12" customFormat="1" ht="25.85" customHeight="1">
      <c r="B125" s="134"/>
      <c r="D125" s="135" t="s">
        <v>79</v>
      </c>
      <c r="E125" s="136" t="s">
        <v>3405</v>
      </c>
      <c r="F125" s="136" t="s">
        <v>3406</v>
      </c>
      <c r="I125" s="137"/>
      <c r="J125" s="138">
        <f>BK125</f>
        <v>0</v>
      </c>
      <c r="L125" s="134"/>
      <c r="M125" s="139"/>
      <c r="N125" s="140"/>
      <c r="O125" s="140"/>
      <c r="P125" s="141">
        <f>P126+P129</f>
        <v>0</v>
      </c>
      <c r="Q125" s="140"/>
      <c r="R125" s="141">
        <f>R126+R129</f>
        <v>203.63200000000001</v>
      </c>
      <c r="S125" s="140"/>
      <c r="T125" s="142">
        <f>T126+T129</f>
        <v>0</v>
      </c>
      <c r="AR125" s="135" t="s">
        <v>88</v>
      </c>
      <c r="AT125" s="143" t="s">
        <v>79</v>
      </c>
      <c r="AU125" s="143" t="s">
        <v>80</v>
      </c>
      <c r="AY125" s="135" t="s">
        <v>239</v>
      </c>
      <c r="BK125" s="144">
        <f>BK126+BK129</f>
        <v>0</v>
      </c>
    </row>
    <row r="126" spans="1:65" s="12" customFormat="1" ht="22.75" customHeight="1">
      <c r="B126" s="134"/>
      <c r="D126" s="135" t="s">
        <v>79</v>
      </c>
      <c r="E126" s="145" t="s">
        <v>270</v>
      </c>
      <c r="F126" s="145" t="s">
        <v>3407</v>
      </c>
      <c r="I126" s="137"/>
      <c r="J126" s="146">
        <f>BK126</f>
        <v>0</v>
      </c>
      <c r="L126" s="134"/>
      <c r="M126" s="139"/>
      <c r="N126" s="140"/>
      <c r="O126" s="140"/>
      <c r="P126" s="141">
        <f>SUM(P127:P128)</f>
        <v>0</v>
      </c>
      <c r="Q126" s="140"/>
      <c r="R126" s="141">
        <f>SUM(R127:R128)</f>
        <v>203.63200000000001</v>
      </c>
      <c r="S126" s="140"/>
      <c r="T126" s="142">
        <f>SUM(T127:T128)</f>
        <v>0</v>
      </c>
      <c r="AR126" s="135" t="s">
        <v>88</v>
      </c>
      <c r="AT126" s="143" t="s">
        <v>79</v>
      </c>
      <c r="AU126" s="143" t="s">
        <v>88</v>
      </c>
      <c r="AY126" s="135" t="s">
        <v>239</v>
      </c>
      <c r="BK126" s="144">
        <f>SUM(BK127:BK128)</f>
        <v>0</v>
      </c>
    </row>
    <row r="127" spans="1:65" s="2" customFormat="1" ht="24.25" customHeight="1">
      <c r="A127" s="34"/>
      <c r="B127" s="147"/>
      <c r="C127" s="148" t="s">
        <v>88</v>
      </c>
      <c r="D127" s="148" t="s">
        <v>242</v>
      </c>
      <c r="E127" s="149" t="s">
        <v>3408</v>
      </c>
      <c r="F127" s="150" t="s">
        <v>3409</v>
      </c>
      <c r="G127" s="151" t="s">
        <v>138</v>
      </c>
      <c r="H127" s="152">
        <v>2600</v>
      </c>
      <c r="I127" s="153"/>
      <c r="J127" s="152">
        <f>ROUND(I127*H127,3)</f>
        <v>0</v>
      </c>
      <c r="K127" s="154"/>
      <c r="L127" s="35"/>
      <c r="M127" s="155" t="s">
        <v>1</v>
      </c>
      <c r="N127" s="156" t="s">
        <v>46</v>
      </c>
      <c r="O127" s="60"/>
      <c r="P127" s="157">
        <f>O127*H127</f>
        <v>0</v>
      </c>
      <c r="Q127" s="157">
        <v>7.5520000000000004E-2</v>
      </c>
      <c r="R127" s="157">
        <f>Q127*H127</f>
        <v>196.352</v>
      </c>
      <c r="S127" s="157">
        <v>0</v>
      </c>
      <c r="T127" s="158">
        <f>S127*H127</f>
        <v>0</v>
      </c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R127" s="159" t="s">
        <v>246</v>
      </c>
      <c r="AT127" s="159" t="s">
        <v>242</v>
      </c>
      <c r="AU127" s="159" t="s">
        <v>140</v>
      </c>
      <c r="AY127" s="18" t="s">
        <v>239</v>
      </c>
      <c r="BE127" s="160">
        <f>IF(N127="základná",J127,0)</f>
        <v>0</v>
      </c>
      <c r="BF127" s="160">
        <f>IF(N127="znížená",J127,0)</f>
        <v>0</v>
      </c>
      <c r="BG127" s="160">
        <f>IF(N127="zákl. prenesená",J127,0)</f>
        <v>0</v>
      </c>
      <c r="BH127" s="160">
        <f>IF(N127="zníž. prenesená",J127,0)</f>
        <v>0</v>
      </c>
      <c r="BI127" s="160">
        <f>IF(N127="nulová",J127,0)</f>
        <v>0</v>
      </c>
      <c r="BJ127" s="18" t="s">
        <v>140</v>
      </c>
      <c r="BK127" s="161">
        <f>ROUND(I127*H127,3)</f>
        <v>0</v>
      </c>
      <c r="BL127" s="18" t="s">
        <v>246</v>
      </c>
      <c r="BM127" s="159" t="s">
        <v>140</v>
      </c>
    </row>
    <row r="128" spans="1:65" s="2" customFormat="1" ht="14.4" customHeight="1">
      <c r="A128" s="34"/>
      <c r="B128" s="147"/>
      <c r="C128" s="148" t="s">
        <v>140</v>
      </c>
      <c r="D128" s="148" t="s">
        <v>242</v>
      </c>
      <c r="E128" s="149" t="s">
        <v>3410</v>
      </c>
      <c r="F128" s="150" t="s">
        <v>3411</v>
      </c>
      <c r="G128" s="151" t="s">
        <v>138</v>
      </c>
      <c r="H128" s="152">
        <v>2600</v>
      </c>
      <c r="I128" s="153"/>
      <c r="J128" s="152">
        <f>ROUND(I128*H128,3)</f>
        <v>0</v>
      </c>
      <c r="K128" s="154"/>
      <c r="L128" s="35"/>
      <c r="M128" s="155" t="s">
        <v>1</v>
      </c>
      <c r="N128" s="156" t="s">
        <v>46</v>
      </c>
      <c r="O128" s="60"/>
      <c r="P128" s="157">
        <f>O128*H128</f>
        <v>0</v>
      </c>
      <c r="Q128" s="157">
        <v>2.8E-3</v>
      </c>
      <c r="R128" s="157">
        <f>Q128*H128</f>
        <v>7.28</v>
      </c>
      <c r="S128" s="157">
        <v>0</v>
      </c>
      <c r="T128" s="158">
        <f>S128*H128</f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159" t="s">
        <v>246</v>
      </c>
      <c r="AT128" s="159" t="s">
        <v>242</v>
      </c>
      <c r="AU128" s="159" t="s">
        <v>140</v>
      </c>
      <c r="AY128" s="18" t="s">
        <v>239</v>
      </c>
      <c r="BE128" s="160">
        <f>IF(N128="základná",J128,0)</f>
        <v>0</v>
      </c>
      <c r="BF128" s="160">
        <f>IF(N128="znížená",J128,0)</f>
        <v>0</v>
      </c>
      <c r="BG128" s="160">
        <f>IF(N128="zákl. prenesená",J128,0)</f>
        <v>0</v>
      </c>
      <c r="BH128" s="160">
        <f>IF(N128="zníž. prenesená",J128,0)</f>
        <v>0</v>
      </c>
      <c r="BI128" s="160">
        <f>IF(N128="nulová",J128,0)</f>
        <v>0</v>
      </c>
      <c r="BJ128" s="18" t="s">
        <v>140</v>
      </c>
      <c r="BK128" s="161">
        <f>ROUND(I128*H128,3)</f>
        <v>0</v>
      </c>
      <c r="BL128" s="18" t="s">
        <v>246</v>
      </c>
      <c r="BM128" s="159" t="s">
        <v>246</v>
      </c>
    </row>
    <row r="129" spans="1:65" s="12" customFormat="1" ht="22.75" customHeight="1">
      <c r="B129" s="134"/>
      <c r="D129" s="135" t="s">
        <v>79</v>
      </c>
      <c r="E129" s="145" t="s">
        <v>304</v>
      </c>
      <c r="F129" s="145" t="s">
        <v>3412</v>
      </c>
      <c r="I129" s="137"/>
      <c r="J129" s="146">
        <f>BK129</f>
        <v>0</v>
      </c>
      <c r="L129" s="134"/>
      <c r="M129" s="139"/>
      <c r="N129" s="140"/>
      <c r="O129" s="140"/>
      <c r="P129" s="141">
        <f>SUM(P130:P138)</f>
        <v>0</v>
      </c>
      <c r="Q129" s="140"/>
      <c r="R129" s="141">
        <f>SUM(R130:R138)</f>
        <v>0</v>
      </c>
      <c r="S129" s="140"/>
      <c r="T129" s="142">
        <f>SUM(T130:T138)</f>
        <v>0</v>
      </c>
      <c r="AR129" s="135" t="s">
        <v>88</v>
      </c>
      <c r="AT129" s="143" t="s">
        <v>79</v>
      </c>
      <c r="AU129" s="143" t="s">
        <v>88</v>
      </c>
      <c r="AY129" s="135" t="s">
        <v>239</v>
      </c>
      <c r="BK129" s="144">
        <f>SUM(BK130:BK138)</f>
        <v>0</v>
      </c>
    </row>
    <row r="130" spans="1:65" s="2" customFormat="1" ht="24.25" customHeight="1">
      <c r="A130" s="34"/>
      <c r="B130" s="147"/>
      <c r="C130" s="148" t="s">
        <v>252</v>
      </c>
      <c r="D130" s="148" t="s">
        <v>242</v>
      </c>
      <c r="E130" s="149" t="s">
        <v>3413</v>
      </c>
      <c r="F130" s="150" t="s">
        <v>3414</v>
      </c>
      <c r="G130" s="151" t="s">
        <v>388</v>
      </c>
      <c r="H130" s="152">
        <v>70</v>
      </c>
      <c r="I130" s="153"/>
      <c r="J130" s="152">
        <f t="shared" ref="J130:J138" si="0">ROUND(I130*H130,3)</f>
        <v>0</v>
      </c>
      <c r="K130" s="154"/>
      <c r="L130" s="35"/>
      <c r="M130" s="155" t="s">
        <v>1</v>
      </c>
      <c r="N130" s="156" t="s">
        <v>46</v>
      </c>
      <c r="O130" s="60"/>
      <c r="P130" s="157">
        <f t="shared" ref="P130:P138" si="1">O130*H130</f>
        <v>0</v>
      </c>
      <c r="Q130" s="157">
        <v>0</v>
      </c>
      <c r="R130" s="157">
        <f t="shared" ref="R130:R138" si="2">Q130*H130</f>
        <v>0</v>
      </c>
      <c r="S130" s="157">
        <v>0</v>
      </c>
      <c r="T130" s="158">
        <f t="shared" ref="T130:T138" si="3">S130*H130</f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159" t="s">
        <v>246</v>
      </c>
      <c r="AT130" s="159" t="s">
        <v>242</v>
      </c>
      <c r="AU130" s="159" t="s">
        <v>140</v>
      </c>
      <c r="AY130" s="18" t="s">
        <v>239</v>
      </c>
      <c r="BE130" s="160">
        <f t="shared" ref="BE130:BE138" si="4">IF(N130="základná",J130,0)</f>
        <v>0</v>
      </c>
      <c r="BF130" s="160">
        <f t="shared" ref="BF130:BF138" si="5">IF(N130="znížená",J130,0)</f>
        <v>0</v>
      </c>
      <c r="BG130" s="160">
        <f t="shared" ref="BG130:BG138" si="6">IF(N130="zákl. prenesená",J130,0)</f>
        <v>0</v>
      </c>
      <c r="BH130" s="160">
        <f t="shared" ref="BH130:BH138" si="7">IF(N130="zníž. prenesená",J130,0)</f>
        <v>0</v>
      </c>
      <c r="BI130" s="160">
        <f t="shared" ref="BI130:BI138" si="8">IF(N130="nulová",J130,0)</f>
        <v>0</v>
      </c>
      <c r="BJ130" s="18" t="s">
        <v>140</v>
      </c>
      <c r="BK130" s="161">
        <f t="shared" ref="BK130:BK138" si="9">ROUND(I130*H130,3)</f>
        <v>0</v>
      </c>
      <c r="BL130" s="18" t="s">
        <v>246</v>
      </c>
      <c r="BM130" s="159" t="s">
        <v>270</v>
      </c>
    </row>
    <row r="131" spans="1:65" s="2" customFormat="1" ht="24.25" customHeight="1">
      <c r="A131" s="34"/>
      <c r="B131" s="147"/>
      <c r="C131" s="148" t="s">
        <v>246</v>
      </c>
      <c r="D131" s="148" t="s">
        <v>242</v>
      </c>
      <c r="E131" s="149" t="s">
        <v>3415</v>
      </c>
      <c r="F131" s="150" t="s">
        <v>3416</v>
      </c>
      <c r="G131" s="151" t="s">
        <v>388</v>
      </c>
      <c r="H131" s="152">
        <v>45</v>
      </c>
      <c r="I131" s="153"/>
      <c r="J131" s="152">
        <f t="shared" si="0"/>
        <v>0</v>
      </c>
      <c r="K131" s="154"/>
      <c r="L131" s="35"/>
      <c r="M131" s="155" t="s">
        <v>1</v>
      </c>
      <c r="N131" s="156" t="s">
        <v>46</v>
      </c>
      <c r="O131" s="60"/>
      <c r="P131" s="157">
        <f t="shared" si="1"/>
        <v>0</v>
      </c>
      <c r="Q131" s="157">
        <v>0</v>
      </c>
      <c r="R131" s="157">
        <f t="shared" si="2"/>
        <v>0</v>
      </c>
      <c r="S131" s="157">
        <v>0</v>
      </c>
      <c r="T131" s="158">
        <f t="shared" si="3"/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159" t="s">
        <v>246</v>
      </c>
      <c r="AT131" s="159" t="s">
        <v>242</v>
      </c>
      <c r="AU131" s="159" t="s">
        <v>140</v>
      </c>
      <c r="AY131" s="18" t="s">
        <v>239</v>
      </c>
      <c r="BE131" s="160">
        <f t="shared" si="4"/>
        <v>0</v>
      </c>
      <c r="BF131" s="160">
        <f t="shared" si="5"/>
        <v>0</v>
      </c>
      <c r="BG131" s="160">
        <f t="shared" si="6"/>
        <v>0</v>
      </c>
      <c r="BH131" s="160">
        <f t="shared" si="7"/>
        <v>0</v>
      </c>
      <c r="BI131" s="160">
        <f t="shared" si="8"/>
        <v>0</v>
      </c>
      <c r="BJ131" s="18" t="s">
        <v>140</v>
      </c>
      <c r="BK131" s="161">
        <f t="shared" si="9"/>
        <v>0</v>
      </c>
      <c r="BL131" s="18" t="s">
        <v>246</v>
      </c>
      <c r="BM131" s="159" t="s">
        <v>291</v>
      </c>
    </row>
    <row r="132" spans="1:65" s="2" customFormat="1" ht="24.25" customHeight="1">
      <c r="A132" s="34"/>
      <c r="B132" s="147"/>
      <c r="C132" s="148" t="s">
        <v>265</v>
      </c>
      <c r="D132" s="148" t="s">
        <v>242</v>
      </c>
      <c r="E132" s="149" t="s">
        <v>3417</v>
      </c>
      <c r="F132" s="150" t="s">
        <v>3418</v>
      </c>
      <c r="G132" s="151" t="s">
        <v>388</v>
      </c>
      <c r="H132" s="152">
        <v>410</v>
      </c>
      <c r="I132" s="153"/>
      <c r="J132" s="152">
        <f t="shared" si="0"/>
        <v>0</v>
      </c>
      <c r="K132" s="154"/>
      <c r="L132" s="35"/>
      <c r="M132" s="155" t="s">
        <v>1</v>
      </c>
      <c r="N132" s="156" t="s">
        <v>46</v>
      </c>
      <c r="O132" s="60"/>
      <c r="P132" s="157">
        <f t="shared" si="1"/>
        <v>0</v>
      </c>
      <c r="Q132" s="157">
        <v>0</v>
      </c>
      <c r="R132" s="157">
        <f t="shared" si="2"/>
        <v>0</v>
      </c>
      <c r="S132" s="157">
        <v>0</v>
      </c>
      <c r="T132" s="158">
        <f t="shared" si="3"/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159" t="s">
        <v>246</v>
      </c>
      <c r="AT132" s="159" t="s">
        <v>242</v>
      </c>
      <c r="AU132" s="159" t="s">
        <v>140</v>
      </c>
      <c r="AY132" s="18" t="s">
        <v>239</v>
      </c>
      <c r="BE132" s="160">
        <f t="shared" si="4"/>
        <v>0</v>
      </c>
      <c r="BF132" s="160">
        <f t="shared" si="5"/>
        <v>0</v>
      </c>
      <c r="BG132" s="160">
        <f t="shared" si="6"/>
        <v>0</v>
      </c>
      <c r="BH132" s="160">
        <f t="shared" si="7"/>
        <v>0</v>
      </c>
      <c r="BI132" s="160">
        <f t="shared" si="8"/>
        <v>0</v>
      </c>
      <c r="BJ132" s="18" t="s">
        <v>140</v>
      </c>
      <c r="BK132" s="161">
        <f t="shared" si="9"/>
        <v>0</v>
      </c>
      <c r="BL132" s="18" t="s">
        <v>246</v>
      </c>
      <c r="BM132" s="159" t="s">
        <v>312</v>
      </c>
    </row>
    <row r="133" spans="1:65" s="2" customFormat="1" ht="24.25" customHeight="1">
      <c r="A133" s="34"/>
      <c r="B133" s="147"/>
      <c r="C133" s="148" t="s">
        <v>270</v>
      </c>
      <c r="D133" s="148" t="s">
        <v>242</v>
      </c>
      <c r="E133" s="149" t="s">
        <v>3419</v>
      </c>
      <c r="F133" s="150" t="s">
        <v>3420</v>
      </c>
      <c r="G133" s="151" t="s">
        <v>138</v>
      </c>
      <c r="H133" s="152">
        <v>1550</v>
      </c>
      <c r="I133" s="153"/>
      <c r="J133" s="152">
        <f t="shared" si="0"/>
        <v>0</v>
      </c>
      <c r="K133" s="154"/>
      <c r="L133" s="35"/>
      <c r="M133" s="155" t="s">
        <v>1</v>
      </c>
      <c r="N133" s="156" t="s">
        <v>46</v>
      </c>
      <c r="O133" s="60"/>
      <c r="P133" s="157">
        <f t="shared" si="1"/>
        <v>0</v>
      </c>
      <c r="Q133" s="157">
        <v>0</v>
      </c>
      <c r="R133" s="157">
        <f t="shared" si="2"/>
        <v>0</v>
      </c>
      <c r="S133" s="157">
        <v>0</v>
      </c>
      <c r="T133" s="158">
        <f t="shared" si="3"/>
        <v>0</v>
      </c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159" t="s">
        <v>246</v>
      </c>
      <c r="AT133" s="159" t="s">
        <v>242</v>
      </c>
      <c r="AU133" s="159" t="s">
        <v>140</v>
      </c>
      <c r="AY133" s="18" t="s">
        <v>239</v>
      </c>
      <c r="BE133" s="160">
        <f t="shared" si="4"/>
        <v>0</v>
      </c>
      <c r="BF133" s="160">
        <f t="shared" si="5"/>
        <v>0</v>
      </c>
      <c r="BG133" s="160">
        <f t="shared" si="6"/>
        <v>0</v>
      </c>
      <c r="BH133" s="160">
        <f t="shared" si="7"/>
        <v>0</v>
      </c>
      <c r="BI133" s="160">
        <f t="shared" si="8"/>
        <v>0</v>
      </c>
      <c r="BJ133" s="18" t="s">
        <v>140</v>
      </c>
      <c r="BK133" s="161">
        <f t="shared" si="9"/>
        <v>0</v>
      </c>
      <c r="BL133" s="18" t="s">
        <v>246</v>
      </c>
      <c r="BM133" s="159" t="s">
        <v>327</v>
      </c>
    </row>
    <row r="134" spans="1:65" s="2" customFormat="1" ht="24.25" customHeight="1">
      <c r="A134" s="34"/>
      <c r="B134" s="147"/>
      <c r="C134" s="148" t="s">
        <v>286</v>
      </c>
      <c r="D134" s="148" t="s">
        <v>242</v>
      </c>
      <c r="E134" s="149" t="s">
        <v>3421</v>
      </c>
      <c r="F134" s="150" t="s">
        <v>3422</v>
      </c>
      <c r="G134" s="151" t="s">
        <v>138</v>
      </c>
      <c r="H134" s="152">
        <v>265</v>
      </c>
      <c r="I134" s="153"/>
      <c r="J134" s="152">
        <f t="shared" si="0"/>
        <v>0</v>
      </c>
      <c r="K134" s="154"/>
      <c r="L134" s="35"/>
      <c r="M134" s="155" t="s">
        <v>1</v>
      </c>
      <c r="N134" s="156" t="s">
        <v>46</v>
      </c>
      <c r="O134" s="60"/>
      <c r="P134" s="157">
        <f t="shared" si="1"/>
        <v>0</v>
      </c>
      <c r="Q134" s="157">
        <v>0</v>
      </c>
      <c r="R134" s="157">
        <f t="shared" si="2"/>
        <v>0</v>
      </c>
      <c r="S134" s="157">
        <v>0</v>
      </c>
      <c r="T134" s="158">
        <f t="shared" si="3"/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159" t="s">
        <v>246</v>
      </c>
      <c r="AT134" s="159" t="s">
        <v>242</v>
      </c>
      <c r="AU134" s="159" t="s">
        <v>140</v>
      </c>
      <c r="AY134" s="18" t="s">
        <v>239</v>
      </c>
      <c r="BE134" s="160">
        <f t="shared" si="4"/>
        <v>0</v>
      </c>
      <c r="BF134" s="160">
        <f t="shared" si="5"/>
        <v>0</v>
      </c>
      <c r="BG134" s="160">
        <f t="shared" si="6"/>
        <v>0</v>
      </c>
      <c r="BH134" s="160">
        <f t="shared" si="7"/>
        <v>0</v>
      </c>
      <c r="BI134" s="160">
        <f t="shared" si="8"/>
        <v>0</v>
      </c>
      <c r="BJ134" s="18" t="s">
        <v>140</v>
      </c>
      <c r="BK134" s="161">
        <f t="shared" si="9"/>
        <v>0</v>
      </c>
      <c r="BL134" s="18" t="s">
        <v>246</v>
      </c>
      <c r="BM134" s="159" t="s">
        <v>339</v>
      </c>
    </row>
    <row r="135" spans="1:65" s="2" customFormat="1" ht="24.25" customHeight="1">
      <c r="A135" s="34"/>
      <c r="B135" s="147"/>
      <c r="C135" s="148" t="s">
        <v>291</v>
      </c>
      <c r="D135" s="148" t="s">
        <v>242</v>
      </c>
      <c r="E135" s="149" t="s">
        <v>3423</v>
      </c>
      <c r="F135" s="150" t="s">
        <v>3424</v>
      </c>
      <c r="G135" s="151" t="s">
        <v>138</v>
      </c>
      <c r="H135" s="152">
        <v>205</v>
      </c>
      <c r="I135" s="153"/>
      <c r="J135" s="152">
        <f t="shared" si="0"/>
        <v>0</v>
      </c>
      <c r="K135" s="154"/>
      <c r="L135" s="35"/>
      <c r="M135" s="155" t="s">
        <v>1</v>
      </c>
      <c r="N135" s="156" t="s">
        <v>46</v>
      </c>
      <c r="O135" s="60"/>
      <c r="P135" s="157">
        <f t="shared" si="1"/>
        <v>0</v>
      </c>
      <c r="Q135" s="157">
        <v>0</v>
      </c>
      <c r="R135" s="157">
        <f t="shared" si="2"/>
        <v>0</v>
      </c>
      <c r="S135" s="157">
        <v>0</v>
      </c>
      <c r="T135" s="158">
        <f t="shared" si="3"/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159" t="s">
        <v>246</v>
      </c>
      <c r="AT135" s="159" t="s">
        <v>242</v>
      </c>
      <c r="AU135" s="159" t="s">
        <v>140</v>
      </c>
      <c r="AY135" s="18" t="s">
        <v>239</v>
      </c>
      <c r="BE135" s="160">
        <f t="shared" si="4"/>
        <v>0</v>
      </c>
      <c r="BF135" s="160">
        <f t="shared" si="5"/>
        <v>0</v>
      </c>
      <c r="BG135" s="160">
        <f t="shared" si="6"/>
        <v>0</v>
      </c>
      <c r="BH135" s="160">
        <f t="shared" si="7"/>
        <v>0</v>
      </c>
      <c r="BI135" s="160">
        <f t="shared" si="8"/>
        <v>0</v>
      </c>
      <c r="BJ135" s="18" t="s">
        <v>140</v>
      </c>
      <c r="BK135" s="161">
        <f t="shared" si="9"/>
        <v>0</v>
      </c>
      <c r="BL135" s="18" t="s">
        <v>246</v>
      </c>
      <c r="BM135" s="159" t="s">
        <v>307</v>
      </c>
    </row>
    <row r="136" spans="1:65" s="2" customFormat="1" ht="24.25" customHeight="1">
      <c r="A136" s="34"/>
      <c r="B136" s="147"/>
      <c r="C136" s="148" t="s">
        <v>304</v>
      </c>
      <c r="D136" s="148" t="s">
        <v>242</v>
      </c>
      <c r="E136" s="149" t="s">
        <v>3425</v>
      </c>
      <c r="F136" s="150" t="s">
        <v>3426</v>
      </c>
      <c r="G136" s="151" t="s">
        <v>138</v>
      </c>
      <c r="H136" s="152">
        <v>785</v>
      </c>
      <c r="I136" s="153"/>
      <c r="J136" s="152">
        <f t="shared" si="0"/>
        <v>0</v>
      </c>
      <c r="K136" s="154"/>
      <c r="L136" s="35"/>
      <c r="M136" s="155" t="s">
        <v>1</v>
      </c>
      <c r="N136" s="156" t="s">
        <v>46</v>
      </c>
      <c r="O136" s="60"/>
      <c r="P136" s="157">
        <f t="shared" si="1"/>
        <v>0</v>
      </c>
      <c r="Q136" s="157">
        <v>0</v>
      </c>
      <c r="R136" s="157">
        <f t="shared" si="2"/>
        <v>0</v>
      </c>
      <c r="S136" s="157">
        <v>0</v>
      </c>
      <c r="T136" s="158">
        <f t="shared" si="3"/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159" t="s">
        <v>246</v>
      </c>
      <c r="AT136" s="159" t="s">
        <v>242</v>
      </c>
      <c r="AU136" s="159" t="s">
        <v>140</v>
      </c>
      <c r="AY136" s="18" t="s">
        <v>239</v>
      </c>
      <c r="BE136" s="160">
        <f t="shared" si="4"/>
        <v>0</v>
      </c>
      <c r="BF136" s="160">
        <f t="shared" si="5"/>
        <v>0</v>
      </c>
      <c r="BG136" s="160">
        <f t="shared" si="6"/>
        <v>0</v>
      </c>
      <c r="BH136" s="160">
        <f t="shared" si="7"/>
        <v>0</v>
      </c>
      <c r="BI136" s="160">
        <f t="shared" si="8"/>
        <v>0</v>
      </c>
      <c r="BJ136" s="18" t="s">
        <v>140</v>
      </c>
      <c r="BK136" s="161">
        <f t="shared" si="9"/>
        <v>0</v>
      </c>
      <c r="BL136" s="18" t="s">
        <v>246</v>
      </c>
      <c r="BM136" s="159" t="s">
        <v>761</v>
      </c>
    </row>
    <row r="137" spans="1:65" s="2" customFormat="1" ht="14.4" customHeight="1">
      <c r="A137" s="34"/>
      <c r="B137" s="147"/>
      <c r="C137" s="148" t="s">
        <v>312</v>
      </c>
      <c r="D137" s="148" t="s">
        <v>242</v>
      </c>
      <c r="E137" s="149" t="s">
        <v>3427</v>
      </c>
      <c r="F137" s="150" t="s">
        <v>460</v>
      </c>
      <c r="G137" s="151" t="s">
        <v>461</v>
      </c>
      <c r="H137" s="152">
        <v>8.75</v>
      </c>
      <c r="I137" s="153"/>
      <c r="J137" s="152">
        <f t="shared" si="0"/>
        <v>0</v>
      </c>
      <c r="K137" s="154"/>
      <c r="L137" s="35"/>
      <c r="M137" s="155" t="s">
        <v>1</v>
      </c>
      <c r="N137" s="156" t="s">
        <v>46</v>
      </c>
      <c r="O137" s="60"/>
      <c r="P137" s="157">
        <f t="shared" si="1"/>
        <v>0</v>
      </c>
      <c r="Q137" s="157">
        <v>0</v>
      </c>
      <c r="R137" s="157">
        <f t="shared" si="2"/>
        <v>0</v>
      </c>
      <c r="S137" s="157">
        <v>0</v>
      </c>
      <c r="T137" s="158">
        <f t="shared" si="3"/>
        <v>0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159" t="s">
        <v>246</v>
      </c>
      <c r="AT137" s="159" t="s">
        <v>242</v>
      </c>
      <c r="AU137" s="159" t="s">
        <v>140</v>
      </c>
      <c r="AY137" s="18" t="s">
        <v>239</v>
      </c>
      <c r="BE137" s="160">
        <f t="shared" si="4"/>
        <v>0</v>
      </c>
      <c r="BF137" s="160">
        <f t="shared" si="5"/>
        <v>0</v>
      </c>
      <c r="BG137" s="160">
        <f t="shared" si="6"/>
        <v>0</v>
      </c>
      <c r="BH137" s="160">
        <f t="shared" si="7"/>
        <v>0</v>
      </c>
      <c r="BI137" s="160">
        <f t="shared" si="8"/>
        <v>0</v>
      </c>
      <c r="BJ137" s="18" t="s">
        <v>140</v>
      </c>
      <c r="BK137" s="161">
        <f t="shared" si="9"/>
        <v>0</v>
      </c>
      <c r="BL137" s="18" t="s">
        <v>246</v>
      </c>
      <c r="BM137" s="159" t="s">
        <v>8</v>
      </c>
    </row>
    <row r="138" spans="1:65" s="2" customFormat="1" ht="14.4" customHeight="1">
      <c r="A138" s="34"/>
      <c r="B138" s="147"/>
      <c r="C138" s="148" t="s">
        <v>320</v>
      </c>
      <c r="D138" s="148" t="s">
        <v>242</v>
      </c>
      <c r="E138" s="149" t="s">
        <v>3428</v>
      </c>
      <c r="F138" s="150" t="s">
        <v>3429</v>
      </c>
      <c r="G138" s="151" t="s">
        <v>388</v>
      </c>
      <c r="H138" s="152">
        <v>8.75</v>
      </c>
      <c r="I138" s="153"/>
      <c r="J138" s="152">
        <f t="shared" si="0"/>
        <v>0</v>
      </c>
      <c r="K138" s="154"/>
      <c r="L138" s="35"/>
      <c r="M138" s="155" t="s">
        <v>1</v>
      </c>
      <c r="N138" s="156" t="s">
        <v>46</v>
      </c>
      <c r="O138" s="60"/>
      <c r="P138" s="157">
        <f t="shared" si="1"/>
        <v>0</v>
      </c>
      <c r="Q138" s="157">
        <v>0</v>
      </c>
      <c r="R138" s="157">
        <f t="shared" si="2"/>
        <v>0</v>
      </c>
      <c r="S138" s="157">
        <v>0</v>
      </c>
      <c r="T138" s="158">
        <f t="shared" si="3"/>
        <v>0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159" t="s">
        <v>246</v>
      </c>
      <c r="AT138" s="159" t="s">
        <v>242</v>
      </c>
      <c r="AU138" s="159" t="s">
        <v>140</v>
      </c>
      <c r="AY138" s="18" t="s">
        <v>239</v>
      </c>
      <c r="BE138" s="160">
        <f t="shared" si="4"/>
        <v>0</v>
      </c>
      <c r="BF138" s="160">
        <f t="shared" si="5"/>
        <v>0</v>
      </c>
      <c r="BG138" s="160">
        <f t="shared" si="6"/>
        <v>0</v>
      </c>
      <c r="BH138" s="160">
        <f t="shared" si="7"/>
        <v>0</v>
      </c>
      <c r="BI138" s="160">
        <f t="shared" si="8"/>
        <v>0</v>
      </c>
      <c r="BJ138" s="18" t="s">
        <v>140</v>
      </c>
      <c r="BK138" s="161">
        <f t="shared" si="9"/>
        <v>0</v>
      </c>
      <c r="BL138" s="18" t="s">
        <v>246</v>
      </c>
      <c r="BM138" s="159" t="s">
        <v>380</v>
      </c>
    </row>
    <row r="139" spans="1:65" s="12" customFormat="1" ht="25.85" customHeight="1">
      <c r="B139" s="134"/>
      <c r="D139" s="135" t="s">
        <v>79</v>
      </c>
      <c r="E139" s="136" t="s">
        <v>541</v>
      </c>
      <c r="F139" s="136" t="s">
        <v>3430</v>
      </c>
      <c r="I139" s="137"/>
      <c r="J139" s="138">
        <f>BK139</f>
        <v>0</v>
      </c>
      <c r="L139" s="134"/>
      <c r="M139" s="139"/>
      <c r="N139" s="140"/>
      <c r="O139" s="140"/>
      <c r="P139" s="141">
        <f>P140+P287+P328</f>
        <v>0</v>
      </c>
      <c r="Q139" s="140"/>
      <c r="R139" s="141">
        <f>R140+R287+R328</f>
        <v>9.5038300000000007</v>
      </c>
      <c r="S139" s="140"/>
      <c r="T139" s="142">
        <f>T140+T287+T328</f>
        <v>0</v>
      </c>
      <c r="AR139" s="135" t="s">
        <v>252</v>
      </c>
      <c r="AT139" s="143" t="s">
        <v>79</v>
      </c>
      <c r="AU139" s="143" t="s">
        <v>80</v>
      </c>
      <c r="AY139" s="135" t="s">
        <v>239</v>
      </c>
      <c r="BK139" s="144">
        <f>BK140+BK287+BK328</f>
        <v>0</v>
      </c>
    </row>
    <row r="140" spans="1:65" s="12" customFormat="1" ht="22.75" customHeight="1">
      <c r="B140" s="134"/>
      <c r="D140" s="135" t="s">
        <v>79</v>
      </c>
      <c r="E140" s="145" t="s">
        <v>3431</v>
      </c>
      <c r="F140" s="145" t="s">
        <v>3432</v>
      </c>
      <c r="I140" s="137"/>
      <c r="J140" s="146">
        <f>BK140</f>
        <v>0</v>
      </c>
      <c r="L140" s="134"/>
      <c r="M140" s="139"/>
      <c r="N140" s="140"/>
      <c r="O140" s="140"/>
      <c r="P140" s="141">
        <f>SUM(P141:P286)</f>
        <v>0</v>
      </c>
      <c r="Q140" s="140"/>
      <c r="R140" s="141">
        <f>SUM(R141:R286)</f>
        <v>2.8346300000000006</v>
      </c>
      <c r="S140" s="140"/>
      <c r="T140" s="142">
        <f>SUM(T141:T286)</f>
        <v>0</v>
      </c>
      <c r="AR140" s="135" t="s">
        <v>252</v>
      </c>
      <c r="AT140" s="143" t="s">
        <v>79</v>
      </c>
      <c r="AU140" s="143" t="s">
        <v>88</v>
      </c>
      <c r="AY140" s="135" t="s">
        <v>239</v>
      </c>
      <c r="BK140" s="144">
        <f>SUM(BK141:BK286)</f>
        <v>0</v>
      </c>
    </row>
    <row r="141" spans="1:65" s="2" customFormat="1" ht="24.25" customHeight="1">
      <c r="A141" s="34"/>
      <c r="B141" s="147"/>
      <c r="C141" s="148" t="s">
        <v>327</v>
      </c>
      <c r="D141" s="148" t="s">
        <v>242</v>
      </c>
      <c r="E141" s="149" t="s">
        <v>3433</v>
      </c>
      <c r="F141" s="150" t="s">
        <v>3434</v>
      </c>
      <c r="G141" s="151" t="s">
        <v>138</v>
      </c>
      <c r="H141" s="152">
        <v>100</v>
      </c>
      <c r="I141" s="153"/>
      <c r="J141" s="152">
        <f t="shared" ref="J141:J172" si="10">ROUND(I141*H141,3)</f>
        <v>0</v>
      </c>
      <c r="K141" s="154"/>
      <c r="L141" s="35"/>
      <c r="M141" s="155" t="s">
        <v>1</v>
      </c>
      <c r="N141" s="156" t="s">
        <v>46</v>
      </c>
      <c r="O141" s="60"/>
      <c r="P141" s="157">
        <f t="shared" ref="P141:P172" si="11">O141*H141</f>
        <v>0</v>
      </c>
      <c r="Q141" s="157">
        <v>0</v>
      </c>
      <c r="R141" s="157">
        <f t="shared" ref="R141:R172" si="12">Q141*H141</f>
        <v>0</v>
      </c>
      <c r="S141" s="157">
        <v>0</v>
      </c>
      <c r="T141" s="158">
        <f t="shared" ref="T141:T172" si="13">S141*H141</f>
        <v>0</v>
      </c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R141" s="159" t="s">
        <v>684</v>
      </c>
      <c r="AT141" s="159" t="s">
        <v>242</v>
      </c>
      <c r="AU141" s="159" t="s">
        <v>140</v>
      </c>
      <c r="AY141" s="18" t="s">
        <v>239</v>
      </c>
      <c r="BE141" s="160">
        <f t="shared" ref="BE141:BE172" si="14">IF(N141="základná",J141,0)</f>
        <v>0</v>
      </c>
      <c r="BF141" s="160">
        <f t="shared" ref="BF141:BF172" si="15">IF(N141="znížená",J141,0)</f>
        <v>0</v>
      </c>
      <c r="BG141" s="160">
        <f t="shared" ref="BG141:BG172" si="16">IF(N141="zákl. prenesená",J141,0)</f>
        <v>0</v>
      </c>
      <c r="BH141" s="160">
        <f t="shared" ref="BH141:BH172" si="17">IF(N141="zníž. prenesená",J141,0)</f>
        <v>0</v>
      </c>
      <c r="BI141" s="160">
        <f t="shared" ref="BI141:BI172" si="18">IF(N141="nulová",J141,0)</f>
        <v>0</v>
      </c>
      <c r="BJ141" s="18" t="s">
        <v>140</v>
      </c>
      <c r="BK141" s="161">
        <f t="shared" ref="BK141:BK172" si="19">ROUND(I141*H141,3)</f>
        <v>0</v>
      </c>
      <c r="BL141" s="18" t="s">
        <v>684</v>
      </c>
      <c r="BM141" s="159" t="s">
        <v>393</v>
      </c>
    </row>
    <row r="142" spans="1:65" s="2" customFormat="1" ht="14.4" customHeight="1">
      <c r="A142" s="34"/>
      <c r="B142" s="147"/>
      <c r="C142" s="190" t="s">
        <v>334</v>
      </c>
      <c r="D142" s="190" t="s">
        <v>541</v>
      </c>
      <c r="E142" s="191" t="s">
        <v>3435</v>
      </c>
      <c r="F142" s="192" t="s">
        <v>3436</v>
      </c>
      <c r="G142" s="193" t="s">
        <v>138</v>
      </c>
      <c r="H142" s="194">
        <v>100</v>
      </c>
      <c r="I142" s="195"/>
      <c r="J142" s="194">
        <f t="shared" si="10"/>
        <v>0</v>
      </c>
      <c r="K142" s="196"/>
      <c r="L142" s="197"/>
      <c r="M142" s="198" t="s">
        <v>1</v>
      </c>
      <c r="N142" s="199" t="s">
        <v>46</v>
      </c>
      <c r="O142" s="60"/>
      <c r="P142" s="157">
        <f t="shared" si="11"/>
        <v>0</v>
      </c>
      <c r="Q142" s="157">
        <v>1.7000000000000001E-4</v>
      </c>
      <c r="R142" s="157">
        <f t="shared" si="12"/>
        <v>1.7000000000000001E-2</v>
      </c>
      <c r="S142" s="157">
        <v>0</v>
      </c>
      <c r="T142" s="158">
        <f t="shared" si="13"/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159" t="s">
        <v>1897</v>
      </c>
      <c r="AT142" s="159" t="s">
        <v>541</v>
      </c>
      <c r="AU142" s="159" t="s">
        <v>140</v>
      </c>
      <c r="AY142" s="18" t="s">
        <v>239</v>
      </c>
      <c r="BE142" s="160">
        <f t="shared" si="14"/>
        <v>0</v>
      </c>
      <c r="BF142" s="160">
        <f t="shared" si="15"/>
        <v>0</v>
      </c>
      <c r="BG142" s="160">
        <f t="shared" si="16"/>
        <v>0</v>
      </c>
      <c r="BH142" s="160">
        <f t="shared" si="17"/>
        <v>0</v>
      </c>
      <c r="BI142" s="160">
        <f t="shared" si="18"/>
        <v>0</v>
      </c>
      <c r="BJ142" s="18" t="s">
        <v>140</v>
      </c>
      <c r="BK142" s="161">
        <f t="shared" si="19"/>
        <v>0</v>
      </c>
      <c r="BL142" s="18" t="s">
        <v>684</v>
      </c>
      <c r="BM142" s="159" t="s">
        <v>406</v>
      </c>
    </row>
    <row r="143" spans="1:65" s="2" customFormat="1" ht="24.25" customHeight="1">
      <c r="A143" s="34"/>
      <c r="B143" s="147"/>
      <c r="C143" s="148" t="s">
        <v>339</v>
      </c>
      <c r="D143" s="148" t="s">
        <v>242</v>
      </c>
      <c r="E143" s="149" t="s">
        <v>3437</v>
      </c>
      <c r="F143" s="150" t="s">
        <v>3438</v>
      </c>
      <c r="G143" s="151" t="s">
        <v>138</v>
      </c>
      <c r="H143" s="152">
        <v>260</v>
      </c>
      <c r="I143" s="153"/>
      <c r="J143" s="152">
        <f t="shared" si="10"/>
        <v>0</v>
      </c>
      <c r="K143" s="154"/>
      <c r="L143" s="35"/>
      <c r="M143" s="155" t="s">
        <v>1</v>
      </c>
      <c r="N143" s="156" t="s">
        <v>46</v>
      </c>
      <c r="O143" s="60"/>
      <c r="P143" s="157">
        <f t="shared" si="11"/>
        <v>0</v>
      </c>
      <c r="Q143" s="157">
        <v>0</v>
      </c>
      <c r="R143" s="157">
        <f t="shared" si="12"/>
        <v>0</v>
      </c>
      <c r="S143" s="157">
        <v>0</v>
      </c>
      <c r="T143" s="158">
        <f t="shared" si="13"/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159" t="s">
        <v>684</v>
      </c>
      <c r="AT143" s="159" t="s">
        <v>242</v>
      </c>
      <c r="AU143" s="159" t="s">
        <v>140</v>
      </c>
      <c r="AY143" s="18" t="s">
        <v>239</v>
      </c>
      <c r="BE143" s="160">
        <f t="shared" si="14"/>
        <v>0</v>
      </c>
      <c r="BF143" s="160">
        <f t="shared" si="15"/>
        <v>0</v>
      </c>
      <c r="BG143" s="160">
        <f t="shared" si="16"/>
        <v>0</v>
      </c>
      <c r="BH143" s="160">
        <f t="shared" si="17"/>
        <v>0</v>
      </c>
      <c r="BI143" s="160">
        <f t="shared" si="18"/>
        <v>0</v>
      </c>
      <c r="BJ143" s="18" t="s">
        <v>140</v>
      </c>
      <c r="BK143" s="161">
        <f t="shared" si="19"/>
        <v>0</v>
      </c>
      <c r="BL143" s="18" t="s">
        <v>684</v>
      </c>
      <c r="BM143" s="159" t="s">
        <v>268</v>
      </c>
    </row>
    <row r="144" spans="1:65" s="2" customFormat="1" ht="14.4" customHeight="1">
      <c r="A144" s="34"/>
      <c r="B144" s="147"/>
      <c r="C144" s="190" t="s">
        <v>344</v>
      </c>
      <c r="D144" s="190" t="s">
        <v>541</v>
      </c>
      <c r="E144" s="191" t="s">
        <v>3439</v>
      </c>
      <c r="F144" s="192" t="s">
        <v>3440</v>
      </c>
      <c r="G144" s="193" t="s">
        <v>138</v>
      </c>
      <c r="H144" s="194">
        <v>260</v>
      </c>
      <c r="I144" s="195"/>
      <c r="J144" s="194">
        <f t="shared" si="10"/>
        <v>0</v>
      </c>
      <c r="K144" s="196"/>
      <c r="L144" s="197"/>
      <c r="M144" s="198" t="s">
        <v>1</v>
      </c>
      <c r="N144" s="199" t="s">
        <v>46</v>
      </c>
      <c r="O144" s="60"/>
      <c r="P144" s="157">
        <f t="shared" si="11"/>
        <v>0</v>
      </c>
      <c r="Q144" s="157">
        <v>1.7000000000000001E-4</v>
      </c>
      <c r="R144" s="157">
        <f t="shared" si="12"/>
        <v>4.4200000000000003E-2</v>
      </c>
      <c r="S144" s="157">
        <v>0</v>
      </c>
      <c r="T144" s="158">
        <f t="shared" si="13"/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159" t="s">
        <v>1897</v>
      </c>
      <c r="AT144" s="159" t="s">
        <v>541</v>
      </c>
      <c r="AU144" s="159" t="s">
        <v>140</v>
      </c>
      <c r="AY144" s="18" t="s">
        <v>239</v>
      </c>
      <c r="BE144" s="160">
        <f t="shared" si="14"/>
        <v>0</v>
      </c>
      <c r="BF144" s="160">
        <f t="shared" si="15"/>
        <v>0</v>
      </c>
      <c r="BG144" s="160">
        <f t="shared" si="16"/>
        <v>0</v>
      </c>
      <c r="BH144" s="160">
        <f t="shared" si="17"/>
        <v>0</v>
      </c>
      <c r="BI144" s="160">
        <f t="shared" si="18"/>
        <v>0</v>
      </c>
      <c r="BJ144" s="18" t="s">
        <v>140</v>
      </c>
      <c r="BK144" s="161">
        <f t="shared" si="19"/>
        <v>0</v>
      </c>
      <c r="BL144" s="18" t="s">
        <v>684</v>
      </c>
      <c r="BM144" s="159" t="s">
        <v>289</v>
      </c>
    </row>
    <row r="145" spans="1:65" s="2" customFormat="1" ht="24.25" customHeight="1">
      <c r="A145" s="34"/>
      <c r="B145" s="147"/>
      <c r="C145" s="148" t="s">
        <v>307</v>
      </c>
      <c r="D145" s="148" t="s">
        <v>242</v>
      </c>
      <c r="E145" s="149" t="s">
        <v>3441</v>
      </c>
      <c r="F145" s="150" t="s">
        <v>3442</v>
      </c>
      <c r="G145" s="151" t="s">
        <v>138</v>
      </c>
      <c r="H145" s="152">
        <v>50</v>
      </c>
      <c r="I145" s="153"/>
      <c r="J145" s="152">
        <f t="shared" si="10"/>
        <v>0</v>
      </c>
      <c r="K145" s="154"/>
      <c r="L145" s="35"/>
      <c r="M145" s="155" t="s">
        <v>1</v>
      </c>
      <c r="N145" s="156" t="s">
        <v>46</v>
      </c>
      <c r="O145" s="60"/>
      <c r="P145" s="157">
        <f t="shared" si="11"/>
        <v>0</v>
      </c>
      <c r="Q145" s="157">
        <v>0</v>
      </c>
      <c r="R145" s="157">
        <f t="shared" si="12"/>
        <v>0</v>
      </c>
      <c r="S145" s="157">
        <v>0</v>
      </c>
      <c r="T145" s="158">
        <f t="shared" si="13"/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159" t="s">
        <v>684</v>
      </c>
      <c r="AT145" s="159" t="s">
        <v>242</v>
      </c>
      <c r="AU145" s="159" t="s">
        <v>140</v>
      </c>
      <c r="AY145" s="18" t="s">
        <v>239</v>
      </c>
      <c r="BE145" s="160">
        <f t="shared" si="14"/>
        <v>0</v>
      </c>
      <c r="BF145" s="160">
        <f t="shared" si="15"/>
        <v>0</v>
      </c>
      <c r="BG145" s="160">
        <f t="shared" si="16"/>
        <v>0</v>
      </c>
      <c r="BH145" s="160">
        <f t="shared" si="17"/>
        <v>0</v>
      </c>
      <c r="BI145" s="160">
        <f t="shared" si="18"/>
        <v>0</v>
      </c>
      <c r="BJ145" s="18" t="s">
        <v>140</v>
      </c>
      <c r="BK145" s="161">
        <f t="shared" si="19"/>
        <v>0</v>
      </c>
      <c r="BL145" s="18" t="s">
        <v>684</v>
      </c>
      <c r="BM145" s="159" t="s">
        <v>323</v>
      </c>
    </row>
    <row r="146" spans="1:65" s="2" customFormat="1" ht="14.4" customHeight="1">
      <c r="A146" s="34"/>
      <c r="B146" s="147"/>
      <c r="C146" s="190" t="s">
        <v>355</v>
      </c>
      <c r="D146" s="190" t="s">
        <v>541</v>
      </c>
      <c r="E146" s="191" t="s">
        <v>3443</v>
      </c>
      <c r="F146" s="192" t="s">
        <v>3444</v>
      </c>
      <c r="G146" s="193" t="s">
        <v>138</v>
      </c>
      <c r="H146" s="194">
        <v>50</v>
      </c>
      <c r="I146" s="195"/>
      <c r="J146" s="194">
        <f t="shared" si="10"/>
        <v>0</v>
      </c>
      <c r="K146" s="196"/>
      <c r="L146" s="197"/>
      <c r="M146" s="198" t="s">
        <v>1</v>
      </c>
      <c r="N146" s="199" t="s">
        <v>46</v>
      </c>
      <c r="O146" s="60"/>
      <c r="P146" s="157">
        <f t="shared" si="11"/>
        <v>0</v>
      </c>
      <c r="Q146" s="157">
        <v>1.7000000000000001E-4</v>
      </c>
      <c r="R146" s="157">
        <f t="shared" si="12"/>
        <v>8.5000000000000006E-3</v>
      </c>
      <c r="S146" s="157">
        <v>0</v>
      </c>
      <c r="T146" s="158">
        <f t="shared" si="13"/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159" t="s">
        <v>1897</v>
      </c>
      <c r="AT146" s="159" t="s">
        <v>541</v>
      </c>
      <c r="AU146" s="159" t="s">
        <v>140</v>
      </c>
      <c r="AY146" s="18" t="s">
        <v>239</v>
      </c>
      <c r="BE146" s="160">
        <f t="shared" si="14"/>
        <v>0</v>
      </c>
      <c r="BF146" s="160">
        <f t="shared" si="15"/>
        <v>0</v>
      </c>
      <c r="BG146" s="160">
        <f t="shared" si="16"/>
        <v>0</v>
      </c>
      <c r="BH146" s="160">
        <f t="shared" si="17"/>
        <v>0</v>
      </c>
      <c r="BI146" s="160">
        <f t="shared" si="18"/>
        <v>0</v>
      </c>
      <c r="BJ146" s="18" t="s">
        <v>140</v>
      </c>
      <c r="BK146" s="161">
        <f t="shared" si="19"/>
        <v>0</v>
      </c>
      <c r="BL146" s="18" t="s">
        <v>684</v>
      </c>
      <c r="BM146" s="159" t="s">
        <v>389</v>
      </c>
    </row>
    <row r="147" spans="1:65" s="2" customFormat="1" ht="24.25" customHeight="1">
      <c r="A147" s="34"/>
      <c r="B147" s="147"/>
      <c r="C147" s="148" t="s">
        <v>761</v>
      </c>
      <c r="D147" s="148" t="s">
        <v>242</v>
      </c>
      <c r="E147" s="149" t="s">
        <v>3445</v>
      </c>
      <c r="F147" s="150" t="s">
        <v>3446</v>
      </c>
      <c r="G147" s="151" t="s">
        <v>138</v>
      </c>
      <c r="H147" s="152">
        <v>100</v>
      </c>
      <c r="I147" s="153"/>
      <c r="J147" s="152">
        <f t="shared" si="10"/>
        <v>0</v>
      </c>
      <c r="K147" s="154"/>
      <c r="L147" s="35"/>
      <c r="M147" s="155" t="s">
        <v>1</v>
      </c>
      <c r="N147" s="156" t="s">
        <v>46</v>
      </c>
      <c r="O147" s="60"/>
      <c r="P147" s="157">
        <f t="shared" si="11"/>
        <v>0</v>
      </c>
      <c r="Q147" s="157">
        <v>0</v>
      </c>
      <c r="R147" s="157">
        <f t="shared" si="12"/>
        <v>0</v>
      </c>
      <c r="S147" s="157">
        <v>0</v>
      </c>
      <c r="T147" s="158">
        <f t="shared" si="13"/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159" t="s">
        <v>684</v>
      </c>
      <c r="AT147" s="159" t="s">
        <v>242</v>
      </c>
      <c r="AU147" s="159" t="s">
        <v>140</v>
      </c>
      <c r="AY147" s="18" t="s">
        <v>239</v>
      </c>
      <c r="BE147" s="160">
        <f t="shared" si="14"/>
        <v>0</v>
      </c>
      <c r="BF147" s="160">
        <f t="shared" si="15"/>
        <v>0</v>
      </c>
      <c r="BG147" s="160">
        <f t="shared" si="16"/>
        <v>0</v>
      </c>
      <c r="BH147" s="160">
        <f t="shared" si="17"/>
        <v>0</v>
      </c>
      <c r="BI147" s="160">
        <f t="shared" si="18"/>
        <v>0</v>
      </c>
      <c r="BJ147" s="18" t="s">
        <v>140</v>
      </c>
      <c r="BK147" s="161">
        <f t="shared" si="19"/>
        <v>0</v>
      </c>
      <c r="BL147" s="18" t="s">
        <v>684</v>
      </c>
      <c r="BM147" s="159" t="s">
        <v>451</v>
      </c>
    </row>
    <row r="148" spans="1:65" s="2" customFormat="1" ht="24.25" customHeight="1">
      <c r="A148" s="34"/>
      <c r="B148" s="147"/>
      <c r="C148" s="190" t="s">
        <v>362</v>
      </c>
      <c r="D148" s="190" t="s">
        <v>541</v>
      </c>
      <c r="E148" s="191" t="s">
        <v>3447</v>
      </c>
      <c r="F148" s="192" t="s">
        <v>5459</v>
      </c>
      <c r="G148" s="193" t="s">
        <v>138</v>
      </c>
      <c r="H148" s="194">
        <v>100</v>
      </c>
      <c r="I148" s="195"/>
      <c r="J148" s="194">
        <f t="shared" si="10"/>
        <v>0</v>
      </c>
      <c r="K148" s="196"/>
      <c r="L148" s="197"/>
      <c r="M148" s="198" t="s">
        <v>1</v>
      </c>
      <c r="N148" s="199" t="s">
        <v>46</v>
      </c>
      <c r="O148" s="60"/>
      <c r="P148" s="157">
        <f t="shared" si="11"/>
        <v>0</v>
      </c>
      <c r="Q148" s="157">
        <v>1.6000000000000001E-4</v>
      </c>
      <c r="R148" s="157">
        <f t="shared" si="12"/>
        <v>1.6E-2</v>
      </c>
      <c r="S148" s="157">
        <v>0</v>
      </c>
      <c r="T148" s="158">
        <f t="shared" si="13"/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159" t="s">
        <v>1897</v>
      </c>
      <c r="AT148" s="159" t="s">
        <v>541</v>
      </c>
      <c r="AU148" s="159" t="s">
        <v>140</v>
      </c>
      <c r="AY148" s="18" t="s">
        <v>239</v>
      </c>
      <c r="BE148" s="160">
        <f t="shared" si="14"/>
        <v>0</v>
      </c>
      <c r="BF148" s="160">
        <f t="shared" si="15"/>
        <v>0</v>
      </c>
      <c r="BG148" s="160">
        <f t="shared" si="16"/>
        <v>0</v>
      </c>
      <c r="BH148" s="160">
        <f t="shared" si="17"/>
        <v>0</v>
      </c>
      <c r="BI148" s="160">
        <f t="shared" si="18"/>
        <v>0</v>
      </c>
      <c r="BJ148" s="18" t="s">
        <v>140</v>
      </c>
      <c r="BK148" s="161">
        <f t="shared" si="19"/>
        <v>0</v>
      </c>
      <c r="BL148" s="18" t="s">
        <v>684</v>
      </c>
      <c r="BM148" s="159" t="s">
        <v>447</v>
      </c>
    </row>
    <row r="149" spans="1:65" s="2" customFormat="1" ht="24.25" customHeight="1">
      <c r="A149" s="34"/>
      <c r="B149" s="147"/>
      <c r="C149" s="148" t="s">
        <v>8</v>
      </c>
      <c r="D149" s="148" t="s">
        <v>242</v>
      </c>
      <c r="E149" s="149" t="s">
        <v>3449</v>
      </c>
      <c r="F149" s="150" t="s">
        <v>3450</v>
      </c>
      <c r="G149" s="151" t="s">
        <v>138</v>
      </c>
      <c r="H149" s="152">
        <v>40</v>
      </c>
      <c r="I149" s="153"/>
      <c r="J149" s="152">
        <f t="shared" si="10"/>
        <v>0</v>
      </c>
      <c r="K149" s="154"/>
      <c r="L149" s="35"/>
      <c r="M149" s="155" t="s">
        <v>1</v>
      </c>
      <c r="N149" s="156" t="s">
        <v>46</v>
      </c>
      <c r="O149" s="60"/>
      <c r="P149" s="157">
        <f t="shared" si="11"/>
        <v>0</v>
      </c>
      <c r="Q149" s="157">
        <v>0</v>
      </c>
      <c r="R149" s="157">
        <f t="shared" si="12"/>
        <v>0</v>
      </c>
      <c r="S149" s="157">
        <v>0</v>
      </c>
      <c r="T149" s="158">
        <f t="shared" si="13"/>
        <v>0</v>
      </c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R149" s="159" t="s">
        <v>684</v>
      </c>
      <c r="AT149" s="159" t="s">
        <v>242</v>
      </c>
      <c r="AU149" s="159" t="s">
        <v>140</v>
      </c>
      <c r="AY149" s="18" t="s">
        <v>239</v>
      </c>
      <c r="BE149" s="160">
        <f t="shared" si="14"/>
        <v>0</v>
      </c>
      <c r="BF149" s="160">
        <f t="shared" si="15"/>
        <v>0</v>
      </c>
      <c r="BG149" s="160">
        <f t="shared" si="16"/>
        <v>0</v>
      </c>
      <c r="BH149" s="160">
        <f t="shared" si="17"/>
        <v>0</v>
      </c>
      <c r="BI149" s="160">
        <f t="shared" si="18"/>
        <v>0</v>
      </c>
      <c r="BJ149" s="18" t="s">
        <v>140</v>
      </c>
      <c r="BK149" s="161">
        <f t="shared" si="19"/>
        <v>0</v>
      </c>
      <c r="BL149" s="18" t="s">
        <v>684</v>
      </c>
      <c r="BM149" s="159" t="s">
        <v>342</v>
      </c>
    </row>
    <row r="150" spans="1:65" s="2" customFormat="1" ht="23.6">
      <c r="A150" s="34"/>
      <c r="B150" s="147"/>
      <c r="C150" s="190" t="s">
        <v>375</v>
      </c>
      <c r="D150" s="190" t="s">
        <v>541</v>
      </c>
      <c r="E150" s="191" t="s">
        <v>3451</v>
      </c>
      <c r="F150" s="192" t="s">
        <v>5460</v>
      </c>
      <c r="G150" s="193" t="s">
        <v>138</v>
      </c>
      <c r="H150" s="194">
        <v>40</v>
      </c>
      <c r="I150" s="195"/>
      <c r="J150" s="194">
        <f t="shared" si="10"/>
        <v>0</v>
      </c>
      <c r="K150" s="196"/>
      <c r="L150" s="197"/>
      <c r="M150" s="198" t="s">
        <v>1</v>
      </c>
      <c r="N150" s="199" t="s">
        <v>46</v>
      </c>
      <c r="O150" s="60"/>
      <c r="P150" s="157">
        <f t="shared" si="11"/>
        <v>0</v>
      </c>
      <c r="Q150" s="157">
        <v>1.7000000000000001E-4</v>
      </c>
      <c r="R150" s="157">
        <f t="shared" si="12"/>
        <v>6.8000000000000005E-3</v>
      </c>
      <c r="S150" s="157">
        <v>0</v>
      </c>
      <c r="T150" s="158">
        <f t="shared" si="13"/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159" t="s">
        <v>1897</v>
      </c>
      <c r="AT150" s="159" t="s">
        <v>541</v>
      </c>
      <c r="AU150" s="159" t="s">
        <v>140</v>
      </c>
      <c r="AY150" s="18" t="s">
        <v>239</v>
      </c>
      <c r="BE150" s="160">
        <f t="shared" si="14"/>
        <v>0</v>
      </c>
      <c r="BF150" s="160">
        <f t="shared" si="15"/>
        <v>0</v>
      </c>
      <c r="BG150" s="160">
        <f t="shared" si="16"/>
        <v>0</v>
      </c>
      <c r="BH150" s="160">
        <f t="shared" si="17"/>
        <v>0</v>
      </c>
      <c r="BI150" s="160">
        <f t="shared" si="18"/>
        <v>0</v>
      </c>
      <c r="BJ150" s="18" t="s">
        <v>140</v>
      </c>
      <c r="BK150" s="161">
        <f t="shared" si="19"/>
        <v>0</v>
      </c>
      <c r="BL150" s="18" t="s">
        <v>684</v>
      </c>
      <c r="BM150" s="159" t="s">
        <v>351</v>
      </c>
    </row>
    <row r="151" spans="1:65" s="2" customFormat="1" ht="24.25" customHeight="1">
      <c r="A151" s="34"/>
      <c r="B151" s="147"/>
      <c r="C151" s="148" t="s">
        <v>380</v>
      </c>
      <c r="D151" s="148" t="s">
        <v>242</v>
      </c>
      <c r="E151" s="149" t="s">
        <v>3452</v>
      </c>
      <c r="F151" s="150" t="s">
        <v>3453</v>
      </c>
      <c r="G151" s="151" t="s">
        <v>138</v>
      </c>
      <c r="H151" s="152">
        <v>30</v>
      </c>
      <c r="I151" s="153"/>
      <c r="J151" s="152">
        <f t="shared" si="10"/>
        <v>0</v>
      </c>
      <c r="K151" s="154"/>
      <c r="L151" s="35"/>
      <c r="M151" s="155" t="s">
        <v>1</v>
      </c>
      <c r="N151" s="156" t="s">
        <v>46</v>
      </c>
      <c r="O151" s="60"/>
      <c r="P151" s="157">
        <f t="shared" si="11"/>
        <v>0</v>
      </c>
      <c r="Q151" s="157">
        <v>0</v>
      </c>
      <c r="R151" s="157">
        <f t="shared" si="12"/>
        <v>0</v>
      </c>
      <c r="S151" s="157">
        <v>0</v>
      </c>
      <c r="T151" s="158">
        <f t="shared" si="13"/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159" t="s">
        <v>684</v>
      </c>
      <c r="AT151" s="159" t="s">
        <v>242</v>
      </c>
      <c r="AU151" s="159" t="s">
        <v>140</v>
      </c>
      <c r="AY151" s="18" t="s">
        <v>239</v>
      </c>
      <c r="BE151" s="160">
        <f t="shared" si="14"/>
        <v>0</v>
      </c>
      <c r="BF151" s="160">
        <f t="shared" si="15"/>
        <v>0</v>
      </c>
      <c r="BG151" s="160">
        <f t="shared" si="16"/>
        <v>0</v>
      </c>
      <c r="BH151" s="160">
        <f t="shared" si="17"/>
        <v>0</v>
      </c>
      <c r="BI151" s="160">
        <f t="shared" si="18"/>
        <v>0</v>
      </c>
      <c r="BJ151" s="18" t="s">
        <v>140</v>
      </c>
      <c r="BK151" s="161">
        <f t="shared" si="19"/>
        <v>0</v>
      </c>
      <c r="BL151" s="18" t="s">
        <v>684</v>
      </c>
      <c r="BM151" s="159" t="s">
        <v>462</v>
      </c>
    </row>
    <row r="152" spans="1:65" s="2" customFormat="1" ht="14.4" customHeight="1">
      <c r="A152" s="34"/>
      <c r="B152" s="147"/>
      <c r="C152" s="190" t="s">
        <v>385</v>
      </c>
      <c r="D152" s="190" t="s">
        <v>541</v>
      </c>
      <c r="E152" s="191" t="s">
        <v>3454</v>
      </c>
      <c r="F152" s="192" t="s">
        <v>5461</v>
      </c>
      <c r="G152" s="193" t="s">
        <v>138</v>
      </c>
      <c r="H152" s="194">
        <v>30</v>
      </c>
      <c r="I152" s="195"/>
      <c r="J152" s="194">
        <f t="shared" si="10"/>
        <v>0</v>
      </c>
      <c r="K152" s="196"/>
      <c r="L152" s="197"/>
      <c r="M152" s="198" t="s">
        <v>1</v>
      </c>
      <c r="N152" s="199" t="s">
        <v>46</v>
      </c>
      <c r="O152" s="60"/>
      <c r="P152" s="157">
        <f t="shared" si="11"/>
        <v>0</v>
      </c>
      <c r="Q152" s="157">
        <v>1.1000000000000001E-3</v>
      </c>
      <c r="R152" s="157">
        <f t="shared" si="12"/>
        <v>3.3000000000000002E-2</v>
      </c>
      <c r="S152" s="157">
        <v>0</v>
      </c>
      <c r="T152" s="158">
        <f t="shared" si="13"/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159" t="s">
        <v>1897</v>
      </c>
      <c r="AT152" s="159" t="s">
        <v>541</v>
      </c>
      <c r="AU152" s="159" t="s">
        <v>140</v>
      </c>
      <c r="AY152" s="18" t="s">
        <v>239</v>
      </c>
      <c r="BE152" s="160">
        <f t="shared" si="14"/>
        <v>0</v>
      </c>
      <c r="BF152" s="160">
        <f t="shared" si="15"/>
        <v>0</v>
      </c>
      <c r="BG152" s="160">
        <f t="shared" si="16"/>
        <v>0</v>
      </c>
      <c r="BH152" s="160">
        <f t="shared" si="17"/>
        <v>0</v>
      </c>
      <c r="BI152" s="160">
        <f t="shared" si="18"/>
        <v>0</v>
      </c>
      <c r="BJ152" s="18" t="s">
        <v>140</v>
      </c>
      <c r="BK152" s="161">
        <f t="shared" si="19"/>
        <v>0</v>
      </c>
      <c r="BL152" s="18" t="s">
        <v>684</v>
      </c>
      <c r="BM152" s="159" t="s">
        <v>469</v>
      </c>
    </row>
    <row r="153" spans="1:65" s="2" customFormat="1" ht="14.4" customHeight="1">
      <c r="A153" s="34"/>
      <c r="B153" s="147"/>
      <c r="C153" s="148" t="s">
        <v>393</v>
      </c>
      <c r="D153" s="148" t="s">
        <v>242</v>
      </c>
      <c r="E153" s="149" t="s">
        <v>3455</v>
      </c>
      <c r="F153" s="150" t="s">
        <v>3456</v>
      </c>
      <c r="G153" s="151" t="s">
        <v>388</v>
      </c>
      <c r="H153" s="152">
        <v>248</v>
      </c>
      <c r="I153" s="153"/>
      <c r="J153" s="152">
        <f t="shared" si="10"/>
        <v>0</v>
      </c>
      <c r="K153" s="154"/>
      <c r="L153" s="35"/>
      <c r="M153" s="155" t="s">
        <v>1</v>
      </c>
      <c r="N153" s="156" t="s">
        <v>46</v>
      </c>
      <c r="O153" s="60"/>
      <c r="P153" s="157">
        <f t="shared" si="11"/>
        <v>0</v>
      </c>
      <c r="Q153" s="157">
        <v>0</v>
      </c>
      <c r="R153" s="157">
        <f t="shared" si="12"/>
        <v>0</v>
      </c>
      <c r="S153" s="157">
        <v>0</v>
      </c>
      <c r="T153" s="158">
        <f t="shared" si="13"/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159" t="s">
        <v>684</v>
      </c>
      <c r="AT153" s="159" t="s">
        <v>242</v>
      </c>
      <c r="AU153" s="159" t="s">
        <v>140</v>
      </c>
      <c r="AY153" s="18" t="s">
        <v>239</v>
      </c>
      <c r="BE153" s="160">
        <f t="shared" si="14"/>
        <v>0</v>
      </c>
      <c r="BF153" s="160">
        <f t="shared" si="15"/>
        <v>0</v>
      </c>
      <c r="BG153" s="160">
        <f t="shared" si="16"/>
        <v>0</v>
      </c>
      <c r="BH153" s="160">
        <f t="shared" si="17"/>
        <v>0</v>
      </c>
      <c r="BI153" s="160">
        <f t="shared" si="18"/>
        <v>0</v>
      </c>
      <c r="BJ153" s="18" t="s">
        <v>140</v>
      </c>
      <c r="BK153" s="161">
        <f t="shared" si="19"/>
        <v>0</v>
      </c>
      <c r="BL153" s="18" t="s">
        <v>684</v>
      </c>
      <c r="BM153" s="159" t="s">
        <v>476</v>
      </c>
    </row>
    <row r="154" spans="1:65" s="2" customFormat="1" ht="24.25" customHeight="1">
      <c r="A154" s="34"/>
      <c r="B154" s="147"/>
      <c r="C154" s="190" t="s">
        <v>400</v>
      </c>
      <c r="D154" s="190" t="s">
        <v>541</v>
      </c>
      <c r="E154" s="191" t="s">
        <v>3457</v>
      </c>
      <c r="F154" s="192" t="s">
        <v>5462</v>
      </c>
      <c r="G154" s="193" t="s">
        <v>388</v>
      </c>
      <c r="H154" s="194">
        <v>248</v>
      </c>
      <c r="I154" s="195"/>
      <c r="J154" s="194">
        <f t="shared" si="10"/>
        <v>0</v>
      </c>
      <c r="K154" s="196"/>
      <c r="L154" s="197"/>
      <c r="M154" s="198" t="s">
        <v>1</v>
      </c>
      <c r="N154" s="199" t="s">
        <v>46</v>
      </c>
      <c r="O154" s="60"/>
      <c r="P154" s="157">
        <f t="shared" si="11"/>
        <v>0</v>
      </c>
      <c r="Q154" s="157">
        <v>3.0000000000000001E-5</v>
      </c>
      <c r="R154" s="157">
        <f t="shared" si="12"/>
        <v>7.4400000000000004E-3</v>
      </c>
      <c r="S154" s="157">
        <v>0</v>
      </c>
      <c r="T154" s="158">
        <f t="shared" si="13"/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159" t="s">
        <v>1897</v>
      </c>
      <c r="AT154" s="159" t="s">
        <v>541</v>
      </c>
      <c r="AU154" s="159" t="s">
        <v>140</v>
      </c>
      <c r="AY154" s="18" t="s">
        <v>239</v>
      </c>
      <c r="BE154" s="160">
        <f t="shared" si="14"/>
        <v>0</v>
      </c>
      <c r="BF154" s="160">
        <f t="shared" si="15"/>
        <v>0</v>
      </c>
      <c r="BG154" s="160">
        <f t="shared" si="16"/>
        <v>0</v>
      </c>
      <c r="BH154" s="160">
        <f t="shared" si="17"/>
        <v>0</v>
      </c>
      <c r="BI154" s="160">
        <f t="shared" si="18"/>
        <v>0</v>
      </c>
      <c r="BJ154" s="18" t="s">
        <v>140</v>
      </c>
      <c r="BK154" s="161">
        <f t="shared" si="19"/>
        <v>0</v>
      </c>
      <c r="BL154" s="18" t="s">
        <v>684</v>
      </c>
      <c r="BM154" s="159" t="s">
        <v>666</v>
      </c>
    </row>
    <row r="155" spans="1:65" s="2" customFormat="1" ht="24.25" customHeight="1">
      <c r="A155" s="34"/>
      <c r="B155" s="147"/>
      <c r="C155" s="148" t="s">
        <v>406</v>
      </c>
      <c r="D155" s="148" t="s">
        <v>242</v>
      </c>
      <c r="E155" s="149" t="s">
        <v>3458</v>
      </c>
      <c r="F155" s="150" t="s">
        <v>3459</v>
      </c>
      <c r="G155" s="151" t="s">
        <v>388</v>
      </c>
      <c r="H155" s="152">
        <v>162</v>
      </c>
      <c r="I155" s="153"/>
      <c r="J155" s="152">
        <f t="shared" si="10"/>
        <v>0</v>
      </c>
      <c r="K155" s="154"/>
      <c r="L155" s="35"/>
      <c r="M155" s="155" t="s">
        <v>1</v>
      </c>
      <c r="N155" s="156" t="s">
        <v>46</v>
      </c>
      <c r="O155" s="60"/>
      <c r="P155" s="157">
        <f t="shared" si="11"/>
        <v>0</v>
      </c>
      <c r="Q155" s="157">
        <v>0</v>
      </c>
      <c r="R155" s="157">
        <f t="shared" si="12"/>
        <v>0</v>
      </c>
      <c r="S155" s="157">
        <v>0</v>
      </c>
      <c r="T155" s="158">
        <f t="shared" si="13"/>
        <v>0</v>
      </c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159" t="s">
        <v>684</v>
      </c>
      <c r="AT155" s="159" t="s">
        <v>242</v>
      </c>
      <c r="AU155" s="159" t="s">
        <v>140</v>
      </c>
      <c r="AY155" s="18" t="s">
        <v>239</v>
      </c>
      <c r="BE155" s="160">
        <f t="shared" si="14"/>
        <v>0</v>
      </c>
      <c r="BF155" s="160">
        <f t="shared" si="15"/>
        <v>0</v>
      </c>
      <c r="BG155" s="160">
        <f t="shared" si="16"/>
        <v>0</v>
      </c>
      <c r="BH155" s="160">
        <f t="shared" si="17"/>
        <v>0</v>
      </c>
      <c r="BI155" s="160">
        <f t="shared" si="18"/>
        <v>0</v>
      </c>
      <c r="BJ155" s="18" t="s">
        <v>140</v>
      </c>
      <c r="BK155" s="161">
        <f t="shared" si="19"/>
        <v>0</v>
      </c>
      <c r="BL155" s="18" t="s">
        <v>684</v>
      </c>
      <c r="BM155" s="159" t="s">
        <v>586</v>
      </c>
    </row>
    <row r="156" spans="1:65" s="2" customFormat="1" ht="24.25" customHeight="1">
      <c r="A156" s="34"/>
      <c r="B156" s="147"/>
      <c r="C156" s="190" t="s">
        <v>262</v>
      </c>
      <c r="D156" s="190" t="s">
        <v>541</v>
      </c>
      <c r="E156" s="191" t="s">
        <v>3460</v>
      </c>
      <c r="F156" s="192" t="s">
        <v>5463</v>
      </c>
      <c r="G156" s="193" t="s">
        <v>388</v>
      </c>
      <c r="H156" s="194">
        <v>162</v>
      </c>
      <c r="I156" s="195"/>
      <c r="J156" s="194">
        <f t="shared" si="10"/>
        <v>0</v>
      </c>
      <c r="K156" s="196"/>
      <c r="L156" s="197"/>
      <c r="M156" s="198" t="s">
        <v>1</v>
      </c>
      <c r="N156" s="199" t="s">
        <v>46</v>
      </c>
      <c r="O156" s="60"/>
      <c r="P156" s="157">
        <f t="shared" si="11"/>
        <v>0</v>
      </c>
      <c r="Q156" s="157">
        <v>5.0000000000000002E-5</v>
      </c>
      <c r="R156" s="157">
        <f t="shared" si="12"/>
        <v>8.0999999999999996E-3</v>
      </c>
      <c r="S156" s="157">
        <v>0</v>
      </c>
      <c r="T156" s="158">
        <f t="shared" si="13"/>
        <v>0</v>
      </c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159" t="s">
        <v>1897</v>
      </c>
      <c r="AT156" s="159" t="s">
        <v>541</v>
      </c>
      <c r="AU156" s="159" t="s">
        <v>140</v>
      </c>
      <c r="AY156" s="18" t="s">
        <v>239</v>
      </c>
      <c r="BE156" s="160">
        <f t="shared" si="14"/>
        <v>0</v>
      </c>
      <c r="BF156" s="160">
        <f t="shared" si="15"/>
        <v>0</v>
      </c>
      <c r="BG156" s="160">
        <f t="shared" si="16"/>
        <v>0</v>
      </c>
      <c r="BH156" s="160">
        <f t="shared" si="17"/>
        <v>0</v>
      </c>
      <c r="BI156" s="160">
        <f t="shared" si="18"/>
        <v>0</v>
      </c>
      <c r="BJ156" s="18" t="s">
        <v>140</v>
      </c>
      <c r="BK156" s="161">
        <f t="shared" si="19"/>
        <v>0</v>
      </c>
      <c r="BL156" s="18" t="s">
        <v>684</v>
      </c>
      <c r="BM156" s="159" t="s">
        <v>601</v>
      </c>
    </row>
    <row r="157" spans="1:65" s="2" customFormat="1" ht="38" customHeight="1">
      <c r="A157" s="34"/>
      <c r="B157" s="147"/>
      <c r="C157" s="148" t="s">
        <v>268</v>
      </c>
      <c r="D157" s="148" t="s">
        <v>242</v>
      </c>
      <c r="E157" s="149" t="s">
        <v>3461</v>
      </c>
      <c r="F157" s="150" t="s">
        <v>3462</v>
      </c>
      <c r="G157" s="151" t="s">
        <v>388</v>
      </c>
      <c r="H157" s="152">
        <v>25</v>
      </c>
      <c r="I157" s="153"/>
      <c r="J157" s="152">
        <f t="shared" si="10"/>
        <v>0</v>
      </c>
      <c r="K157" s="154"/>
      <c r="L157" s="35"/>
      <c r="M157" s="155" t="s">
        <v>1</v>
      </c>
      <c r="N157" s="156" t="s">
        <v>46</v>
      </c>
      <c r="O157" s="60"/>
      <c r="P157" s="157">
        <f t="shared" si="11"/>
        <v>0</v>
      </c>
      <c r="Q157" s="157">
        <v>0</v>
      </c>
      <c r="R157" s="157">
        <f t="shared" si="12"/>
        <v>0</v>
      </c>
      <c r="S157" s="157">
        <v>0</v>
      </c>
      <c r="T157" s="158">
        <f t="shared" si="13"/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159" t="s">
        <v>684</v>
      </c>
      <c r="AT157" s="159" t="s">
        <v>242</v>
      </c>
      <c r="AU157" s="159" t="s">
        <v>140</v>
      </c>
      <c r="AY157" s="18" t="s">
        <v>239</v>
      </c>
      <c r="BE157" s="160">
        <f t="shared" si="14"/>
        <v>0</v>
      </c>
      <c r="BF157" s="160">
        <f t="shared" si="15"/>
        <v>0</v>
      </c>
      <c r="BG157" s="160">
        <f t="shared" si="16"/>
        <v>0</v>
      </c>
      <c r="BH157" s="160">
        <f t="shared" si="17"/>
        <v>0</v>
      </c>
      <c r="BI157" s="160">
        <f t="shared" si="18"/>
        <v>0</v>
      </c>
      <c r="BJ157" s="18" t="s">
        <v>140</v>
      </c>
      <c r="BK157" s="161">
        <f t="shared" si="19"/>
        <v>0</v>
      </c>
      <c r="BL157" s="18" t="s">
        <v>684</v>
      </c>
      <c r="BM157" s="159" t="s">
        <v>607</v>
      </c>
    </row>
    <row r="158" spans="1:65" s="2" customFormat="1" ht="24.25" customHeight="1">
      <c r="A158" s="34"/>
      <c r="B158" s="147"/>
      <c r="C158" s="190" t="s">
        <v>273</v>
      </c>
      <c r="D158" s="190" t="s">
        <v>541</v>
      </c>
      <c r="E158" s="191" t="s">
        <v>3463</v>
      </c>
      <c r="F158" s="192" t="s">
        <v>3464</v>
      </c>
      <c r="G158" s="193" t="s">
        <v>388</v>
      </c>
      <c r="H158" s="194">
        <v>25</v>
      </c>
      <c r="I158" s="195"/>
      <c r="J158" s="194">
        <f t="shared" si="10"/>
        <v>0</v>
      </c>
      <c r="K158" s="196"/>
      <c r="L158" s="197"/>
      <c r="M158" s="198" t="s">
        <v>1</v>
      </c>
      <c r="N158" s="199" t="s">
        <v>46</v>
      </c>
      <c r="O158" s="60"/>
      <c r="P158" s="157">
        <f t="shared" si="11"/>
        <v>0</v>
      </c>
      <c r="Q158" s="157">
        <v>1.6000000000000001E-4</v>
      </c>
      <c r="R158" s="157">
        <f t="shared" si="12"/>
        <v>4.0000000000000001E-3</v>
      </c>
      <c r="S158" s="157">
        <v>0</v>
      </c>
      <c r="T158" s="158">
        <f t="shared" si="13"/>
        <v>0</v>
      </c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R158" s="159" t="s">
        <v>1897</v>
      </c>
      <c r="AT158" s="159" t="s">
        <v>541</v>
      </c>
      <c r="AU158" s="159" t="s">
        <v>140</v>
      </c>
      <c r="AY158" s="18" t="s">
        <v>239</v>
      </c>
      <c r="BE158" s="160">
        <f t="shared" si="14"/>
        <v>0</v>
      </c>
      <c r="BF158" s="160">
        <f t="shared" si="15"/>
        <v>0</v>
      </c>
      <c r="BG158" s="160">
        <f t="shared" si="16"/>
        <v>0</v>
      </c>
      <c r="BH158" s="160">
        <f t="shared" si="17"/>
        <v>0</v>
      </c>
      <c r="BI158" s="160">
        <f t="shared" si="18"/>
        <v>0</v>
      </c>
      <c r="BJ158" s="18" t="s">
        <v>140</v>
      </c>
      <c r="BK158" s="161">
        <f t="shared" si="19"/>
        <v>0</v>
      </c>
      <c r="BL158" s="18" t="s">
        <v>684</v>
      </c>
      <c r="BM158" s="159" t="s">
        <v>630</v>
      </c>
    </row>
    <row r="159" spans="1:65" s="2" customFormat="1" ht="24.25" customHeight="1">
      <c r="A159" s="34"/>
      <c r="B159" s="147"/>
      <c r="C159" s="148" t="s">
        <v>289</v>
      </c>
      <c r="D159" s="148" t="s">
        <v>242</v>
      </c>
      <c r="E159" s="149" t="s">
        <v>3465</v>
      </c>
      <c r="F159" s="150" t="s">
        <v>3466</v>
      </c>
      <c r="G159" s="151" t="s">
        <v>388</v>
      </c>
      <c r="H159" s="152">
        <v>12</v>
      </c>
      <c r="I159" s="153"/>
      <c r="J159" s="152">
        <f t="shared" si="10"/>
        <v>0</v>
      </c>
      <c r="K159" s="154"/>
      <c r="L159" s="35"/>
      <c r="M159" s="155" t="s">
        <v>1</v>
      </c>
      <c r="N159" s="156" t="s">
        <v>46</v>
      </c>
      <c r="O159" s="60"/>
      <c r="P159" s="157">
        <f t="shared" si="11"/>
        <v>0</v>
      </c>
      <c r="Q159" s="157">
        <v>0</v>
      </c>
      <c r="R159" s="157">
        <f t="shared" si="12"/>
        <v>0</v>
      </c>
      <c r="S159" s="157">
        <v>0</v>
      </c>
      <c r="T159" s="158">
        <f t="shared" si="13"/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159" t="s">
        <v>684</v>
      </c>
      <c r="AT159" s="159" t="s">
        <v>242</v>
      </c>
      <c r="AU159" s="159" t="s">
        <v>140</v>
      </c>
      <c r="AY159" s="18" t="s">
        <v>239</v>
      </c>
      <c r="BE159" s="160">
        <f t="shared" si="14"/>
        <v>0</v>
      </c>
      <c r="BF159" s="160">
        <f t="shared" si="15"/>
        <v>0</v>
      </c>
      <c r="BG159" s="160">
        <f t="shared" si="16"/>
        <v>0</v>
      </c>
      <c r="BH159" s="160">
        <f t="shared" si="17"/>
        <v>0</v>
      </c>
      <c r="BI159" s="160">
        <f t="shared" si="18"/>
        <v>0</v>
      </c>
      <c r="BJ159" s="18" t="s">
        <v>140</v>
      </c>
      <c r="BK159" s="161">
        <f t="shared" si="19"/>
        <v>0</v>
      </c>
      <c r="BL159" s="18" t="s">
        <v>684</v>
      </c>
      <c r="BM159" s="159" t="s">
        <v>668</v>
      </c>
    </row>
    <row r="160" spans="1:65" s="2" customFormat="1" ht="24.25" customHeight="1">
      <c r="A160" s="34"/>
      <c r="B160" s="147"/>
      <c r="C160" s="190" t="s">
        <v>294</v>
      </c>
      <c r="D160" s="190" t="s">
        <v>541</v>
      </c>
      <c r="E160" s="191" t="s">
        <v>3467</v>
      </c>
      <c r="F160" s="192" t="s">
        <v>5464</v>
      </c>
      <c r="G160" s="193" t="s">
        <v>388</v>
      </c>
      <c r="H160" s="194">
        <v>12</v>
      </c>
      <c r="I160" s="195"/>
      <c r="J160" s="194">
        <f t="shared" si="10"/>
        <v>0</v>
      </c>
      <c r="K160" s="196"/>
      <c r="L160" s="197"/>
      <c r="M160" s="198" t="s">
        <v>1</v>
      </c>
      <c r="N160" s="199" t="s">
        <v>46</v>
      </c>
      <c r="O160" s="60"/>
      <c r="P160" s="157">
        <f t="shared" si="11"/>
        <v>0</v>
      </c>
      <c r="Q160" s="157">
        <v>4.0000000000000002E-4</v>
      </c>
      <c r="R160" s="157">
        <f t="shared" si="12"/>
        <v>4.8000000000000004E-3</v>
      </c>
      <c r="S160" s="157">
        <v>0</v>
      </c>
      <c r="T160" s="158">
        <f t="shared" si="13"/>
        <v>0</v>
      </c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R160" s="159" t="s">
        <v>1897</v>
      </c>
      <c r="AT160" s="159" t="s">
        <v>541</v>
      </c>
      <c r="AU160" s="159" t="s">
        <v>140</v>
      </c>
      <c r="AY160" s="18" t="s">
        <v>239</v>
      </c>
      <c r="BE160" s="160">
        <f t="shared" si="14"/>
        <v>0</v>
      </c>
      <c r="BF160" s="160">
        <f t="shared" si="15"/>
        <v>0</v>
      </c>
      <c r="BG160" s="160">
        <f t="shared" si="16"/>
        <v>0</v>
      </c>
      <c r="BH160" s="160">
        <f t="shared" si="17"/>
        <v>0</v>
      </c>
      <c r="BI160" s="160">
        <f t="shared" si="18"/>
        <v>0</v>
      </c>
      <c r="BJ160" s="18" t="s">
        <v>140</v>
      </c>
      <c r="BK160" s="161">
        <f t="shared" si="19"/>
        <v>0</v>
      </c>
      <c r="BL160" s="18" t="s">
        <v>684</v>
      </c>
      <c r="BM160" s="159" t="s">
        <v>678</v>
      </c>
    </row>
    <row r="161" spans="1:65" s="2" customFormat="1" ht="24.25" customHeight="1">
      <c r="A161" s="34"/>
      <c r="B161" s="147"/>
      <c r="C161" s="148" t="s">
        <v>323</v>
      </c>
      <c r="D161" s="148" t="s">
        <v>242</v>
      </c>
      <c r="E161" s="149" t="s">
        <v>3468</v>
      </c>
      <c r="F161" s="150" t="s">
        <v>3469</v>
      </c>
      <c r="G161" s="151" t="s">
        <v>388</v>
      </c>
      <c r="H161" s="152">
        <v>300</v>
      </c>
      <c r="I161" s="153"/>
      <c r="J161" s="152">
        <f t="shared" si="10"/>
        <v>0</v>
      </c>
      <c r="K161" s="154"/>
      <c r="L161" s="35"/>
      <c r="M161" s="155" t="s">
        <v>1</v>
      </c>
      <c r="N161" s="156" t="s">
        <v>46</v>
      </c>
      <c r="O161" s="60"/>
      <c r="P161" s="157">
        <f t="shared" si="11"/>
        <v>0</v>
      </c>
      <c r="Q161" s="157">
        <v>0</v>
      </c>
      <c r="R161" s="157">
        <f t="shared" si="12"/>
        <v>0</v>
      </c>
      <c r="S161" s="157">
        <v>0</v>
      </c>
      <c r="T161" s="158">
        <f t="shared" si="13"/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159" t="s">
        <v>684</v>
      </c>
      <c r="AT161" s="159" t="s">
        <v>242</v>
      </c>
      <c r="AU161" s="159" t="s">
        <v>140</v>
      </c>
      <c r="AY161" s="18" t="s">
        <v>239</v>
      </c>
      <c r="BE161" s="160">
        <f t="shared" si="14"/>
        <v>0</v>
      </c>
      <c r="BF161" s="160">
        <f t="shared" si="15"/>
        <v>0</v>
      </c>
      <c r="BG161" s="160">
        <f t="shared" si="16"/>
        <v>0</v>
      </c>
      <c r="BH161" s="160">
        <f t="shared" si="17"/>
        <v>0</v>
      </c>
      <c r="BI161" s="160">
        <f t="shared" si="18"/>
        <v>0</v>
      </c>
      <c r="BJ161" s="18" t="s">
        <v>140</v>
      </c>
      <c r="BK161" s="161">
        <f t="shared" si="19"/>
        <v>0</v>
      </c>
      <c r="BL161" s="18" t="s">
        <v>684</v>
      </c>
      <c r="BM161" s="159" t="s">
        <v>684</v>
      </c>
    </row>
    <row r="162" spans="1:65" s="2" customFormat="1" ht="14.4" customHeight="1">
      <c r="A162" s="34"/>
      <c r="B162" s="147"/>
      <c r="C162" s="190" t="s">
        <v>383</v>
      </c>
      <c r="D162" s="190" t="s">
        <v>541</v>
      </c>
      <c r="E162" s="191" t="s">
        <v>3470</v>
      </c>
      <c r="F162" s="192" t="s">
        <v>3471</v>
      </c>
      <c r="G162" s="193" t="s">
        <v>388</v>
      </c>
      <c r="H162" s="194">
        <v>300</v>
      </c>
      <c r="I162" s="195"/>
      <c r="J162" s="194">
        <f t="shared" si="10"/>
        <v>0</v>
      </c>
      <c r="K162" s="196"/>
      <c r="L162" s="197"/>
      <c r="M162" s="198" t="s">
        <v>1</v>
      </c>
      <c r="N162" s="199" t="s">
        <v>46</v>
      </c>
      <c r="O162" s="60"/>
      <c r="P162" s="157">
        <f t="shared" si="11"/>
        <v>0</v>
      </c>
      <c r="Q162" s="157">
        <v>1.0000000000000001E-5</v>
      </c>
      <c r="R162" s="157">
        <f t="shared" si="12"/>
        <v>3.0000000000000001E-3</v>
      </c>
      <c r="S162" s="157">
        <v>0</v>
      </c>
      <c r="T162" s="158">
        <f t="shared" si="13"/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159" t="s">
        <v>1897</v>
      </c>
      <c r="AT162" s="159" t="s">
        <v>541</v>
      </c>
      <c r="AU162" s="159" t="s">
        <v>140</v>
      </c>
      <c r="AY162" s="18" t="s">
        <v>239</v>
      </c>
      <c r="BE162" s="160">
        <f t="shared" si="14"/>
        <v>0</v>
      </c>
      <c r="BF162" s="160">
        <f t="shared" si="15"/>
        <v>0</v>
      </c>
      <c r="BG162" s="160">
        <f t="shared" si="16"/>
        <v>0</v>
      </c>
      <c r="BH162" s="160">
        <f t="shared" si="17"/>
        <v>0</v>
      </c>
      <c r="BI162" s="160">
        <f t="shared" si="18"/>
        <v>0</v>
      </c>
      <c r="BJ162" s="18" t="s">
        <v>140</v>
      </c>
      <c r="BK162" s="161">
        <f t="shared" si="19"/>
        <v>0</v>
      </c>
      <c r="BL162" s="18" t="s">
        <v>684</v>
      </c>
      <c r="BM162" s="159" t="s">
        <v>750</v>
      </c>
    </row>
    <row r="163" spans="1:65" s="2" customFormat="1" ht="14.4" customHeight="1">
      <c r="A163" s="34"/>
      <c r="B163" s="147"/>
      <c r="C163" s="148" t="s">
        <v>389</v>
      </c>
      <c r="D163" s="148" t="s">
        <v>242</v>
      </c>
      <c r="E163" s="149" t="s">
        <v>3472</v>
      </c>
      <c r="F163" s="150" t="s">
        <v>3473</v>
      </c>
      <c r="G163" s="151" t="s">
        <v>388</v>
      </c>
      <c r="H163" s="152">
        <v>90</v>
      </c>
      <c r="I163" s="153"/>
      <c r="J163" s="152">
        <f t="shared" si="10"/>
        <v>0</v>
      </c>
      <c r="K163" s="154"/>
      <c r="L163" s="35"/>
      <c r="M163" s="155" t="s">
        <v>1</v>
      </c>
      <c r="N163" s="156" t="s">
        <v>46</v>
      </c>
      <c r="O163" s="60"/>
      <c r="P163" s="157">
        <f t="shared" si="11"/>
        <v>0</v>
      </c>
      <c r="Q163" s="157">
        <v>0</v>
      </c>
      <c r="R163" s="157">
        <f t="shared" si="12"/>
        <v>0</v>
      </c>
      <c r="S163" s="157">
        <v>0</v>
      </c>
      <c r="T163" s="158">
        <f t="shared" si="13"/>
        <v>0</v>
      </c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R163" s="159" t="s">
        <v>684</v>
      </c>
      <c r="AT163" s="159" t="s">
        <v>242</v>
      </c>
      <c r="AU163" s="159" t="s">
        <v>140</v>
      </c>
      <c r="AY163" s="18" t="s">
        <v>239</v>
      </c>
      <c r="BE163" s="160">
        <f t="shared" si="14"/>
        <v>0</v>
      </c>
      <c r="BF163" s="160">
        <f t="shared" si="15"/>
        <v>0</v>
      </c>
      <c r="BG163" s="160">
        <f t="shared" si="16"/>
        <v>0</v>
      </c>
      <c r="BH163" s="160">
        <f t="shared" si="17"/>
        <v>0</v>
      </c>
      <c r="BI163" s="160">
        <f t="shared" si="18"/>
        <v>0</v>
      </c>
      <c r="BJ163" s="18" t="s">
        <v>140</v>
      </c>
      <c r="BK163" s="161">
        <f t="shared" si="19"/>
        <v>0</v>
      </c>
      <c r="BL163" s="18" t="s">
        <v>684</v>
      </c>
      <c r="BM163" s="159" t="s">
        <v>758</v>
      </c>
    </row>
    <row r="164" spans="1:65" s="2" customFormat="1" ht="14.4" customHeight="1">
      <c r="A164" s="34"/>
      <c r="B164" s="147"/>
      <c r="C164" s="190" t="s">
        <v>409</v>
      </c>
      <c r="D164" s="190" t="s">
        <v>541</v>
      </c>
      <c r="E164" s="191" t="s">
        <v>3474</v>
      </c>
      <c r="F164" s="192" t="s">
        <v>3475</v>
      </c>
      <c r="G164" s="193" t="s">
        <v>388</v>
      </c>
      <c r="H164" s="194">
        <v>90</v>
      </c>
      <c r="I164" s="195"/>
      <c r="J164" s="194">
        <f t="shared" si="10"/>
        <v>0</v>
      </c>
      <c r="K164" s="196"/>
      <c r="L164" s="197"/>
      <c r="M164" s="198" t="s">
        <v>1</v>
      </c>
      <c r="N164" s="199" t="s">
        <v>46</v>
      </c>
      <c r="O164" s="60"/>
      <c r="P164" s="157">
        <f t="shared" si="11"/>
        <v>0</v>
      </c>
      <c r="Q164" s="157">
        <v>1E-4</v>
      </c>
      <c r="R164" s="157">
        <f t="shared" si="12"/>
        <v>9.0000000000000011E-3</v>
      </c>
      <c r="S164" s="157">
        <v>0</v>
      </c>
      <c r="T164" s="158">
        <f t="shared" si="13"/>
        <v>0</v>
      </c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R164" s="159" t="s">
        <v>1897</v>
      </c>
      <c r="AT164" s="159" t="s">
        <v>541</v>
      </c>
      <c r="AU164" s="159" t="s">
        <v>140</v>
      </c>
      <c r="AY164" s="18" t="s">
        <v>239</v>
      </c>
      <c r="BE164" s="160">
        <f t="shared" si="14"/>
        <v>0</v>
      </c>
      <c r="BF164" s="160">
        <f t="shared" si="15"/>
        <v>0</v>
      </c>
      <c r="BG164" s="160">
        <f t="shared" si="16"/>
        <v>0</v>
      </c>
      <c r="BH164" s="160">
        <f t="shared" si="17"/>
        <v>0</v>
      </c>
      <c r="BI164" s="160">
        <f t="shared" si="18"/>
        <v>0</v>
      </c>
      <c r="BJ164" s="18" t="s">
        <v>140</v>
      </c>
      <c r="BK164" s="161">
        <f t="shared" si="19"/>
        <v>0</v>
      </c>
      <c r="BL164" s="18" t="s">
        <v>684</v>
      </c>
      <c r="BM164" s="159" t="s">
        <v>767</v>
      </c>
    </row>
    <row r="165" spans="1:65" s="2" customFormat="1" ht="24.25" customHeight="1">
      <c r="A165" s="34"/>
      <c r="B165" s="147"/>
      <c r="C165" s="148" t="s">
        <v>451</v>
      </c>
      <c r="D165" s="148" t="s">
        <v>242</v>
      </c>
      <c r="E165" s="149" t="s">
        <v>3476</v>
      </c>
      <c r="F165" s="150" t="s">
        <v>3477</v>
      </c>
      <c r="G165" s="151" t="s">
        <v>138</v>
      </c>
      <c r="H165" s="152">
        <v>160</v>
      </c>
      <c r="I165" s="153"/>
      <c r="J165" s="152">
        <f t="shared" si="10"/>
        <v>0</v>
      </c>
      <c r="K165" s="154"/>
      <c r="L165" s="35"/>
      <c r="M165" s="155" t="s">
        <v>1</v>
      </c>
      <c r="N165" s="156" t="s">
        <v>46</v>
      </c>
      <c r="O165" s="60"/>
      <c r="P165" s="157">
        <f t="shared" si="11"/>
        <v>0</v>
      </c>
      <c r="Q165" s="157">
        <v>0</v>
      </c>
      <c r="R165" s="157">
        <f t="shared" si="12"/>
        <v>0</v>
      </c>
      <c r="S165" s="157">
        <v>0</v>
      </c>
      <c r="T165" s="158">
        <f t="shared" si="13"/>
        <v>0</v>
      </c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R165" s="159" t="s">
        <v>684</v>
      </c>
      <c r="AT165" s="159" t="s">
        <v>242</v>
      </c>
      <c r="AU165" s="159" t="s">
        <v>140</v>
      </c>
      <c r="AY165" s="18" t="s">
        <v>239</v>
      </c>
      <c r="BE165" s="160">
        <f t="shared" si="14"/>
        <v>0</v>
      </c>
      <c r="BF165" s="160">
        <f t="shared" si="15"/>
        <v>0</v>
      </c>
      <c r="BG165" s="160">
        <f t="shared" si="16"/>
        <v>0</v>
      </c>
      <c r="BH165" s="160">
        <f t="shared" si="17"/>
        <v>0</v>
      </c>
      <c r="BI165" s="160">
        <f t="shared" si="18"/>
        <v>0</v>
      </c>
      <c r="BJ165" s="18" t="s">
        <v>140</v>
      </c>
      <c r="BK165" s="161">
        <f t="shared" si="19"/>
        <v>0</v>
      </c>
      <c r="BL165" s="18" t="s">
        <v>684</v>
      </c>
      <c r="BM165" s="159" t="s">
        <v>308</v>
      </c>
    </row>
    <row r="166" spans="1:65" s="2" customFormat="1" ht="14.4" customHeight="1">
      <c r="A166" s="34"/>
      <c r="B166" s="147"/>
      <c r="C166" s="190" t="s">
        <v>428</v>
      </c>
      <c r="D166" s="190" t="s">
        <v>541</v>
      </c>
      <c r="E166" s="191" t="s">
        <v>3478</v>
      </c>
      <c r="F166" s="192" t="s">
        <v>5465</v>
      </c>
      <c r="G166" s="193" t="s">
        <v>138</v>
      </c>
      <c r="H166" s="194">
        <v>160</v>
      </c>
      <c r="I166" s="195"/>
      <c r="J166" s="194">
        <f t="shared" si="10"/>
        <v>0</v>
      </c>
      <c r="K166" s="196"/>
      <c r="L166" s="197"/>
      <c r="M166" s="198" t="s">
        <v>1</v>
      </c>
      <c r="N166" s="199" t="s">
        <v>46</v>
      </c>
      <c r="O166" s="60"/>
      <c r="P166" s="157">
        <f t="shared" si="11"/>
        <v>0</v>
      </c>
      <c r="Q166" s="157">
        <v>3.2000000000000002E-3</v>
      </c>
      <c r="R166" s="157">
        <f t="shared" si="12"/>
        <v>0.51200000000000001</v>
      </c>
      <c r="S166" s="157">
        <v>0</v>
      </c>
      <c r="T166" s="158">
        <f t="shared" si="13"/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159" t="s">
        <v>1897</v>
      </c>
      <c r="AT166" s="159" t="s">
        <v>541</v>
      </c>
      <c r="AU166" s="159" t="s">
        <v>140</v>
      </c>
      <c r="AY166" s="18" t="s">
        <v>239</v>
      </c>
      <c r="BE166" s="160">
        <f t="shared" si="14"/>
        <v>0</v>
      </c>
      <c r="BF166" s="160">
        <f t="shared" si="15"/>
        <v>0</v>
      </c>
      <c r="BG166" s="160">
        <f t="shared" si="16"/>
        <v>0</v>
      </c>
      <c r="BH166" s="160">
        <f t="shared" si="17"/>
        <v>0</v>
      </c>
      <c r="BI166" s="160">
        <f t="shared" si="18"/>
        <v>0</v>
      </c>
      <c r="BJ166" s="18" t="s">
        <v>140</v>
      </c>
      <c r="BK166" s="161">
        <f t="shared" si="19"/>
        <v>0</v>
      </c>
      <c r="BL166" s="18" t="s">
        <v>684</v>
      </c>
      <c r="BM166" s="159" t="s">
        <v>784</v>
      </c>
    </row>
    <row r="167" spans="1:65" s="2" customFormat="1" ht="14.4" customHeight="1">
      <c r="A167" s="34"/>
      <c r="B167" s="147"/>
      <c r="C167" s="190" t="s">
        <v>447</v>
      </c>
      <c r="D167" s="190" t="s">
        <v>541</v>
      </c>
      <c r="E167" s="191" t="s">
        <v>3479</v>
      </c>
      <c r="F167" s="192" t="s">
        <v>5466</v>
      </c>
      <c r="G167" s="193" t="s">
        <v>388</v>
      </c>
      <c r="H167" s="194">
        <v>160</v>
      </c>
      <c r="I167" s="195"/>
      <c r="J167" s="194">
        <f t="shared" si="10"/>
        <v>0</v>
      </c>
      <c r="K167" s="196"/>
      <c r="L167" s="197"/>
      <c r="M167" s="198" t="s">
        <v>1</v>
      </c>
      <c r="N167" s="199" t="s">
        <v>46</v>
      </c>
      <c r="O167" s="60"/>
      <c r="P167" s="157">
        <f t="shared" si="11"/>
        <v>0</v>
      </c>
      <c r="Q167" s="157">
        <v>2.4000000000000001E-4</v>
      </c>
      <c r="R167" s="157">
        <f t="shared" si="12"/>
        <v>3.8400000000000004E-2</v>
      </c>
      <c r="S167" s="157">
        <v>0</v>
      </c>
      <c r="T167" s="158">
        <f t="shared" si="13"/>
        <v>0</v>
      </c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R167" s="159" t="s">
        <v>1897</v>
      </c>
      <c r="AT167" s="159" t="s">
        <v>541</v>
      </c>
      <c r="AU167" s="159" t="s">
        <v>140</v>
      </c>
      <c r="AY167" s="18" t="s">
        <v>239</v>
      </c>
      <c r="BE167" s="160">
        <f t="shared" si="14"/>
        <v>0</v>
      </c>
      <c r="BF167" s="160">
        <f t="shared" si="15"/>
        <v>0</v>
      </c>
      <c r="BG167" s="160">
        <f t="shared" si="16"/>
        <v>0</v>
      </c>
      <c r="BH167" s="160">
        <f t="shared" si="17"/>
        <v>0</v>
      </c>
      <c r="BI167" s="160">
        <f t="shared" si="18"/>
        <v>0</v>
      </c>
      <c r="BJ167" s="18" t="s">
        <v>140</v>
      </c>
      <c r="BK167" s="161">
        <f t="shared" si="19"/>
        <v>0</v>
      </c>
      <c r="BL167" s="18" t="s">
        <v>684</v>
      </c>
      <c r="BM167" s="159" t="s">
        <v>365</v>
      </c>
    </row>
    <row r="168" spans="1:65" s="2" customFormat="1" ht="24.25" customHeight="1">
      <c r="A168" s="34"/>
      <c r="B168" s="147"/>
      <c r="C168" s="148" t="s">
        <v>337</v>
      </c>
      <c r="D168" s="148" t="s">
        <v>242</v>
      </c>
      <c r="E168" s="149" t="s">
        <v>3480</v>
      </c>
      <c r="F168" s="150" t="s">
        <v>3481</v>
      </c>
      <c r="G168" s="151" t="s">
        <v>388</v>
      </c>
      <c r="H168" s="152">
        <v>35</v>
      </c>
      <c r="I168" s="153"/>
      <c r="J168" s="152">
        <f t="shared" si="10"/>
        <v>0</v>
      </c>
      <c r="K168" s="154"/>
      <c r="L168" s="35"/>
      <c r="M168" s="155" t="s">
        <v>1</v>
      </c>
      <c r="N168" s="156" t="s">
        <v>46</v>
      </c>
      <c r="O168" s="60"/>
      <c r="P168" s="157">
        <f t="shared" si="11"/>
        <v>0</v>
      </c>
      <c r="Q168" s="157">
        <v>0</v>
      </c>
      <c r="R168" s="157">
        <f t="shared" si="12"/>
        <v>0</v>
      </c>
      <c r="S168" s="157">
        <v>0</v>
      </c>
      <c r="T168" s="158">
        <f t="shared" si="13"/>
        <v>0</v>
      </c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R168" s="159" t="s">
        <v>684</v>
      </c>
      <c r="AT168" s="159" t="s">
        <v>242</v>
      </c>
      <c r="AU168" s="159" t="s">
        <v>140</v>
      </c>
      <c r="AY168" s="18" t="s">
        <v>239</v>
      </c>
      <c r="BE168" s="160">
        <f t="shared" si="14"/>
        <v>0</v>
      </c>
      <c r="BF168" s="160">
        <f t="shared" si="15"/>
        <v>0</v>
      </c>
      <c r="BG168" s="160">
        <f t="shared" si="16"/>
        <v>0</v>
      </c>
      <c r="BH168" s="160">
        <f t="shared" si="17"/>
        <v>0</v>
      </c>
      <c r="BI168" s="160">
        <f t="shared" si="18"/>
        <v>0</v>
      </c>
      <c r="BJ168" s="18" t="s">
        <v>140</v>
      </c>
      <c r="BK168" s="161">
        <f t="shared" si="19"/>
        <v>0</v>
      </c>
      <c r="BL168" s="18" t="s">
        <v>684</v>
      </c>
      <c r="BM168" s="159" t="s">
        <v>378</v>
      </c>
    </row>
    <row r="169" spans="1:65" s="2" customFormat="1" ht="14.4" customHeight="1">
      <c r="A169" s="34"/>
      <c r="B169" s="147"/>
      <c r="C169" s="190" t="s">
        <v>342</v>
      </c>
      <c r="D169" s="190" t="s">
        <v>541</v>
      </c>
      <c r="E169" s="191" t="s">
        <v>3482</v>
      </c>
      <c r="F169" s="192" t="s">
        <v>3483</v>
      </c>
      <c r="G169" s="193" t="s">
        <v>388</v>
      </c>
      <c r="H169" s="194">
        <v>35</v>
      </c>
      <c r="I169" s="195"/>
      <c r="J169" s="194">
        <f t="shared" si="10"/>
        <v>0</v>
      </c>
      <c r="K169" s="196"/>
      <c r="L169" s="197"/>
      <c r="M169" s="198" t="s">
        <v>1</v>
      </c>
      <c r="N169" s="199" t="s">
        <v>46</v>
      </c>
      <c r="O169" s="60"/>
      <c r="P169" s="157">
        <f t="shared" si="11"/>
        <v>0</v>
      </c>
      <c r="Q169" s="157">
        <v>3.0000000000000001E-5</v>
      </c>
      <c r="R169" s="157">
        <f t="shared" si="12"/>
        <v>1.0499999999999999E-3</v>
      </c>
      <c r="S169" s="157">
        <v>0</v>
      </c>
      <c r="T169" s="158">
        <f t="shared" si="13"/>
        <v>0</v>
      </c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R169" s="159" t="s">
        <v>1897</v>
      </c>
      <c r="AT169" s="159" t="s">
        <v>541</v>
      </c>
      <c r="AU169" s="159" t="s">
        <v>140</v>
      </c>
      <c r="AY169" s="18" t="s">
        <v>239</v>
      </c>
      <c r="BE169" s="160">
        <f t="shared" si="14"/>
        <v>0</v>
      </c>
      <c r="BF169" s="160">
        <f t="shared" si="15"/>
        <v>0</v>
      </c>
      <c r="BG169" s="160">
        <f t="shared" si="16"/>
        <v>0</v>
      </c>
      <c r="BH169" s="160">
        <f t="shared" si="17"/>
        <v>0</v>
      </c>
      <c r="BI169" s="160">
        <f t="shared" si="18"/>
        <v>0</v>
      </c>
      <c r="BJ169" s="18" t="s">
        <v>140</v>
      </c>
      <c r="BK169" s="161">
        <f t="shared" si="19"/>
        <v>0</v>
      </c>
      <c r="BL169" s="18" t="s">
        <v>684</v>
      </c>
      <c r="BM169" s="159" t="s">
        <v>802</v>
      </c>
    </row>
    <row r="170" spans="1:65" s="2" customFormat="1" ht="24.25" customHeight="1">
      <c r="A170" s="34"/>
      <c r="B170" s="147"/>
      <c r="C170" s="148" t="s">
        <v>347</v>
      </c>
      <c r="D170" s="148" t="s">
        <v>242</v>
      </c>
      <c r="E170" s="149" t="s">
        <v>3484</v>
      </c>
      <c r="F170" s="150" t="s">
        <v>3485</v>
      </c>
      <c r="G170" s="151" t="s">
        <v>388</v>
      </c>
      <c r="H170" s="152">
        <v>2</v>
      </c>
      <c r="I170" s="153"/>
      <c r="J170" s="152">
        <f t="shared" si="10"/>
        <v>0</v>
      </c>
      <c r="K170" s="154"/>
      <c r="L170" s="35"/>
      <c r="M170" s="155" t="s">
        <v>1</v>
      </c>
      <c r="N170" s="156" t="s">
        <v>46</v>
      </c>
      <c r="O170" s="60"/>
      <c r="P170" s="157">
        <f t="shared" si="11"/>
        <v>0</v>
      </c>
      <c r="Q170" s="157">
        <v>0</v>
      </c>
      <c r="R170" s="157">
        <f t="shared" si="12"/>
        <v>0</v>
      </c>
      <c r="S170" s="157">
        <v>0</v>
      </c>
      <c r="T170" s="158">
        <f t="shared" si="13"/>
        <v>0</v>
      </c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R170" s="159" t="s">
        <v>684</v>
      </c>
      <c r="AT170" s="159" t="s">
        <v>242</v>
      </c>
      <c r="AU170" s="159" t="s">
        <v>140</v>
      </c>
      <c r="AY170" s="18" t="s">
        <v>239</v>
      </c>
      <c r="BE170" s="160">
        <f t="shared" si="14"/>
        <v>0</v>
      </c>
      <c r="BF170" s="160">
        <f t="shared" si="15"/>
        <v>0</v>
      </c>
      <c r="BG170" s="160">
        <f t="shared" si="16"/>
        <v>0</v>
      </c>
      <c r="BH170" s="160">
        <f t="shared" si="17"/>
        <v>0</v>
      </c>
      <c r="BI170" s="160">
        <f t="shared" si="18"/>
        <v>0</v>
      </c>
      <c r="BJ170" s="18" t="s">
        <v>140</v>
      </c>
      <c r="BK170" s="161">
        <f t="shared" si="19"/>
        <v>0</v>
      </c>
      <c r="BL170" s="18" t="s">
        <v>684</v>
      </c>
      <c r="BM170" s="159" t="s">
        <v>909</v>
      </c>
    </row>
    <row r="171" spans="1:65" s="2" customFormat="1" ht="24.25" customHeight="1">
      <c r="A171" s="34"/>
      <c r="B171" s="147"/>
      <c r="C171" s="148" t="s">
        <v>351</v>
      </c>
      <c r="D171" s="148" t="s">
        <v>242</v>
      </c>
      <c r="E171" s="149" t="s">
        <v>3486</v>
      </c>
      <c r="F171" s="150" t="s">
        <v>3487</v>
      </c>
      <c r="G171" s="151" t="s">
        <v>388</v>
      </c>
      <c r="H171" s="152">
        <v>4</v>
      </c>
      <c r="I171" s="153"/>
      <c r="J171" s="152">
        <f t="shared" si="10"/>
        <v>0</v>
      </c>
      <c r="K171" s="154"/>
      <c r="L171" s="35"/>
      <c r="M171" s="155" t="s">
        <v>1</v>
      </c>
      <c r="N171" s="156" t="s">
        <v>46</v>
      </c>
      <c r="O171" s="60"/>
      <c r="P171" s="157">
        <f t="shared" si="11"/>
        <v>0</v>
      </c>
      <c r="Q171" s="157">
        <v>0</v>
      </c>
      <c r="R171" s="157">
        <f t="shared" si="12"/>
        <v>0</v>
      </c>
      <c r="S171" s="157">
        <v>0</v>
      </c>
      <c r="T171" s="158">
        <f t="shared" si="13"/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159" t="s">
        <v>684</v>
      </c>
      <c r="AT171" s="159" t="s">
        <v>242</v>
      </c>
      <c r="AU171" s="159" t="s">
        <v>140</v>
      </c>
      <c r="AY171" s="18" t="s">
        <v>239</v>
      </c>
      <c r="BE171" s="160">
        <f t="shared" si="14"/>
        <v>0</v>
      </c>
      <c r="BF171" s="160">
        <f t="shared" si="15"/>
        <v>0</v>
      </c>
      <c r="BG171" s="160">
        <f t="shared" si="16"/>
        <v>0</v>
      </c>
      <c r="BH171" s="160">
        <f t="shared" si="17"/>
        <v>0</v>
      </c>
      <c r="BI171" s="160">
        <f t="shared" si="18"/>
        <v>0</v>
      </c>
      <c r="BJ171" s="18" t="s">
        <v>140</v>
      </c>
      <c r="BK171" s="161">
        <f t="shared" si="19"/>
        <v>0</v>
      </c>
      <c r="BL171" s="18" t="s">
        <v>684</v>
      </c>
      <c r="BM171" s="159" t="s">
        <v>916</v>
      </c>
    </row>
    <row r="172" spans="1:65" s="2" customFormat="1" ht="24.25" customHeight="1">
      <c r="A172" s="34"/>
      <c r="B172" s="147"/>
      <c r="C172" s="190" t="s">
        <v>358</v>
      </c>
      <c r="D172" s="190" t="s">
        <v>541</v>
      </c>
      <c r="E172" s="191" t="s">
        <v>3488</v>
      </c>
      <c r="F172" s="192" t="s">
        <v>3489</v>
      </c>
      <c r="G172" s="193" t="s">
        <v>388</v>
      </c>
      <c r="H172" s="194">
        <v>4</v>
      </c>
      <c r="I172" s="195"/>
      <c r="J172" s="194">
        <f t="shared" si="10"/>
        <v>0</v>
      </c>
      <c r="K172" s="196"/>
      <c r="L172" s="197"/>
      <c r="M172" s="198" t="s">
        <v>1</v>
      </c>
      <c r="N172" s="199" t="s">
        <v>46</v>
      </c>
      <c r="O172" s="60"/>
      <c r="P172" s="157">
        <f t="shared" si="11"/>
        <v>0</v>
      </c>
      <c r="Q172" s="157">
        <v>1E-4</v>
      </c>
      <c r="R172" s="157">
        <f t="shared" si="12"/>
        <v>4.0000000000000002E-4</v>
      </c>
      <c r="S172" s="157">
        <v>0</v>
      </c>
      <c r="T172" s="158">
        <f t="shared" si="13"/>
        <v>0</v>
      </c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R172" s="159" t="s">
        <v>1897</v>
      </c>
      <c r="AT172" s="159" t="s">
        <v>541</v>
      </c>
      <c r="AU172" s="159" t="s">
        <v>140</v>
      </c>
      <c r="AY172" s="18" t="s">
        <v>239</v>
      </c>
      <c r="BE172" s="160">
        <f t="shared" si="14"/>
        <v>0</v>
      </c>
      <c r="BF172" s="160">
        <f t="shared" si="15"/>
        <v>0</v>
      </c>
      <c r="BG172" s="160">
        <f t="shared" si="16"/>
        <v>0</v>
      </c>
      <c r="BH172" s="160">
        <f t="shared" si="17"/>
        <v>0</v>
      </c>
      <c r="BI172" s="160">
        <f t="shared" si="18"/>
        <v>0</v>
      </c>
      <c r="BJ172" s="18" t="s">
        <v>140</v>
      </c>
      <c r="BK172" s="161">
        <f t="shared" si="19"/>
        <v>0</v>
      </c>
      <c r="BL172" s="18" t="s">
        <v>684</v>
      </c>
      <c r="BM172" s="159" t="s">
        <v>924</v>
      </c>
    </row>
    <row r="173" spans="1:65" s="2" customFormat="1" ht="24.25" customHeight="1">
      <c r="A173" s="34"/>
      <c r="B173" s="147"/>
      <c r="C173" s="148" t="s">
        <v>462</v>
      </c>
      <c r="D173" s="148" t="s">
        <v>242</v>
      </c>
      <c r="E173" s="149" t="s">
        <v>3490</v>
      </c>
      <c r="F173" s="150" t="s">
        <v>3491</v>
      </c>
      <c r="G173" s="151" t="s">
        <v>388</v>
      </c>
      <c r="H173" s="152">
        <v>3</v>
      </c>
      <c r="I173" s="153"/>
      <c r="J173" s="152">
        <f t="shared" ref="J173:J204" si="20">ROUND(I173*H173,3)</f>
        <v>0</v>
      </c>
      <c r="K173" s="154"/>
      <c r="L173" s="35"/>
      <c r="M173" s="155" t="s">
        <v>1</v>
      </c>
      <c r="N173" s="156" t="s">
        <v>46</v>
      </c>
      <c r="O173" s="60"/>
      <c r="P173" s="157">
        <f t="shared" ref="P173:P204" si="21">O173*H173</f>
        <v>0</v>
      </c>
      <c r="Q173" s="157">
        <v>0</v>
      </c>
      <c r="R173" s="157">
        <f t="shared" ref="R173:R204" si="22">Q173*H173</f>
        <v>0</v>
      </c>
      <c r="S173" s="157">
        <v>0</v>
      </c>
      <c r="T173" s="158">
        <f t="shared" ref="T173:T204" si="23">S173*H173</f>
        <v>0</v>
      </c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R173" s="159" t="s">
        <v>684</v>
      </c>
      <c r="AT173" s="159" t="s">
        <v>242</v>
      </c>
      <c r="AU173" s="159" t="s">
        <v>140</v>
      </c>
      <c r="AY173" s="18" t="s">
        <v>239</v>
      </c>
      <c r="BE173" s="160">
        <f t="shared" ref="BE173:BE204" si="24">IF(N173="základná",J173,0)</f>
        <v>0</v>
      </c>
      <c r="BF173" s="160">
        <f t="shared" ref="BF173:BF204" si="25">IF(N173="znížená",J173,0)</f>
        <v>0</v>
      </c>
      <c r="BG173" s="160">
        <f t="shared" ref="BG173:BG204" si="26">IF(N173="zákl. prenesená",J173,0)</f>
        <v>0</v>
      </c>
      <c r="BH173" s="160">
        <f t="shared" ref="BH173:BH204" si="27">IF(N173="zníž. prenesená",J173,0)</f>
        <v>0</v>
      </c>
      <c r="BI173" s="160">
        <f t="shared" ref="BI173:BI204" si="28">IF(N173="nulová",J173,0)</f>
        <v>0</v>
      </c>
      <c r="BJ173" s="18" t="s">
        <v>140</v>
      </c>
      <c r="BK173" s="161">
        <f t="shared" ref="BK173:BK204" si="29">ROUND(I173*H173,3)</f>
        <v>0</v>
      </c>
      <c r="BL173" s="18" t="s">
        <v>684</v>
      </c>
      <c r="BM173" s="159" t="s">
        <v>443</v>
      </c>
    </row>
    <row r="174" spans="1:65" s="2" customFormat="1" ht="24.25" customHeight="1">
      <c r="A174" s="34"/>
      <c r="B174" s="147"/>
      <c r="C174" s="190" t="s">
        <v>465</v>
      </c>
      <c r="D174" s="190" t="s">
        <v>541</v>
      </c>
      <c r="E174" s="191" t="s">
        <v>3492</v>
      </c>
      <c r="F174" s="192" t="s">
        <v>3493</v>
      </c>
      <c r="G174" s="193" t="s">
        <v>388</v>
      </c>
      <c r="H174" s="194">
        <v>3</v>
      </c>
      <c r="I174" s="195"/>
      <c r="J174" s="194">
        <f t="shared" si="20"/>
        <v>0</v>
      </c>
      <c r="K174" s="196"/>
      <c r="L174" s="197"/>
      <c r="M174" s="198" t="s">
        <v>1</v>
      </c>
      <c r="N174" s="199" t="s">
        <v>46</v>
      </c>
      <c r="O174" s="60"/>
      <c r="P174" s="157">
        <f t="shared" si="21"/>
        <v>0</v>
      </c>
      <c r="Q174" s="157">
        <v>2.0000000000000002E-5</v>
      </c>
      <c r="R174" s="157">
        <f t="shared" si="22"/>
        <v>6.0000000000000008E-5</v>
      </c>
      <c r="S174" s="157">
        <v>0</v>
      </c>
      <c r="T174" s="158">
        <f t="shared" si="23"/>
        <v>0</v>
      </c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R174" s="159" t="s">
        <v>1897</v>
      </c>
      <c r="AT174" s="159" t="s">
        <v>541</v>
      </c>
      <c r="AU174" s="159" t="s">
        <v>140</v>
      </c>
      <c r="AY174" s="18" t="s">
        <v>239</v>
      </c>
      <c r="BE174" s="160">
        <f t="shared" si="24"/>
        <v>0</v>
      </c>
      <c r="BF174" s="160">
        <f t="shared" si="25"/>
        <v>0</v>
      </c>
      <c r="BG174" s="160">
        <f t="shared" si="26"/>
        <v>0</v>
      </c>
      <c r="BH174" s="160">
        <f t="shared" si="27"/>
        <v>0</v>
      </c>
      <c r="BI174" s="160">
        <f t="shared" si="28"/>
        <v>0</v>
      </c>
      <c r="BJ174" s="18" t="s">
        <v>140</v>
      </c>
      <c r="BK174" s="161">
        <f t="shared" si="29"/>
        <v>0</v>
      </c>
      <c r="BL174" s="18" t="s">
        <v>684</v>
      </c>
      <c r="BM174" s="159" t="s">
        <v>938</v>
      </c>
    </row>
    <row r="175" spans="1:65" s="2" customFormat="1" ht="24.25" customHeight="1">
      <c r="A175" s="34"/>
      <c r="B175" s="147"/>
      <c r="C175" s="190" t="s">
        <v>469</v>
      </c>
      <c r="D175" s="190" t="s">
        <v>541</v>
      </c>
      <c r="E175" s="191" t="s">
        <v>3494</v>
      </c>
      <c r="F175" s="192" t="s">
        <v>3495</v>
      </c>
      <c r="G175" s="193" t="s">
        <v>388</v>
      </c>
      <c r="H175" s="194">
        <v>3</v>
      </c>
      <c r="I175" s="195"/>
      <c r="J175" s="194">
        <f t="shared" si="20"/>
        <v>0</v>
      </c>
      <c r="K175" s="196"/>
      <c r="L175" s="197"/>
      <c r="M175" s="198" t="s">
        <v>1</v>
      </c>
      <c r="N175" s="199" t="s">
        <v>46</v>
      </c>
      <c r="O175" s="60"/>
      <c r="P175" s="157">
        <f t="shared" si="21"/>
        <v>0</v>
      </c>
      <c r="Q175" s="157">
        <v>1.1E-4</v>
      </c>
      <c r="R175" s="157">
        <f t="shared" si="22"/>
        <v>3.3E-4</v>
      </c>
      <c r="S175" s="157">
        <v>0</v>
      </c>
      <c r="T175" s="158">
        <f t="shared" si="23"/>
        <v>0</v>
      </c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R175" s="159" t="s">
        <v>1897</v>
      </c>
      <c r="AT175" s="159" t="s">
        <v>541</v>
      </c>
      <c r="AU175" s="159" t="s">
        <v>140</v>
      </c>
      <c r="AY175" s="18" t="s">
        <v>239</v>
      </c>
      <c r="BE175" s="160">
        <f t="shared" si="24"/>
        <v>0</v>
      </c>
      <c r="BF175" s="160">
        <f t="shared" si="25"/>
        <v>0</v>
      </c>
      <c r="BG175" s="160">
        <f t="shared" si="26"/>
        <v>0</v>
      </c>
      <c r="BH175" s="160">
        <f t="shared" si="27"/>
        <v>0</v>
      </c>
      <c r="BI175" s="160">
        <f t="shared" si="28"/>
        <v>0</v>
      </c>
      <c r="BJ175" s="18" t="s">
        <v>140</v>
      </c>
      <c r="BK175" s="161">
        <f t="shared" si="29"/>
        <v>0</v>
      </c>
      <c r="BL175" s="18" t="s">
        <v>684</v>
      </c>
      <c r="BM175" s="159" t="s">
        <v>947</v>
      </c>
    </row>
    <row r="176" spans="1:65" s="2" customFormat="1" ht="24.25" customHeight="1">
      <c r="A176" s="34"/>
      <c r="B176" s="147"/>
      <c r="C176" s="148" t="s">
        <v>472</v>
      </c>
      <c r="D176" s="148" t="s">
        <v>242</v>
      </c>
      <c r="E176" s="149" t="s">
        <v>3496</v>
      </c>
      <c r="F176" s="150" t="s">
        <v>3497</v>
      </c>
      <c r="G176" s="151" t="s">
        <v>388</v>
      </c>
      <c r="H176" s="152">
        <v>116</v>
      </c>
      <c r="I176" s="153"/>
      <c r="J176" s="152">
        <f t="shared" si="20"/>
        <v>0</v>
      </c>
      <c r="K176" s="154"/>
      <c r="L176" s="35"/>
      <c r="M176" s="155" t="s">
        <v>1</v>
      </c>
      <c r="N176" s="156" t="s">
        <v>46</v>
      </c>
      <c r="O176" s="60"/>
      <c r="P176" s="157">
        <f t="shared" si="21"/>
        <v>0</v>
      </c>
      <c r="Q176" s="157">
        <v>0</v>
      </c>
      <c r="R176" s="157">
        <f t="shared" si="22"/>
        <v>0</v>
      </c>
      <c r="S176" s="157">
        <v>0</v>
      </c>
      <c r="T176" s="158">
        <f t="shared" si="23"/>
        <v>0</v>
      </c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R176" s="159" t="s">
        <v>684</v>
      </c>
      <c r="AT176" s="159" t="s">
        <v>242</v>
      </c>
      <c r="AU176" s="159" t="s">
        <v>140</v>
      </c>
      <c r="AY176" s="18" t="s">
        <v>239</v>
      </c>
      <c r="BE176" s="160">
        <f t="shared" si="24"/>
        <v>0</v>
      </c>
      <c r="BF176" s="160">
        <f t="shared" si="25"/>
        <v>0</v>
      </c>
      <c r="BG176" s="160">
        <f t="shared" si="26"/>
        <v>0</v>
      </c>
      <c r="BH176" s="160">
        <f t="shared" si="27"/>
        <v>0</v>
      </c>
      <c r="BI176" s="160">
        <f t="shared" si="28"/>
        <v>0</v>
      </c>
      <c r="BJ176" s="18" t="s">
        <v>140</v>
      </c>
      <c r="BK176" s="161">
        <f t="shared" si="29"/>
        <v>0</v>
      </c>
      <c r="BL176" s="18" t="s">
        <v>684</v>
      </c>
      <c r="BM176" s="159" t="s">
        <v>962</v>
      </c>
    </row>
    <row r="177" spans="1:65" s="2" customFormat="1" ht="24.25" customHeight="1">
      <c r="A177" s="34"/>
      <c r="B177" s="147"/>
      <c r="C177" s="148" t="s">
        <v>476</v>
      </c>
      <c r="D177" s="148" t="s">
        <v>242</v>
      </c>
      <c r="E177" s="149" t="s">
        <v>3498</v>
      </c>
      <c r="F177" s="150" t="s">
        <v>3499</v>
      </c>
      <c r="G177" s="151" t="s">
        <v>388</v>
      </c>
      <c r="H177" s="152">
        <v>15</v>
      </c>
      <c r="I177" s="153"/>
      <c r="J177" s="152">
        <f t="shared" si="20"/>
        <v>0</v>
      </c>
      <c r="K177" s="154"/>
      <c r="L177" s="35"/>
      <c r="M177" s="155" t="s">
        <v>1</v>
      </c>
      <c r="N177" s="156" t="s">
        <v>46</v>
      </c>
      <c r="O177" s="60"/>
      <c r="P177" s="157">
        <f t="shared" si="21"/>
        <v>0</v>
      </c>
      <c r="Q177" s="157">
        <v>0</v>
      </c>
      <c r="R177" s="157">
        <f t="shared" si="22"/>
        <v>0</v>
      </c>
      <c r="S177" s="157">
        <v>0</v>
      </c>
      <c r="T177" s="158">
        <f t="shared" si="23"/>
        <v>0</v>
      </c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R177" s="159" t="s">
        <v>684</v>
      </c>
      <c r="AT177" s="159" t="s">
        <v>242</v>
      </c>
      <c r="AU177" s="159" t="s">
        <v>140</v>
      </c>
      <c r="AY177" s="18" t="s">
        <v>239</v>
      </c>
      <c r="BE177" s="160">
        <f t="shared" si="24"/>
        <v>0</v>
      </c>
      <c r="BF177" s="160">
        <f t="shared" si="25"/>
        <v>0</v>
      </c>
      <c r="BG177" s="160">
        <f t="shared" si="26"/>
        <v>0</v>
      </c>
      <c r="BH177" s="160">
        <f t="shared" si="27"/>
        <v>0</v>
      </c>
      <c r="BI177" s="160">
        <f t="shared" si="28"/>
        <v>0</v>
      </c>
      <c r="BJ177" s="18" t="s">
        <v>140</v>
      </c>
      <c r="BK177" s="161">
        <f t="shared" si="29"/>
        <v>0</v>
      </c>
      <c r="BL177" s="18" t="s">
        <v>684</v>
      </c>
      <c r="BM177" s="159" t="s">
        <v>968</v>
      </c>
    </row>
    <row r="178" spans="1:65" s="2" customFormat="1" ht="24.25" customHeight="1">
      <c r="A178" s="34"/>
      <c r="B178" s="147"/>
      <c r="C178" s="148" t="s">
        <v>546</v>
      </c>
      <c r="D178" s="148" t="s">
        <v>242</v>
      </c>
      <c r="E178" s="149" t="s">
        <v>3500</v>
      </c>
      <c r="F178" s="150" t="s">
        <v>3501</v>
      </c>
      <c r="G178" s="151" t="s">
        <v>388</v>
      </c>
      <c r="H178" s="152">
        <v>2</v>
      </c>
      <c r="I178" s="153"/>
      <c r="J178" s="152">
        <f t="shared" si="20"/>
        <v>0</v>
      </c>
      <c r="K178" s="154"/>
      <c r="L178" s="35"/>
      <c r="M178" s="155" t="s">
        <v>1</v>
      </c>
      <c r="N178" s="156" t="s">
        <v>46</v>
      </c>
      <c r="O178" s="60"/>
      <c r="P178" s="157">
        <f t="shared" si="21"/>
        <v>0</v>
      </c>
      <c r="Q178" s="157">
        <v>0</v>
      </c>
      <c r="R178" s="157">
        <f t="shared" si="22"/>
        <v>0</v>
      </c>
      <c r="S178" s="157">
        <v>0</v>
      </c>
      <c r="T178" s="158">
        <f t="shared" si="23"/>
        <v>0</v>
      </c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R178" s="159" t="s">
        <v>684</v>
      </c>
      <c r="AT178" s="159" t="s">
        <v>242</v>
      </c>
      <c r="AU178" s="159" t="s">
        <v>140</v>
      </c>
      <c r="AY178" s="18" t="s">
        <v>239</v>
      </c>
      <c r="BE178" s="160">
        <f t="shared" si="24"/>
        <v>0</v>
      </c>
      <c r="BF178" s="160">
        <f t="shared" si="25"/>
        <v>0</v>
      </c>
      <c r="BG178" s="160">
        <f t="shared" si="26"/>
        <v>0</v>
      </c>
      <c r="BH178" s="160">
        <f t="shared" si="27"/>
        <v>0</v>
      </c>
      <c r="BI178" s="160">
        <f t="shared" si="28"/>
        <v>0</v>
      </c>
      <c r="BJ178" s="18" t="s">
        <v>140</v>
      </c>
      <c r="BK178" s="161">
        <f t="shared" si="29"/>
        <v>0</v>
      </c>
      <c r="BL178" s="18" t="s">
        <v>684</v>
      </c>
      <c r="BM178" s="159" t="s">
        <v>975</v>
      </c>
    </row>
    <row r="179" spans="1:65" s="2" customFormat="1" ht="23.6">
      <c r="A179" s="34"/>
      <c r="B179" s="147"/>
      <c r="C179" s="190" t="s">
        <v>666</v>
      </c>
      <c r="D179" s="190" t="s">
        <v>541</v>
      </c>
      <c r="E179" s="191" t="s">
        <v>3502</v>
      </c>
      <c r="F179" s="192" t="s">
        <v>5467</v>
      </c>
      <c r="G179" s="193" t="s">
        <v>388</v>
      </c>
      <c r="H179" s="194">
        <v>2</v>
      </c>
      <c r="I179" s="195"/>
      <c r="J179" s="194">
        <f t="shared" si="20"/>
        <v>0</v>
      </c>
      <c r="K179" s="196"/>
      <c r="L179" s="197"/>
      <c r="M179" s="198" t="s">
        <v>1</v>
      </c>
      <c r="N179" s="199" t="s">
        <v>46</v>
      </c>
      <c r="O179" s="60"/>
      <c r="P179" s="157">
        <f t="shared" si="21"/>
        <v>0</v>
      </c>
      <c r="Q179" s="157">
        <v>5.0000000000000002E-5</v>
      </c>
      <c r="R179" s="157">
        <f t="shared" si="22"/>
        <v>1E-4</v>
      </c>
      <c r="S179" s="157">
        <v>0</v>
      </c>
      <c r="T179" s="158">
        <f t="shared" si="23"/>
        <v>0</v>
      </c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R179" s="159" t="s">
        <v>1897</v>
      </c>
      <c r="AT179" s="159" t="s">
        <v>541</v>
      </c>
      <c r="AU179" s="159" t="s">
        <v>140</v>
      </c>
      <c r="AY179" s="18" t="s">
        <v>239</v>
      </c>
      <c r="BE179" s="160">
        <f t="shared" si="24"/>
        <v>0</v>
      </c>
      <c r="BF179" s="160">
        <f t="shared" si="25"/>
        <v>0</v>
      </c>
      <c r="BG179" s="160">
        <f t="shared" si="26"/>
        <v>0</v>
      </c>
      <c r="BH179" s="160">
        <f t="shared" si="27"/>
        <v>0</v>
      </c>
      <c r="BI179" s="160">
        <f t="shared" si="28"/>
        <v>0</v>
      </c>
      <c r="BJ179" s="18" t="s">
        <v>140</v>
      </c>
      <c r="BK179" s="161">
        <f t="shared" si="29"/>
        <v>0</v>
      </c>
      <c r="BL179" s="18" t="s">
        <v>684</v>
      </c>
      <c r="BM179" s="159" t="s">
        <v>985</v>
      </c>
    </row>
    <row r="180" spans="1:65" s="2" customFormat="1" ht="24.25" customHeight="1">
      <c r="A180" s="34"/>
      <c r="B180" s="147"/>
      <c r="C180" s="148" t="s">
        <v>575</v>
      </c>
      <c r="D180" s="148" t="s">
        <v>242</v>
      </c>
      <c r="E180" s="149" t="s">
        <v>3503</v>
      </c>
      <c r="F180" s="150" t="s">
        <v>3504</v>
      </c>
      <c r="G180" s="151" t="s">
        <v>388</v>
      </c>
      <c r="H180" s="152">
        <v>1</v>
      </c>
      <c r="I180" s="153"/>
      <c r="J180" s="152">
        <f t="shared" si="20"/>
        <v>0</v>
      </c>
      <c r="K180" s="154"/>
      <c r="L180" s="35"/>
      <c r="M180" s="155" t="s">
        <v>1</v>
      </c>
      <c r="N180" s="156" t="s">
        <v>46</v>
      </c>
      <c r="O180" s="60"/>
      <c r="P180" s="157">
        <f t="shared" si="21"/>
        <v>0</v>
      </c>
      <c r="Q180" s="157">
        <v>0</v>
      </c>
      <c r="R180" s="157">
        <f t="shared" si="22"/>
        <v>0</v>
      </c>
      <c r="S180" s="157">
        <v>0</v>
      </c>
      <c r="T180" s="158">
        <f t="shared" si="23"/>
        <v>0</v>
      </c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R180" s="159" t="s">
        <v>684</v>
      </c>
      <c r="AT180" s="159" t="s">
        <v>242</v>
      </c>
      <c r="AU180" s="159" t="s">
        <v>140</v>
      </c>
      <c r="AY180" s="18" t="s">
        <v>239</v>
      </c>
      <c r="BE180" s="160">
        <f t="shared" si="24"/>
        <v>0</v>
      </c>
      <c r="BF180" s="160">
        <f t="shared" si="25"/>
        <v>0</v>
      </c>
      <c r="BG180" s="160">
        <f t="shared" si="26"/>
        <v>0</v>
      </c>
      <c r="BH180" s="160">
        <f t="shared" si="27"/>
        <v>0</v>
      </c>
      <c r="BI180" s="160">
        <f t="shared" si="28"/>
        <v>0</v>
      </c>
      <c r="BJ180" s="18" t="s">
        <v>140</v>
      </c>
      <c r="BK180" s="161">
        <f t="shared" si="29"/>
        <v>0</v>
      </c>
      <c r="BL180" s="18" t="s">
        <v>684</v>
      </c>
      <c r="BM180" s="159" t="s">
        <v>1009</v>
      </c>
    </row>
    <row r="181" spans="1:65" s="2" customFormat="1" ht="14.4" customHeight="1">
      <c r="A181" s="34"/>
      <c r="B181" s="147"/>
      <c r="C181" s="190" t="s">
        <v>586</v>
      </c>
      <c r="D181" s="190" t="s">
        <v>541</v>
      </c>
      <c r="E181" s="191" t="s">
        <v>3505</v>
      </c>
      <c r="F181" s="192" t="s">
        <v>3506</v>
      </c>
      <c r="G181" s="193" t="s">
        <v>388</v>
      </c>
      <c r="H181" s="194">
        <v>1</v>
      </c>
      <c r="I181" s="195"/>
      <c r="J181" s="194">
        <f t="shared" si="20"/>
        <v>0</v>
      </c>
      <c r="K181" s="196"/>
      <c r="L181" s="197"/>
      <c r="M181" s="198" t="s">
        <v>1</v>
      </c>
      <c r="N181" s="199" t="s">
        <v>46</v>
      </c>
      <c r="O181" s="60"/>
      <c r="P181" s="157">
        <f t="shared" si="21"/>
        <v>0</v>
      </c>
      <c r="Q181" s="157">
        <v>1.7000000000000001E-4</v>
      </c>
      <c r="R181" s="157">
        <f t="shared" si="22"/>
        <v>1.7000000000000001E-4</v>
      </c>
      <c r="S181" s="157">
        <v>0</v>
      </c>
      <c r="T181" s="158">
        <f t="shared" si="23"/>
        <v>0</v>
      </c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R181" s="159" t="s">
        <v>1897</v>
      </c>
      <c r="AT181" s="159" t="s">
        <v>541</v>
      </c>
      <c r="AU181" s="159" t="s">
        <v>140</v>
      </c>
      <c r="AY181" s="18" t="s">
        <v>239</v>
      </c>
      <c r="BE181" s="160">
        <f t="shared" si="24"/>
        <v>0</v>
      </c>
      <c r="BF181" s="160">
        <f t="shared" si="25"/>
        <v>0</v>
      </c>
      <c r="BG181" s="160">
        <f t="shared" si="26"/>
        <v>0</v>
      </c>
      <c r="BH181" s="160">
        <f t="shared" si="27"/>
        <v>0</v>
      </c>
      <c r="BI181" s="160">
        <f t="shared" si="28"/>
        <v>0</v>
      </c>
      <c r="BJ181" s="18" t="s">
        <v>140</v>
      </c>
      <c r="BK181" s="161">
        <f t="shared" si="29"/>
        <v>0</v>
      </c>
      <c r="BL181" s="18" t="s">
        <v>684</v>
      </c>
      <c r="BM181" s="159" t="s">
        <v>1021</v>
      </c>
    </row>
    <row r="182" spans="1:65" s="2" customFormat="1" ht="24.25" customHeight="1">
      <c r="A182" s="34"/>
      <c r="B182" s="147"/>
      <c r="C182" s="148" t="s">
        <v>596</v>
      </c>
      <c r="D182" s="148" t="s">
        <v>242</v>
      </c>
      <c r="E182" s="149" t="s">
        <v>3507</v>
      </c>
      <c r="F182" s="150" t="s">
        <v>3508</v>
      </c>
      <c r="G182" s="151" t="s">
        <v>388</v>
      </c>
      <c r="H182" s="152">
        <v>4</v>
      </c>
      <c r="I182" s="153"/>
      <c r="J182" s="152">
        <f t="shared" si="20"/>
        <v>0</v>
      </c>
      <c r="K182" s="154"/>
      <c r="L182" s="35"/>
      <c r="M182" s="155" t="s">
        <v>1</v>
      </c>
      <c r="N182" s="156" t="s">
        <v>46</v>
      </c>
      <c r="O182" s="60"/>
      <c r="P182" s="157">
        <f t="shared" si="21"/>
        <v>0</v>
      </c>
      <c r="Q182" s="157">
        <v>0</v>
      </c>
      <c r="R182" s="157">
        <f t="shared" si="22"/>
        <v>0</v>
      </c>
      <c r="S182" s="157">
        <v>0</v>
      </c>
      <c r="T182" s="158">
        <f t="shared" si="23"/>
        <v>0</v>
      </c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R182" s="159" t="s">
        <v>684</v>
      </c>
      <c r="AT182" s="159" t="s">
        <v>242</v>
      </c>
      <c r="AU182" s="159" t="s">
        <v>140</v>
      </c>
      <c r="AY182" s="18" t="s">
        <v>239</v>
      </c>
      <c r="BE182" s="160">
        <f t="shared" si="24"/>
        <v>0</v>
      </c>
      <c r="BF182" s="160">
        <f t="shared" si="25"/>
        <v>0</v>
      </c>
      <c r="BG182" s="160">
        <f t="shared" si="26"/>
        <v>0</v>
      </c>
      <c r="BH182" s="160">
        <f t="shared" si="27"/>
        <v>0</v>
      </c>
      <c r="BI182" s="160">
        <f t="shared" si="28"/>
        <v>0</v>
      </c>
      <c r="BJ182" s="18" t="s">
        <v>140</v>
      </c>
      <c r="BK182" s="161">
        <f t="shared" si="29"/>
        <v>0</v>
      </c>
      <c r="BL182" s="18" t="s">
        <v>684</v>
      </c>
      <c r="BM182" s="159" t="s">
        <v>1030</v>
      </c>
    </row>
    <row r="183" spans="1:65" s="2" customFormat="1" ht="14.4" customHeight="1">
      <c r="A183" s="34"/>
      <c r="B183" s="147"/>
      <c r="C183" s="190" t="s">
        <v>601</v>
      </c>
      <c r="D183" s="190" t="s">
        <v>541</v>
      </c>
      <c r="E183" s="191" t="s">
        <v>3509</v>
      </c>
      <c r="F183" s="192" t="s">
        <v>3510</v>
      </c>
      <c r="G183" s="193" t="s">
        <v>388</v>
      </c>
      <c r="H183" s="194">
        <v>4</v>
      </c>
      <c r="I183" s="195"/>
      <c r="J183" s="194">
        <f t="shared" si="20"/>
        <v>0</v>
      </c>
      <c r="K183" s="196"/>
      <c r="L183" s="197"/>
      <c r="M183" s="198" t="s">
        <v>1</v>
      </c>
      <c r="N183" s="199" t="s">
        <v>46</v>
      </c>
      <c r="O183" s="60"/>
      <c r="P183" s="157">
        <f t="shared" si="21"/>
        <v>0</v>
      </c>
      <c r="Q183" s="157">
        <v>2.0000000000000001E-4</v>
      </c>
      <c r="R183" s="157">
        <f t="shared" si="22"/>
        <v>8.0000000000000004E-4</v>
      </c>
      <c r="S183" s="157">
        <v>0</v>
      </c>
      <c r="T183" s="158">
        <f t="shared" si="23"/>
        <v>0</v>
      </c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R183" s="159" t="s">
        <v>1897</v>
      </c>
      <c r="AT183" s="159" t="s">
        <v>541</v>
      </c>
      <c r="AU183" s="159" t="s">
        <v>140</v>
      </c>
      <c r="AY183" s="18" t="s">
        <v>239</v>
      </c>
      <c r="BE183" s="160">
        <f t="shared" si="24"/>
        <v>0</v>
      </c>
      <c r="BF183" s="160">
        <f t="shared" si="25"/>
        <v>0</v>
      </c>
      <c r="BG183" s="160">
        <f t="shared" si="26"/>
        <v>0</v>
      </c>
      <c r="BH183" s="160">
        <f t="shared" si="27"/>
        <v>0</v>
      </c>
      <c r="BI183" s="160">
        <f t="shared" si="28"/>
        <v>0</v>
      </c>
      <c r="BJ183" s="18" t="s">
        <v>140</v>
      </c>
      <c r="BK183" s="161">
        <f t="shared" si="29"/>
        <v>0</v>
      </c>
      <c r="BL183" s="18" t="s">
        <v>684</v>
      </c>
      <c r="BM183" s="159" t="s">
        <v>984</v>
      </c>
    </row>
    <row r="184" spans="1:65" s="2" customFormat="1" ht="24.25" customHeight="1">
      <c r="A184" s="34"/>
      <c r="B184" s="147"/>
      <c r="C184" s="148" t="s">
        <v>604</v>
      </c>
      <c r="D184" s="148" t="s">
        <v>242</v>
      </c>
      <c r="E184" s="149" t="s">
        <v>3511</v>
      </c>
      <c r="F184" s="150" t="s">
        <v>3512</v>
      </c>
      <c r="G184" s="151" t="s">
        <v>388</v>
      </c>
      <c r="H184" s="152">
        <v>66</v>
      </c>
      <c r="I184" s="153"/>
      <c r="J184" s="152">
        <f t="shared" si="20"/>
        <v>0</v>
      </c>
      <c r="K184" s="154"/>
      <c r="L184" s="35"/>
      <c r="M184" s="155" t="s">
        <v>1</v>
      </c>
      <c r="N184" s="156" t="s">
        <v>46</v>
      </c>
      <c r="O184" s="60"/>
      <c r="P184" s="157">
        <f t="shared" si="21"/>
        <v>0</v>
      </c>
      <c r="Q184" s="157">
        <v>0</v>
      </c>
      <c r="R184" s="157">
        <f t="shared" si="22"/>
        <v>0</v>
      </c>
      <c r="S184" s="157">
        <v>0</v>
      </c>
      <c r="T184" s="158">
        <f t="shared" si="23"/>
        <v>0</v>
      </c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R184" s="159" t="s">
        <v>684</v>
      </c>
      <c r="AT184" s="159" t="s">
        <v>242</v>
      </c>
      <c r="AU184" s="159" t="s">
        <v>140</v>
      </c>
      <c r="AY184" s="18" t="s">
        <v>239</v>
      </c>
      <c r="BE184" s="160">
        <f t="shared" si="24"/>
        <v>0</v>
      </c>
      <c r="BF184" s="160">
        <f t="shared" si="25"/>
        <v>0</v>
      </c>
      <c r="BG184" s="160">
        <f t="shared" si="26"/>
        <v>0</v>
      </c>
      <c r="BH184" s="160">
        <f t="shared" si="27"/>
        <v>0</v>
      </c>
      <c r="BI184" s="160">
        <f t="shared" si="28"/>
        <v>0</v>
      </c>
      <c r="BJ184" s="18" t="s">
        <v>140</v>
      </c>
      <c r="BK184" s="161">
        <f t="shared" si="29"/>
        <v>0</v>
      </c>
      <c r="BL184" s="18" t="s">
        <v>684</v>
      </c>
      <c r="BM184" s="159" t="s">
        <v>455</v>
      </c>
    </row>
    <row r="185" spans="1:65" s="2" customFormat="1" ht="14.4" customHeight="1">
      <c r="A185" s="34"/>
      <c r="B185" s="147"/>
      <c r="C185" s="190" t="s">
        <v>607</v>
      </c>
      <c r="D185" s="190" t="s">
        <v>541</v>
      </c>
      <c r="E185" s="191" t="s">
        <v>3513</v>
      </c>
      <c r="F185" s="192" t="s">
        <v>5468</v>
      </c>
      <c r="G185" s="193" t="s">
        <v>388</v>
      </c>
      <c r="H185" s="194">
        <v>59</v>
      </c>
      <c r="I185" s="195"/>
      <c r="J185" s="194">
        <f t="shared" si="20"/>
        <v>0</v>
      </c>
      <c r="K185" s="196"/>
      <c r="L185" s="197"/>
      <c r="M185" s="198" t="s">
        <v>1</v>
      </c>
      <c r="N185" s="199" t="s">
        <v>46</v>
      </c>
      <c r="O185" s="60"/>
      <c r="P185" s="157">
        <f t="shared" si="21"/>
        <v>0</v>
      </c>
      <c r="Q185" s="157">
        <v>5.0000000000000002E-5</v>
      </c>
      <c r="R185" s="157">
        <f t="shared" si="22"/>
        <v>2.9499999999999999E-3</v>
      </c>
      <c r="S185" s="157">
        <v>0</v>
      </c>
      <c r="T185" s="158">
        <f t="shared" si="23"/>
        <v>0</v>
      </c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R185" s="159" t="s">
        <v>1897</v>
      </c>
      <c r="AT185" s="159" t="s">
        <v>541</v>
      </c>
      <c r="AU185" s="159" t="s">
        <v>140</v>
      </c>
      <c r="AY185" s="18" t="s">
        <v>239</v>
      </c>
      <c r="BE185" s="160">
        <f t="shared" si="24"/>
        <v>0</v>
      </c>
      <c r="BF185" s="160">
        <f t="shared" si="25"/>
        <v>0</v>
      </c>
      <c r="BG185" s="160">
        <f t="shared" si="26"/>
        <v>0</v>
      </c>
      <c r="BH185" s="160">
        <f t="shared" si="27"/>
        <v>0</v>
      </c>
      <c r="BI185" s="160">
        <f t="shared" si="28"/>
        <v>0</v>
      </c>
      <c r="BJ185" s="18" t="s">
        <v>140</v>
      </c>
      <c r="BK185" s="161">
        <f t="shared" si="29"/>
        <v>0</v>
      </c>
      <c r="BL185" s="18" t="s">
        <v>684</v>
      </c>
      <c r="BM185" s="159" t="s">
        <v>1067</v>
      </c>
    </row>
    <row r="186" spans="1:65" s="2" customFormat="1" ht="14.4" customHeight="1">
      <c r="A186" s="34"/>
      <c r="B186" s="147"/>
      <c r="C186" s="190" t="s">
        <v>623</v>
      </c>
      <c r="D186" s="190" t="s">
        <v>541</v>
      </c>
      <c r="E186" s="191" t="s">
        <v>3514</v>
      </c>
      <c r="F186" s="192" t="s">
        <v>5469</v>
      </c>
      <c r="G186" s="193" t="s">
        <v>388</v>
      </c>
      <c r="H186" s="194">
        <v>7</v>
      </c>
      <c r="I186" s="195"/>
      <c r="J186" s="194">
        <f t="shared" si="20"/>
        <v>0</v>
      </c>
      <c r="K186" s="196"/>
      <c r="L186" s="197"/>
      <c r="M186" s="198" t="s">
        <v>1</v>
      </c>
      <c r="N186" s="199" t="s">
        <v>46</v>
      </c>
      <c r="O186" s="60"/>
      <c r="P186" s="157">
        <f t="shared" si="21"/>
        <v>0</v>
      </c>
      <c r="Q186" s="157">
        <v>5.0000000000000002E-5</v>
      </c>
      <c r="R186" s="157">
        <f t="shared" si="22"/>
        <v>3.5E-4</v>
      </c>
      <c r="S186" s="157">
        <v>0</v>
      </c>
      <c r="T186" s="158">
        <f t="shared" si="23"/>
        <v>0</v>
      </c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R186" s="159" t="s">
        <v>1897</v>
      </c>
      <c r="AT186" s="159" t="s">
        <v>541</v>
      </c>
      <c r="AU186" s="159" t="s">
        <v>140</v>
      </c>
      <c r="AY186" s="18" t="s">
        <v>239</v>
      </c>
      <c r="BE186" s="160">
        <f t="shared" si="24"/>
        <v>0</v>
      </c>
      <c r="BF186" s="160">
        <f t="shared" si="25"/>
        <v>0</v>
      </c>
      <c r="BG186" s="160">
        <f t="shared" si="26"/>
        <v>0</v>
      </c>
      <c r="BH186" s="160">
        <f t="shared" si="27"/>
        <v>0</v>
      </c>
      <c r="BI186" s="160">
        <f t="shared" si="28"/>
        <v>0</v>
      </c>
      <c r="BJ186" s="18" t="s">
        <v>140</v>
      </c>
      <c r="BK186" s="161">
        <f t="shared" si="29"/>
        <v>0</v>
      </c>
      <c r="BL186" s="18" t="s">
        <v>684</v>
      </c>
      <c r="BM186" s="159" t="s">
        <v>1091</v>
      </c>
    </row>
    <row r="187" spans="1:65" s="2" customFormat="1" ht="24.25" customHeight="1">
      <c r="A187" s="34"/>
      <c r="B187" s="147"/>
      <c r="C187" s="148" t="s">
        <v>630</v>
      </c>
      <c r="D187" s="148" t="s">
        <v>242</v>
      </c>
      <c r="E187" s="149" t="s">
        <v>3515</v>
      </c>
      <c r="F187" s="150" t="s">
        <v>3516</v>
      </c>
      <c r="G187" s="151" t="s">
        <v>388</v>
      </c>
      <c r="H187" s="152">
        <v>19</v>
      </c>
      <c r="I187" s="153"/>
      <c r="J187" s="152">
        <f t="shared" si="20"/>
        <v>0</v>
      </c>
      <c r="K187" s="154"/>
      <c r="L187" s="35"/>
      <c r="M187" s="155" t="s">
        <v>1</v>
      </c>
      <c r="N187" s="156" t="s">
        <v>46</v>
      </c>
      <c r="O187" s="60"/>
      <c r="P187" s="157">
        <f t="shared" si="21"/>
        <v>0</v>
      </c>
      <c r="Q187" s="157">
        <v>0</v>
      </c>
      <c r="R187" s="157">
        <f t="shared" si="22"/>
        <v>0</v>
      </c>
      <c r="S187" s="157">
        <v>0</v>
      </c>
      <c r="T187" s="158">
        <f t="shared" si="23"/>
        <v>0</v>
      </c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R187" s="159" t="s">
        <v>684</v>
      </c>
      <c r="AT187" s="159" t="s">
        <v>242</v>
      </c>
      <c r="AU187" s="159" t="s">
        <v>140</v>
      </c>
      <c r="AY187" s="18" t="s">
        <v>239</v>
      </c>
      <c r="BE187" s="160">
        <f t="shared" si="24"/>
        <v>0</v>
      </c>
      <c r="BF187" s="160">
        <f t="shared" si="25"/>
        <v>0</v>
      </c>
      <c r="BG187" s="160">
        <f t="shared" si="26"/>
        <v>0</v>
      </c>
      <c r="BH187" s="160">
        <f t="shared" si="27"/>
        <v>0</v>
      </c>
      <c r="BI187" s="160">
        <f t="shared" si="28"/>
        <v>0</v>
      </c>
      <c r="BJ187" s="18" t="s">
        <v>140</v>
      </c>
      <c r="BK187" s="161">
        <f t="shared" si="29"/>
        <v>0</v>
      </c>
      <c r="BL187" s="18" t="s">
        <v>684</v>
      </c>
      <c r="BM187" s="159" t="s">
        <v>1063</v>
      </c>
    </row>
    <row r="188" spans="1:65" s="2" customFormat="1" ht="14.4" customHeight="1">
      <c r="A188" s="34"/>
      <c r="B188" s="147"/>
      <c r="C188" s="190" t="s">
        <v>663</v>
      </c>
      <c r="D188" s="190" t="s">
        <v>541</v>
      </c>
      <c r="E188" s="191" t="s">
        <v>3517</v>
      </c>
      <c r="F188" s="192" t="s">
        <v>5470</v>
      </c>
      <c r="G188" s="193" t="s">
        <v>388</v>
      </c>
      <c r="H188" s="194">
        <v>19</v>
      </c>
      <c r="I188" s="195"/>
      <c r="J188" s="194">
        <f t="shared" si="20"/>
        <v>0</v>
      </c>
      <c r="K188" s="196"/>
      <c r="L188" s="197"/>
      <c r="M188" s="198" t="s">
        <v>1</v>
      </c>
      <c r="N188" s="199" t="s">
        <v>46</v>
      </c>
      <c r="O188" s="60"/>
      <c r="P188" s="157">
        <f t="shared" si="21"/>
        <v>0</v>
      </c>
      <c r="Q188" s="157">
        <v>1E-4</v>
      </c>
      <c r="R188" s="157">
        <f t="shared" si="22"/>
        <v>1.9E-3</v>
      </c>
      <c r="S188" s="157">
        <v>0</v>
      </c>
      <c r="T188" s="158">
        <f t="shared" si="23"/>
        <v>0</v>
      </c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R188" s="159" t="s">
        <v>1897</v>
      </c>
      <c r="AT188" s="159" t="s">
        <v>541</v>
      </c>
      <c r="AU188" s="159" t="s">
        <v>140</v>
      </c>
      <c r="AY188" s="18" t="s">
        <v>239</v>
      </c>
      <c r="BE188" s="160">
        <f t="shared" si="24"/>
        <v>0</v>
      </c>
      <c r="BF188" s="160">
        <f t="shared" si="25"/>
        <v>0</v>
      </c>
      <c r="BG188" s="160">
        <f t="shared" si="26"/>
        <v>0</v>
      </c>
      <c r="BH188" s="160">
        <f t="shared" si="27"/>
        <v>0</v>
      </c>
      <c r="BI188" s="160">
        <f t="shared" si="28"/>
        <v>0</v>
      </c>
      <c r="BJ188" s="18" t="s">
        <v>140</v>
      </c>
      <c r="BK188" s="161">
        <f t="shared" si="29"/>
        <v>0</v>
      </c>
      <c r="BL188" s="18" t="s">
        <v>684</v>
      </c>
      <c r="BM188" s="159" t="s">
        <v>1104</v>
      </c>
    </row>
    <row r="189" spans="1:65" s="2" customFormat="1" ht="24.25" customHeight="1">
      <c r="A189" s="34"/>
      <c r="B189" s="147"/>
      <c r="C189" s="148" t="s">
        <v>668</v>
      </c>
      <c r="D189" s="148" t="s">
        <v>242</v>
      </c>
      <c r="E189" s="149" t="s">
        <v>3518</v>
      </c>
      <c r="F189" s="150" t="s">
        <v>3519</v>
      </c>
      <c r="G189" s="151" t="s">
        <v>388</v>
      </c>
      <c r="H189" s="152">
        <v>5</v>
      </c>
      <c r="I189" s="153"/>
      <c r="J189" s="152">
        <f t="shared" si="20"/>
        <v>0</v>
      </c>
      <c r="K189" s="154"/>
      <c r="L189" s="35"/>
      <c r="M189" s="155" t="s">
        <v>1</v>
      </c>
      <c r="N189" s="156" t="s">
        <v>46</v>
      </c>
      <c r="O189" s="60"/>
      <c r="P189" s="157">
        <f t="shared" si="21"/>
        <v>0</v>
      </c>
      <c r="Q189" s="157">
        <v>0</v>
      </c>
      <c r="R189" s="157">
        <f t="shared" si="22"/>
        <v>0</v>
      </c>
      <c r="S189" s="157">
        <v>0</v>
      </c>
      <c r="T189" s="158">
        <f t="shared" si="23"/>
        <v>0</v>
      </c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R189" s="159" t="s">
        <v>684</v>
      </c>
      <c r="AT189" s="159" t="s">
        <v>242</v>
      </c>
      <c r="AU189" s="159" t="s">
        <v>140</v>
      </c>
      <c r="AY189" s="18" t="s">
        <v>239</v>
      </c>
      <c r="BE189" s="160">
        <f t="shared" si="24"/>
        <v>0</v>
      </c>
      <c r="BF189" s="160">
        <f t="shared" si="25"/>
        <v>0</v>
      </c>
      <c r="BG189" s="160">
        <f t="shared" si="26"/>
        <v>0</v>
      </c>
      <c r="BH189" s="160">
        <f t="shared" si="27"/>
        <v>0</v>
      </c>
      <c r="BI189" s="160">
        <f t="shared" si="28"/>
        <v>0</v>
      </c>
      <c r="BJ189" s="18" t="s">
        <v>140</v>
      </c>
      <c r="BK189" s="161">
        <f t="shared" si="29"/>
        <v>0</v>
      </c>
      <c r="BL189" s="18" t="s">
        <v>684</v>
      </c>
      <c r="BM189" s="159" t="s">
        <v>1144</v>
      </c>
    </row>
    <row r="190" spans="1:65" s="2" customFormat="1" ht="14.4" customHeight="1">
      <c r="A190" s="34"/>
      <c r="B190" s="147"/>
      <c r="C190" s="190" t="s">
        <v>656</v>
      </c>
      <c r="D190" s="190" t="s">
        <v>541</v>
      </c>
      <c r="E190" s="191" t="s">
        <v>3520</v>
      </c>
      <c r="F190" s="192" t="s">
        <v>5471</v>
      </c>
      <c r="G190" s="193" t="s">
        <v>388</v>
      </c>
      <c r="H190" s="194">
        <v>5</v>
      </c>
      <c r="I190" s="195"/>
      <c r="J190" s="194">
        <f t="shared" si="20"/>
        <v>0</v>
      </c>
      <c r="K190" s="196"/>
      <c r="L190" s="197"/>
      <c r="M190" s="198" t="s">
        <v>1</v>
      </c>
      <c r="N190" s="199" t="s">
        <v>46</v>
      </c>
      <c r="O190" s="60"/>
      <c r="P190" s="157">
        <f t="shared" si="21"/>
        <v>0</v>
      </c>
      <c r="Q190" s="157">
        <v>6.0000000000000002E-5</v>
      </c>
      <c r="R190" s="157">
        <f t="shared" si="22"/>
        <v>3.0000000000000003E-4</v>
      </c>
      <c r="S190" s="157">
        <v>0</v>
      </c>
      <c r="T190" s="158">
        <f t="shared" si="23"/>
        <v>0</v>
      </c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R190" s="159" t="s">
        <v>1897</v>
      </c>
      <c r="AT190" s="159" t="s">
        <v>541</v>
      </c>
      <c r="AU190" s="159" t="s">
        <v>140</v>
      </c>
      <c r="AY190" s="18" t="s">
        <v>239</v>
      </c>
      <c r="BE190" s="160">
        <f t="shared" si="24"/>
        <v>0</v>
      </c>
      <c r="BF190" s="160">
        <f t="shared" si="25"/>
        <v>0</v>
      </c>
      <c r="BG190" s="160">
        <f t="shared" si="26"/>
        <v>0</v>
      </c>
      <c r="BH190" s="160">
        <f t="shared" si="27"/>
        <v>0</v>
      </c>
      <c r="BI190" s="160">
        <f t="shared" si="28"/>
        <v>0</v>
      </c>
      <c r="BJ190" s="18" t="s">
        <v>140</v>
      </c>
      <c r="BK190" s="161">
        <f t="shared" si="29"/>
        <v>0</v>
      </c>
      <c r="BL190" s="18" t="s">
        <v>684</v>
      </c>
      <c r="BM190" s="159" t="s">
        <v>1147</v>
      </c>
    </row>
    <row r="191" spans="1:65" s="2" customFormat="1" ht="24.25" customHeight="1">
      <c r="A191" s="34"/>
      <c r="B191" s="147"/>
      <c r="C191" s="148" t="s">
        <v>678</v>
      </c>
      <c r="D191" s="148" t="s">
        <v>242</v>
      </c>
      <c r="E191" s="149" t="s">
        <v>3521</v>
      </c>
      <c r="F191" s="150" t="s">
        <v>3522</v>
      </c>
      <c r="G191" s="151" t="s">
        <v>388</v>
      </c>
      <c r="H191" s="152">
        <v>10</v>
      </c>
      <c r="I191" s="153"/>
      <c r="J191" s="152">
        <f t="shared" si="20"/>
        <v>0</v>
      </c>
      <c r="K191" s="154"/>
      <c r="L191" s="35"/>
      <c r="M191" s="155" t="s">
        <v>1</v>
      </c>
      <c r="N191" s="156" t="s">
        <v>46</v>
      </c>
      <c r="O191" s="60"/>
      <c r="P191" s="157">
        <f t="shared" si="21"/>
        <v>0</v>
      </c>
      <c r="Q191" s="157">
        <v>0</v>
      </c>
      <c r="R191" s="157">
        <f t="shared" si="22"/>
        <v>0</v>
      </c>
      <c r="S191" s="157">
        <v>0</v>
      </c>
      <c r="T191" s="158">
        <f t="shared" si="23"/>
        <v>0</v>
      </c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R191" s="159" t="s">
        <v>684</v>
      </c>
      <c r="AT191" s="159" t="s">
        <v>242</v>
      </c>
      <c r="AU191" s="159" t="s">
        <v>140</v>
      </c>
      <c r="AY191" s="18" t="s">
        <v>239</v>
      </c>
      <c r="BE191" s="160">
        <f t="shared" si="24"/>
        <v>0</v>
      </c>
      <c r="BF191" s="160">
        <f t="shared" si="25"/>
        <v>0</v>
      </c>
      <c r="BG191" s="160">
        <f t="shared" si="26"/>
        <v>0</v>
      </c>
      <c r="BH191" s="160">
        <f t="shared" si="27"/>
        <v>0</v>
      </c>
      <c r="BI191" s="160">
        <f t="shared" si="28"/>
        <v>0</v>
      </c>
      <c r="BJ191" s="18" t="s">
        <v>140</v>
      </c>
      <c r="BK191" s="161">
        <f t="shared" si="29"/>
        <v>0</v>
      </c>
      <c r="BL191" s="18" t="s">
        <v>684</v>
      </c>
      <c r="BM191" s="159" t="s">
        <v>1157</v>
      </c>
    </row>
    <row r="192" spans="1:65" s="2" customFormat="1" ht="23.6">
      <c r="A192" s="34"/>
      <c r="B192" s="147"/>
      <c r="C192" s="190" t="s">
        <v>681</v>
      </c>
      <c r="D192" s="190" t="s">
        <v>541</v>
      </c>
      <c r="E192" s="191" t="s">
        <v>3523</v>
      </c>
      <c r="F192" s="192" t="s">
        <v>5472</v>
      </c>
      <c r="G192" s="193" t="s">
        <v>388</v>
      </c>
      <c r="H192" s="194">
        <v>10</v>
      </c>
      <c r="I192" s="195"/>
      <c r="J192" s="194">
        <f t="shared" si="20"/>
        <v>0</v>
      </c>
      <c r="K192" s="196"/>
      <c r="L192" s="197"/>
      <c r="M192" s="198" t="s">
        <v>1</v>
      </c>
      <c r="N192" s="199" t="s">
        <v>46</v>
      </c>
      <c r="O192" s="60"/>
      <c r="P192" s="157">
        <f t="shared" si="21"/>
        <v>0</v>
      </c>
      <c r="Q192" s="157">
        <v>5.0000000000000002E-5</v>
      </c>
      <c r="R192" s="157">
        <f t="shared" si="22"/>
        <v>5.0000000000000001E-4</v>
      </c>
      <c r="S192" s="157">
        <v>0</v>
      </c>
      <c r="T192" s="158">
        <f t="shared" si="23"/>
        <v>0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159" t="s">
        <v>1897</v>
      </c>
      <c r="AT192" s="159" t="s">
        <v>541</v>
      </c>
      <c r="AU192" s="159" t="s">
        <v>140</v>
      </c>
      <c r="AY192" s="18" t="s">
        <v>239</v>
      </c>
      <c r="BE192" s="160">
        <f t="shared" si="24"/>
        <v>0</v>
      </c>
      <c r="BF192" s="160">
        <f t="shared" si="25"/>
        <v>0</v>
      </c>
      <c r="BG192" s="160">
        <f t="shared" si="26"/>
        <v>0</v>
      </c>
      <c r="BH192" s="160">
        <f t="shared" si="27"/>
        <v>0</v>
      </c>
      <c r="BI192" s="160">
        <f t="shared" si="28"/>
        <v>0</v>
      </c>
      <c r="BJ192" s="18" t="s">
        <v>140</v>
      </c>
      <c r="BK192" s="161">
        <f t="shared" si="29"/>
        <v>0</v>
      </c>
      <c r="BL192" s="18" t="s">
        <v>684</v>
      </c>
      <c r="BM192" s="159" t="s">
        <v>1100</v>
      </c>
    </row>
    <row r="193" spans="1:65" s="2" customFormat="1" ht="24.25" customHeight="1">
      <c r="A193" s="34"/>
      <c r="B193" s="147"/>
      <c r="C193" s="148" t="s">
        <v>684</v>
      </c>
      <c r="D193" s="148" t="s">
        <v>242</v>
      </c>
      <c r="E193" s="149" t="s">
        <v>3524</v>
      </c>
      <c r="F193" s="150" t="s">
        <v>3525</v>
      </c>
      <c r="G193" s="151" t="s">
        <v>388</v>
      </c>
      <c r="H193" s="152">
        <v>74</v>
      </c>
      <c r="I193" s="153"/>
      <c r="J193" s="152">
        <f t="shared" si="20"/>
        <v>0</v>
      </c>
      <c r="K193" s="154"/>
      <c r="L193" s="35"/>
      <c r="M193" s="155" t="s">
        <v>1</v>
      </c>
      <c r="N193" s="156" t="s">
        <v>46</v>
      </c>
      <c r="O193" s="60"/>
      <c r="P193" s="157">
        <f t="shared" si="21"/>
        <v>0</v>
      </c>
      <c r="Q193" s="157">
        <v>0</v>
      </c>
      <c r="R193" s="157">
        <f t="shared" si="22"/>
        <v>0</v>
      </c>
      <c r="S193" s="157">
        <v>0</v>
      </c>
      <c r="T193" s="158">
        <f t="shared" si="23"/>
        <v>0</v>
      </c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R193" s="159" t="s">
        <v>684</v>
      </c>
      <c r="AT193" s="159" t="s">
        <v>242</v>
      </c>
      <c r="AU193" s="159" t="s">
        <v>140</v>
      </c>
      <c r="AY193" s="18" t="s">
        <v>239</v>
      </c>
      <c r="BE193" s="160">
        <f t="shared" si="24"/>
        <v>0</v>
      </c>
      <c r="BF193" s="160">
        <f t="shared" si="25"/>
        <v>0</v>
      </c>
      <c r="BG193" s="160">
        <f t="shared" si="26"/>
        <v>0</v>
      </c>
      <c r="BH193" s="160">
        <f t="shared" si="27"/>
        <v>0</v>
      </c>
      <c r="BI193" s="160">
        <f t="shared" si="28"/>
        <v>0</v>
      </c>
      <c r="BJ193" s="18" t="s">
        <v>140</v>
      </c>
      <c r="BK193" s="161">
        <f t="shared" si="29"/>
        <v>0</v>
      </c>
      <c r="BL193" s="18" t="s">
        <v>684</v>
      </c>
      <c r="BM193" s="159" t="s">
        <v>1242</v>
      </c>
    </row>
    <row r="194" spans="1:65" s="2" customFormat="1" ht="14.4" customHeight="1">
      <c r="A194" s="34"/>
      <c r="B194" s="147"/>
      <c r="C194" s="190" t="s">
        <v>687</v>
      </c>
      <c r="D194" s="190" t="s">
        <v>541</v>
      </c>
      <c r="E194" s="191" t="s">
        <v>3526</v>
      </c>
      <c r="F194" s="192" t="s">
        <v>5473</v>
      </c>
      <c r="G194" s="193" t="s">
        <v>388</v>
      </c>
      <c r="H194" s="194">
        <v>74</v>
      </c>
      <c r="I194" s="195"/>
      <c r="J194" s="194">
        <f t="shared" si="20"/>
        <v>0</v>
      </c>
      <c r="K194" s="196"/>
      <c r="L194" s="197"/>
      <c r="M194" s="198" t="s">
        <v>1</v>
      </c>
      <c r="N194" s="199" t="s">
        <v>46</v>
      </c>
      <c r="O194" s="60"/>
      <c r="P194" s="157">
        <f t="shared" si="21"/>
        <v>0</v>
      </c>
      <c r="Q194" s="157">
        <v>5.0000000000000002E-5</v>
      </c>
      <c r="R194" s="157">
        <f t="shared" si="22"/>
        <v>3.7000000000000002E-3</v>
      </c>
      <c r="S194" s="157">
        <v>0</v>
      </c>
      <c r="T194" s="158">
        <f t="shared" si="23"/>
        <v>0</v>
      </c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R194" s="159" t="s">
        <v>1897</v>
      </c>
      <c r="AT194" s="159" t="s">
        <v>541</v>
      </c>
      <c r="AU194" s="159" t="s">
        <v>140</v>
      </c>
      <c r="AY194" s="18" t="s">
        <v>239</v>
      </c>
      <c r="BE194" s="160">
        <f t="shared" si="24"/>
        <v>0</v>
      </c>
      <c r="BF194" s="160">
        <f t="shared" si="25"/>
        <v>0</v>
      </c>
      <c r="BG194" s="160">
        <f t="shared" si="26"/>
        <v>0</v>
      </c>
      <c r="BH194" s="160">
        <f t="shared" si="27"/>
        <v>0</v>
      </c>
      <c r="BI194" s="160">
        <f t="shared" si="28"/>
        <v>0</v>
      </c>
      <c r="BJ194" s="18" t="s">
        <v>140</v>
      </c>
      <c r="BK194" s="161">
        <f t="shared" si="29"/>
        <v>0</v>
      </c>
      <c r="BL194" s="18" t="s">
        <v>684</v>
      </c>
      <c r="BM194" s="159" t="s">
        <v>1181</v>
      </c>
    </row>
    <row r="195" spans="1:65" s="2" customFormat="1" ht="24.25" customHeight="1">
      <c r="A195" s="34"/>
      <c r="B195" s="147"/>
      <c r="C195" s="148" t="s">
        <v>750</v>
      </c>
      <c r="D195" s="148" t="s">
        <v>242</v>
      </c>
      <c r="E195" s="149" t="s">
        <v>3527</v>
      </c>
      <c r="F195" s="150" t="s">
        <v>3528</v>
      </c>
      <c r="G195" s="151" t="s">
        <v>388</v>
      </c>
      <c r="H195" s="152">
        <v>14</v>
      </c>
      <c r="I195" s="153"/>
      <c r="J195" s="152">
        <f t="shared" si="20"/>
        <v>0</v>
      </c>
      <c r="K195" s="154"/>
      <c r="L195" s="35"/>
      <c r="M195" s="155" t="s">
        <v>1</v>
      </c>
      <c r="N195" s="156" t="s">
        <v>46</v>
      </c>
      <c r="O195" s="60"/>
      <c r="P195" s="157">
        <f t="shared" si="21"/>
        <v>0</v>
      </c>
      <c r="Q195" s="157">
        <v>0</v>
      </c>
      <c r="R195" s="157">
        <f t="shared" si="22"/>
        <v>0</v>
      </c>
      <c r="S195" s="157">
        <v>0</v>
      </c>
      <c r="T195" s="158">
        <f t="shared" si="23"/>
        <v>0</v>
      </c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R195" s="159" t="s">
        <v>684</v>
      </c>
      <c r="AT195" s="159" t="s">
        <v>242</v>
      </c>
      <c r="AU195" s="159" t="s">
        <v>140</v>
      </c>
      <c r="AY195" s="18" t="s">
        <v>239</v>
      </c>
      <c r="BE195" s="160">
        <f t="shared" si="24"/>
        <v>0</v>
      </c>
      <c r="BF195" s="160">
        <f t="shared" si="25"/>
        <v>0</v>
      </c>
      <c r="BG195" s="160">
        <f t="shared" si="26"/>
        <v>0</v>
      </c>
      <c r="BH195" s="160">
        <f t="shared" si="27"/>
        <v>0</v>
      </c>
      <c r="BI195" s="160">
        <f t="shared" si="28"/>
        <v>0</v>
      </c>
      <c r="BJ195" s="18" t="s">
        <v>140</v>
      </c>
      <c r="BK195" s="161">
        <f t="shared" si="29"/>
        <v>0</v>
      </c>
      <c r="BL195" s="18" t="s">
        <v>684</v>
      </c>
      <c r="BM195" s="159" t="s">
        <v>1203</v>
      </c>
    </row>
    <row r="196" spans="1:65" s="2" customFormat="1" ht="14.4" customHeight="1">
      <c r="A196" s="34"/>
      <c r="B196" s="147"/>
      <c r="C196" s="190" t="s">
        <v>754</v>
      </c>
      <c r="D196" s="190" t="s">
        <v>541</v>
      </c>
      <c r="E196" s="191" t="s">
        <v>3529</v>
      </c>
      <c r="F196" s="192" t="s">
        <v>5474</v>
      </c>
      <c r="G196" s="193" t="s">
        <v>388</v>
      </c>
      <c r="H196" s="194">
        <v>14</v>
      </c>
      <c r="I196" s="195"/>
      <c r="J196" s="194">
        <f t="shared" si="20"/>
        <v>0</v>
      </c>
      <c r="K196" s="196"/>
      <c r="L196" s="197"/>
      <c r="M196" s="198" t="s">
        <v>1</v>
      </c>
      <c r="N196" s="199" t="s">
        <v>46</v>
      </c>
      <c r="O196" s="60"/>
      <c r="P196" s="157">
        <f t="shared" si="21"/>
        <v>0</v>
      </c>
      <c r="Q196" s="157">
        <v>6.9999999999999994E-5</v>
      </c>
      <c r="R196" s="157">
        <f t="shared" si="22"/>
        <v>9.7999999999999997E-4</v>
      </c>
      <c r="S196" s="157">
        <v>0</v>
      </c>
      <c r="T196" s="158">
        <f t="shared" si="23"/>
        <v>0</v>
      </c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R196" s="159" t="s">
        <v>1897</v>
      </c>
      <c r="AT196" s="159" t="s">
        <v>541</v>
      </c>
      <c r="AU196" s="159" t="s">
        <v>140</v>
      </c>
      <c r="AY196" s="18" t="s">
        <v>239</v>
      </c>
      <c r="BE196" s="160">
        <f t="shared" si="24"/>
        <v>0</v>
      </c>
      <c r="BF196" s="160">
        <f t="shared" si="25"/>
        <v>0</v>
      </c>
      <c r="BG196" s="160">
        <f t="shared" si="26"/>
        <v>0</v>
      </c>
      <c r="BH196" s="160">
        <f t="shared" si="27"/>
        <v>0</v>
      </c>
      <c r="BI196" s="160">
        <f t="shared" si="28"/>
        <v>0</v>
      </c>
      <c r="BJ196" s="18" t="s">
        <v>140</v>
      </c>
      <c r="BK196" s="161">
        <f t="shared" si="29"/>
        <v>0</v>
      </c>
      <c r="BL196" s="18" t="s">
        <v>684</v>
      </c>
      <c r="BM196" s="159" t="s">
        <v>1245</v>
      </c>
    </row>
    <row r="197" spans="1:65" s="2" customFormat="1" ht="24.25" customHeight="1">
      <c r="A197" s="34"/>
      <c r="B197" s="147"/>
      <c r="C197" s="148" t="s">
        <v>758</v>
      </c>
      <c r="D197" s="148" t="s">
        <v>242</v>
      </c>
      <c r="E197" s="149" t="s">
        <v>3530</v>
      </c>
      <c r="F197" s="150" t="s">
        <v>3531</v>
      </c>
      <c r="G197" s="151" t="s">
        <v>388</v>
      </c>
      <c r="H197" s="152">
        <v>210</v>
      </c>
      <c r="I197" s="153"/>
      <c r="J197" s="152">
        <f t="shared" si="20"/>
        <v>0</v>
      </c>
      <c r="K197" s="154"/>
      <c r="L197" s="35"/>
      <c r="M197" s="155" t="s">
        <v>1</v>
      </c>
      <c r="N197" s="156" t="s">
        <v>46</v>
      </c>
      <c r="O197" s="60"/>
      <c r="P197" s="157">
        <f t="shared" si="21"/>
        <v>0</v>
      </c>
      <c r="Q197" s="157">
        <v>0</v>
      </c>
      <c r="R197" s="157">
        <f t="shared" si="22"/>
        <v>0</v>
      </c>
      <c r="S197" s="157">
        <v>0</v>
      </c>
      <c r="T197" s="158">
        <f t="shared" si="23"/>
        <v>0</v>
      </c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R197" s="159" t="s">
        <v>684</v>
      </c>
      <c r="AT197" s="159" t="s">
        <v>242</v>
      </c>
      <c r="AU197" s="159" t="s">
        <v>140</v>
      </c>
      <c r="AY197" s="18" t="s">
        <v>239</v>
      </c>
      <c r="BE197" s="160">
        <f t="shared" si="24"/>
        <v>0</v>
      </c>
      <c r="BF197" s="160">
        <f t="shared" si="25"/>
        <v>0</v>
      </c>
      <c r="BG197" s="160">
        <f t="shared" si="26"/>
        <v>0</v>
      </c>
      <c r="BH197" s="160">
        <f t="shared" si="27"/>
        <v>0</v>
      </c>
      <c r="BI197" s="160">
        <f t="shared" si="28"/>
        <v>0</v>
      </c>
      <c r="BJ197" s="18" t="s">
        <v>140</v>
      </c>
      <c r="BK197" s="161">
        <f t="shared" si="29"/>
        <v>0</v>
      </c>
      <c r="BL197" s="18" t="s">
        <v>684</v>
      </c>
      <c r="BM197" s="159" t="s">
        <v>403</v>
      </c>
    </row>
    <row r="198" spans="1:65" s="2" customFormat="1" ht="14.4" customHeight="1">
      <c r="A198" s="34"/>
      <c r="B198" s="147"/>
      <c r="C198" s="190" t="s">
        <v>763</v>
      </c>
      <c r="D198" s="190" t="s">
        <v>541</v>
      </c>
      <c r="E198" s="191" t="s">
        <v>3532</v>
      </c>
      <c r="F198" s="192" t="s">
        <v>5475</v>
      </c>
      <c r="G198" s="193" t="s">
        <v>388</v>
      </c>
      <c r="H198" s="194">
        <v>186</v>
      </c>
      <c r="I198" s="195"/>
      <c r="J198" s="194">
        <f t="shared" si="20"/>
        <v>0</v>
      </c>
      <c r="K198" s="196"/>
      <c r="L198" s="197"/>
      <c r="M198" s="198" t="s">
        <v>1</v>
      </c>
      <c r="N198" s="199" t="s">
        <v>46</v>
      </c>
      <c r="O198" s="60"/>
      <c r="P198" s="157">
        <f t="shared" si="21"/>
        <v>0</v>
      </c>
      <c r="Q198" s="157">
        <v>1E-4</v>
      </c>
      <c r="R198" s="157">
        <f t="shared" si="22"/>
        <v>1.8600000000000002E-2</v>
      </c>
      <c r="S198" s="157">
        <v>0</v>
      </c>
      <c r="T198" s="158">
        <f t="shared" si="23"/>
        <v>0</v>
      </c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R198" s="159" t="s">
        <v>1897</v>
      </c>
      <c r="AT198" s="159" t="s">
        <v>541</v>
      </c>
      <c r="AU198" s="159" t="s">
        <v>140</v>
      </c>
      <c r="AY198" s="18" t="s">
        <v>239</v>
      </c>
      <c r="BE198" s="160">
        <f t="shared" si="24"/>
        <v>0</v>
      </c>
      <c r="BF198" s="160">
        <f t="shared" si="25"/>
        <v>0</v>
      </c>
      <c r="BG198" s="160">
        <f t="shared" si="26"/>
        <v>0</v>
      </c>
      <c r="BH198" s="160">
        <f t="shared" si="27"/>
        <v>0</v>
      </c>
      <c r="BI198" s="160">
        <f t="shared" si="28"/>
        <v>0</v>
      </c>
      <c r="BJ198" s="18" t="s">
        <v>140</v>
      </c>
      <c r="BK198" s="161">
        <f t="shared" si="29"/>
        <v>0</v>
      </c>
      <c r="BL198" s="18" t="s">
        <v>684</v>
      </c>
      <c r="BM198" s="159" t="s">
        <v>1274</v>
      </c>
    </row>
    <row r="199" spans="1:65" s="2" customFormat="1" ht="14.4" customHeight="1">
      <c r="A199" s="34"/>
      <c r="B199" s="147"/>
      <c r="C199" s="190" t="s">
        <v>767</v>
      </c>
      <c r="D199" s="190" t="s">
        <v>541</v>
      </c>
      <c r="E199" s="191" t="s">
        <v>3533</v>
      </c>
      <c r="F199" s="192" t="s">
        <v>5476</v>
      </c>
      <c r="G199" s="193" t="s">
        <v>388</v>
      </c>
      <c r="H199" s="194">
        <v>5</v>
      </c>
      <c r="I199" s="195"/>
      <c r="J199" s="194">
        <f t="shared" si="20"/>
        <v>0</v>
      </c>
      <c r="K199" s="196"/>
      <c r="L199" s="197"/>
      <c r="M199" s="198" t="s">
        <v>1</v>
      </c>
      <c r="N199" s="199" t="s">
        <v>46</v>
      </c>
      <c r="O199" s="60"/>
      <c r="P199" s="157">
        <f t="shared" si="21"/>
        <v>0</v>
      </c>
      <c r="Q199" s="157">
        <v>6.9999999999999994E-5</v>
      </c>
      <c r="R199" s="157">
        <f t="shared" si="22"/>
        <v>3.4999999999999994E-4</v>
      </c>
      <c r="S199" s="157">
        <v>0</v>
      </c>
      <c r="T199" s="158">
        <f t="shared" si="23"/>
        <v>0</v>
      </c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R199" s="159" t="s">
        <v>1897</v>
      </c>
      <c r="AT199" s="159" t="s">
        <v>541</v>
      </c>
      <c r="AU199" s="159" t="s">
        <v>140</v>
      </c>
      <c r="AY199" s="18" t="s">
        <v>239</v>
      </c>
      <c r="BE199" s="160">
        <f t="shared" si="24"/>
        <v>0</v>
      </c>
      <c r="BF199" s="160">
        <f t="shared" si="25"/>
        <v>0</v>
      </c>
      <c r="BG199" s="160">
        <f t="shared" si="26"/>
        <v>0</v>
      </c>
      <c r="BH199" s="160">
        <f t="shared" si="27"/>
        <v>0</v>
      </c>
      <c r="BI199" s="160">
        <f t="shared" si="28"/>
        <v>0</v>
      </c>
      <c r="BJ199" s="18" t="s">
        <v>140</v>
      </c>
      <c r="BK199" s="161">
        <f t="shared" si="29"/>
        <v>0</v>
      </c>
      <c r="BL199" s="18" t="s">
        <v>684</v>
      </c>
      <c r="BM199" s="159" t="s">
        <v>420</v>
      </c>
    </row>
    <row r="200" spans="1:65" s="2" customFormat="1" ht="23.6">
      <c r="A200" s="34"/>
      <c r="B200" s="147"/>
      <c r="C200" s="190" t="s">
        <v>772</v>
      </c>
      <c r="D200" s="190" t="s">
        <v>541</v>
      </c>
      <c r="E200" s="191" t="s">
        <v>3534</v>
      </c>
      <c r="F200" s="192" t="s">
        <v>5477</v>
      </c>
      <c r="G200" s="193" t="s">
        <v>388</v>
      </c>
      <c r="H200" s="194">
        <v>19</v>
      </c>
      <c r="I200" s="195"/>
      <c r="J200" s="194">
        <f t="shared" si="20"/>
        <v>0</v>
      </c>
      <c r="K200" s="196"/>
      <c r="L200" s="197"/>
      <c r="M200" s="198" t="s">
        <v>1</v>
      </c>
      <c r="N200" s="199" t="s">
        <v>46</v>
      </c>
      <c r="O200" s="60"/>
      <c r="P200" s="157">
        <f t="shared" si="21"/>
        <v>0</v>
      </c>
      <c r="Q200" s="157">
        <v>1.2E-4</v>
      </c>
      <c r="R200" s="157">
        <f t="shared" si="22"/>
        <v>2.2799999999999999E-3</v>
      </c>
      <c r="S200" s="157">
        <v>0</v>
      </c>
      <c r="T200" s="158">
        <f t="shared" si="23"/>
        <v>0</v>
      </c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R200" s="159" t="s">
        <v>1897</v>
      </c>
      <c r="AT200" s="159" t="s">
        <v>541</v>
      </c>
      <c r="AU200" s="159" t="s">
        <v>140</v>
      </c>
      <c r="AY200" s="18" t="s">
        <v>239</v>
      </c>
      <c r="BE200" s="160">
        <f t="shared" si="24"/>
        <v>0</v>
      </c>
      <c r="BF200" s="160">
        <f t="shared" si="25"/>
        <v>0</v>
      </c>
      <c r="BG200" s="160">
        <f t="shared" si="26"/>
        <v>0</v>
      </c>
      <c r="BH200" s="160">
        <f t="shared" si="27"/>
        <v>0</v>
      </c>
      <c r="BI200" s="160">
        <f t="shared" si="28"/>
        <v>0</v>
      </c>
      <c r="BJ200" s="18" t="s">
        <v>140</v>
      </c>
      <c r="BK200" s="161">
        <f t="shared" si="29"/>
        <v>0</v>
      </c>
      <c r="BL200" s="18" t="s">
        <v>684</v>
      </c>
      <c r="BM200" s="159" t="s">
        <v>1285</v>
      </c>
    </row>
    <row r="201" spans="1:65" s="2" customFormat="1" ht="24.25" customHeight="1">
      <c r="A201" s="34"/>
      <c r="B201" s="147"/>
      <c r="C201" s="148" t="s">
        <v>308</v>
      </c>
      <c r="D201" s="148" t="s">
        <v>242</v>
      </c>
      <c r="E201" s="149" t="s">
        <v>3535</v>
      </c>
      <c r="F201" s="150" t="s">
        <v>3536</v>
      </c>
      <c r="G201" s="151" t="s">
        <v>388</v>
      </c>
      <c r="H201" s="152">
        <v>5</v>
      </c>
      <c r="I201" s="153"/>
      <c r="J201" s="152">
        <f t="shared" si="20"/>
        <v>0</v>
      </c>
      <c r="K201" s="154"/>
      <c r="L201" s="35"/>
      <c r="M201" s="155" t="s">
        <v>1</v>
      </c>
      <c r="N201" s="156" t="s">
        <v>46</v>
      </c>
      <c r="O201" s="60"/>
      <c r="P201" s="157">
        <f t="shared" si="21"/>
        <v>0</v>
      </c>
      <c r="Q201" s="157">
        <v>0</v>
      </c>
      <c r="R201" s="157">
        <f t="shared" si="22"/>
        <v>0</v>
      </c>
      <c r="S201" s="157">
        <v>0</v>
      </c>
      <c r="T201" s="158">
        <f t="shared" si="23"/>
        <v>0</v>
      </c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R201" s="159" t="s">
        <v>684</v>
      </c>
      <c r="AT201" s="159" t="s">
        <v>242</v>
      </c>
      <c r="AU201" s="159" t="s">
        <v>140</v>
      </c>
      <c r="AY201" s="18" t="s">
        <v>239</v>
      </c>
      <c r="BE201" s="160">
        <f t="shared" si="24"/>
        <v>0</v>
      </c>
      <c r="BF201" s="160">
        <f t="shared" si="25"/>
        <v>0</v>
      </c>
      <c r="BG201" s="160">
        <f t="shared" si="26"/>
        <v>0</v>
      </c>
      <c r="BH201" s="160">
        <f t="shared" si="27"/>
        <v>0</v>
      </c>
      <c r="BI201" s="160">
        <f t="shared" si="28"/>
        <v>0</v>
      </c>
      <c r="BJ201" s="18" t="s">
        <v>140</v>
      </c>
      <c r="BK201" s="161">
        <f t="shared" si="29"/>
        <v>0</v>
      </c>
      <c r="BL201" s="18" t="s">
        <v>684</v>
      </c>
      <c r="BM201" s="159" t="s">
        <v>1290</v>
      </c>
    </row>
    <row r="202" spans="1:65" s="2" customFormat="1" ht="14.4" customHeight="1">
      <c r="A202" s="34"/>
      <c r="B202" s="147"/>
      <c r="C202" s="190" t="s">
        <v>315</v>
      </c>
      <c r="D202" s="190" t="s">
        <v>541</v>
      </c>
      <c r="E202" s="191" t="s">
        <v>3537</v>
      </c>
      <c r="F202" s="192" t="s">
        <v>5478</v>
      </c>
      <c r="G202" s="193" t="s">
        <v>388</v>
      </c>
      <c r="H202" s="194">
        <v>5</v>
      </c>
      <c r="I202" s="195"/>
      <c r="J202" s="194">
        <f t="shared" si="20"/>
        <v>0</v>
      </c>
      <c r="K202" s="196"/>
      <c r="L202" s="197"/>
      <c r="M202" s="198" t="s">
        <v>1</v>
      </c>
      <c r="N202" s="199" t="s">
        <v>46</v>
      </c>
      <c r="O202" s="60"/>
      <c r="P202" s="157">
        <f t="shared" si="21"/>
        <v>0</v>
      </c>
      <c r="Q202" s="157">
        <v>8.0000000000000007E-5</v>
      </c>
      <c r="R202" s="157">
        <f t="shared" si="22"/>
        <v>4.0000000000000002E-4</v>
      </c>
      <c r="S202" s="157">
        <v>0</v>
      </c>
      <c r="T202" s="158">
        <f t="shared" si="23"/>
        <v>0</v>
      </c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R202" s="159" t="s">
        <v>1897</v>
      </c>
      <c r="AT202" s="159" t="s">
        <v>541</v>
      </c>
      <c r="AU202" s="159" t="s">
        <v>140</v>
      </c>
      <c r="AY202" s="18" t="s">
        <v>239</v>
      </c>
      <c r="BE202" s="160">
        <f t="shared" si="24"/>
        <v>0</v>
      </c>
      <c r="BF202" s="160">
        <f t="shared" si="25"/>
        <v>0</v>
      </c>
      <c r="BG202" s="160">
        <f t="shared" si="26"/>
        <v>0</v>
      </c>
      <c r="BH202" s="160">
        <f t="shared" si="27"/>
        <v>0</v>
      </c>
      <c r="BI202" s="160">
        <f t="shared" si="28"/>
        <v>0</v>
      </c>
      <c r="BJ202" s="18" t="s">
        <v>140</v>
      </c>
      <c r="BK202" s="161">
        <f t="shared" si="29"/>
        <v>0</v>
      </c>
      <c r="BL202" s="18" t="s">
        <v>684</v>
      </c>
      <c r="BM202" s="159" t="s">
        <v>1374</v>
      </c>
    </row>
    <row r="203" spans="1:65" s="2" customFormat="1" ht="24.25" customHeight="1">
      <c r="A203" s="34"/>
      <c r="B203" s="147"/>
      <c r="C203" s="148" t="s">
        <v>784</v>
      </c>
      <c r="D203" s="148" t="s">
        <v>242</v>
      </c>
      <c r="E203" s="149" t="s">
        <v>3538</v>
      </c>
      <c r="F203" s="150" t="s">
        <v>3539</v>
      </c>
      <c r="G203" s="151" t="s">
        <v>388</v>
      </c>
      <c r="H203" s="152">
        <v>3</v>
      </c>
      <c r="I203" s="153"/>
      <c r="J203" s="152">
        <f t="shared" si="20"/>
        <v>0</v>
      </c>
      <c r="K203" s="154"/>
      <c r="L203" s="35"/>
      <c r="M203" s="155" t="s">
        <v>1</v>
      </c>
      <c r="N203" s="156" t="s">
        <v>46</v>
      </c>
      <c r="O203" s="60"/>
      <c r="P203" s="157">
        <f t="shared" si="21"/>
        <v>0</v>
      </c>
      <c r="Q203" s="157">
        <v>0</v>
      </c>
      <c r="R203" s="157">
        <f t="shared" si="22"/>
        <v>0</v>
      </c>
      <c r="S203" s="157">
        <v>0</v>
      </c>
      <c r="T203" s="158">
        <f t="shared" si="23"/>
        <v>0</v>
      </c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R203" s="159" t="s">
        <v>684</v>
      </c>
      <c r="AT203" s="159" t="s">
        <v>242</v>
      </c>
      <c r="AU203" s="159" t="s">
        <v>140</v>
      </c>
      <c r="AY203" s="18" t="s">
        <v>239</v>
      </c>
      <c r="BE203" s="160">
        <f t="shared" si="24"/>
        <v>0</v>
      </c>
      <c r="BF203" s="160">
        <f t="shared" si="25"/>
        <v>0</v>
      </c>
      <c r="BG203" s="160">
        <f t="shared" si="26"/>
        <v>0</v>
      </c>
      <c r="BH203" s="160">
        <f t="shared" si="27"/>
        <v>0</v>
      </c>
      <c r="BI203" s="160">
        <f t="shared" si="28"/>
        <v>0</v>
      </c>
      <c r="BJ203" s="18" t="s">
        <v>140</v>
      </c>
      <c r="BK203" s="161">
        <f t="shared" si="29"/>
        <v>0</v>
      </c>
      <c r="BL203" s="18" t="s">
        <v>684</v>
      </c>
      <c r="BM203" s="159" t="s">
        <v>1336</v>
      </c>
    </row>
    <row r="204" spans="1:65" s="2" customFormat="1" ht="24.25" customHeight="1">
      <c r="A204" s="34"/>
      <c r="B204" s="147"/>
      <c r="C204" s="190" t="s">
        <v>788</v>
      </c>
      <c r="D204" s="190" t="s">
        <v>541</v>
      </c>
      <c r="E204" s="191" t="s">
        <v>3540</v>
      </c>
      <c r="F204" s="192" t="s">
        <v>3541</v>
      </c>
      <c r="G204" s="193" t="s">
        <v>388</v>
      </c>
      <c r="H204" s="194">
        <v>2</v>
      </c>
      <c r="I204" s="195"/>
      <c r="J204" s="194">
        <f t="shared" si="20"/>
        <v>0</v>
      </c>
      <c r="K204" s="196"/>
      <c r="L204" s="197"/>
      <c r="M204" s="198" t="s">
        <v>1</v>
      </c>
      <c r="N204" s="199" t="s">
        <v>46</v>
      </c>
      <c r="O204" s="60"/>
      <c r="P204" s="157">
        <f t="shared" si="21"/>
        <v>0</v>
      </c>
      <c r="Q204" s="157">
        <v>2.1000000000000001E-4</v>
      </c>
      <c r="R204" s="157">
        <f t="shared" si="22"/>
        <v>4.2000000000000002E-4</v>
      </c>
      <c r="S204" s="157">
        <v>0</v>
      </c>
      <c r="T204" s="158">
        <f t="shared" si="23"/>
        <v>0</v>
      </c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R204" s="159" t="s">
        <v>1897</v>
      </c>
      <c r="AT204" s="159" t="s">
        <v>541</v>
      </c>
      <c r="AU204" s="159" t="s">
        <v>140</v>
      </c>
      <c r="AY204" s="18" t="s">
        <v>239</v>
      </c>
      <c r="BE204" s="160">
        <f t="shared" si="24"/>
        <v>0</v>
      </c>
      <c r="BF204" s="160">
        <f t="shared" si="25"/>
        <v>0</v>
      </c>
      <c r="BG204" s="160">
        <f t="shared" si="26"/>
        <v>0</v>
      </c>
      <c r="BH204" s="160">
        <f t="shared" si="27"/>
        <v>0</v>
      </c>
      <c r="BI204" s="160">
        <f t="shared" si="28"/>
        <v>0</v>
      </c>
      <c r="BJ204" s="18" t="s">
        <v>140</v>
      </c>
      <c r="BK204" s="161">
        <f t="shared" si="29"/>
        <v>0</v>
      </c>
      <c r="BL204" s="18" t="s">
        <v>684</v>
      </c>
      <c r="BM204" s="159" t="s">
        <v>1326</v>
      </c>
    </row>
    <row r="205" spans="1:65" s="2" customFormat="1" ht="14.4" customHeight="1">
      <c r="A205" s="34"/>
      <c r="B205" s="147"/>
      <c r="C205" s="190" t="s">
        <v>365</v>
      </c>
      <c r="D205" s="190" t="s">
        <v>541</v>
      </c>
      <c r="E205" s="191" t="s">
        <v>3542</v>
      </c>
      <c r="F205" s="192" t="s">
        <v>3543</v>
      </c>
      <c r="G205" s="193" t="s">
        <v>388</v>
      </c>
      <c r="H205" s="194">
        <v>1</v>
      </c>
      <c r="I205" s="195"/>
      <c r="J205" s="194">
        <f t="shared" ref="J205:J236" si="30">ROUND(I205*H205,3)</f>
        <v>0</v>
      </c>
      <c r="K205" s="196"/>
      <c r="L205" s="197"/>
      <c r="M205" s="198" t="s">
        <v>1</v>
      </c>
      <c r="N205" s="199" t="s">
        <v>46</v>
      </c>
      <c r="O205" s="60"/>
      <c r="P205" s="157">
        <f t="shared" ref="P205:P236" si="31">O205*H205</f>
        <v>0</v>
      </c>
      <c r="Q205" s="157">
        <v>2.1000000000000001E-4</v>
      </c>
      <c r="R205" s="157">
        <f t="shared" ref="R205:R236" si="32">Q205*H205</f>
        <v>2.1000000000000001E-4</v>
      </c>
      <c r="S205" s="157">
        <v>0</v>
      </c>
      <c r="T205" s="158">
        <f t="shared" ref="T205:T236" si="33">S205*H205</f>
        <v>0</v>
      </c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R205" s="159" t="s">
        <v>1897</v>
      </c>
      <c r="AT205" s="159" t="s">
        <v>541</v>
      </c>
      <c r="AU205" s="159" t="s">
        <v>140</v>
      </c>
      <c r="AY205" s="18" t="s">
        <v>239</v>
      </c>
      <c r="BE205" s="160">
        <f t="shared" ref="BE205:BE236" si="34">IF(N205="základná",J205,0)</f>
        <v>0</v>
      </c>
      <c r="BF205" s="160">
        <f t="shared" ref="BF205:BF236" si="35">IF(N205="znížená",J205,0)</f>
        <v>0</v>
      </c>
      <c r="BG205" s="160">
        <f t="shared" ref="BG205:BG236" si="36">IF(N205="zákl. prenesená",J205,0)</f>
        <v>0</v>
      </c>
      <c r="BH205" s="160">
        <f t="shared" ref="BH205:BH236" si="37">IF(N205="zníž. prenesená",J205,0)</f>
        <v>0</v>
      </c>
      <c r="BI205" s="160">
        <f t="shared" ref="BI205:BI236" si="38">IF(N205="nulová",J205,0)</f>
        <v>0</v>
      </c>
      <c r="BJ205" s="18" t="s">
        <v>140</v>
      </c>
      <c r="BK205" s="161">
        <f t="shared" ref="BK205:BK236" si="39">ROUND(I205*H205,3)</f>
        <v>0</v>
      </c>
      <c r="BL205" s="18" t="s">
        <v>684</v>
      </c>
      <c r="BM205" s="159" t="s">
        <v>825</v>
      </c>
    </row>
    <row r="206" spans="1:65" s="2" customFormat="1" ht="14.4" customHeight="1">
      <c r="A206" s="34"/>
      <c r="B206" s="147"/>
      <c r="C206" s="148" t="s">
        <v>371</v>
      </c>
      <c r="D206" s="148" t="s">
        <v>242</v>
      </c>
      <c r="E206" s="149" t="s">
        <v>3544</v>
      </c>
      <c r="F206" s="150" t="s">
        <v>3545</v>
      </c>
      <c r="G206" s="151" t="s">
        <v>388</v>
      </c>
      <c r="H206" s="152">
        <v>3</v>
      </c>
      <c r="I206" s="153"/>
      <c r="J206" s="152">
        <f t="shared" si="30"/>
        <v>0</v>
      </c>
      <c r="K206" s="154"/>
      <c r="L206" s="35"/>
      <c r="M206" s="155" t="s">
        <v>1</v>
      </c>
      <c r="N206" s="156" t="s">
        <v>46</v>
      </c>
      <c r="O206" s="60"/>
      <c r="P206" s="157">
        <f t="shared" si="31"/>
        <v>0</v>
      </c>
      <c r="Q206" s="157">
        <v>0</v>
      </c>
      <c r="R206" s="157">
        <f t="shared" si="32"/>
        <v>0</v>
      </c>
      <c r="S206" s="157">
        <v>0</v>
      </c>
      <c r="T206" s="158">
        <f t="shared" si="33"/>
        <v>0</v>
      </c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R206" s="159" t="s">
        <v>684</v>
      </c>
      <c r="AT206" s="159" t="s">
        <v>242</v>
      </c>
      <c r="AU206" s="159" t="s">
        <v>140</v>
      </c>
      <c r="AY206" s="18" t="s">
        <v>239</v>
      </c>
      <c r="BE206" s="160">
        <f t="shared" si="34"/>
        <v>0</v>
      </c>
      <c r="BF206" s="160">
        <f t="shared" si="35"/>
        <v>0</v>
      </c>
      <c r="BG206" s="160">
        <f t="shared" si="36"/>
        <v>0</v>
      </c>
      <c r="BH206" s="160">
        <f t="shared" si="37"/>
        <v>0</v>
      </c>
      <c r="BI206" s="160">
        <f t="shared" si="38"/>
        <v>0</v>
      </c>
      <c r="BJ206" s="18" t="s">
        <v>140</v>
      </c>
      <c r="BK206" s="161">
        <f t="shared" si="39"/>
        <v>0</v>
      </c>
      <c r="BL206" s="18" t="s">
        <v>684</v>
      </c>
      <c r="BM206" s="159" t="s">
        <v>832</v>
      </c>
    </row>
    <row r="207" spans="1:65" s="2" customFormat="1" ht="14.4" customHeight="1">
      <c r="A207" s="34"/>
      <c r="B207" s="147"/>
      <c r="C207" s="190" t="s">
        <v>378</v>
      </c>
      <c r="D207" s="190" t="s">
        <v>541</v>
      </c>
      <c r="E207" s="191" t="s">
        <v>3546</v>
      </c>
      <c r="F207" s="192" t="s">
        <v>3547</v>
      </c>
      <c r="G207" s="193" t="s">
        <v>388</v>
      </c>
      <c r="H207" s="194">
        <v>3</v>
      </c>
      <c r="I207" s="195"/>
      <c r="J207" s="194">
        <f t="shared" si="30"/>
        <v>0</v>
      </c>
      <c r="K207" s="196"/>
      <c r="L207" s="197"/>
      <c r="M207" s="198" t="s">
        <v>1</v>
      </c>
      <c r="N207" s="199" t="s">
        <v>46</v>
      </c>
      <c r="O207" s="60"/>
      <c r="P207" s="157">
        <f t="shared" si="31"/>
        <v>0</v>
      </c>
      <c r="Q207" s="157">
        <v>4.2000000000000002E-4</v>
      </c>
      <c r="R207" s="157">
        <f t="shared" si="32"/>
        <v>1.2600000000000001E-3</v>
      </c>
      <c r="S207" s="157">
        <v>0</v>
      </c>
      <c r="T207" s="158">
        <f t="shared" si="33"/>
        <v>0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159" t="s">
        <v>1897</v>
      </c>
      <c r="AT207" s="159" t="s">
        <v>541</v>
      </c>
      <c r="AU207" s="159" t="s">
        <v>140</v>
      </c>
      <c r="AY207" s="18" t="s">
        <v>239</v>
      </c>
      <c r="BE207" s="160">
        <f t="shared" si="34"/>
        <v>0</v>
      </c>
      <c r="BF207" s="160">
        <f t="shared" si="35"/>
        <v>0</v>
      </c>
      <c r="BG207" s="160">
        <f t="shared" si="36"/>
        <v>0</v>
      </c>
      <c r="BH207" s="160">
        <f t="shared" si="37"/>
        <v>0</v>
      </c>
      <c r="BI207" s="160">
        <f t="shared" si="38"/>
        <v>0</v>
      </c>
      <c r="BJ207" s="18" t="s">
        <v>140</v>
      </c>
      <c r="BK207" s="161">
        <f t="shared" si="39"/>
        <v>0</v>
      </c>
      <c r="BL207" s="18" t="s">
        <v>684</v>
      </c>
      <c r="BM207" s="159" t="s">
        <v>849</v>
      </c>
    </row>
    <row r="208" spans="1:65" s="2" customFormat="1" ht="14.4" customHeight="1">
      <c r="A208" s="34"/>
      <c r="B208" s="147"/>
      <c r="C208" s="148" t="s">
        <v>434</v>
      </c>
      <c r="D208" s="148" t="s">
        <v>242</v>
      </c>
      <c r="E208" s="149" t="s">
        <v>3548</v>
      </c>
      <c r="F208" s="150" t="s">
        <v>3549</v>
      </c>
      <c r="G208" s="151" t="s">
        <v>388</v>
      </c>
      <c r="H208" s="152">
        <v>9</v>
      </c>
      <c r="I208" s="153"/>
      <c r="J208" s="152">
        <f t="shared" si="30"/>
        <v>0</v>
      </c>
      <c r="K208" s="154"/>
      <c r="L208" s="35"/>
      <c r="M208" s="155" t="s">
        <v>1</v>
      </c>
      <c r="N208" s="156" t="s">
        <v>46</v>
      </c>
      <c r="O208" s="60"/>
      <c r="P208" s="157">
        <f t="shared" si="31"/>
        <v>0</v>
      </c>
      <c r="Q208" s="157">
        <v>0</v>
      </c>
      <c r="R208" s="157">
        <f t="shared" si="32"/>
        <v>0</v>
      </c>
      <c r="S208" s="157">
        <v>0</v>
      </c>
      <c r="T208" s="158">
        <f t="shared" si="33"/>
        <v>0</v>
      </c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R208" s="159" t="s">
        <v>684</v>
      </c>
      <c r="AT208" s="159" t="s">
        <v>242</v>
      </c>
      <c r="AU208" s="159" t="s">
        <v>140</v>
      </c>
      <c r="AY208" s="18" t="s">
        <v>239</v>
      </c>
      <c r="BE208" s="160">
        <f t="shared" si="34"/>
        <v>0</v>
      </c>
      <c r="BF208" s="160">
        <f t="shared" si="35"/>
        <v>0</v>
      </c>
      <c r="BG208" s="160">
        <f t="shared" si="36"/>
        <v>0</v>
      </c>
      <c r="BH208" s="160">
        <f t="shared" si="37"/>
        <v>0</v>
      </c>
      <c r="BI208" s="160">
        <f t="shared" si="38"/>
        <v>0</v>
      </c>
      <c r="BJ208" s="18" t="s">
        <v>140</v>
      </c>
      <c r="BK208" s="161">
        <f t="shared" si="39"/>
        <v>0</v>
      </c>
      <c r="BL208" s="18" t="s">
        <v>684</v>
      </c>
      <c r="BM208" s="159" t="s">
        <v>870</v>
      </c>
    </row>
    <row r="209" spans="1:65" s="2" customFormat="1" ht="24.25" customHeight="1">
      <c r="A209" s="34"/>
      <c r="B209" s="147"/>
      <c r="C209" s="190" t="s">
        <v>802</v>
      </c>
      <c r="D209" s="190" t="s">
        <v>541</v>
      </c>
      <c r="E209" s="191" t="s">
        <v>3550</v>
      </c>
      <c r="F209" s="192" t="s">
        <v>3551</v>
      </c>
      <c r="G209" s="193" t="s">
        <v>388</v>
      </c>
      <c r="H209" s="194">
        <v>9</v>
      </c>
      <c r="I209" s="195"/>
      <c r="J209" s="194">
        <f t="shared" si="30"/>
        <v>0</v>
      </c>
      <c r="K209" s="196"/>
      <c r="L209" s="197"/>
      <c r="M209" s="198" t="s">
        <v>1</v>
      </c>
      <c r="N209" s="199" t="s">
        <v>46</v>
      </c>
      <c r="O209" s="60"/>
      <c r="P209" s="157">
        <f t="shared" si="31"/>
        <v>0</v>
      </c>
      <c r="Q209" s="157">
        <v>4.6999999999999999E-4</v>
      </c>
      <c r="R209" s="157">
        <f t="shared" si="32"/>
        <v>4.2300000000000003E-3</v>
      </c>
      <c r="S209" s="157">
        <v>0</v>
      </c>
      <c r="T209" s="158">
        <f t="shared" si="33"/>
        <v>0</v>
      </c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R209" s="159" t="s">
        <v>1897</v>
      </c>
      <c r="AT209" s="159" t="s">
        <v>541</v>
      </c>
      <c r="AU209" s="159" t="s">
        <v>140</v>
      </c>
      <c r="AY209" s="18" t="s">
        <v>239</v>
      </c>
      <c r="BE209" s="160">
        <f t="shared" si="34"/>
        <v>0</v>
      </c>
      <c r="BF209" s="160">
        <f t="shared" si="35"/>
        <v>0</v>
      </c>
      <c r="BG209" s="160">
        <f t="shared" si="36"/>
        <v>0</v>
      </c>
      <c r="BH209" s="160">
        <f t="shared" si="37"/>
        <v>0</v>
      </c>
      <c r="BI209" s="160">
        <f t="shared" si="38"/>
        <v>0</v>
      </c>
      <c r="BJ209" s="18" t="s">
        <v>140</v>
      </c>
      <c r="BK209" s="161">
        <f t="shared" si="39"/>
        <v>0</v>
      </c>
      <c r="BL209" s="18" t="s">
        <v>684</v>
      </c>
      <c r="BM209" s="159" t="s">
        <v>892</v>
      </c>
    </row>
    <row r="210" spans="1:65" s="2" customFormat="1" ht="14.4" customHeight="1">
      <c r="A210" s="34"/>
      <c r="B210" s="147"/>
      <c r="C210" s="148" t="s">
        <v>905</v>
      </c>
      <c r="D210" s="148" t="s">
        <v>242</v>
      </c>
      <c r="E210" s="149" t="s">
        <v>3552</v>
      </c>
      <c r="F210" s="150" t="s">
        <v>3553</v>
      </c>
      <c r="G210" s="151" t="s">
        <v>388</v>
      </c>
      <c r="H210" s="152">
        <v>1</v>
      </c>
      <c r="I210" s="153"/>
      <c r="J210" s="152">
        <f t="shared" si="30"/>
        <v>0</v>
      </c>
      <c r="K210" s="154"/>
      <c r="L210" s="35"/>
      <c r="M210" s="155" t="s">
        <v>1</v>
      </c>
      <c r="N210" s="156" t="s">
        <v>46</v>
      </c>
      <c r="O210" s="60"/>
      <c r="P210" s="157">
        <f t="shared" si="31"/>
        <v>0</v>
      </c>
      <c r="Q210" s="157">
        <v>0</v>
      </c>
      <c r="R210" s="157">
        <f t="shared" si="32"/>
        <v>0</v>
      </c>
      <c r="S210" s="157">
        <v>0</v>
      </c>
      <c r="T210" s="158">
        <f t="shared" si="33"/>
        <v>0</v>
      </c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R210" s="159" t="s">
        <v>684</v>
      </c>
      <c r="AT210" s="159" t="s">
        <v>242</v>
      </c>
      <c r="AU210" s="159" t="s">
        <v>140</v>
      </c>
      <c r="AY210" s="18" t="s">
        <v>239</v>
      </c>
      <c r="BE210" s="160">
        <f t="shared" si="34"/>
        <v>0</v>
      </c>
      <c r="BF210" s="160">
        <f t="shared" si="35"/>
        <v>0</v>
      </c>
      <c r="BG210" s="160">
        <f t="shared" si="36"/>
        <v>0</v>
      </c>
      <c r="BH210" s="160">
        <f t="shared" si="37"/>
        <v>0</v>
      </c>
      <c r="BI210" s="160">
        <f t="shared" si="38"/>
        <v>0</v>
      </c>
      <c r="BJ210" s="18" t="s">
        <v>140</v>
      </c>
      <c r="BK210" s="161">
        <f t="shared" si="39"/>
        <v>0</v>
      </c>
      <c r="BL210" s="18" t="s">
        <v>684</v>
      </c>
      <c r="BM210" s="159" t="s">
        <v>1421</v>
      </c>
    </row>
    <row r="211" spans="1:65" s="2" customFormat="1" ht="14.4" customHeight="1">
      <c r="A211" s="34"/>
      <c r="B211" s="147"/>
      <c r="C211" s="190" t="s">
        <v>909</v>
      </c>
      <c r="D211" s="190" t="s">
        <v>541</v>
      </c>
      <c r="E211" s="191" t="s">
        <v>3554</v>
      </c>
      <c r="F211" s="192" t="s">
        <v>3555</v>
      </c>
      <c r="G211" s="193" t="s">
        <v>388</v>
      </c>
      <c r="H211" s="194">
        <v>1</v>
      </c>
      <c r="I211" s="195"/>
      <c r="J211" s="194">
        <f t="shared" si="30"/>
        <v>0</v>
      </c>
      <c r="K211" s="196"/>
      <c r="L211" s="197"/>
      <c r="M211" s="198" t="s">
        <v>1</v>
      </c>
      <c r="N211" s="199" t="s">
        <v>46</v>
      </c>
      <c r="O211" s="60"/>
      <c r="P211" s="157">
        <f t="shared" si="31"/>
        <v>0</v>
      </c>
      <c r="Q211" s="157">
        <v>5.0000000000000002E-5</v>
      </c>
      <c r="R211" s="157">
        <f t="shared" si="32"/>
        <v>5.0000000000000002E-5</v>
      </c>
      <c r="S211" s="157">
        <v>0</v>
      </c>
      <c r="T211" s="158">
        <f t="shared" si="33"/>
        <v>0</v>
      </c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R211" s="159" t="s">
        <v>1897</v>
      </c>
      <c r="AT211" s="159" t="s">
        <v>541</v>
      </c>
      <c r="AU211" s="159" t="s">
        <v>140</v>
      </c>
      <c r="AY211" s="18" t="s">
        <v>239</v>
      </c>
      <c r="BE211" s="160">
        <f t="shared" si="34"/>
        <v>0</v>
      </c>
      <c r="BF211" s="160">
        <f t="shared" si="35"/>
        <v>0</v>
      </c>
      <c r="BG211" s="160">
        <f t="shared" si="36"/>
        <v>0</v>
      </c>
      <c r="BH211" s="160">
        <f t="shared" si="37"/>
        <v>0</v>
      </c>
      <c r="BI211" s="160">
        <f t="shared" si="38"/>
        <v>0</v>
      </c>
      <c r="BJ211" s="18" t="s">
        <v>140</v>
      </c>
      <c r="BK211" s="161">
        <f t="shared" si="39"/>
        <v>0</v>
      </c>
      <c r="BL211" s="18" t="s">
        <v>684</v>
      </c>
      <c r="BM211" s="159" t="s">
        <v>1428</v>
      </c>
    </row>
    <row r="212" spans="1:65" s="2" customFormat="1" ht="14.4" customHeight="1">
      <c r="A212" s="34"/>
      <c r="B212" s="147"/>
      <c r="C212" s="148" t="s">
        <v>913</v>
      </c>
      <c r="D212" s="148" t="s">
        <v>242</v>
      </c>
      <c r="E212" s="149" t="s">
        <v>3556</v>
      </c>
      <c r="F212" s="150" t="s">
        <v>3557</v>
      </c>
      <c r="G212" s="151" t="s">
        <v>388</v>
      </c>
      <c r="H212" s="152">
        <v>1</v>
      </c>
      <c r="I212" s="153"/>
      <c r="J212" s="152">
        <f t="shared" si="30"/>
        <v>0</v>
      </c>
      <c r="K212" s="154"/>
      <c r="L212" s="35"/>
      <c r="M212" s="155" t="s">
        <v>1</v>
      </c>
      <c r="N212" s="156" t="s">
        <v>46</v>
      </c>
      <c r="O212" s="60"/>
      <c r="P212" s="157">
        <f t="shared" si="31"/>
        <v>0</v>
      </c>
      <c r="Q212" s="157">
        <v>0</v>
      </c>
      <c r="R212" s="157">
        <f t="shared" si="32"/>
        <v>0</v>
      </c>
      <c r="S212" s="157">
        <v>0</v>
      </c>
      <c r="T212" s="158">
        <f t="shared" si="33"/>
        <v>0</v>
      </c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R212" s="159" t="s">
        <v>684</v>
      </c>
      <c r="AT212" s="159" t="s">
        <v>242</v>
      </c>
      <c r="AU212" s="159" t="s">
        <v>140</v>
      </c>
      <c r="AY212" s="18" t="s">
        <v>239</v>
      </c>
      <c r="BE212" s="160">
        <f t="shared" si="34"/>
        <v>0</v>
      </c>
      <c r="BF212" s="160">
        <f t="shared" si="35"/>
        <v>0</v>
      </c>
      <c r="BG212" s="160">
        <f t="shared" si="36"/>
        <v>0</v>
      </c>
      <c r="BH212" s="160">
        <f t="shared" si="37"/>
        <v>0</v>
      </c>
      <c r="BI212" s="160">
        <f t="shared" si="38"/>
        <v>0</v>
      </c>
      <c r="BJ212" s="18" t="s">
        <v>140</v>
      </c>
      <c r="BK212" s="161">
        <f t="shared" si="39"/>
        <v>0</v>
      </c>
      <c r="BL212" s="18" t="s">
        <v>684</v>
      </c>
      <c r="BM212" s="159" t="s">
        <v>953</v>
      </c>
    </row>
    <row r="213" spans="1:65" s="2" customFormat="1" ht="14.4" customHeight="1">
      <c r="A213" s="34"/>
      <c r="B213" s="147"/>
      <c r="C213" s="190" t="s">
        <v>916</v>
      </c>
      <c r="D213" s="190" t="s">
        <v>541</v>
      </c>
      <c r="E213" s="191" t="s">
        <v>3558</v>
      </c>
      <c r="F213" s="192" t="s">
        <v>3559</v>
      </c>
      <c r="G213" s="193" t="s">
        <v>388</v>
      </c>
      <c r="H213" s="194">
        <v>1</v>
      </c>
      <c r="I213" s="195"/>
      <c r="J213" s="194">
        <f t="shared" si="30"/>
        <v>0</v>
      </c>
      <c r="K213" s="196"/>
      <c r="L213" s="197"/>
      <c r="M213" s="198" t="s">
        <v>1</v>
      </c>
      <c r="N213" s="199" t="s">
        <v>46</v>
      </c>
      <c r="O213" s="60"/>
      <c r="P213" s="157">
        <f t="shared" si="31"/>
        <v>0</v>
      </c>
      <c r="Q213" s="157">
        <v>1.153E-2</v>
      </c>
      <c r="R213" s="157">
        <f t="shared" si="32"/>
        <v>1.153E-2</v>
      </c>
      <c r="S213" s="157">
        <v>0</v>
      </c>
      <c r="T213" s="158">
        <f t="shared" si="33"/>
        <v>0</v>
      </c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R213" s="159" t="s">
        <v>1897</v>
      </c>
      <c r="AT213" s="159" t="s">
        <v>541</v>
      </c>
      <c r="AU213" s="159" t="s">
        <v>140</v>
      </c>
      <c r="AY213" s="18" t="s">
        <v>239</v>
      </c>
      <c r="BE213" s="160">
        <f t="shared" si="34"/>
        <v>0</v>
      </c>
      <c r="BF213" s="160">
        <f t="shared" si="35"/>
        <v>0</v>
      </c>
      <c r="BG213" s="160">
        <f t="shared" si="36"/>
        <v>0</v>
      </c>
      <c r="BH213" s="160">
        <f t="shared" si="37"/>
        <v>0</v>
      </c>
      <c r="BI213" s="160">
        <f t="shared" si="38"/>
        <v>0</v>
      </c>
      <c r="BJ213" s="18" t="s">
        <v>140</v>
      </c>
      <c r="BK213" s="161">
        <f t="shared" si="39"/>
        <v>0</v>
      </c>
      <c r="BL213" s="18" t="s">
        <v>684</v>
      </c>
      <c r="BM213" s="159" t="s">
        <v>485</v>
      </c>
    </row>
    <row r="214" spans="1:65" s="2" customFormat="1" ht="14.4" customHeight="1">
      <c r="A214" s="34"/>
      <c r="B214" s="147"/>
      <c r="C214" s="148" t="s">
        <v>921</v>
      </c>
      <c r="D214" s="148" t="s">
        <v>242</v>
      </c>
      <c r="E214" s="149" t="s">
        <v>3560</v>
      </c>
      <c r="F214" s="150" t="s">
        <v>3561</v>
      </c>
      <c r="G214" s="151" t="s">
        <v>388</v>
      </c>
      <c r="H214" s="152">
        <v>2</v>
      </c>
      <c r="I214" s="153"/>
      <c r="J214" s="152">
        <f t="shared" si="30"/>
        <v>0</v>
      </c>
      <c r="K214" s="154"/>
      <c r="L214" s="35"/>
      <c r="M214" s="155" t="s">
        <v>1</v>
      </c>
      <c r="N214" s="156" t="s">
        <v>46</v>
      </c>
      <c r="O214" s="60"/>
      <c r="P214" s="157">
        <f t="shared" si="31"/>
        <v>0</v>
      </c>
      <c r="Q214" s="157">
        <v>0</v>
      </c>
      <c r="R214" s="157">
        <f t="shared" si="32"/>
        <v>0</v>
      </c>
      <c r="S214" s="157">
        <v>0</v>
      </c>
      <c r="T214" s="158">
        <f t="shared" si="33"/>
        <v>0</v>
      </c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R214" s="159" t="s">
        <v>684</v>
      </c>
      <c r="AT214" s="159" t="s">
        <v>242</v>
      </c>
      <c r="AU214" s="159" t="s">
        <v>140</v>
      </c>
      <c r="AY214" s="18" t="s">
        <v>239</v>
      </c>
      <c r="BE214" s="160">
        <f t="shared" si="34"/>
        <v>0</v>
      </c>
      <c r="BF214" s="160">
        <f t="shared" si="35"/>
        <v>0</v>
      </c>
      <c r="BG214" s="160">
        <f t="shared" si="36"/>
        <v>0</v>
      </c>
      <c r="BH214" s="160">
        <f t="shared" si="37"/>
        <v>0</v>
      </c>
      <c r="BI214" s="160">
        <f t="shared" si="38"/>
        <v>0</v>
      </c>
      <c r="BJ214" s="18" t="s">
        <v>140</v>
      </c>
      <c r="BK214" s="161">
        <f t="shared" si="39"/>
        <v>0</v>
      </c>
      <c r="BL214" s="18" t="s">
        <v>684</v>
      </c>
      <c r="BM214" s="159" t="s">
        <v>854</v>
      </c>
    </row>
    <row r="215" spans="1:65" s="2" customFormat="1" ht="14.4" customHeight="1">
      <c r="A215" s="34"/>
      <c r="B215" s="147"/>
      <c r="C215" s="190" t="s">
        <v>924</v>
      </c>
      <c r="D215" s="190" t="s">
        <v>541</v>
      </c>
      <c r="E215" s="191" t="s">
        <v>3562</v>
      </c>
      <c r="F215" s="192" t="s">
        <v>3563</v>
      </c>
      <c r="G215" s="193" t="s">
        <v>388</v>
      </c>
      <c r="H215" s="194">
        <v>1</v>
      </c>
      <c r="I215" s="195"/>
      <c r="J215" s="194">
        <f t="shared" si="30"/>
        <v>0</v>
      </c>
      <c r="K215" s="196"/>
      <c r="L215" s="197"/>
      <c r="M215" s="198" t="s">
        <v>1</v>
      </c>
      <c r="N215" s="199" t="s">
        <v>46</v>
      </c>
      <c r="O215" s="60"/>
      <c r="P215" s="157">
        <f t="shared" si="31"/>
        <v>0</v>
      </c>
      <c r="Q215" s="157">
        <v>7.5599999999999999E-3</v>
      </c>
      <c r="R215" s="157">
        <f t="shared" si="32"/>
        <v>7.5599999999999999E-3</v>
      </c>
      <c r="S215" s="157">
        <v>0</v>
      </c>
      <c r="T215" s="158">
        <f t="shared" si="33"/>
        <v>0</v>
      </c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159" t="s">
        <v>1897</v>
      </c>
      <c r="AT215" s="159" t="s">
        <v>541</v>
      </c>
      <c r="AU215" s="159" t="s">
        <v>140</v>
      </c>
      <c r="AY215" s="18" t="s">
        <v>239</v>
      </c>
      <c r="BE215" s="160">
        <f t="shared" si="34"/>
        <v>0</v>
      </c>
      <c r="BF215" s="160">
        <f t="shared" si="35"/>
        <v>0</v>
      </c>
      <c r="BG215" s="160">
        <f t="shared" si="36"/>
        <v>0</v>
      </c>
      <c r="BH215" s="160">
        <f t="shared" si="37"/>
        <v>0</v>
      </c>
      <c r="BI215" s="160">
        <f t="shared" si="38"/>
        <v>0</v>
      </c>
      <c r="BJ215" s="18" t="s">
        <v>140</v>
      </c>
      <c r="BK215" s="161">
        <f t="shared" si="39"/>
        <v>0</v>
      </c>
      <c r="BL215" s="18" t="s">
        <v>684</v>
      </c>
      <c r="BM215" s="159" t="s">
        <v>718</v>
      </c>
    </row>
    <row r="216" spans="1:65" s="2" customFormat="1" ht="14.4" customHeight="1">
      <c r="A216" s="34"/>
      <c r="B216" s="147"/>
      <c r="C216" s="190" t="s">
        <v>439</v>
      </c>
      <c r="D216" s="190" t="s">
        <v>541</v>
      </c>
      <c r="E216" s="191" t="s">
        <v>3564</v>
      </c>
      <c r="F216" s="192" t="s">
        <v>3565</v>
      </c>
      <c r="G216" s="193" t="s">
        <v>388</v>
      </c>
      <c r="H216" s="194">
        <v>1</v>
      </c>
      <c r="I216" s="195"/>
      <c r="J216" s="194">
        <f t="shared" si="30"/>
        <v>0</v>
      </c>
      <c r="K216" s="196"/>
      <c r="L216" s="197"/>
      <c r="M216" s="198" t="s">
        <v>1</v>
      </c>
      <c r="N216" s="199" t="s">
        <v>46</v>
      </c>
      <c r="O216" s="60"/>
      <c r="P216" s="157">
        <f t="shared" si="31"/>
        <v>0</v>
      </c>
      <c r="Q216" s="157">
        <v>8.3499999999999998E-3</v>
      </c>
      <c r="R216" s="157">
        <f t="shared" si="32"/>
        <v>8.3499999999999998E-3</v>
      </c>
      <c r="S216" s="157">
        <v>0</v>
      </c>
      <c r="T216" s="158">
        <f t="shared" si="33"/>
        <v>0</v>
      </c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R216" s="159" t="s">
        <v>1897</v>
      </c>
      <c r="AT216" s="159" t="s">
        <v>541</v>
      </c>
      <c r="AU216" s="159" t="s">
        <v>140</v>
      </c>
      <c r="AY216" s="18" t="s">
        <v>239</v>
      </c>
      <c r="BE216" s="160">
        <f t="shared" si="34"/>
        <v>0</v>
      </c>
      <c r="BF216" s="160">
        <f t="shared" si="35"/>
        <v>0</v>
      </c>
      <c r="BG216" s="160">
        <f t="shared" si="36"/>
        <v>0</v>
      </c>
      <c r="BH216" s="160">
        <f t="shared" si="37"/>
        <v>0</v>
      </c>
      <c r="BI216" s="160">
        <f t="shared" si="38"/>
        <v>0</v>
      </c>
      <c r="BJ216" s="18" t="s">
        <v>140</v>
      </c>
      <c r="BK216" s="161">
        <f t="shared" si="39"/>
        <v>0</v>
      </c>
      <c r="BL216" s="18" t="s">
        <v>684</v>
      </c>
      <c r="BM216" s="159" t="s">
        <v>704</v>
      </c>
    </row>
    <row r="217" spans="1:65" s="2" customFormat="1" ht="14.4" customHeight="1">
      <c r="A217" s="34"/>
      <c r="B217" s="147"/>
      <c r="C217" s="148" t="s">
        <v>443</v>
      </c>
      <c r="D217" s="148" t="s">
        <v>242</v>
      </c>
      <c r="E217" s="149" t="s">
        <v>3566</v>
      </c>
      <c r="F217" s="150" t="s">
        <v>3567</v>
      </c>
      <c r="G217" s="151" t="s">
        <v>388</v>
      </c>
      <c r="H217" s="152">
        <v>5</v>
      </c>
      <c r="I217" s="153"/>
      <c r="J217" s="152">
        <f t="shared" si="30"/>
        <v>0</v>
      </c>
      <c r="K217" s="154"/>
      <c r="L217" s="35"/>
      <c r="M217" s="155" t="s">
        <v>1</v>
      </c>
      <c r="N217" s="156" t="s">
        <v>46</v>
      </c>
      <c r="O217" s="60"/>
      <c r="P217" s="157">
        <f t="shared" si="31"/>
        <v>0</v>
      </c>
      <c r="Q217" s="157">
        <v>0</v>
      </c>
      <c r="R217" s="157">
        <f t="shared" si="32"/>
        <v>0</v>
      </c>
      <c r="S217" s="157">
        <v>0</v>
      </c>
      <c r="T217" s="158">
        <f t="shared" si="33"/>
        <v>0</v>
      </c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R217" s="159" t="s">
        <v>684</v>
      </c>
      <c r="AT217" s="159" t="s">
        <v>242</v>
      </c>
      <c r="AU217" s="159" t="s">
        <v>140</v>
      </c>
      <c r="AY217" s="18" t="s">
        <v>239</v>
      </c>
      <c r="BE217" s="160">
        <f t="shared" si="34"/>
        <v>0</v>
      </c>
      <c r="BF217" s="160">
        <f t="shared" si="35"/>
        <v>0</v>
      </c>
      <c r="BG217" s="160">
        <f t="shared" si="36"/>
        <v>0</v>
      </c>
      <c r="BH217" s="160">
        <f t="shared" si="37"/>
        <v>0</v>
      </c>
      <c r="BI217" s="160">
        <f t="shared" si="38"/>
        <v>0</v>
      </c>
      <c r="BJ217" s="18" t="s">
        <v>140</v>
      </c>
      <c r="BK217" s="161">
        <f t="shared" si="39"/>
        <v>0</v>
      </c>
      <c r="BL217" s="18" t="s">
        <v>684</v>
      </c>
      <c r="BM217" s="159" t="s">
        <v>887</v>
      </c>
    </row>
    <row r="218" spans="1:65" s="2" customFormat="1" ht="14.4" customHeight="1">
      <c r="A218" s="34"/>
      <c r="B218" s="147"/>
      <c r="C218" s="190" t="s">
        <v>934</v>
      </c>
      <c r="D218" s="190" t="s">
        <v>541</v>
      </c>
      <c r="E218" s="191" t="s">
        <v>3568</v>
      </c>
      <c r="F218" s="192" t="s">
        <v>3569</v>
      </c>
      <c r="G218" s="193" t="s">
        <v>388</v>
      </c>
      <c r="H218" s="194">
        <v>1</v>
      </c>
      <c r="I218" s="195"/>
      <c r="J218" s="194">
        <f t="shared" si="30"/>
        <v>0</v>
      </c>
      <c r="K218" s="196"/>
      <c r="L218" s="197"/>
      <c r="M218" s="198" t="s">
        <v>1</v>
      </c>
      <c r="N218" s="199" t="s">
        <v>46</v>
      </c>
      <c r="O218" s="60"/>
      <c r="P218" s="157">
        <f t="shared" si="31"/>
        <v>0</v>
      </c>
      <c r="Q218" s="157">
        <v>2.1530000000000001E-2</v>
      </c>
      <c r="R218" s="157">
        <f t="shared" si="32"/>
        <v>2.1530000000000001E-2</v>
      </c>
      <c r="S218" s="157">
        <v>0</v>
      </c>
      <c r="T218" s="158">
        <f t="shared" si="33"/>
        <v>0</v>
      </c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R218" s="159" t="s">
        <v>1897</v>
      </c>
      <c r="AT218" s="159" t="s">
        <v>541</v>
      </c>
      <c r="AU218" s="159" t="s">
        <v>140</v>
      </c>
      <c r="AY218" s="18" t="s">
        <v>239</v>
      </c>
      <c r="BE218" s="160">
        <f t="shared" si="34"/>
        <v>0</v>
      </c>
      <c r="BF218" s="160">
        <f t="shared" si="35"/>
        <v>0</v>
      </c>
      <c r="BG218" s="160">
        <f t="shared" si="36"/>
        <v>0</v>
      </c>
      <c r="BH218" s="160">
        <f t="shared" si="37"/>
        <v>0</v>
      </c>
      <c r="BI218" s="160">
        <f t="shared" si="38"/>
        <v>0</v>
      </c>
      <c r="BJ218" s="18" t="s">
        <v>140</v>
      </c>
      <c r="BK218" s="161">
        <f t="shared" si="39"/>
        <v>0</v>
      </c>
      <c r="BL218" s="18" t="s">
        <v>684</v>
      </c>
      <c r="BM218" s="159" t="s">
        <v>729</v>
      </c>
    </row>
    <row r="219" spans="1:65" s="2" customFormat="1" ht="14.4" customHeight="1">
      <c r="A219" s="34"/>
      <c r="B219" s="147"/>
      <c r="C219" s="190" t="s">
        <v>938</v>
      </c>
      <c r="D219" s="190" t="s">
        <v>541</v>
      </c>
      <c r="E219" s="191" t="s">
        <v>3570</v>
      </c>
      <c r="F219" s="192" t="s">
        <v>3571</v>
      </c>
      <c r="G219" s="193" t="s">
        <v>388</v>
      </c>
      <c r="H219" s="194">
        <v>1</v>
      </c>
      <c r="I219" s="195"/>
      <c r="J219" s="194">
        <f t="shared" si="30"/>
        <v>0</v>
      </c>
      <c r="K219" s="196"/>
      <c r="L219" s="197"/>
      <c r="M219" s="198" t="s">
        <v>1</v>
      </c>
      <c r="N219" s="199" t="s">
        <v>46</v>
      </c>
      <c r="O219" s="60"/>
      <c r="P219" s="157">
        <f t="shared" si="31"/>
        <v>0</v>
      </c>
      <c r="Q219" s="157">
        <v>2.1530000000000001E-2</v>
      </c>
      <c r="R219" s="157">
        <f t="shared" si="32"/>
        <v>2.1530000000000001E-2</v>
      </c>
      <c r="S219" s="157">
        <v>0</v>
      </c>
      <c r="T219" s="158">
        <f t="shared" si="33"/>
        <v>0</v>
      </c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R219" s="159" t="s">
        <v>1897</v>
      </c>
      <c r="AT219" s="159" t="s">
        <v>541</v>
      </c>
      <c r="AU219" s="159" t="s">
        <v>140</v>
      </c>
      <c r="AY219" s="18" t="s">
        <v>239</v>
      </c>
      <c r="BE219" s="160">
        <f t="shared" si="34"/>
        <v>0</v>
      </c>
      <c r="BF219" s="160">
        <f t="shared" si="35"/>
        <v>0</v>
      </c>
      <c r="BG219" s="160">
        <f t="shared" si="36"/>
        <v>0</v>
      </c>
      <c r="BH219" s="160">
        <f t="shared" si="37"/>
        <v>0</v>
      </c>
      <c r="BI219" s="160">
        <f t="shared" si="38"/>
        <v>0</v>
      </c>
      <c r="BJ219" s="18" t="s">
        <v>140</v>
      </c>
      <c r="BK219" s="161">
        <f t="shared" si="39"/>
        <v>0</v>
      </c>
      <c r="BL219" s="18" t="s">
        <v>684</v>
      </c>
      <c r="BM219" s="159" t="s">
        <v>744</v>
      </c>
    </row>
    <row r="220" spans="1:65" s="2" customFormat="1" ht="14.4" customHeight="1">
      <c r="A220" s="34"/>
      <c r="B220" s="147"/>
      <c r="C220" s="190" t="s">
        <v>941</v>
      </c>
      <c r="D220" s="190" t="s">
        <v>541</v>
      </c>
      <c r="E220" s="191" t="s">
        <v>3572</v>
      </c>
      <c r="F220" s="192" t="s">
        <v>3573</v>
      </c>
      <c r="G220" s="193" t="s">
        <v>388</v>
      </c>
      <c r="H220" s="194">
        <v>1</v>
      </c>
      <c r="I220" s="195"/>
      <c r="J220" s="194">
        <f t="shared" si="30"/>
        <v>0</v>
      </c>
      <c r="K220" s="196"/>
      <c r="L220" s="197"/>
      <c r="M220" s="198" t="s">
        <v>1</v>
      </c>
      <c r="N220" s="199" t="s">
        <v>46</v>
      </c>
      <c r="O220" s="60"/>
      <c r="P220" s="157">
        <f t="shared" si="31"/>
        <v>0</v>
      </c>
      <c r="Q220" s="157">
        <v>2.1530000000000001E-2</v>
      </c>
      <c r="R220" s="157">
        <f t="shared" si="32"/>
        <v>2.1530000000000001E-2</v>
      </c>
      <c r="S220" s="157">
        <v>0</v>
      </c>
      <c r="T220" s="158">
        <f t="shared" si="33"/>
        <v>0</v>
      </c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R220" s="159" t="s">
        <v>1897</v>
      </c>
      <c r="AT220" s="159" t="s">
        <v>541</v>
      </c>
      <c r="AU220" s="159" t="s">
        <v>140</v>
      </c>
      <c r="AY220" s="18" t="s">
        <v>239</v>
      </c>
      <c r="BE220" s="160">
        <f t="shared" si="34"/>
        <v>0</v>
      </c>
      <c r="BF220" s="160">
        <f t="shared" si="35"/>
        <v>0</v>
      </c>
      <c r="BG220" s="160">
        <f t="shared" si="36"/>
        <v>0</v>
      </c>
      <c r="BH220" s="160">
        <f t="shared" si="37"/>
        <v>0</v>
      </c>
      <c r="BI220" s="160">
        <f t="shared" si="38"/>
        <v>0</v>
      </c>
      <c r="BJ220" s="18" t="s">
        <v>140</v>
      </c>
      <c r="BK220" s="161">
        <f t="shared" si="39"/>
        <v>0</v>
      </c>
      <c r="BL220" s="18" t="s">
        <v>684</v>
      </c>
      <c r="BM220" s="159" t="s">
        <v>695</v>
      </c>
    </row>
    <row r="221" spans="1:65" s="2" customFormat="1" ht="14.4" customHeight="1">
      <c r="A221" s="34"/>
      <c r="B221" s="147"/>
      <c r="C221" s="190" t="s">
        <v>947</v>
      </c>
      <c r="D221" s="190" t="s">
        <v>541</v>
      </c>
      <c r="E221" s="191" t="s">
        <v>3574</v>
      </c>
      <c r="F221" s="192" t="s">
        <v>3575</v>
      </c>
      <c r="G221" s="193" t="s">
        <v>388</v>
      </c>
      <c r="H221" s="194">
        <v>1</v>
      </c>
      <c r="I221" s="195"/>
      <c r="J221" s="194">
        <f t="shared" si="30"/>
        <v>0</v>
      </c>
      <c r="K221" s="196"/>
      <c r="L221" s="197"/>
      <c r="M221" s="198" t="s">
        <v>1</v>
      </c>
      <c r="N221" s="199" t="s">
        <v>46</v>
      </c>
      <c r="O221" s="60"/>
      <c r="P221" s="157">
        <f t="shared" si="31"/>
        <v>0</v>
      </c>
      <c r="Q221" s="157">
        <v>2.1530000000000001E-2</v>
      </c>
      <c r="R221" s="157">
        <f t="shared" si="32"/>
        <v>2.1530000000000001E-2</v>
      </c>
      <c r="S221" s="157">
        <v>0</v>
      </c>
      <c r="T221" s="158">
        <f t="shared" si="33"/>
        <v>0</v>
      </c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R221" s="159" t="s">
        <v>1897</v>
      </c>
      <c r="AT221" s="159" t="s">
        <v>541</v>
      </c>
      <c r="AU221" s="159" t="s">
        <v>140</v>
      </c>
      <c r="AY221" s="18" t="s">
        <v>239</v>
      </c>
      <c r="BE221" s="160">
        <f t="shared" si="34"/>
        <v>0</v>
      </c>
      <c r="BF221" s="160">
        <f t="shared" si="35"/>
        <v>0</v>
      </c>
      <c r="BG221" s="160">
        <f t="shared" si="36"/>
        <v>0</v>
      </c>
      <c r="BH221" s="160">
        <f t="shared" si="37"/>
        <v>0</v>
      </c>
      <c r="BI221" s="160">
        <f t="shared" si="38"/>
        <v>0</v>
      </c>
      <c r="BJ221" s="18" t="s">
        <v>140</v>
      </c>
      <c r="BK221" s="161">
        <f t="shared" si="39"/>
        <v>0</v>
      </c>
      <c r="BL221" s="18" t="s">
        <v>684</v>
      </c>
      <c r="BM221" s="159" t="s">
        <v>711</v>
      </c>
    </row>
    <row r="222" spans="1:65" s="2" customFormat="1" ht="14.4" customHeight="1">
      <c r="A222" s="34"/>
      <c r="B222" s="147"/>
      <c r="C222" s="190" t="s">
        <v>450</v>
      </c>
      <c r="D222" s="190" t="s">
        <v>541</v>
      </c>
      <c r="E222" s="191" t="s">
        <v>3576</v>
      </c>
      <c r="F222" s="192" t="s">
        <v>3577</v>
      </c>
      <c r="G222" s="193" t="s">
        <v>388</v>
      </c>
      <c r="H222" s="194">
        <v>1</v>
      </c>
      <c r="I222" s="195"/>
      <c r="J222" s="194">
        <f t="shared" si="30"/>
        <v>0</v>
      </c>
      <c r="K222" s="196"/>
      <c r="L222" s="197"/>
      <c r="M222" s="198" t="s">
        <v>1</v>
      </c>
      <c r="N222" s="199" t="s">
        <v>46</v>
      </c>
      <c r="O222" s="60"/>
      <c r="P222" s="157">
        <f t="shared" si="31"/>
        <v>0</v>
      </c>
      <c r="Q222" s="157">
        <v>2.1530000000000001E-2</v>
      </c>
      <c r="R222" s="157">
        <f t="shared" si="32"/>
        <v>2.1530000000000001E-2</v>
      </c>
      <c r="S222" s="157">
        <v>0</v>
      </c>
      <c r="T222" s="158">
        <f t="shared" si="33"/>
        <v>0</v>
      </c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R222" s="159" t="s">
        <v>1897</v>
      </c>
      <c r="AT222" s="159" t="s">
        <v>541</v>
      </c>
      <c r="AU222" s="159" t="s">
        <v>140</v>
      </c>
      <c r="AY222" s="18" t="s">
        <v>239</v>
      </c>
      <c r="BE222" s="160">
        <f t="shared" si="34"/>
        <v>0</v>
      </c>
      <c r="BF222" s="160">
        <f t="shared" si="35"/>
        <v>0</v>
      </c>
      <c r="BG222" s="160">
        <f t="shared" si="36"/>
        <v>0</v>
      </c>
      <c r="BH222" s="160">
        <f t="shared" si="37"/>
        <v>0</v>
      </c>
      <c r="BI222" s="160">
        <f t="shared" si="38"/>
        <v>0</v>
      </c>
      <c r="BJ222" s="18" t="s">
        <v>140</v>
      </c>
      <c r="BK222" s="161">
        <f t="shared" si="39"/>
        <v>0</v>
      </c>
      <c r="BL222" s="18" t="s">
        <v>684</v>
      </c>
      <c r="BM222" s="159" t="s">
        <v>1114</v>
      </c>
    </row>
    <row r="223" spans="1:65" s="2" customFormat="1" ht="24.25" customHeight="1">
      <c r="A223" s="34"/>
      <c r="B223" s="147"/>
      <c r="C223" s="148" t="s">
        <v>962</v>
      </c>
      <c r="D223" s="148" t="s">
        <v>242</v>
      </c>
      <c r="E223" s="149" t="s">
        <v>3578</v>
      </c>
      <c r="F223" s="150" t="s">
        <v>3579</v>
      </c>
      <c r="G223" s="151" t="s">
        <v>388</v>
      </c>
      <c r="H223" s="152">
        <v>1</v>
      </c>
      <c r="I223" s="153"/>
      <c r="J223" s="152">
        <f t="shared" si="30"/>
        <v>0</v>
      </c>
      <c r="K223" s="154"/>
      <c r="L223" s="35"/>
      <c r="M223" s="155" t="s">
        <v>1</v>
      </c>
      <c r="N223" s="156" t="s">
        <v>46</v>
      </c>
      <c r="O223" s="60"/>
      <c r="P223" s="157">
        <f t="shared" si="31"/>
        <v>0</v>
      </c>
      <c r="Q223" s="157">
        <v>0</v>
      </c>
      <c r="R223" s="157">
        <f t="shared" si="32"/>
        <v>0</v>
      </c>
      <c r="S223" s="157">
        <v>0</v>
      </c>
      <c r="T223" s="158">
        <f t="shared" si="33"/>
        <v>0</v>
      </c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R223" s="159" t="s">
        <v>684</v>
      </c>
      <c r="AT223" s="159" t="s">
        <v>242</v>
      </c>
      <c r="AU223" s="159" t="s">
        <v>140</v>
      </c>
      <c r="AY223" s="18" t="s">
        <v>239</v>
      </c>
      <c r="BE223" s="160">
        <f t="shared" si="34"/>
        <v>0</v>
      </c>
      <c r="BF223" s="160">
        <f t="shared" si="35"/>
        <v>0</v>
      </c>
      <c r="BG223" s="160">
        <f t="shared" si="36"/>
        <v>0</v>
      </c>
      <c r="BH223" s="160">
        <f t="shared" si="37"/>
        <v>0</v>
      </c>
      <c r="BI223" s="160">
        <f t="shared" si="38"/>
        <v>0</v>
      </c>
      <c r="BJ223" s="18" t="s">
        <v>140</v>
      </c>
      <c r="BK223" s="161">
        <f t="shared" si="39"/>
        <v>0</v>
      </c>
      <c r="BL223" s="18" t="s">
        <v>684</v>
      </c>
      <c r="BM223" s="159" t="s">
        <v>592</v>
      </c>
    </row>
    <row r="224" spans="1:65" s="2" customFormat="1" ht="24.25" customHeight="1">
      <c r="A224" s="34"/>
      <c r="B224" s="147"/>
      <c r="C224" s="190" t="s">
        <v>965</v>
      </c>
      <c r="D224" s="190" t="s">
        <v>541</v>
      </c>
      <c r="E224" s="191" t="s">
        <v>3580</v>
      </c>
      <c r="F224" s="192" t="s">
        <v>3581</v>
      </c>
      <c r="G224" s="193" t="s">
        <v>388</v>
      </c>
      <c r="H224" s="194">
        <v>1</v>
      </c>
      <c r="I224" s="195"/>
      <c r="J224" s="194">
        <f t="shared" si="30"/>
        <v>0</v>
      </c>
      <c r="K224" s="196"/>
      <c r="L224" s="197"/>
      <c r="M224" s="198" t="s">
        <v>1</v>
      </c>
      <c r="N224" s="199" t="s">
        <v>46</v>
      </c>
      <c r="O224" s="60"/>
      <c r="P224" s="157">
        <f t="shared" si="31"/>
        <v>0</v>
      </c>
      <c r="Q224" s="157">
        <v>2.8000000000000001E-2</v>
      </c>
      <c r="R224" s="157">
        <f t="shared" si="32"/>
        <v>2.8000000000000001E-2</v>
      </c>
      <c r="S224" s="157">
        <v>0</v>
      </c>
      <c r="T224" s="158">
        <f t="shared" si="33"/>
        <v>0</v>
      </c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R224" s="159" t="s">
        <v>1897</v>
      </c>
      <c r="AT224" s="159" t="s">
        <v>541</v>
      </c>
      <c r="AU224" s="159" t="s">
        <v>140</v>
      </c>
      <c r="AY224" s="18" t="s">
        <v>239</v>
      </c>
      <c r="BE224" s="160">
        <f t="shared" si="34"/>
        <v>0</v>
      </c>
      <c r="BF224" s="160">
        <f t="shared" si="35"/>
        <v>0</v>
      </c>
      <c r="BG224" s="160">
        <f t="shared" si="36"/>
        <v>0</v>
      </c>
      <c r="BH224" s="160">
        <f t="shared" si="37"/>
        <v>0</v>
      </c>
      <c r="BI224" s="160">
        <f t="shared" si="38"/>
        <v>0</v>
      </c>
      <c r="BJ224" s="18" t="s">
        <v>140</v>
      </c>
      <c r="BK224" s="161">
        <f t="shared" si="39"/>
        <v>0</v>
      </c>
      <c r="BL224" s="18" t="s">
        <v>684</v>
      </c>
      <c r="BM224" s="159" t="s">
        <v>1251</v>
      </c>
    </row>
    <row r="225" spans="1:65" s="2" customFormat="1" ht="14.4" customHeight="1">
      <c r="A225" s="34"/>
      <c r="B225" s="147"/>
      <c r="C225" s="148" t="s">
        <v>968</v>
      </c>
      <c r="D225" s="148" t="s">
        <v>242</v>
      </c>
      <c r="E225" s="149" t="s">
        <v>3582</v>
      </c>
      <c r="F225" s="150" t="s">
        <v>3583</v>
      </c>
      <c r="G225" s="151" t="s">
        <v>388</v>
      </c>
      <c r="H225" s="152">
        <v>1</v>
      </c>
      <c r="I225" s="153"/>
      <c r="J225" s="152">
        <f t="shared" si="30"/>
        <v>0</v>
      </c>
      <c r="K225" s="154"/>
      <c r="L225" s="35"/>
      <c r="M225" s="155" t="s">
        <v>1</v>
      </c>
      <c r="N225" s="156" t="s">
        <v>46</v>
      </c>
      <c r="O225" s="60"/>
      <c r="P225" s="157">
        <f t="shared" si="31"/>
        <v>0</v>
      </c>
      <c r="Q225" s="157">
        <v>0</v>
      </c>
      <c r="R225" s="157">
        <f t="shared" si="32"/>
        <v>0</v>
      </c>
      <c r="S225" s="157">
        <v>0</v>
      </c>
      <c r="T225" s="158">
        <f t="shared" si="33"/>
        <v>0</v>
      </c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R225" s="159" t="s">
        <v>684</v>
      </c>
      <c r="AT225" s="159" t="s">
        <v>242</v>
      </c>
      <c r="AU225" s="159" t="s">
        <v>140</v>
      </c>
      <c r="AY225" s="18" t="s">
        <v>239</v>
      </c>
      <c r="BE225" s="160">
        <f t="shared" si="34"/>
        <v>0</v>
      </c>
      <c r="BF225" s="160">
        <f t="shared" si="35"/>
        <v>0</v>
      </c>
      <c r="BG225" s="160">
        <f t="shared" si="36"/>
        <v>0</v>
      </c>
      <c r="BH225" s="160">
        <f t="shared" si="37"/>
        <v>0</v>
      </c>
      <c r="BI225" s="160">
        <f t="shared" si="38"/>
        <v>0</v>
      </c>
      <c r="BJ225" s="18" t="s">
        <v>140</v>
      </c>
      <c r="BK225" s="161">
        <f t="shared" si="39"/>
        <v>0</v>
      </c>
      <c r="BL225" s="18" t="s">
        <v>684</v>
      </c>
      <c r="BM225" s="159" t="s">
        <v>276</v>
      </c>
    </row>
    <row r="226" spans="1:65" s="2" customFormat="1" ht="24.25" customHeight="1">
      <c r="A226" s="34"/>
      <c r="B226" s="147"/>
      <c r="C226" s="190" t="s">
        <v>971</v>
      </c>
      <c r="D226" s="190" t="s">
        <v>541</v>
      </c>
      <c r="E226" s="191" t="s">
        <v>3584</v>
      </c>
      <c r="F226" s="192" t="s">
        <v>3585</v>
      </c>
      <c r="G226" s="193" t="s">
        <v>388</v>
      </c>
      <c r="H226" s="194">
        <v>1</v>
      </c>
      <c r="I226" s="195"/>
      <c r="J226" s="194">
        <f t="shared" si="30"/>
        <v>0</v>
      </c>
      <c r="K226" s="196"/>
      <c r="L226" s="197"/>
      <c r="M226" s="198" t="s">
        <v>1</v>
      </c>
      <c r="N226" s="199" t="s">
        <v>46</v>
      </c>
      <c r="O226" s="60"/>
      <c r="P226" s="157">
        <f t="shared" si="31"/>
        <v>0</v>
      </c>
      <c r="Q226" s="157">
        <v>7.0999999999999994E-2</v>
      </c>
      <c r="R226" s="157">
        <f t="shared" si="32"/>
        <v>7.0999999999999994E-2</v>
      </c>
      <c r="S226" s="157">
        <v>0</v>
      </c>
      <c r="T226" s="158">
        <f t="shared" si="33"/>
        <v>0</v>
      </c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R226" s="159" t="s">
        <v>1897</v>
      </c>
      <c r="AT226" s="159" t="s">
        <v>541</v>
      </c>
      <c r="AU226" s="159" t="s">
        <v>140</v>
      </c>
      <c r="AY226" s="18" t="s">
        <v>239</v>
      </c>
      <c r="BE226" s="160">
        <f t="shared" si="34"/>
        <v>0</v>
      </c>
      <c r="BF226" s="160">
        <f t="shared" si="35"/>
        <v>0</v>
      </c>
      <c r="BG226" s="160">
        <f t="shared" si="36"/>
        <v>0</v>
      </c>
      <c r="BH226" s="160">
        <f t="shared" si="37"/>
        <v>0</v>
      </c>
      <c r="BI226" s="160">
        <f t="shared" si="38"/>
        <v>0</v>
      </c>
      <c r="BJ226" s="18" t="s">
        <v>140</v>
      </c>
      <c r="BK226" s="161">
        <f t="shared" si="39"/>
        <v>0</v>
      </c>
      <c r="BL226" s="18" t="s">
        <v>684</v>
      </c>
      <c r="BM226" s="159" t="s">
        <v>1551</v>
      </c>
    </row>
    <row r="227" spans="1:65" s="2" customFormat="1" ht="14.4" customHeight="1">
      <c r="A227" s="34"/>
      <c r="B227" s="147"/>
      <c r="C227" s="148" t="s">
        <v>975</v>
      </c>
      <c r="D227" s="148" t="s">
        <v>242</v>
      </c>
      <c r="E227" s="149" t="s">
        <v>3586</v>
      </c>
      <c r="F227" s="150" t="s">
        <v>3587</v>
      </c>
      <c r="G227" s="151" t="s">
        <v>388</v>
      </c>
      <c r="H227" s="152">
        <v>316</v>
      </c>
      <c r="I227" s="153"/>
      <c r="J227" s="152">
        <f t="shared" si="30"/>
        <v>0</v>
      </c>
      <c r="K227" s="154"/>
      <c r="L227" s="35"/>
      <c r="M227" s="155" t="s">
        <v>1</v>
      </c>
      <c r="N227" s="156" t="s">
        <v>46</v>
      </c>
      <c r="O227" s="60"/>
      <c r="P227" s="157">
        <f t="shared" si="31"/>
        <v>0</v>
      </c>
      <c r="Q227" s="157">
        <v>0</v>
      </c>
      <c r="R227" s="157">
        <f t="shared" si="32"/>
        <v>0</v>
      </c>
      <c r="S227" s="157">
        <v>0</v>
      </c>
      <c r="T227" s="158">
        <f t="shared" si="33"/>
        <v>0</v>
      </c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R227" s="159" t="s">
        <v>684</v>
      </c>
      <c r="AT227" s="159" t="s">
        <v>242</v>
      </c>
      <c r="AU227" s="159" t="s">
        <v>140</v>
      </c>
      <c r="AY227" s="18" t="s">
        <v>239</v>
      </c>
      <c r="BE227" s="160">
        <f t="shared" si="34"/>
        <v>0</v>
      </c>
      <c r="BF227" s="160">
        <f t="shared" si="35"/>
        <v>0</v>
      </c>
      <c r="BG227" s="160">
        <f t="shared" si="36"/>
        <v>0</v>
      </c>
      <c r="BH227" s="160">
        <f t="shared" si="37"/>
        <v>0</v>
      </c>
      <c r="BI227" s="160">
        <f t="shared" si="38"/>
        <v>0</v>
      </c>
      <c r="BJ227" s="18" t="s">
        <v>140</v>
      </c>
      <c r="BK227" s="161">
        <f t="shared" si="39"/>
        <v>0</v>
      </c>
      <c r="BL227" s="18" t="s">
        <v>684</v>
      </c>
      <c r="BM227" s="159" t="s">
        <v>660</v>
      </c>
    </row>
    <row r="228" spans="1:65" s="2" customFormat="1" ht="14.4" customHeight="1">
      <c r="A228" s="34"/>
      <c r="B228" s="147"/>
      <c r="C228" s="148" t="s">
        <v>978</v>
      </c>
      <c r="D228" s="148" t="s">
        <v>242</v>
      </c>
      <c r="E228" s="149" t="s">
        <v>3588</v>
      </c>
      <c r="F228" s="150" t="s">
        <v>3589</v>
      </c>
      <c r="G228" s="151" t="s">
        <v>388</v>
      </c>
      <c r="H228" s="152">
        <v>12</v>
      </c>
      <c r="I228" s="153"/>
      <c r="J228" s="152">
        <f t="shared" si="30"/>
        <v>0</v>
      </c>
      <c r="K228" s="154"/>
      <c r="L228" s="35"/>
      <c r="M228" s="155" t="s">
        <v>1</v>
      </c>
      <c r="N228" s="156" t="s">
        <v>46</v>
      </c>
      <c r="O228" s="60"/>
      <c r="P228" s="157">
        <f t="shared" si="31"/>
        <v>0</v>
      </c>
      <c r="Q228" s="157">
        <v>0</v>
      </c>
      <c r="R228" s="157">
        <f t="shared" si="32"/>
        <v>0</v>
      </c>
      <c r="S228" s="157">
        <v>0</v>
      </c>
      <c r="T228" s="158">
        <f t="shared" si="33"/>
        <v>0</v>
      </c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R228" s="159" t="s">
        <v>684</v>
      </c>
      <c r="AT228" s="159" t="s">
        <v>242</v>
      </c>
      <c r="AU228" s="159" t="s">
        <v>140</v>
      </c>
      <c r="AY228" s="18" t="s">
        <v>239</v>
      </c>
      <c r="BE228" s="160">
        <f t="shared" si="34"/>
        <v>0</v>
      </c>
      <c r="BF228" s="160">
        <f t="shared" si="35"/>
        <v>0</v>
      </c>
      <c r="BG228" s="160">
        <f t="shared" si="36"/>
        <v>0</v>
      </c>
      <c r="BH228" s="160">
        <f t="shared" si="37"/>
        <v>0</v>
      </c>
      <c r="BI228" s="160">
        <f t="shared" si="38"/>
        <v>0</v>
      </c>
      <c r="BJ228" s="18" t="s">
        <v>140</v>
      </c>
      <c r="BK228" s="161">
        <f t="shared" si="39"/>
        <v>0</v>
      </c>
      <c r="BL228" s="18" t="s">
        <v>684</v>
      </c>
      <c r="BM228" s="159" t="s">
        <v>1071</v>
      </c>
    </row>
    <row r="229" spans="1:65" s="2" customFormat="1" ht="24.25" customHeight="1">
      <c r="A229" s="34"/>
      <c r="B229" s="147"/>
      <c r="C229" s="148" t="s">
        <v>985</v>
      </c>
      <c r="D229" s="148" t="s">
        <v>242</v>
      </c>
      <c r="E229" s="149" t="s">
        <v>3590</v>
      </c>
      <c r="F229" s="150" t="s">
        <v>3591</v>
      </c>
      <c r="G229" s="151" t="s">
        <v>388</v>
      </c>
      <c r="H229" s="152">
        <v>49</v>
      </c>
      <c r="I229" s="153"/>
      <c r="J229" s="152">
        <f t="shared" si="30"/>
        <v>0</v>
      </c>
      <c r="K229" s="154"/>
      <c r="L229" s="35"/>
      <c r="M229" s="155" t="s">
        <v>1</v>
      </c>
      <c r="N229" s="156" t="s">
        <v>46</v>
      </c>
      <c r="O229" s="60"/>
      <c r="P229" s="157">
        <f t="shared" si="31"/>
        <v>0</v>
      </c>
      <c r="Q229" s="157">
        <v>0</v>
      </c>
      <c r="R229" s="157">
        <f t="shared" si="32"/>
        <v>0</v>
      </c>
      <c r="S229" s="157">
        <v>0</v>
      </c>
      <c r="T229" s="158">
        <f t="shared" si="33"/>
        <v>0</v>
      </c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159" t="s">
        <v>684</v>
      </c>
      <c r="AT229" s="159" t="s">
        <v>242</v>
      </c>
      <c r="AU229" s="159" t="s">
        <v>140</v>
      </c>
      <c r="AY229" s="18" t="s">
        <v>239</v>
      </c>
      <c r="BE229" s="160">
        <f t="shared" si="34"/>
        <v>0</v>
      </c>
      <c r="BF229" s="160">
        <f t="shared" si="35"/>
        <v>0</v>
      </c>
      <c r="BG229" s="160">
        <f t="shared" si="36"/>
        <v>0</v>
      </c>
      <c r="BH229" s="160">
        <f t="shared" si="37"/>
        <v>0</v>
      </c>
      <c r="BI229" s="160">
        <f t="shared" si="38"/>
        <v>0</v>
      </c>
      <c r="BJ229" s="18" t="s">
        <v>140</v>
      </c>
      <c r="BK229" s="161">
        <f t="shared" si="39"/>
        <v>0</v>
      </c>
      <c r="BL229" s="18" t="s">
        <v>684</v>
      </c>
      <c r="BM229" s="159" t="s">
        <v>1080</v>
      </c>
    </row>
    <row r="230" spans="1:65" s="2" customFormat="1" ht="14.4" customHeight="1">
      <c r="A230" s="34"/>
      <c r="B230" s="147"/>
      <c r="C230" s="148" t="s">
        <v>1005</v>
      </c>
      <c r="D230" s="148" t="s">
        <v>242</v>
      </c>
      <c r="E230" s="149" t="s">
        <v>3592</v>
      </c>
      <c r="F230" s="150" t="s">
        <v>3593</v>
      </c>
      <c r="G230" s="151" t="s">
        <v>388</v>
      </c>
      <c r="H230" s="152">
        <v>9</v>
      </c>
      <c r="I230" s="153"/>
      <c r="J230" s="152">
        <f t="shared" si="30"/>
        <v>0</v>
      </c>
      <c r="K230" s="154"/>
      <c r="L230" s="35"/>
      <c r="M230" s="155" t="s">
        <v>1</v>
      </c>
      <c r="N230" s="156" t="s">
        <v>46</v>
      </c>
      <c r="O230" s="60"/>
      <c r="P230" s="157">
        <f t="shared" si="31"/>
        <v>0</v>
      </c>
      <c r="Q230" s="157">
        <v>0</v>
      </c>
      <c r="R230" s="157">
        <f t="shared" si="32"/>
        <v>0</v>
      </c>
      <c r="S230" s="157">
        <v>0</v>
      </c>
      <c r="T230" s="158">
        <f t="shared" si="33"/>
        <v>0</v>
      </c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R230" s="159" t="s">
        <v>684</v>
      </c>
      <c r="AT230" s="159" t="s">
        <v>242</v>
      </c>
      <c r="AU230" s="159" t="s">
        <v>140</v>
      </c>
      <c r="AY230" s="18" t="s">
        <v>239</v>
      </c>
      <c r="BE230" s="160">
        <f t="shared" si="34"/>
        <v>0</v>
      </c>
      <c r="BF230" s="160">
        <f t="shared" si="35"/>
        <v>0</v>
      </c>
      <c r="BG230" s="160">
        <f t="shared" si="36"/>
        <v>0</v>
      </c>
      <c r="BH230" s="160">
        <f t="shared" si="37"/>
        <v>0</v>
      </c>
      <c r="BI230" s="160">
        <f t="shared" si="38"/>
        <v>0</v>
      </c>
      <c r="BJ230" s="18" t="s">
        <v>140</v>
      </c>
      <c r="BK230" s="161">
        <f t="shared" si="39"/>
        <v>0</v>
      </c>
      <c r="BL230" s="18" t="s">
        <v>684</v>
      </c>
      <c r="BM230" s="159" t="s">
        <v>642</v>
      </c>
    </row>
    <row r="231" spans="1:65" s="2" customFormat="1" ht="24.25" customHeight="1">
      <c r="A231" s="34"/>
      <c r="B231" s="147"/>
      <c r="C231" s="259" t="s">
        <v>1009</v>
      </c>
      <c r="D231" s="259" t="s">
        <v>541</v>
      </c>
      <c r="E231" s="260" t="s">
        <v>3594</v>
      </c>
      <c r="F231" s="261" t="s">
        <v>3595</v>
      </c>
      <c r="G231" s="262" t="s">
        <v>388</v>
      </c>
      <c r="H231" s="263">
        <v>40</v>
      </c>
      <c r="I231" s="263"/>
      <c r="J231" s="263">
        <f t="shared" si="30"/>
        <v>0</v>
      </c>
      <c r="K231" s="196"/>
      <c r="L231" s="197"/>
      <c r="M231" s="198" t="s">
        <v>1</v>
      </c>
      <c r="N231" s="199" t="s">
        <v>46</v>
      </c>
      <c r="O231" s="60"/>
      <c r="P231" s="157">
        <f t="shared" si="31"/>
        <v>0</v>
      </c>
      <c r="Q231" s="157">
        <v>1.9000000000000001E-4</v>
      </c>
      <c r="R231" s="157">
        <f t="shared" si="32"/>
        <v>7.6000000000000009E-3</v>
      </c>
      <c r="S231" s="157">
        <v>0</v>
      </c>
      <c r="T231" s="158">
        <f t="shared" si="33"/>
        <v>0</v>
      </c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R231" s="159" t="s">
        <v>1897</v>
      </c>
      <c r="AT231" s="159" t="s">
        <v>541</v>
      </c>
      <c r="AU231" s="159" t="s">
        <v>140</v>
      </c>
      <c r="AY231" s="18" t="s">
        <v>239</v>
      </c>
      <c r="BE231" s="160">
        <f t="shared" si="34"/>
        <v>0</v>
      </c>
      <c r="BF231" s="160">
        <f t="shared" si="35"/>
        <v>0</v>
      </c>
      <c r="BG231" s="160">
        <f t="shared" si="36"/>
        <v>0</v>
      </c>
      <c r="BH231" s="160">
        <f t="shared" si="37"/>
        <v>0</v>
      </c>
      <c r="BI231" s="160">
        <f t="shared" si="38"/>
        <v>0</v>
      </c>
      <c r="BJ231" s="18" t="s">
        <v>140</v>
      </c>
      <c r="BK231" s="161">
        <f t="shared" si="39"/>
        <v>0</v>
      </c>
      <c r="BL231" s="18" t="s">
        <v>684</v>
      </c>
      <c r="BM231" s="159" t="s">
        <v>989</v>
      </c>
    </row>
    <row r="232" spans="1:65" s="2" customFormat="1" ht="24.25" customHeight="1">
      <c r="A232" s="34"/>
      <c r="B232" s="147"/>
      <c r="C232" s="259" t="s">
        <v>1015</v>
      </c>
      <c r="D232" s="259" t="s">
        <v>541</v>
      </c>
      <c r="E232" s="260" t="s">
        <v>3596</v>
      </c>
      <c r="F232" s="261" t="s">
        <v>3597</v>
      </c>
      <c r="G232" s="262" t="s">
        <v>388</v>
      </c>
      <c r="H232" s="263">
        <v>8</v>
      </c>
      <c r="I232" s="263"/>
      <c r="J232" s="263">
        <f t="shared" si="30"/>
        <v>0</v>
      </c>
      <c r="K232" s="196"/>
      <c r="L232" s="197"/>
      <c r="M232" s="198" t="s">
        <v>1</v>
      </c>
      <c r="N232" s="199" t="s">
        <v>46</v>
      </c>
      <c r="O232" s="60"/>
      <c r="P232" s="157">
        <f t="shared" si="31"/>
        <v>0</v>
      </c>
      <c r="Q232" s="157">
        <v>1.9000000000000001E-4</v>
      </c>
      <c r="R232" s="157">
        <f t="shared" si="32"/>
        <v>1.5200000000000001E-3</v>
      </c>
      <c r="S232" s="157">
        <v>0</v>
      </c>
      <c r="T232" s="158">
        <f t="shared" si="33"/>
        <v>0</v>
      </c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R232" s="159" t="s">
        <v>1897</v>
      </c>
      <c r="AT232" s="159" t="s">
        <v>541</v>
      </c>
      <c r="AU232" s="159" t="s">
        <v>140</v>
      </c>
      <c r="AY232" s="18" t="s">
        <v>239</v>
      </c>
      <c r="BE232" s="160">
        <f t="shared" si="34"/>
        <v>0</v>
      </c>
      <c r="BF232" s="160">
        <f t="shared" si="35"/>
        <v>0</v>
      </c>
      <c r="BG232" s="160">
        <f t="shared" si="36"/>
        <v>0</v>
      </c>
      <c r="BH232" s="160">
        <f t="shared" si="37"/>
        <v>0</v>
      </c>
      <c r="BI232" s="160">
        <f t="shared" si="38"/>
        <v>0</v>
      </c>
      <c r="BJ232" s="18" t="s">
        <v>140</v>
      </c>
      <c r="BK232" s="161">
        <f t="shared" si="39"/>
        <v>0</v>
      </c>
      <c r="BL232" s="18" t="s">
        <v>684</v>
      </c>
      <c r="BM232" s="159" t="s">
        <v>998</v>
      </c>
    </row>
    <row r="233" spans="1:65" s="2" customFormat="1" ht="24.25" customHeight="1">
      <c r="A233" s="34"/>
      <c r="B233" s="147"/>
      <c r="C233" s="259" t="s">
        <v>1021</v>
      </c>
      <c r="D233" s="259" t="s">
        <v>541</v>
      </c>
      <c r="E233" s="260" t="s">
        <v>3598</v>
      </c>
      <c r="F233" s="261" t="s">
        <v>3599</v>
      </c>
      <c r="G233" s="262" t="s">
        <v>388</v>
      </c>
      <c r="H233" s="263">
        <v>4</v>
      </c>
      <c r="I233" s="263"/>
      <c r="J233" s="263">
        <f t="shared" si="30"/>
        <v>0</v>
      </c>
      <c r="K233" s="196"/>
      <c r="L233" s="197"/>
      <c r="M233" s="198" t="s">
        <v>1</v>
      </c>
      <c r="N233" s="199" t="s">
        <v>46</v>
      </c>
      <c r="O233" s="60"/>
      <c r="P233" s="157">
        <f t="shared" si="31"/>
        <v>0</v>
      </c>
      <c r="Q233" s="157">
        <v>1.9000000000000001E-4</v>
      </c>
      <c r="R233" s="157">
        <f t="shared" si="32"/>
        <v>7.6000000000000004E-4</v>
      </c>
      <c r="S233" s="157">
        <v>0</v>
      </c>
      <c r="T233" s="158">
        <f t="shared" si="33"/>
        <v>0</v>
      </c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R233" s="159" t="s">
        <v>1897</v>
      </c>
      <c r="AT233" s="159" t="s">
        <v>541</v>
      </c>
      <c r="AU233" s="159" t="s">
        <v>140</v>
      </c>
      <c r="AY233" s="18" t="s">
        <v>239</v>
      </c>
      <c r="BE233" s="160">
        <f t="shared" si="34"/>
        <v>0</v>
      </c>
      <c r="BF233" s="160">
        <f t="shared" si="35"/>
        <v>0</v>
      </c>
      <c r="BG233" s="160">
        <f t="shared" si="36"/>
        <v>0</v>
      </c>
      <c r="BH233" s="160">
        <f t="shared" si="37"/>
        <v>0</v>
      </c>
      <c r="BI233" s="160">
        <f t="shared" si="38"/>
        <v>0</v>
      </c>
      <c r="BJ233" s="18" t="s">
        <v>140</v>
      </c>
      <c r="BK233" s="161">
        <f t="shared" si="39"/>
        <v>0</v>
      </c>
      <c r="BL233" s="18" t="s">
        <v>684</v>
      </c>
      <c r="BM233" s="159" t="s">
        <v>1166</v>
      </c>
    </row>
    <row r="234" spans="1:65" s="2" customFormat="1" ht="24.25" customHeight="1">
      <c r="A234" s="34"/>
      <c r="B234" s="147"/>
      <c r="C234" s="259" t="s">
        <v>1025</v>
      </c>
      <c r="D234" s="259" t="s">
        <v>541</v>
      </c>
      <c r="E234" s="260" t="s">
        <v>3600</v>
      </c>
      <c r="F234" s="261" t="s">
        <v>3601</v>
      </c>
      <c r="G234" s="262" t="s">
        <v>388</v>
      </c>
      <c r="H234" s="263">
        <v>21</v>
      </c>
      <c r="I234" s="263"/>
      <c r="J234" s="263">
        <f t="shared" si="30"/>
        <v>0</v>
      </c>
      <c r="K234" s="196"/>
      <c r="L234" s="197"/>
      <c r="M234" s="198" t="s">
        <v>1</v>
      </c>
      <c r="N234" s="199" t="s">
        <v>46</v>
      </c>
      <c r="O234" s="60"/>
      <c r="P234" s="157">
        <f t="shared" si="31"/>
        <v>0</v>
      </c>
      <c r="Q234" s="157">
        <v>2.0000000000000002E-5</v>
      </c>
      <c r="R234" s="157">
        <f t="shared" si="32"/>
        <v>4.2000000000000002E-4</v>
      </c>
      <c r="S234" s="157">
        <v>0</v>
      </c>
      <c r="T234" s="158">
        <f t="shared" si="33"/>
        <v>0</v>
      </c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R234" s="159" t="s">
        <v>1897</v>
      </c>
      <c r="AT234" s="159" t="s">
        <v>541</v>
      </c>
      <c r="AU234" s="159" t="s">
        <v>140</v>
      </c>
      <c r="AY234" s="18" t="s">
        <v>239</v>
      </c>
      <c r="BE234" s="160">
        <f t="shared" si="34"/>
        <v>0</v>
      </c>
      <c r="BF234" s="160">
        <f t="shared" si="35"/>
        <v>0</v>
      </c>
      <c r="BG234" s="160">
        <f t="shared" si="36"/>
        <v>0</v>
      </c>
      <c r="BH234" s="160">
        <f t="shared" si="37"/>
        <v>0</v>
      </c>
      <c r="BI234" s="160">
        <f t="shared" si="38"/>
        <v>0</v>
      </c>
      <c r="BJ234" s="18" t="s">
        <v>140</v>
      </c>
      <c r="BK234" s="161">
        <f t="shared" si="39"/>
        <v>0</v>
      </c>
      <c r="BL234" s="18" t="s">
        <v>684</v>
      </c>
      <c r="BM234" s="159" t="s">
        <v>1127</v>
      </c>
    </row>
    <row r="235" spans="1:65" s="2" customFormat="1" ht="24.25" customHeight="1">
      <c r="A235" s="34"/>
      <c r="B235" s="147"/>
      <c r="C235" s="259" t="s">
        <v>1030</v>
      </c>
      <c r="D235" s="259" t="s">
        <v>541</v>
      </c>
      <c r="E235" s="260" t="s">
        <v>3602</v>
      </c>
      <c r="F235" s="261" t="s">
        <v>3603</v>
      </c>
      <c r="G235" s="262" t="s">
        <v>388</v>
      </c>
      <c r="H235" s="263">
        <v>11</v>
      </c>
      <c r="I235" s="263"/>
      <c r="J235" s="263">
        <f t="shared" si="30"/>
        <v>0</v>
      </c>
      <c r="K235" s="196"/>
      <c r="L235" s="197"/>
      <c r="M235" s="198" t="s">
        <v>1</v>
      </c>
      <c r="N235" s="199" t="s">
        <v>46</v>
      </c>
      <c r="O235" s="60"/>
      <c r="P235" s="157">
        <f t="shared" si="31"/>
        <v>0</v>
      </c>
      <c r="Q235" s="157">
        <v>3.3E-4</v>
      </c>
      <c r="R235" s="157">
        <f t="shared" si="32"/>
        <v>3.63E-3</v>
      </c>
      <c r="S235" s="157">
        <v>0</v>
      </c>
      <c r="T235" s="158">
        <f t="shared" si="33"/>
        <v>0</v>
      </c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R235" s="159" t="s">
        <v>1897</v>
      </c>
      <c r="AT235" s="159" t="s">
        <v>541</v>
      </c>
      <c r="AU235" s="159" t="s">
        <v>140</v>
      </c>
      <c r="AY235" s="18" t="s">
        <v>239</v>
      </c>
      <c r="BE235" s="160">
        <f t="shared" si="34"/>
        <v>0</v>
      </c>
      <c r="BF235" s="160">
        <f t="shared" si="35"/>
        <v>0</v>
      </c>
      <c r="BG235" s="160">
        <f t="shared" si="36"/>
        <v>0</v>
      </c>
      <c r="BH235" s="160">
        <f t="shared" si="37"/>
        <v>0</v>
      </c>
      <c r="BI235" s="160">
        <f t="shared" si="38"/>
        <v>0</v>
      </c>
      <c r="BJ235" s="18" t="s">
        <v>140</v>
      </c>
      <c r="BK235" s="161">
        <f t="shared" si="39"/>
        <v>0</v>
      </c>
      <c r="BL235" s="18" t="s">
        <v>684</v>
      </c>
      <c r="BM235" s="159" t="s">
        <v>1309</v>
      </c>
    </row>
    <row r="236" spans="1:65" s="2" customFormat="1" ht="24.25" customHeight="1">
      <c r="A236" s="34"/>
      <c r="B236" s="147"/>
      <c r="C236" s="259" t="s">
        <v>1035</v>
      </c>
      <c r="D236" s="259" t="s">
        <v>541</v>
      </c>
      <c r="E236" s="260" t="s">
        <v>3604</v>
      </c>
      <c r="F236" s="261" t="s">
        <v>3605</v>
      </c>
      <c r="G236" s="262" t="s">
        <v>388</v>
      </c>
      <c r="H236" s="263">
        <v>2</v>
      </c>
      <c r="I236" s="263"/>
      <c r="J236" s="263">
        <f t="shared" si="30"/>
        <v>0</v>
      </c>
      <c r="K236" s="196"/>
      <c r="L236" s="197"/>
      <c r="M236" s="198" t="s">
        <v>1</v>
      </c>
      <c r="N236" s="199" t="s">
        <v>46</v>
      </c>
      <c r="O236" s="60"/>
      <c r="P236" s="157">
        <f t="shared" si="31"/>
        <v>0</v>
      </c>
      <c r="Q236" s="157">
        <v>3.3E-4</v>
      </c>
      <c r="R236" s="157">
        <f t="shared" si="32"/>
        <v>6.6E-4</v>
      </c>
      <c r="S236" s="157">
        <v>0</v>
      </c>
      <c r="T236" s="158">
        <f t="shared" si="33"/>
        <v>0</v>
      </c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R236" s="159" t="s">
        <v>1897</v>
      </c>
      <c r="AT236" s="159" t="s">
        <v>541</v>
      </c>
      <c r="AU236" s="159" t="s">
        <v>140</v>
      </c>
      <c r="AY236" s="18" t="s">
        <v>239</v>
      </c>
      <c r="BE236" s="160">
        <f t="shared" si="34"/>
        <v>0</v>
      </c>
      <c r="BF236" s="160">
        <f t="shared" si="35"/>
        <v>0</v>
      </c>
      <c r="BG236" s="160">
        <f t="shared" si="36"/>
        <v>0</v>
      </c>
      <c r="BH236" s="160">
        <f t="shared" si="37"/>
        <v>0</v>
      </c>
      <c r="BI236" s="160">
        <f t="shared" si="38"/>
        <v>0</v>
      </c>
      <c r="BJ236" s="18" t="s">
        <v>140</v>
      </c>
      <c r="BK236" s="161">
        <f t="shared" si="39"/>
        <v>0</v>
      </c>
      <c r="BL236" s="18" t="s">
        <v>684</v>
      </c>
      <c r="BM236" s="159" t="s">
        <v>540</v>
      </c>
    </row>
    <row r="237" spans="1:65" s="2" customFormat="1" ht="14.4" customHeight="1">
      <c r="A237" s="34"/>
      <c r="B237" s="147"/>
      <c r="C237" s="259" t="s">
        <v>984</v>
      </c>
      <c r="D237" s="259" t="s">
        <v>541</v>
      </c>
      <c r="E237" s="260" t="s">
        <v>3606</v>
      </c>
      <c r="F237" s="261" t="s">
        <v>3607</v>
      </c>
      <c r="G237" s="262" t="s">
        <v>388</v>
      </c>
      <c r="H237" s="263">
        <v>71</v>
      </c>
      <c r="I237" s="263"/>
      <c r="J237" s="263">
        <f t="shared" ref="J237:J268" si="40">ROUND(I237*H237,3)</f>
        <v>0</v>
      </c>
      <c r="K237" s="196"/>
      <c r="L237" s="197"/>
      <c r="M237" s="198" t="s">
        <v>1</v>
      </c>
      <c r="N237" s="199" t="s">
        <v>46</v>
      </c>
      <c r="O237" s="60"/>
      <c r="P237" s="157">
        <f t="shared" ref="P237:P268" si="41">O237*H237</f>
        <v>0</v>
      </c>
      <c r="Q237" s="157">
        <v>3.4000000000000002E-4</v>
      </c>
      <c r="R237" s="157">
        <f t="shared" ref="R237:R268" si="42">Q237*H237</f>
        <v>2.4140000000000002E-2</v>
      </c>
      <c r="S237" s="157">
        <v>0</v>
      </c>
      <c r="T237" s="158">
        <f t="shared" ref="T237:T268" si="43">S237*H237</f>
        <v>0</v>
      </c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R237" s="159" t="s">
        <v>1897</v>
      </c>
      <c r="AT237" s="159" t="s">
        <v>541</v>
      </c>
      <c r="AU237" s="159" t="s">
        <v>140</v>
      </c>
      <c r="AY237" s="18" t="s">
        <v>239</v>
      </c>
      <c r="BE237" s="160">
        <f t="shared" ref="BE237:BE268" si="44">IF(N237="základná",J237,0)</f>
        <v>0</v>
      </c>
      <c r="BF237" s="160">
        <f t="shared" ref="BF237:BF268" si="45">IF(N237="znížená",J237,0)</f>
        <v>0</v>
      </c>
      <c r="BG237" s="160">
        <f t="shared" ref="BG237:BG268" si="46">IF(N237="zákl. prenesená",J237,0)</f>
        <v>0</v>
      </c>
      <c r="BH237" s="160">
        <f t="shared" ref="BH237:BH268" si="47">IF(N237="zníž. prenesená",J237,0)</f>
        <v>0</v>
      </c>
      <c r="BI237" s="160">
        <f t="shared" ref="BI237:BI268" si="48">IF(N237="nulová",J237,0)</f>
        <v>0</v>
      </c>
      <c r="BJ237" s="18" t="s">
        <v>140</v>
      </c>
      <c r="BK237" s="161">
        <f t="shared" ref="BK237:BK268" si="49">ROUND(I237*H237,3)</f>
        <v>0</v>
      </c>
      <c r="BL237" s="18" t="s">
        <v>684</v>
      </c>
      <c r="BM237" s="159" t="s">
        <v>1588</v>
      </c>
    </row>
    <row r="238" spans="1:65" s="2" customFormat="1" ht="14.4" customHeight="1">
      <c r="A238" s="34"/>
      <c r="B238" s="147"/>
      <c r="C238" s="259" t="s">
        <v>988</v>
      </c>
      <c r="D238" s="259" t="s">
        <v>541</v>
      </c>
      <c r="E238" s="260" t="s">
        <v>3608</v>
      </c>
      <c r="F238" s="261" t="s">
        <v>3609</v>
      </c>
      <c r="G238" s="262" t="s">
        <v>388</v>
      </c>
      <c r="H238" s="263">
        <v>25</v>
      </c>
      <c r="I238" s="263"/>
      <c r="J238" s="263">
        <f t="shared" si="40"/>
        <v>0</v>
      </c>
      <c r="K238" s="196"/>
      <c r="L238" s="197"/>
      <c r="M238" s="198" t="s">
        <v>1</v>
      </c>
      <c r="N238" s="199" t="s">
        <v>46</v>
      </c>
      <c r="O238" s="60"/>
      <c r="P238" s="157">
        <f t="shared" si="41"/>
        <v>0</v>
      </c>
      <c r="Q238" s="157">
        <v>3.4000000000000002E-4</v>
      </c>
      <c r="R238" s="157">
        <f t="shared" si="42"/>
        <v>8.5000000000000006E-3</v>
      </c>
      <c r="S238" s="157">
        <v>0</v>
      </c>
      <c r="T238" s="158">
        <f t="shared" si="43"/>
        <v>0</v>
      </c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R238" s="159" t="s">
        <v>1897</v>
      </c>
      <c r="AT238" s="159" t="s">
        <v>541</v>
      </c>
      <c r="AU238" s="159" t="s">
        <v>140</v>
      </c>
      <c r="AY238" s="18" t="s">
        <v>239</v>
      </c>
      <c r="BE238" s="160">
        <f t="shared" si="44"/>
        <v>0</v>
      </c>
      <c r="BF238" s="160">
        <f t="shared" si="45"/>
        <v>0</v>
      </c>
      <c r="BG238" s="160">
        <f t="shared" si="46"/>
        <v>0</v>
      </c>
      <c r="BH238" s="160">
        <f t="shared" si="47"/>
        <v>0</v>
      </c>
      <c r="BI238" s="160">
        <f t="shared" si="48"/>
        <v>0</v>
      </c>
      <c r="BJ238" s="18" t="s">
        <v>140</v>
      </c>
      <c r="BK238" s="161">
        <f t="shared" si="49"/>
        <v>0</v>
      </c>
      <c r="BL238" s="18" t="s">
        <v>684</v>
      </c>
      <c r="BM238" s="159" t="s">
        <v>804</v>
      </c>
    </row>
    <row r="239" spans="1:65" s="2" customFormat="1" ht="24.25" customHeight="1">
      <c r="A239" s="34"/>
      <c r="B239" s="147"/>
      <c r="C239" s="259" t="s">
        <v>455</v>
      </c>
      <c r="D239" s="259" t="s">
        <v>541</v>
      </c>
      <c r="E239" s="260" t="s">
        <v>3610</v>
      </c>
      <c r="F239" s="261" t="s">
        <v>3611</v>
      </c>
      <c r="G239" s="262" t="s">
        <v>388</v>
      </c>
      <c r="H239" s="263">
        <v>2</v>
      </c>
      <c r="I239" s="263"/>
      <c r="J239" s="263">
        <f t="shared" si="40"/>
        <v>0</v>
      </c>
      <c r="K239" s="196"/>
      <c r="L239" s="197"/>
      <c r="M239" s="198" t="s">
        <v>1</v>
      </c>
      <c r="N239" s="199" t="s">
        <v>46</v>
      </c>
      <c r="O239" s="60"/>
      <c r="P239" s="157">
        <f t="shared" si="41"/>
        <v>0</v>
      </c>
      <c r="Q239" s="157">
        <v>2.7E-4</v>
      </c>
      <c r="R239" s="157">
        <f t="shared" si="42"/>
        <v>5.4000000000000001E-4</v>
      </c>
      <c r="S239" s="157">
        <v>0</v>
      </c>
      <c r="T239" s="158">
        <f t="shared" si="43"/>
        <v>0</v>
      </c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R239" s="159" t="s">
        <v>1897</v>
      </c>
      <c r="AT239" s="159" t="s">
        <v>541</v>
      </c>
      <c r="AU239" s="159" t="s">
        <v>140</v>
      </c>
      <c r="AY239" s="18" t="s">
        <v>239</v>
      </c>
      <c r="BE239" s="160">
        <f t="shared" si="44"/>
        <v>0</v>
      </c>
      <c r="BF239" s="160">
        <f t="shared" si="45"/>
        <v>0</v>
      </c>
      <c r="BG239" s="160">
        <f t="shared" si="46"/>
        <v>0</v>
      </c>
      <c r="BH239" s="160">
        <f t="shared" si="47"/>
        <v>0</v>
      </c>
      <c r="BI239" s="160">
        <f t="shared" si="48"/>
        <v>0</v>
      </c>
      <c r="BJ239" s="18" t="s">
        <v>140</v>
      </c>
      <c r="BK239" s="161">
        <f t="shared" si="49"/>
        <v>0</v>
      </c>
      <c r="BL239" s="18" t="s">
        <v>684</v>
      </c>
      <c r="BM239" s="159" t="s">
        <v>1230</v>
      </c>
    </row>
    <row r="240" spans="1:65" s="2" customFormat="1" ht="24.25" customHeight="1">
      <c r="A240" s="34"/>
      <c r="B240" s="147"/>
      <c r="C240" s="259" t="s">
        <v>1060</v>
      </c>
      <c r="D240" s="259" t="s">
        <v>541</v>
      </c>
      <c r="E240" s="260" t="s">
        <v>3612</v>
      </c>
      <c r="F240" s="261" t="s">
        <v>3613</v>
      </c>
      <c r="G240" s="262" t="s">
        <v>388</v>
      </c>
      <c r="H240" s="263">
        <v>7</v>
      </c>
      <c r="I240" s="263"/>
      <c r="J240" s="263">
        <f t="shared" si="40"/>
        <v>0</v>
      </c>
      <c r="K240" s="196"/>
      <c r="L240" s="197"/>
      <c r="M240" s="198" t="s">
        <v>1</v>
      </c>
      <c r="N240" s="199" t="s">
        <v>46</v>
      </c>
      <c r="O240" s="60"/>
      <c r="P240" s="157">
        <f t="shared" si="41"/>
        <v>0</v>
      </c>
      <c r="Q240" s="157">
        <v>2.3000000000000001E-4</v>
      </c>
      <c r="R240" s="157">
        <f t="shared" si="42"/>
        <v>1.6100000000000001E-3</v>
      </c>
      <c r="S240" s="157">
        <v>0</v>
      </c>
      <c r="T240" s="158">
        <f t="shared" si="43"/>
        <v>0</v>
      </c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R240" s="159" t="s">
        <v>1897</v>
      </c>
      <c r="AT240" s="159" t="s">
        <v>541</v>
      </c>
      <c r="AU240" s="159" t="s">
        <v>140</v>
      </c>
      <c r="AY240" s="18" t="s">
        <v>239</v>
      </c>
      <c r="BE240" s="160">
        <f t="shared" si="44"/>
        <v>0</v>
      </c>
      <c r="BF240" s="160">
        <f t="shared" si="45"/>
        <v>0</v>
      </c>
      <c r="BG240" s="160">
        <f t="shared" si="46"/>
        <v>0</v>
      </c>
      <c r="BH240" s="160">
        <f t="shared" si="47"/>
        <v>0</v>
      </c>
      <c r="BI240" s="160">
        <f t="shared" si="48"/>
        <v>0</v>
      </c>
      <c r="BJ240" s="18" t="s">
        <v>140</v>
      </c>
      <c r="BK240" s="161">
        <f t="shared" si="49"/>
        <v>0</v>
      </c>
      <c r="BL240" s="18" t="s">
        <v>684</v>
      </c>
      <c r="BM240" s="159" t="s">
        <v>1133</v>
      </c>
    </row>
    <row r="241" spans="1:65" s="2" customFormat="1" ht="14.4" customHeight="1">
      <c r="A241" s="34"/>
      <c r="B241" s="147"/>
      <c r="C241" s="259" t="s">
        <v>1067</v>
      </c>
      <c r="D241" s="259" t="s">
        <v>541</v>
      </c>
      <c r="E241" s="260" t="s">
        <v>3614</v>
      </c>
      <c r="F241" s="261" t="s">
        <v>3615</v>
      </c>
      <c r="G241" s="262" t="s">
        <v>388</v>
      </c>
      <c r="H241" s="263">
        <v>68</v>
      </c>
      <c r="I241" s="263"/>
      <c r="J241" s="263">
        <f t="shared" si="40"/>
        <v>0</v>
      </c>
      <c r="K241" s="196"/>
      <c r="L241" s="197"/>
      <c r="M241" s="198" t="s">
        <v>1</v>
      </c>
      <c r="N241" s="199" t="s">
        <v>46</v>
      </c>
      <c r="O241" s="60"/>
      <c r="P241" s="157">
        <f t="shared" si="41"/>
        <v>0</v>
      </c>
      <c r="Q241" s="157">
        <v>3.4000000000000002E-4</v>
      </c>
      <c r="R241" s="157">
        <f t="shared" si="42"/>
        <v>2.3120000000000002E-2</v>
      </c>
      <c r="S241" s="157">
        <v>0</v>
      </c>
      <c r="T241" s="158">
        <f t="shared" si="43"/>
        <v>0</v>
      </c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R241" s="159" t="s">
        <v>1897</v>
      </c>
      <c r="AT241" s="159" t="s">
        <v>541</v>
      </c>
      <c r="AU241" s="159" t="s">
        <v>140</v>
      </c>
      <c r="AY241" s="18" t="s">
        <v>239</v>
      </c>
      <c r="BE241" s="160">
        <f t="shared" si="44"/>
        <v>0</v>
      </c>
      <c r="BF241" s="160">
        <f t="shared" si="45"/>
        <v>0</v>
      </c>
      <c r="BG241" s="160">
        <f t="shared" si="46"/>
        <v>0</v>
      </c>
      <c r="BH241" s="160">
        <f t="shared" si="47"/>
        <v>0</v>
      </c>
      <c r="BI241" s="160">
        <f t="shared" si="48"/>
        <v>0</v>
      </c>
      <c r="BJ241" s="18" t="s">
        <v>140</v>
      </c>
      <c r="BK241" s="161">
        <f t="shared" si="49"/>
        <v>0</v>
      </c>
      <c r="BL241" s="18" t="s">
        <v>684</v>
      </c>
      <c r="BM241" s="159" t="s">
        <v>1261</v>
      </c>
    </row>
    <row r="242" spans="1:65" s="2" customFormat="1" ht="24.25" customHeight="1">
      <c r="A242" s="34"/>
      <c r="B242" s="147"/>
      <c r="C242" s="259" t="s">
        <v>1363</v>
      </c>
      <c r="D242" s="259" t="s">
        <v>541</v>
      </c>
      <c r="E242" s="260" t="s">
        <v>3616</v>
      </c>
      <c r="F242" s="261" t="s">
        <v>3617</v>
      </c>
      <c r="G242" s="262" t="s">
        <v>388</v>
      </c>
      <c r="H242" s="263">
        <v>12</v>
      </c>
      <c r="I242" s="263"/>
      <c r="J242" s="263">
        <f t="shared" si="40"/>
        <v>0</v>
      </c>
      <c r="K242" s="196"/>
      <c r="L242" s="197"/>
      <c r="M242" s="198" t="s">
        <v>1</v>
      </c>
      <c r="N242" s="199" t="s">
        <v>46</v>
      </c>
      <c r="O242" s="60"/>
      <c r="P242" s="157">
        <f t="shared" si="41"/>
        <v>0</v>
      </c>
      <c r="Q242" s="157">
        <v>6.2E-4</v>
      </c>
      <c r="R242" s="157">
        <f t="shared" si="42"/>
        <v>7.4400000000000004E-3</v>
      </c>
      <c r="S242" s="157">
        <v>0</v>
      </c>
      <c r="T242" s="158">
        <f t="shared" si="43"/>
        <v>0</v>
      </c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R242" s="159" t="s">
        <v>1897</v>
      </c>
      <c r="AT242" s="159" t="s">
        <v>541</v>
      </c>
      <c r="AU242" s="159" t="s">
        <v>140</v>
      </c>
      <c r="AY242" s="18" t="s">
        <v>239</v>
      </c>
      <c r="BE242" s="160">
        <f t="shared" si="44"/>
        <v>0</v>
      </c>
      <c r="BF242" s="160">
        <f t="shared" si="45"/>
        <v>0</v>
      </c>
      <c r="BG242" s="160">
        <f t="shared" si="46"/>
        <v>0</v>
      </c>
      <c r="BH242" s="160">
        <f t="shared" si="47"/>
        <v>0</v>
      </c>
      <c r="BI242" s="160">
        <f t="shared" si="48"/>
        <v>0</v>
      </c>
      <c r="BJ242" s="18" t="s">
        <v>140</v>
      </c>
      <c r="BK242" s="161">
        <f t="shared" si="49"/>
        <v>0</v>
      </c>
      <c r="BL242" s="18" t="s">
        <v>684</v>
      </c>
      <c r="BM242" s="159" t="s">
        <v>1320</v>
      </c>
    </row>
    <row r="243" spans="1:65" s="2" customFormat="1" ht="24.25" customHeight="1">
      <c r="A243" s="34"/>
      <c r="B243" s="147"/>
      <c r="C243" s="259" t="s">
        <v>1091</v>
      </c>
      <c r="D243" s="259" t="s">
        <v>541</v>
      </c>
      <c r="E243" s="260" t="s">
        <v>3618</v>
      </c>
      <c r="F243" s="261" t="s">
        <v>3619</v>
      </c>
      <c r="G243" s="262" t="s">
        <v>388</v>
      </c>
      <c r="H243" s="263">
        <v>72</v>
      </c>
      <c r="I243" s="263"/>
      <c r="J243" s="263">
        <f t="shared" si="40"/>
        <v>0</v>
      </c>
      <c r="K243" s="196"/>
      <c r="L243" s="197"/>
      <c r="M243" s="198" t="s">
        <v>1</v>
      </c>
      <c r="N243" s="199" t="s">
        <v>46</v>
      </c>
      <c r="O243" s="60"/>
      <c r="P243" s="157">
        <f t="shared" si="41"/>
        <v>0</v>
      </c>
      <c r="Q243" s="157">
        <v>6.2E-4</v>
      </c>
      <c r="R243" s="157">
        <f t="shared" si="42"/>
        <v>4.4639999999999999E-2</v>
      </c>
      <c r="S243" s="157">
        <v>0</v>
      </c>
      <c r="T243" s="158">
        <f t="shared" si="43"/>
        <v>0</v>
      </c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R243" s="159" t="s">
        <v>1897</v>
      </c>
      <c r="AT243" s="159" t="s">
        <v>541</v>
      </c>
      <c r="AU243" s="159" t="s">
        <v>140</v>
      </c>
      <c r="AY243" s="18" t="s">
        <v>239</v>
      </c>
      <c r="BE243" s="160">
        <f t="shared" si="44"/>
        <v>0</v>
      </c>
      <c r="BF243" s="160">
        <f t="shared" si="45"/>
        <v>0</v>
      </c>
      <c r="BG243" s="160">
        <f t="shared" si="46"/>
        <v>0</v>
      </c>
      <c r="BH243" s="160">
        <f t="shared" si="47"/>
        <v>0</v>
      </c>
      <c r="BI243" s="160">
        <f t="shared" si="48"/>
        <v>0</v>
      </c>
      <c r="BJ243" s="18" t="s">
        <v>140</v>
      </c>
      <c r="BK243" s="161">
        <f t="shared" si="49"/>
        <v>0</v>
      </c>
      <c r="BL243" s="18" t="s">
        <v>684</v>
      </c>
      <c r="BM243" s="159" t="s">
        <v>1137</v>
      </c>
    </row>
    <row r="244" spans="1:65" s="2" customFormat="1" ht="24.25" customHeight="1">
      <c r="A244" s="34"/>
      <c r="B244" s="147"/>
      <c r="C244" s="259" t="s">
        <v>1088</v>
      </c>
      <c r="D244" s="259" t="s">
        <v>541</v>
      </c>
      <c r="E244" s="260" t="s">
        <v>3620</v>
      </c>
      <c r="F244" s="261" t="s">
        <v>5479</v>
      </c>
      <c r="G244" s="262" t="s">
        <v>388</v>
      </c>
      <c r="H244" s="263">
        <v>35</v>
      </c>
      <c r="I244" s="263"/>
      <c r="J244" s="263">
        <f t="shared" si="40"/>
        <v>0</v>
      </c>
      <c r="K244" s="196"/>
      <c r="L244" s="197"/>
      <c r="M244" s="198" t="s">
        <v>1</v>
      </c>
      <c r="N244" s="199" t="s">
        <v>46</v>
      </c>
      <c r="O244" s="60"/>
      <c r="P244" s="157">
        <f t="shared" si="41"/>
        <v>0</v>
      </c>
      <c r="Q244" s="157">
        <v>2.7999999999999998E-4</v>
      </c>
      <c r="R244" s="157">
        <f t="shared" si="42"/>
        <v>9.7999999999999997E-3</v>
      </c>
      <c r="S244" s="157">
        <v>0</v>
      </c>
      <c r="T244" s="158">
        <f t="shared" si="43"/>
        <v>0</v>
      </c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R244" s="159" t="s">
        <v>1897</v>
      </c>
      <c r="AT244" s="159" t="s">
        <v>541</v>
      </c>
      <c r="AU244" s="159" t="s">
        <v>140</v>
      </c>
      <c r="AY244" s="18" t="s">
        <v>239</v>
      </c>
      <c r="BE244" s="160">
        <f t="shared" si="44"/>
        <v>0</v>
      </c>
      <c r="BF244" s="160">
        <f t="shared" si="45"/>
        <v>0</v>
      </c>
      <c r="BG244" s="160">
        <f t="shared" si="46"/>
        <v>0</v>
      </c>
      <c r="BH244" s="160">
        <f t="shared" si="47"/>
        <v>0</v>
      </c>
      <c r="BI244" s="160">
        <f t="shared" si="48"/>
        <v>0</v>
      </c>
      <c r="BJ244" s="18" t="s">
        <v>140</v>
      </c>
      <c r="BK244" s="161">
        <f t="shared" si="49"/>
        <v>0</v>
      </c>
      <c r="BL244" s="18" t="s">
        <v>684</v>
      </c>
      <c r="BM244" s="159" t="s">
        <v>814</v>
      </c>
    </row>
    <row r="245" spans="1:65" s="2" customFormat="1" ht="24.25" customHeight="1">
      <c r="A245" s="34"/>
      <c r="B245" s="147"/>
      <c r="C245" s="259" t="s">
        <v>1063</v>
      </c>
      <c r="D245" s="259" t="s">
        <v>541</v>
      </c>
      <c r="E245" s="260" t="s">
        <v>3621</v>
      </c>
      <c r="F245" s="261" t="s">
        <v>5480</v>
      </c>
      <c r="G245" s="262" t="s">
        <v>388</v>
      </c>
      <c r="H245" s="263">
        <v>15</v>
      </c>
      <c r="I245" s="263"/>
      <c r="J245" s="263">
        <f t="shared" si="40"/>
        <v>0</v>
      </c>
      <c r="K245" s="196"/>
      <c r="L245" s="197"/>
      <c r="M245" s="198" t="s">
        <v>1</v>
      </c>
      <c r="N245" s="199" t="s">
        <v>46</v>
      </c>
      <c r="O245" s="60"/>
      <c r="P245" s="157">
        <f t="shared" si="41"/>
        <v>0</v>
      </c>
      <c r="Q245" s="157">
        <v>2.7999999999999998E-4</v>
      </c>
      <c r="R245" s="157">
        <f t="shared" si="42"/>
        <v>4.1999999999999997E-3</v>
      </c>
      <c r="S245" s="157">
        <v>0</v>
      </c>
      <c r="T245" s="158">
        <f t="shared" si="43"/>
        <v>0</v>
      </c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R245" s="159" t="s">
        <v>1897</v>
      </c>
      <c r="AT245" s="159" t="s">
        <v>541</v>
      </c>
      <c r="AU245" s="159" t="s">
        <v>140</v>
      </c>
      <c r="AY245" s="18" t="s">
        <v>239</v>
      </c>
      <c r="BE245" s="160">
        <f t="shared" si="44"/>
        <v>0</v>
      </c>
      <c r="BF245" s="160">
        <f t="shared" si="45"/>
        <v>0</v>
      </c>
      <c r="BG245" s="160">
        <f t="shared" si="46"/>
        <v>0</v>
      </c>
      <c r="BH245" s="160">
        <f t="shared" si="47"/>
        <v>0</v>
      </c>
      <c r="BI245" s="160">
        <f t="shared" si="48"/>
        <v>0</v>
      </c>
      <c r="BJ245" s="18" t="s">
        <v>140</v>
      </c>
      <c r="BK245" s="161">
        <f t="shared" si="49"/>
        <v>0</v>
      </c>
      <c r="BL245" s="18" t="s">
        <v>684</v>
      </c>
      <c r="BM245" s="159" t="s">
        <v>510</v>
      </c>
    </row>
    <row r="246" spans="1:65" s="2" customFormat="1" ht="14.4" customHeight="1">
      <c r="A246" s="34"/>
      <c r="B246" s="147"/>
      <c r="C246" s="259" t="s">
        <v>1069</v>
      </c>
      <c r="D246" s="259" t="s">
        <v>541</v>
      </c>
      <c r="E246" s="260" t="s">
        <v>3622</v>
      </c>
      <c r="F246" s="261" t="s">
        <v>3623</v>
      </c>
      <c r="G246" s="262" t="s">
        <v>388</v>
      </c>
      <c r="H246" s="263">
        <v>7</v>
      </c>
      <c r="I246" s="263"/>
      <c r="J246" s="263">
        <f t="shared" si="40"/>
        <v>0</v>
      </c>
      <c r="K246" s="196"/>
      <c r="L246" s="197"/>
      <c r="M246" s="198" t="s">
        <v>1</v>
      </c>
      <c r="N246" s="199" t="s">
        <v>46</v>
      </c>
      <c r="O246" s="60"/>
      <c r="P246" s="157">
        <f t="shared" si="41"/>
        <v>0</v>
      </c>
      <c r="Q246" s="157">
        <v>3.8000000000000002E-4</v>
      </c>
      <c r="R246" s="157">
        <f t="shared" si="42"/>
        <v>2.66E-3</v>
      </c>
      <c r="S246" s="157">
        <v>0</v>
      </c>
      <c r="T246" s="158">
        <f t="shared" si="43"/>
        <v>0</v>
      </c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R246" s="159" t="s">
        <v>1897</v>
      </c>
      <c r="AT246" s="159" t="s">
        <v>541</v>
      </c>
      <c r="AU246" s="159" t="s">
        <v>140</v>
      </c>
      <c r="AY246" s="18" t="s">
        <v>239</v>
      </c>
      <c r="BE246" s="160">
        <f t="shared" si="44"/>
        <v>0</v>
      </c>
      <c r="BF246" s="160">
        <f t="shared" si="45"/>
        <v>0</v>
      </c>
      <c r="BG246" s="160">
        <f t="shared" si="46"/>
        <v>0</v>
      </c>
      <c r="BH246" s="160">
        <f t="shared" si="47"/>
        <v>0</v>
      </c>
      <c r="BI246" s="160">
        <f t="shared" si="48"/>
        <v>0</v>
      </c>
      <c r="BJ246" s="18" t="s">
        <v>140</v>
      </c>
      <c r="BK246" s="161">
        <f t="shared" si="49"/>
        <v>0</v>
      </c>
      <c r="BL246" s="18" t="s">
        <v>684</v>
      </c>
      <c r="BM246" s="159" t="s">
        <v>616</v>
      </c>
    </row>
    <row r="247" spans="1:65" s="2" customFormat="1" ht="23.6">
      <c r="A247" s="34"/>
      <c r="B247" s="147"/>
      <c r="C247" s="259" t="s">
        <v>1104</v>
      </c>
      <c r="D247" s="259" t="s">
        <v>541</v>
      </c>
      <c r="E247" s="260" t="s">
        <v>3624</v>
      </c>
      <c r="F247" s="261" t="s">
        <v>5481</v>
      </c>
      <c r="G247" s="262" t="s">
        <v>388</v>
      </c>
      <c r="H247" s="263">
        <v>4</v>
      </c>
      <c r="I247" s="263"/>
      <c r="J247" s="263">
        <f t="shared" si="40"/>
        <v>0</v>
      </c>
      <c r="K247" s="196"/>
      <c r="L247" s="197"/>
      <c r="M247" s="198" t="s">
        <v>1</v>
      </c>
      <c r="N247" s="199" t="s">
        <v>46</v>
      </c>
      <c r="O247" s="60"/>
      <c r="P247" s="157">
        <f t="shared" si="41"/>
        <v>0</v>
      </c>
      <c r="Q247" s="157">
        <v>3.8000000000000002E-4</v>
      </c>
      <c r="R247" s="157">
        <f t="shared" si="42"/>
        <v>1.5200000000000001E-3</v>
      </c>
      <c r="S247" s="157">
        <v>0</v>
      </c>
      <c r="T247" s="158">
        <f t="shared" si="43"/>
        <v>0</v>
      </c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R247" s="159" t="s">
        <v>1897</v>
      </c>
      <c r="AT247" s="159" t="s">
        <v>541</v>
      </c>
      <c r="AU247" s="159" t="s">
        <v>140</v>
      </c>
      <c r="AY247" s="18" t="s">
        <v>239</v>
      </c>
      <c r="BE247" s="160">
        <f t="shared" si="44"/>
        <v>0</v>
      </c>
      <c r="BF247" s="160">
        <f t="shared" si="45"/>
        <v>0</v>
      </c>
      <c r="BG247" s="160">
        <f t="shared" si="46"/>
        <v>0</v>
      </c>
      <c r="BH247" s="160">
        <f t="shared" si="47"/>
        <v>0</v>
      </c>
      <c r="BI247" s="160">
        <f t="shared" si="48"/>
        <v>0</v>
      </c>
      <c r="BJ247" s="18" t="s">
        <v>140</v>
      </c>
      <c r="BK247" s="161">
        <f t="shared" si="49"/>
        <v>0</v>
      </c>
      <c r="BL247" s="18" t="s">
        <v>684</v>
      </c>
      <c r="BM247" s="159" t="s">
        <v>1265</v>
      </c>
    </row>
    <row r="248" spans="1:65" s="2" customFormat="1" ht="14.4" customHeight="1">
      <c r="A248" s="34"/>
      <c r="B248" s="147"/>
      <c r="C248" s="259" t="s">
        <v>1592</v>
      </c>
      <c r="D248" s="259" t="s">
        <v>541</v>
      </c>
      <c r="E248" s="260" t="s">
        <v>3625</v>
      </c>
      <c r="F248" s="261" t="s">
        <v>3626</v>
      </c>
      <c r="G248" s="262" t="s">
        <v>388</v>
      </c>
      <c r="H248" s="263">
        <v>2</v>
      </c>
      <c r="I248" s="263"/>
      <c r="J248" s="263">
        <f t="shared" si="40"/>
        <v>0</v>
      </c>
      <c r="K248" s="196"/>
      <c r="L248" s="197"/>
      <c r="M248" s="198" t="s">
        <v>1</v>
      </c>
      <c r="N248" s="199" t="s">
        <v>46</v>
      </c>
      <c r="O248" s="60"/>
      <c r="P248" s="157">
        <f t="shared" si="41"/>
        <v>0</v>
      </c>
      <c r="Q248" s="157">
        <v>3.8000000000000002E-4</v>
      </c>
      <c r="R248" s="157">
        <f t="shared" si="42"/>
        <v>7.6000000000000004E-4</v>
      </c>
      <c r="S248" s="157">
        <v>0</v>
      </c>
      <c r="T248" s="158">
        <f t="shared" si="43"/>
        <v>0</v>
      </c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R248" s="159" t="s">
        <v>1897</v>
      </c>
      <c r="AT248" s="159" t="s">
        <v>541</v>
      </c>
      <c r="AU248" s="159" t="s">
        <v>140</v>
      </c>
      <c r="AY248" s="18" t="s">
        <v>239</v>
      </c>
      <c r="BE248" s="160">
        <f t="shared" si="44"/>
        <v>0</v>
      </c>
      <c r="BF248" s="160">
        <f t="shared" si="45"/>
        <v>0</v>
      </c>
      <c r="BG248" s="160">
        <f t="shared" si="46"/>
        <v>0</v>
      </c>
      <c r="BH248" s="160">
        <f t="shared" si="47"/>
        <v>0</v>
      </c>
      <c r="BI248" s="160">
        <f t="shared" si="48"/>
        <v>0</v>
      </c>
      <c r="BJ248" s="18" t="s">
        <v>140</v>
      </c>
      <c r="BK248" s="161">
        <f t="shared" si="49"/>
        <v>0</v>
      </c>
      <c r="BL248" s="18" t="s">
        <v>684</v>
      </c>
      <c r="BM248" s="159" t="s">
        <v>1687</v>
      </c>
    </row>
    <row r="249" spans="1:65" s="2" customFormat="1" ht="14.4" customHeight="1">
      <c r="A249" s="34"/>
      <c r="B249" s="147"/>
      <c r="C249" s="148" t="s">
        <v>1144</v>
      </c>
      <c r="D249" s="148" t="s">
        <v>242</v>
      </c>
      <c r="E249" s="149" t="s">
        <v>3627</v>
      </c>
      <c r="F249" s="150" t="s">
        <v>3628</v>
      </c>
      <c r="G249" s="151" t="s">
        <v>388</v>
      </c>
      <c r="H249" s="152">
        <v>13</v>
      </c>
      <c r="I249" s="153"/>
      <c r="J249" s="152">
        <f t="shared" si="40"/>
        <v>0</v>
      </c>
      <c r="K249" s="154"/>
      <c r="L249" s="35"/>
      <c r="M249" s="155" t="s">
        <v>1</v>
      </c>
      <c r="N249" s="156" t="s">
        <v>46</v>
      </c>
      <c r="O249" s="60"/>
      <c r="P249" s="157">
        <f t="shared" si="41"/>
        <v>0</v>
      </c>
      <c r="Q249" s="157">
        <v>0</v>
      </c>
      <c r="R249" s="157">
        <f t="shared" si="42"/>
        <v>0</v>
      </c>
      <c r="S249" s="157">
        <v>0</v>
      </c>
      <c r="T249" s="158">
        <f t="shared" si="43"/>
        <v>0</v>
      </c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R249" s="159" t="s">
        <v>684</v>
      </c>
      <c r="AT249" s="159" t="s">
        <v>242</v>
      </c>
      <c r="AU249" s="159" t="s">
        <v>140</v>
      </c>
      <c r="AY249" s="18" t="s">
        <v>239</v>
      </c>
      <c r="BE249" s="160">
        <f t="shared" si="44"/>
        <v>0</v>
      </c>
      <c r="BF249" s="160">
        <f t="shared" si="45"/>
        <v>0</v>
      </c>
      <c r="BG249" s="160">
        <f t="shared" si="46"/>
        <v>0</v>
      </c>
      <c r="BH249" s="160">
        <f t="shared" si="47"/>
        <v>0</v>
      </c>
      <c r="BI249" s="160">
        <f t="shared" si="48"/>
        <v>0</v>
      </c>
      <c r="BJ249" s="18" t="s">
        <v>140</v>
      </c>
      <c r="BK249" s="161">
        <f t="shared" si="49"/>
        <v>0</v>
      </c>
      <c r="BL249" s="18" t="s">
        <v>684</v>
      </c>
      <c r="BM249" s="159" t="s">
        <v>1648</v>
      </c>
    </row>
    <row r="250" spans="1:65" s="2" customFormat="1" ht="14.4" customHeight="1">
      <c r="A250" s="34"/>
      <c r="B250" s="147"/>
      <c r="C250" s="148" t="s">
        <v>330</v>
      </c>
      <c r="D250" s="148" t="s">
        <v>242</v>
      </c>
      <c r="E250" s="149" t="s">
        <v>3629</v>
      </c>
      <c r="F250" s="150" t="s">
        <v>3630</v>
      </c>
      <c r="G250" s="151" t="s">
        <v>388</v>
      </c>
      <c r="H250" s="152">
        <v>312</v>
      </c>
      <c r="I250" s="153"/>
      <c r="J250" s="152">
        <f t="shared" si="40"/>
        <v>0</v>
      </c>
      <c r="K250" s="154"/>
      <c r="L250" s="35"/>
      <c r="M250" s="155" t="s">
        <v>1</v>
      </c>
      <c r="N250" s="156" t="s">
        <v>46</v>
      </c>
      <c r="O250" s="60"/>
      <c r="P250" s="157">
        <f t="shared" si="41"/>
        <v>0</v>
      </c>
      <c r="Q250" s="157">
        <v>0</v>
      </c>
      <c r="R250" s="157">
        <f t="shared" si="42"/>
        <v>0</v>
      </c>
      <c r="S250" s="157">
        <v>0</v>
      </c>
      <c r="T250" s="158">
        <f t="shared" si="43"/>
        <v>0</v>
      </c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R250" s="159" t="s">
        <v>684</v>
      </c>
      <c r="AT250" s="159" t="s">
        <v>242</v>
      </c>
      <c r="AU250" s="159" t="s">
        <v>140</v>
      </c>
      <c r="AY250" s="18" t="s">
        <v>239</v>
      </c>
      <c r="BE250" s="160">
        <f t="shared" si="44"/>
        <v>0</v>
      </c>
      <c r="BF250" s="160">
        <f t="shared" si="45"/>
        <v>0</v>
      </c>
      <c r="BG250" s="160">
        <f t="shared" si="46"/>
        <v>0</v>
      </c>
      <c r="BH250" s="160">
        <f t="shared" si="47"/>
        <v>0</v>
      </c>
      <c r="BI250" s="160">
        <f t="shared" si="48"/>
        <v>0</v>
      </c>
      <c r="BJ250" s="18" t="s">
        <v>140</v>
      </c>
      <c r="BK250" s="161">
        <f t="shared" si="49"/>
        <v>0</v>
      </c>
      <c r="BL250" s="18" t="s">
        <v>684</v>
      </c>
      <c r="BM250" s="159" t="s">
        <v>1878</v>
      </c>
    </row>
    <row r="251" spans="1:65" s="2" customFormat="1" ht="14.4" customHeight="1">
      <c r="A251" s="34"/>
      <c r="B251" s="147"/>
      <c r="C251" s="148" t="s">
        <v>1147</v>
      </c>
      <c r="D251" s="148" t="s">
        <v>242</v>
      </c>
      <c r="E251" s="149" t="s">
        <v>3631</v>
      </c>
      <c r="F251" s="150" t="s">
        <v>3632</v>
      </c>
      <c r="G251" s="151" t="s">
        <v>388</v>
      </c>
      <c r="H251" s="152">
        <v>61</v>
      </c>
      <c r="I251" s="153"/>
      <c r="J251" s="152">
        <f t="shared" si="40"/>
        <v>0</v>
      </c>
      <c r="K251" s="154"/>
      <c r="L251" s="35"/>
      <c r="M251" s="155" t="s">
        <v>1</v>
      </c>
      <c r="N251" s="156" t="s">
        <v>46</v>
      </c>
      <c r="O251" s="60"/>
      <c r="P251" s="157">
        <f t="shared" si="41"/>
        <v>0</v>
      </c>
      <c r="Q251" s="157">
        <v>0</v>
      </c>
      <c r="R251" s="157">
        <f t="shared" si="42"/>
        <v>0</v>
      </c>
      <c r="S251" s="157">
        <v>0</v>
      </c>
      <c r="T251" s="158">
        <f t="shared" si="43"/>
        <v>0</v>
      </c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R251" s="159" t="s">
        <v>684</v>
      </c>
      <c r="AT251" s="159" t="s">
        <v>242</v>
      </c>
      <c r="AU251" s="159" t="s">
        <v>140</v>
      </c>
      <c r="AY251" s="18" t="s">
        <v>239</v>
      </c>
      <c r="BE251" s="160">
        <f t="shared" si="44"/>
        <v>0</v>
      </c>
      <c r="BF251" s="160">
        <f t="shared" si="45"/>
        <v>0</v>
      </c>
      <c r="BG251" s="160">
        <f t="shared" si="46"/>
        <v>0</v>
      </c>
      <c r="BH251" s="160">
        <f t="shared" si="47"/>
        <v>0</v>
      </c>
      <c r="BI251" s="160">
        <f t="shared" si="48"/>
        <v>0</v>
      </c>
      <c r="BJ251" s="18" t="s">
        <v>140</v>
      </c>
      <c r="BK251" s="161">
        <f t="shared" si="49"/>
        <v>0</v>
      </c>
      <c r="BL251" s="18" t="s">
        <v>684</v>
      </c>
      <c r="BM251" s="159" t="s">
        <v>1888</v>
      </c>
    </row>
    <row r="252" spans="1:65" s="2" customFormat="1" ht="14.4" customHeight="1">
      <c r="A252" s="34"/>
      <c r="B252" s="147"/>
      <c r="C252" s="148" t="s">
        <v>1153</v>
      </c>
      <c r="D252" s="148" t="s">
        <v>242</v>
      </c>
      <c r="E252" s="149" t="s">
        <v>3633</v>
      </c>
      <c r="F252" s="150" t="s">
        <v>3634</v>
      </c>
      <c r="G252" s="151" t="s">
        <v>388</v>
      </c>
      <c r="H252" s="152">
        <v>2</v>
      </c>
      <c r="I252" s="153"/>
      <c r="J252" s="152">
        <f t="shared" si="40"/>
        <v>0</v>
      </c>
      <c r="K252" s="154"/>
      <c r="L252" s="35"/>
      <c r="M252" s="155" t="s">
        <v>1</v>
      </c>
      <c r="N252" s="156" t="s">
        <v>46</v>
      </c>
      <c r="O252" s="60"/>
      <c r="P252" s="157">
        <f t="shared" si="41"/>
        <v>0</v>
      </c>
      <c r="Q252" s="157">
        <v>0</v>
      </c>
      <c r="R252" s="157">
        <f t="shared" si="42"/>
        <v>0</v>
      </c>
      <c r="S252" s="157">
        <v>0</v>
      </c>
      <c r="T252" s="158">
        <f t="shared" si="43"/>
        <v>0</v>
      </c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R252" s="159" t="s">
        <v>684</v>
      </c>
      <c r="AT252" s="159" t="s">
        <v>242</v>
      </c>
      <c r="AU252" s="159" t="s">
        <v>140</v>
      </c>
      <c r="AY252" s="18" t="s">
        <v>239</v>
      </c>
      <c r="BE252" s="160">
        <f t="shared" si="44"/>
        <v>0</v>
      </c>
      <c r="BF252" s="160">
        <f t="shared" si="45"/>
        <v>0</v>
      </c>
      <c r="BG252" s="160">
        <f t="shared" si="46"/>
        <v>0</v>
      </c>
      <c r="BH252" s="160">
        <f t="shared" si="47"/>
        <v>0</v>
      </c>
      <c r="BI252" s="160">
        <f t="shared" si="48"/>
        <v>0</v>
      </c>
      <c r="BJ252" s="18" t="s">
        <v>140</v>
      </c>
      <c r="BK252" s="161">
        <f t="shared" si="49"/>
        <v>0</v>
      </c>
      <c r="BL252" s="18" t="s">
        <v>684</v>
      </c>
      <c r="BM252" s="159" t="s">
        <v>1693</v>
      </c>
    </row>
    <row r="253" spans="1:65" s="2" customFormat="1" ht="24.25" customHeight="1">
      <c r="A253" s="34"/>
      <c r="B253" s="147"/>
      <c r="C253" s="190" t="s">
        <v>1157</v>
      </c>
      <c r="D253" s="190" t="s">
        <v>541</v>
      </c>
      <c r="E253" s="191" t="s">
        <v>3635</v>
      </c>
      <c r="F253" s="192" t="s">
        <v>5482</v>
      </c>
      <c r="G253" s="193" t="s">
        <v>388</v>
      </c>
      <c r="H253" s="194">
        <v>2</v>
      </c>
      <c r="I253" s="195"/>
      <c r="J253" s="194">
        <f t="shared" si="40"/>
        <v>0</v>
      </c>
      <c r="K253" s="196"/>
      <c r="L253" s="197"/>
      <c r="M253" s="198" t="s">
        <v>1</v>
      </c>
      <c r="N253" s="199" t="s">
        <v>46</v>
      </c>
      <c r="O253" s="60"/>
      <c r="P253" s="157">
        <f t="shared" si="41"/>
        <v>0</v>
      </c>
      <c r="Q253" s="157">
        <v>7.2000000000000005E-4</v>
      </c>
      <c r="R253" s="157">
        <f t="shared" si="42"/>
        <v>1.4400000000000001E-3</v>
      </c>
      <c r="S253" s="157">
        <v>0</v>
      </c>
      <c r="T253" s="158">
        <f t="shared" si="43"/>
        <v>0</v>
      </c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R253" s="159" t="s">
        <v>1897</v>
      </c>
      <c r="AT253" s="159" t="s">
        <v>541</v>
      </c>
      <c r="AU253" s="159" t="s">
        <v>140</v>
      </c>
      <c r="AY253" s="18" t="s">
        <v>239</v>
      </c>
      <c r="BE253" s="160">
        <f t="shared" si="44"/>
        <v>0</v>
      </c>
      <c r="BF253" s="160">
        <f t="shared" si="45"/>
        <v>0</v>
      </c>
      <c r="BG253" s="160">
        <f t="shared" si="46"/>
        <v>0</v>
      </c>
      <c r="BH253" s="160">
        <f t="shared" si="47"/>
        <v>0</v>
      </c>
      <c r="BI253" s="160">
        <f t="shared" si="48"/>
        <v>0</v>
      </c>
      <c r="BJ253" s="18" t="s">
        <v>140</v>
      </c>
      <c r="BK253" s="161">
        <f t="shared" si="49"/>
        <v>0</v>
      </c>
      <c r="BL253" s="18" t="s">
        <v>684</v>
      </c>
      <c r="BM253" s="159" t="s">
        <v>1714</v>
      </c>
    </row>
    <row r="254" spans="1:65" s="2" customFormat="1" ht="14.4" customHeight="1">
      <c r="A254" s="34"/>
      <c r="B254" s="147"/>
      <c r="C254" s="190" t="s">
        <v>1200</v>
      </c>
      <c r="D254" s="190" t="s">
        <v>541</v>
      </c>
      <c r="E254" s="191" t="s">
        <v>3636</v>
      </c>
      <c r="F254" s="192" t="s">
        <v>5483</v>
      </c>
      <c r="G254" s="193" t="s">
        <v>388</v>
      </c>
      <c r="H254" s="194">
        <v>2</v>
      </c>
      <c r="I254" s="195"/>
      <c r="J254" s="194">
        <f t="shared" si="40"/>
        <v>0</v>
      </c>
      <c r="K254" s="196"/>
      <c r="L254" s="197"/>
      <c r="M254" s="198" t="s">
        <v>1</v>
      </c>
      <c r="N254" s="199" t="s">
        <v>46</v>
      </c>
      <c r="O254" s="60"/>
      <c r="P254" s="157">
        <f t="shared" si="41"/>
        <v>0</v>
      </c>
      <c r="Q254" s="157">
        <v>3.5E-4</v>
      </c>
      <c r="R254" s="157">
        <f t="shared" si="42"/>
        <v>6.9999999999999999E-4</v>
      </c>
      <c r="S254" s="157">
        <v>0</v>
      </c>
      <c r="T254" s="158">
        <f t="shared" si="43"/>
        <v>0</v>
      </c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R254" s="159" t="s">
        <v>1897</v>
      </c>
      <c r="AT254" s="159" t="s">
        <v>541</v>
      </c>
      <c r="AU254" s="159" t="s">
        <v>140</v>
      </c>
      <c r="AY254" s="18" t="s">
        <v>239</v>
      </c>
      <c r="BE254" s="160">
        <f t="shared" si="44"/>
        <v>0</v>
      </c>
      <c r="BF254" s="160">
        <f t="shared" si="45"/>
        <v>0</v>
      </c>
      <c r="BG254" s="160">
        <f t="shared" si="46"/>
        <v>0</v>
      </c>
      <c r="BH254" s="160">
        <f t="shared" si="47"/>
        <v>0</v>
      </c>
      <c r="BI254" s="160">
        <f t="shared" si="48"/>
        <v>0</v>
      </c>
      <c r="BJ254" s="18" t="s">
        <v>140</v>
      </c>
      <c r="BK254" s="161">
        <f t="shared" si="49"/>
        <v>0</v>
      </c>
      <c r="BL254" s="18" t="s">
        <v>684</v>
      </c>
      <c r="BM254" s="159" t="s">
        <v>1757</v>
      </c>
    </row>
    <row r="255" spans="1:65" s="2" customFormat="1" ht="14.4" customHeight="1">
      <c r="A255" s="34"/>
      <c r="B255" s="147"/>
      <c r="C255" s="148" t="s">
        <v>1100</v>
      </c>
      <c r="D255" s="148" t="s">
        <v>242</v>
      </c>
      <c r="E255" s="149" t="s">
        <v>3637</v>
      </c>
      <c r="F255" s="150" t="s">
        <v>3638</v>
      </c>
      <c r="G255" s="151" t="s">
        <v>388</v>
      </c>
      <c r="H255" s="152">
        <v>40</v>
      </c>
      <c r="I255" s="153"/>
      <c r="J255" s="152">
        <f t="shared" si="40"/>
        <v>0</v>
      </c>
      <c r="K255" s="154"/>
      <c r="L255" s="35"/>
      <c r="M255" s="155" t="s">
        <v>1</v>
      </c>
      <c r="N255" s="156" t="s">
        <v>46</v>
      </c>
      <c r="O255" s="60"/>
      <c r="P255" s="157">
        <f t="shared" si="41"/>
        <v>0</v>
      </c>
      <c r="Q255" s="157">
        <v>0</v>
      </c>
      <c r="R255" s="157">
        <f t="shared" si="42"/>
        <v>0</v>
      </c>
      <c r="S255" s="157">
        <v>0</v>
      </c>
      <c r="T255" s="158">
        <f t="shared" si="43"/>
        <v>0</v>
      </c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R255" s="159" t="s">
        <v>684</v>
      </c>
      <c r="AT255" s="159" t="s">
        <v>242</v>
      </c>
      <c r="AU255" s="159" t="s">
        <v>140</v>
      </c>
      <c r="AY255" s="18" t="s">
        <v>239</v>
      </c>
      <c r="BE255" s="160">
        <f t="shared" si="44"/>
        <v>0</v>
      </c>
      <c r="BF255" s="160">
        <f t="shared" si="45"/>
        <v>0</v>
      </c>
      <c r="BG255" s="160">
        <f t="shared" si="46"/>
        <v>0</v>
      </c>
      <c r="BH255" s="160">
        <f t="shared" si="47"/>
        <v>0</v>
      </c>
      <c r="BI255" s="160">
        <f t="shared" si="48"/>
        <v>0</v>
      </c>
      <c r="BJ255" s="18" t="s">
        <v>140</v>
      </c>
      <c r="BK255" s="161">
        <f t="shared" si="49"/>
        <v>0</v>
      </c>
      <c r="BL255" s="18" t="s">
        <v>684</v>
      </c>
      <c r="BM255" s="159" t="s">
        <v>1812</v>
      </c>
    </row>
    <row r="256" spans="1:65" s="2" customFormat="1" ht="14.4" customHeight="1">
      <c r="A256" s="34"/>
      <c r="B256" s="147"/>
      <c r="C256" s="190" t="s">
        <v>1106</v>
      </c>
      <c r="D256" s="190" t="s">
        <v>541</v>
      </c>
      <c r="E256" s="191" t="s">
        <v>3639</v>
      </c>
      <c r="F256" s="192" t="s">
        <v>3640</v>
      </c>
      <c r="G256" s="193" t="s">
        <v>388</v>
      </c>
      <c r="H256" s="194">
        <v>40</v>
      </c>
      <c r="I256" s="195"/>
      <c r="J256" s="194">
        <f t="shared" si="40"/>
        <v>0</v>
      </c>
      <c r="K256" s="196"/>
      <c r="L256" s="197"/>
      <c r="M256" s="198" t="s">
        <v>1</v>
      </c>
      <c r="N256" s="199" t="s">
        <v>46</v>
      </c>
      <c r="O256" s="60"/>
      <c r="P256" s="157">
        <f t="shared" si="41"/>
        <v>0</v>
      </c>
      <c r="Q256" s="157">
        <v>1E-4</v>
      </c>
      <c r="R256" s="157">
        <f t="shared" si="42"/>
        <v>4.0000000000000001E-3</v>
      </c>
      <c r="S256" s="157">
        <v>0</v>
      </c>
      <c r="T256" s="158">
        <f t="shared" si="43"/>
        <v>0</v>
      </c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R256" s="159" t="s">
        <v>1897</v>
      </c>
      <c r="AT256" s="159" t="s">
        <v>541</v>
      </c>
      <c r="AU256" s="159" t="s">
        <v>140</v>
      </c>
      <c r="AY256" s="18" t="s">
        <v>239</v>
      </c>
      <c r="BE256" s="160">
        <f t="shared" si="44"/>
        <v>0</v>
      </c>
      <c r="BF256" s="160">
        <f t="shared" si="45"/>
        <v>0</v>
      </c>
      <c r="BG256" s="160">
        <f t="shared" si="46"/>
        <v>0</v>
      </c>
      <c r="BH256" s="160">
        <f t="shared" si="47"/>
        <v>0</v>
      </c>
      <c r="BI256" s="160">
        <f t="shared" si="48"/>
        <v>0</v>
      </c>
      <c r="BJ256" s="18" t="s">
        <v>140</v>
      </c>
      <c r="BK256" s="161">
        <f t="shared" si="49"/>
        <v>0</v>
      </c>
      <c r="BL256" s="18" t="s">
        <v>684</v>
      </c>
      <c r="BM256" s="159" t="s">
        <v>1844</v>
      </c>
    </row>
    <row r="257" spans="1:65" s="2" customFormat="1" ht="24.25" customHeight="1">
      <c r="A257" s="34"/>
      <c r="B257" s="147"/>
      <c r="C257" s="190" t="s">
        <v>1242</v>
      </c>
      <c r="D257" s="190" t="s">
        <v>541</v>
      </c>
      <c r="E257" s="191" t="s">
        <v>3641</v>
      </c>
      <c r="F257" s="192" t="s">
        <v>3642</v>
      </c>
      <c r="G257" s="193" t="s">
        <v>388</v>
      </c>
      <c r="H257" s="194">
        <v>40</v>
      </c>
      <c r="I257" s="195"/>
      <c r="J257" s="194">
        <f t="shared" si="40"/>
        <v>0</v>
      </c>
      <c r="K257" s="196"/>
      <c r="L257" s="197"/>
      <c r="M257" s="198" t="s">
        <v>1</v>
      </c>
      <c r="N257" s="199" t="s">
        <v>46</v>
      </c>
      <c r="O257" s="60"/>
      <c r="P257" s="157">
        <f t="shared" si="41"/>
        <v>0</v>
      </c>
      <c r="Q257" s="157">
        <v>3.0000000000000001E-5</v>
      </c>
      <c r="R257" s="157">
        <f t="shared" si="42"/>
        <v>1.2000000000000001E-3</v>
      </c>
      <c r="S257" s="157">
        <v>0</v>
      </c>
      <c r="T257" s="158">
        <f t="shared" si="43"/>
        <v>0</v>
      </c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R257" s="159" t="s">
        <v>1897</v>
      </c>
      <c r="AT257" s="159" t="s">
        <v>541</v>
      </c>
      <c r="AU257" s="159" t="s">
        <v>140</v>
      </c>
      <c r="AY257" s="18" t="s">
        <v>239</v>
      </c>
      <c r="BE257" s="160">
        <f t="shared" si="44"/>
        <v>0</v>
      </c>
      <c r="BF257" s="160">
        <f t="shared" si="45"/>
        <v>0</v>
      </c>
      <c r="BG257" s="160">
        <f t="shared" si="46"/>
        <v>0</v>
      </c>
      <c r="BH257" s="160">
        <f t="shared" si="47"/>
        <v>0</v>
      </c>
      <c r="BI257" s="160">
        <f t="shared" si="48"/>
        <v>0</v>
      </c>
      <c r="BJ257" s="18" t="s">
        <v>140</v>
      </c>
      <c r="BK257" s="161">
        <f t="shared" si="49"/>
        <v>0</v>
      </c>
      <c r="BL257" s="18" t="s">
        <v>684</v>
      </c>
      <c r="BM257" s="159" t="s">
        <v>1897</v>
      </c>
    </row>
    <row r="258" spans="1:65" s="2" customFormat="1" ht="14.4" customHeight="1">
      <c r="A258" s="34"/>
      <c r="B258" s="147"/>
      <c r="C258" s="148" t="s">
        <v>1193</v>
      </c>
      <c r="D258" s="148" t="s">
        <v>242</v>
      </c>
      <c r="E258" s="149" t="s">
        <v>3643</v>
      </c>
      <c r="F258" s="150" t="s">
        <v>3644</v>
      </c>
      <c r="G258" s="151" t="s">
        <v>388</v>
      </c>
      <c r="H258" s="152">
        <v>118</v>
      </c>
      <c r="I258" s="153"/>
      <c r="J258" s="152">
        <f t="shared" si="40"/>
        <v>0</v>
      </c>
      <c r="K258" s="154"/>
      <c r="L258" s="35"/>
      <c r="M258" s="155" t="s">
        <v>1</v>
      </c>
      <c r="N258" s="156" t="s">
        <v>46</v>
      </c>
      <c r="O258" s="60"/>
      <c r="P258" s="157">
        <f t="shared" si="41"/>
        <v>0</v>
      </c>
      <c r="Q258" s="157">
        <v>0</v>
      </c>
      <c r="R258" s="157">
        <f t="shared" si="42"/>
        <v>0</v>
      </c>
      <c r="S258" s="157">
        <v>0</v>
      </c>
      <c r="T258" s="158">
        <f t="shared" si="43"/>
        <v>0</v>
      </c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R258" s="159" t="s">
        <v>684</v>
      </c>
      <c r="AT258" s="159" t="s">
        <v>242</v>
      </c>
      <c r="AU258" s="159" t="s">
        <v>140</v>
      </c>
      <c r="AY258" s="18" t="s">
        <v>239</v>
      </c>
      <c r="BE258" s="160">
        <f t="shared" si="44"/>
        <v>0</v>
      </c>
      <c r="BF258" s="160">
        <f t="shared" si="45"/>
        <v>0</v>
      </c>
      <c r="BG258" s="160">
        <f t="shared" si="46"/>
        <v>0</v>
      </c>
      <c r="BH258" s="160">
        <f t="shared" si="47"/>
        <v>0</v>
      </c>
      <c r="BI258" s="160">
        <f t="shared" si="48"/>
        <v>0</v>
      </c>
      <c r="BJ258" s="18" t="s">
        <v>140</v>
      </c>
      <c r="BK258" s="161">
        <f t="shared" si="49"/>
        <v>0</v>
      </c>
      <c r="BL258" s="18" t="s">
        <v>684</v>
      </c>
      <c r="BM258" s="159" t="s">
        <v>1901</v>
      </c>
    </row>
    <row r="259" spans="1:65" s="2" customFormat="1" ht="14.4" customHeight="1">
      <c r="A259" s="34"/>
      <c r="B259" s="147"/>
      <c r="C259" s="190" t="s">
        <v>1181</v>
      </c>
      <c r="D259" s="190" t="s">
        <v>541</v>
      </c>
      <c r="E259" s="191" t="s">
        <v>3645</v>
      </c>
      <c r="F259" s="192" t="s">
        <v>3646</v>
      </c>
      <c r="G259" s="193" t="s">
        <v>388</v>
      </c>
      <c r="H259" s="194">
        <v>118</v>
      </c>
      <c r="I259" s="195"/>
      <c r="J259" s="194">
        <f t="shared" si="40"/>
        <v>0</v>
      </c>
      <c r="K259" s="196"/>
      <c r="L259" s="197"/>
      <c r="M259" s="198" t="s">
        <v>1</v>
      </c>
      <c r="N259" s="199" t="s">
        <v>46</v>
      </c>
      <c r="O259" s="60"/>
      <c r="P259" s="157">
        <f t="shared" si="41"/>
        <v>0</v>
      </c>
      <c r="Q259" s="157">
        <v>1E-4</v>
      </c>
      <c r="R259" s="157">
        <f t="shared" si="42"/>
        <v>1.18E-2</v>
      </c>
      <c r="S259" s="157">
        <v>0</v>
      </c>
      <c r="T259" s="158">
        <f t="shared" si="43"/>
        <v>0</v>
      </c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R259" s="159" t="s">
        <v>1897</v>
      </c>
      <c r="AT259" s="159" t="s">
        <v>541</v>
      </c>
      <c r="AU259" s="159" t="s">
        <v>140</v>
      </c>
      <c r="AY259" s="18" t="s">
        <v>239</v>
      </c>
      <c r="BE259" s="160">
        <f t="shared" si="44"/>
        <v>0</v>
      </c>
      <c r="BF259" s="160">
        <f t="shared" si="45"/>
        <v>0</v>
      </c>
      <c r="BG259" s="160">
        <f t="shared" si="46"/>
        <v>0</v>
      </c>
      <c r="BH259" s="160">
        <f t="shared" si="47"/>
        <v>0</v>
      </c>
      <c r="BI259" s="160">
        <f t="shared" si="48"/>
        <v>0</v>
      </c>
      <c r="BJ259" s="18" t="s">
        <v>140</v>
      </c>
      <c r="BK259" s="161">
        <f t="shared" si="49"/>
        <v>0</v>
      </c>
      <c r="BL259" s="18" t="s">
        <v>684</v>
      </c>
      <c r="BM259" s="159" t="s">
        <v>3647</v>
      </c>
    </row>
    <row r="260" spans="1:65" s="2" customFormat="1" ht="24.25" customHeight="1">
      <c r="A260" s="34"/>
      <c r="B260" s="147"/>
      <c r="C260" s="148" t="s">
        <v>1212</v>
      </c>
      <c r="D260" s="148" t="s">
        <v>242</v>
      </c>
      <c r="E260" s="149" t="s">
        <v>3648</v>
      </c>
      <c r="F260" s="150" t="s">
        <v>3649</v>
      </c>
      <c r="G260" s="151" t="s">
        <v>388</v>
      </c>
      <c r="H260" s="152">
        <v>2</v>
      </c>
      <c r="I260" s="153"/>
      <c r="J260" s="152">
        <f t="shared" si="40"/>
        <v>0</v>
      </c>
      <c r="K260" s="154"/>
      <c r="L260" s="35"/>
      <c r="M260" s="155" t="s">
        <v>1</v>
      </c>
      <c r="N260" s="156" t="s">
        <v>46</v>
      </c>
      <c r="O260" s="60"/>
      <c r="P260" s="157">
        <f t="shared" si="41"/>
        <v>0</v>
      </c>
      <c r="Q260" s="157">
        <v>0</v>
      </c>
      <c r="R260" s="157">
        <f t="shared" si="42"/>
        <v>0</v>
      </c>
      <c r="S260" s="157">
        <v>0</v>
      </c>
      <c r="T260" s="158">
        <f t="shared" si="43"/>
        <v>0</v>
      </c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R260" s="159" t="s">
        <v>684</v>
      </c>
      <c r="AT260" s="159" t="s">
        <v>242</v>
      </c>
      <c r="AU260" s="159" t="s">
        <v>140</v>
      </c>
      <c r="AY260" s="18" t="s">
        <v>239</v>
      </c>
      <c r="BE260" s="160">
        <f t="shared" si="44"/>
        <v>0</v>
      </c>
      <c r="BF260" s="160">
        <f t="shared" si="45"/>
        <v>0</v>
      </c>
      <c r="BG260" s="160">
        <f t="shared" si="46"/>
        <v>0</v>
      </c>
      <c r="BH260" s="160">
        <f t="shared" si="47"/>
        <v>0</v>
      </c>
      <c r="BI260" s="160">
        <f t="shared" si="48"/>
        <v>0</v>
      </c>
      <c r="BJ260" s="18" t="s">
        <v>140</v>
      </c>
      <c r="BK260" s="161">
        <f t="shared" si="49"/>
        <v>0</v>
      </c>
      <c r="BL260" s="18" t="s">
        <v>684</v>
      </c>
      <c r="BM260" s="159" t="s">
        <v>3650</v>
      </c>
    </row>
    <row r="261" spans="1:65" s="2" customFormat="1" ht="14.4" customHeight="1">
      <c r="A261" s="34"/>
      <c r="B261" s="147"/>
      <c r="C261" s="190" t="s">
        <v>1203</v>
      </c>
      <c r="D261" s="190" t="s">
        <v>541</v>
      </c>
      <c r="E261" s="191" t="s">
        <v>3651</v>
      </c>
      <c r="F261" s="192" t="s">
        <v>3652</v>
      </c>
      <c r="G261" s="193" t="s">
        <v>388</v>
      </c>
      <c r="H261" s="194">
        <v>2</v>
      </c>
      <c r="I261" s="195"/>
      <c r="J261" s="194">
        <f t="shared" si="40"/>
        <v>0</v>
      </c>
      <c r="K261" s="196"/>
      <c r="L261" s="197"/>
      <c r="M261" s="198" t="s">
        <v>1</v>
      </c>
      <c r="N261" s="199" t="s">
        <v>46</v>
      </c>
      <c r="O261" s="60"/>
      <c r="P261" s="157">
        <f t="shared" si="41"/>
        <v>0</v>
      </c>
      <c r="Q261" s="157">
        <v>5.0000000000000001E-4</v>
      </c>
      <c r="R261" s="157">
        <f t="shared" si="42"/>
        <v>1E-3</v>
      </c>
      <c r="S261" s="157">
        <v>0</v>
      </c>
      <c r="T261" s="158">
        <f t="shared" si="43"/>
        <v>0</v>
      </c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R261" s="159" t="s">
        <v>1897</v>
      </c>
      <c r="AT261" s="159" t="s">
        <v>541</v>
      </c>
      <c r="AU261" s="159" t="s">
        <v>140</v>
      </c>
      <c r="AY261" s="18" t="s">
        <v>239</v>
      </c>
      <c r="BE261" s="160">
        <f t="shared" si="44"/>
        <v>0</v>
      </c>
      <c r="BF261" s="160">
        <f t="shared" si="45"/>
        <v>0</v>
      </c>
      <c r="BG261" s="160">
        <f t="shared" si="46"/>
        <v>0</v>
      </c>
      <c r="BH261" s="160">
        <f t="shared" si="47"/>
        <v>0</v>
      </c>
      <c r="BI261" s="160">
        <f t="shared" si="48"/>
        <v>0</v>
      </c>
      <c r="BJ261" s="18" t="s">
        <v>140</v>
      </c>
      <c r="BK261" s="161">
        <f t="shared" si="49"/>
        <v>0</v>
      </c>
      <c r="BL261" s="18" t="s">
        <v>684</v>
      </c>
      <c r="BM261" s="159" t="s">
        <v>3653</v>
      </c>
    </row>
    <row r="262" spans="1:65" s="2" customFormat="1" ht="24.25" customHeight="1">
      <c r="A262" s="34"/>
      <c r="B262" s="147"/>
      <c r="C262" s="148" t="s">
        <v>1218</v>
      </c>
      <c r="D262" s="148" t="s">
        <v>242</v>
      </c>
      <c r="E262" s="149" t="s">
        <v>3654</v>
      </c>
      <c r="F262" s="150" t="s">
        <v>3655</v>
      </c>
      <c r="G262" s="151" t="s">
        <v>138</v>
      </c>
      <c r="H262" s="152">
        <v>4875</v>
      </c>
      <c r="I262" s="153"/>
      <c r="J262" s="152">
        <f t="shared" si="40"/>
        <v>0</v>
      </c>
      <c r="K262" s="154"/>
      <c r="L262" s="35"/>
      <c r="M262" s="155" t="s">
        <v>1</v>
      </c>
      <c r="N262" s="156" t="s">
        <v>46</v>
      </c>
      <c r="O262" s="60"/>
      <c r="P262" s="157">
        <f t="shared" si="41"/>
        <v>0</v>
      </c>
      <c r="Q262" s="157">
        <v>0</v>
      </c>
      <c r="R262" s="157">
        <f t="shared" si="42"/>
        <v>0</v>
      </c>
      <c r="S262" s="157">
        <v>0</v>
      </c>
      <c r="T262" s="158">
        <f t="shared" si="43"/>
        <v>0</v>
      </c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R262" s="159" t="s">
        <v>684</v>
      </c>
      <c r="AT262" s="159" t="s">
        <v>242</v>
      </c>
      <c r="AU262" s="159" t="s">
        <v>140</v>
      </c>
      <c r="AY262" s="18" t="s">
        <v>239</v>
      </c>
      <c r="BE262" s="160">
        <f t="shared" si="44"/>
        <v>0</v>
      </c>
      <c r="BF262" s="160">
        <f t="shared" si="45"/>
        <v>0</v>
      </c>
      <c r="BG262" s="160">
        <f t="shared" si="46"/>
        <v>0</v>
      </c>
      <c r="BH262" s="160">
        <f t="shared" si="47"/>
        <v>0</v>
      </c>
      <c r="BI262" s="160">
        <f t="shared" si="48"/>
        <v>0</v>
      </c>
      <c r="BJ262" s="18" t="s">
        <v>140</v>
      </c>
      <c r="BK262" s="161">
        <f t="shared" si="49"/>
        <v>0</v>
      </c>
      <c r="BL262" s="18" t="s">
        <v>684</v>
      </c>
      <c r="BM262" s="159" t="s">
        <v>3656</v>
      </c>
    </row>
    <row r="263" spans="1:65" s="2" customFormat="1" ht="14.4" customHeight="1">
      <c r="A263" s="34"/>
      <c r="B263" s="147"/>
      <c r="C263" s="190" t="s">
        <v>1245</v>
      </c>
      <c r="D263" s="190" t="s">
        <v>541</v>
      </c>
      <c r="E263" s="191" t="s">
        <v>3657</v>
      </c>
      <c r="F263" s="192" t="s">
        <v>3658</v>
      </c>
      <c r="G263" s="193" t="s">
        <v>138</v>
      </c>
      <c r="H263" s="194">
        <v>3985</v>
      </c>
      <c r="I263" s="195"/>
      <c r="J263" s="194">
        <f t="shared" si="40"/>
        <v>0</v>
      </c>
      <c r="K263" s="196"/>
      <c r="L263" s="197"/>
      <c r="M263" s="198" t="s">
        <v>1</v>
      </c>
      <c r="N263" s="199" t="s">
        <v>46</v>
      </c>
      <c r="O263" s="60"/>
      <c r="P263" s="157">
        <f t="shared" si="41"/>
        <v>0</v>
      </c>
      <c r="Q263" s="157">
        <v>1.3999999999999999E-4</v>
      </c>
      <c r="R263" s="157">
        <f t="shared" si="42"/>
        <v>0.55789999999999995</v>
      </c>
      <c r="S263" s="157">
        <v>0</v>
      </c>
      <c r="T263" s="158">
        <f t="shared" si="43"/>
        <v>0</v>
      </c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R263" s="159" t="s">
        <v>1897</v>
      </c>
      <c r="AT263" s="159" t="s">
        <v>541</v>
      </c>
      <c r="AU263" s="159" t="s">
        <v>140</v>
      </c>
      <c r="AY263" s="18" t="s">
        <v>239</v>
      </c>
      <c r="BE263" s="160">
        <f t="shared" si="44"/>
        <v>0</v>
      </c>
      <c r="BF263" s="160">
        <f t="shared" si="45"/>
        <v>0</v>
      </c>
      <c r="BG263" s="160">
        <f t="shared" si="46"/>
        <v>0</v>
      </c>
      <c r="BH263" s="160">
        <f t="shared" si="47"/>
        <v>0</v>
      </c>
      <c r="BI263" s="160">
        <f t="shared" si="48"/>
        <v>0</v>
      </c>
      <c r="BJ263" s="18" t="s">
        <v>140</v>
      </c>
      <c r="BK263" s="161">
        <f t="shared" si="49"/>
        <v>0</v>
      </c>
      <c r="BL263" s="18" t="s">
        <v>684</v>
      </c>
      <c r="BM263" s="159" t="s">
        <v>3659</v>
      </c>
    </row>
    <row r="264" spans="1:65" s="2" customFormat="1" ht="14.4" customHeight="1">
      <c r="A264" s="34"/>
      <c r="B264" s="147"/>
      <c r="C264" s="190" t="s">
        <v>1248</v>
      </c>
      <c r="D264" s="190" t="s">
        <v>541</v>
      </c>
      <c r="E264" s="191" t="s">
        <v>3660</v>
      </c>
      <c r="F264" s="192" t="s">
        <v>3661</v>
      </c>
      <c r="G264" s="193" t="s">
        <v>138</v>
      </c>
      <c r="H264" s="194">
        <v>890</v>
      </c>
      <c r="I264" s="195"/>
      <c r="J264" s="194">
        <f t="shared" si="40"/>
        <v>0</v>
      </c>
      <c r="K264" s="196"/>
      <c r="L264" s="197"/>
      <c r="M264" s="198" t="s">
        <v>1</v>
      </c>
      <c r="N264" s="199" t="s">
        <v>46</v>
      </c>
      <c r="O264" s="60"/>
      <c r="P264" s="157">
        <f t="shared" si="41"/>
        <v>0</v>
      </c>
      <c r="Q264" s="157">
        <v>1.3999999999999999E-4</v>
      </c>
      <c r="R264" s="157">
        <f t="shared" si="42"/>
        <v>0.12459999999999999</v>
      </c>
      <c r="S264" s="157">
        <v>0</v>
      </c>
      <c r="T264" s="158">
        <f t="shared" si="43"/>
        <v>0</v>
      </c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R264" s="159" t="s">
        <v>1897</v>
      </c>
      <c r="AT264" s="159" t="s">
        <v>541</v>
      </c>
      <c r="AU264" s="159" t="s">
        <v>140</v>
      </c>
      <c r="AY264" s="18" t="s">
        <v>239</v>
      </c>
      <c r="BE264" s="160">
        <f t="shared" si="44"/>
        <v>0</v>
      </c>
      <c r="BF264" s="160">
        <f t="shared" si="45"/>
        <v>0</v>
      </c>
      <c r="BG264" s="160">
        <f t="shared" si="46"/>
        <v>0</v>
      </c>
      <c r="BH264" s="160">
        <f t="shared" si="47"/>
        <v>0</v>
      </c>
      <c r="BI264" s="160">
        <f t="shared" si="48"/>
        <v>0</v>
      </c>
      <c r="BJ264" s="18" t="s">
        <v>140</v>
      </c>
      <c r="BK264" s="161">
        <f t="shared" si="49"/>
        <v>0</v>
      </c>
      <c r="BL264" s="18" t="s">
        <v>684</v>
      </c>
      <c r="BM264" s="159" t="s">
        <v>3662</v>
      </c>
    </row>
    <row r="265" spans="1:65" s="2" customFormat="1" ht="24.25" customHeight="1">
      <c r="A265" s="34"/>
      <c r="B265" s="147"/>
      <c r="C265" s="148" t="s">
        <v>403</v>
      </c>
      <c r="D265" s="148" t="s">
        <v>242</v>
      </c>
      <c r="E265" s="149" t="s">
        <v>3663</v>
      </c>
      <c r="F265" s="150" t="s">
        <v>3664</v>
      </c>
      <c r="G265" s="151" t="s">
        <v>138</v>
      </c>
      <c r="H265" s="152">
        <v>2555</v>
      </c>
      <c r="I265" s="153"/>
      <c r="J265" s="152">
        <f t="shared" si="40"/>
        <v>0</v>
      </c>
      <c r="K265" s="154"/>
      <c r="L265" s="35"/>
      <c r="M265" s="155" t="s">
        <v>1</v>
      </c>
      <c r="N265" s="156" t="s">
        <v>46</v>
      </c>
      <c r="O265" s="60"/>
      <c r="P265" s="157">
        <f t="shared" si="41"/>
        <v>0</v>
      </c>
      <c r="Q265" s="157">
        <v>0</v>
      </c>
      <c r="R265" s="157">
        <f t="shared" si="42"/>
        <v>0</v>
      </c>
      <c r="S265" s="157">
        <v>0</v>
      </c>
      <c r="T265" s="158">
        <f t="shared" si="43"/>
        <v>0</v>
      </c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R265" s="159" t="s">
        <v>684</v>
      </c>
      <c r="AT265" s="159" t="s">
        <v>242</v>
      </c>
      <c r="AU265" s="159" t="s">
        <v>140</v>
      </c>
      <c r="AY265" s="18" t="s">
        <v>239</v>
      </c>
      <c r="BE265" s="160">
        <f t="shared" si="44"/>
        <v>0</v>
      </c>
      <c r="BF265" s="160">
        <f t="shared" si="45"/>
        <v>0</v>
      </c>
      <c r="BG265" s="160">
        <f t="shared" si="46"/>
        <v>0</v>
      </c>
      <c r="BH265" s="160">
        <f t="shared" si="47"/>
        <v>0</v>
      </c>
      <c r="BI265" s="160">
        <f t="shared" si="48"/>
        <v>0</v>
      </c>
      <c r="BJ265" s="18" t="s">
        <v>140</v>
      </c>
      <c r="BK265" s="161">
        <f t="shared" si="49"/>
        <v>0</v>
      </c>
      <c r="BL265" s="18" t="s">
        <v>684</v>
      </c>
      <c r="BM265" s="159" t="s">
        <v>3665</v>
      </c>
    </row>
    <row r="266" spans="1:65" s="2" customFormat="1" ht="14.4" customHeight="1">
      <c r="A266" s="34"/>
      <c r="B266" s="147"/>
      <c r="C266" s="190" t="s">
        <v>415</v>
      </c>
      <c r="D266" s="190" t="s">
        <v>541</v>
      </c>
      <c r="E266" s="191" t="s">
        <v>3666</v>
      </c>
      <c r="F266" s="192" t="s">
        <v>3667</v>
      </c>
      <c r="G266" s="193" t="s">
        <v>138</v>
      </c>
      <c r="H266" s="194">
        <v>2555</v>
      </c>
      <c r="I266" s="195"/>
      <c r="J266" s="194">
        <f t="shared" si="40"/>
        <v>0</v>
      </c>
      <c r="K266" s="196"/>
      <c r="L266" s="197"/>
      <c r="M266" s="198" t="s">
        <v>1</v>
      </c>
      <c r="N266" s="199" t="s">
        <v>46</v>
      </c>
      <c r="O266" s="60"/>
      <c r="P266" s="157">
        <f t="shared" si="41"/>
        <v>0</v>
      </c>
      <c r="Q266" s="157">
        <v>1.9000000000000001E-4</v>
      </c>
      <c r="R266" s="157">
        <f t="shared" si="42"/>
        <v>0.48545000000000005</v>
      </c>
      <c r="S266" s="157">
        <v>0</v>
      </c>
      <c r="T266" s="158">
        <f t="shared" si="43"/>
        <v>0</v>
      </c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R266" s="159" t="s">
        <v>1897</v>
      </c>
      <c r="AT266" s="159" t="s">
        <v>541</v>
      </c>
      <c r="AU266" s="159" t="s">
        <v>140</v>
      </c>
      <c r="AY266" s="18" t="s">
        <v>239</v>
      </c>
      <c r="BE266" s="160">
        <f t="shared" si="44"/>
        <v>0</v>
      </c>
      <c r="BF266" s="160">
        <f t="shared" si="45"/>
        <v>0</v>
      </c>
      <c r="BG266" s="160">
        <f t="shared" si="46"/>
        <v>0</v>
      </c>
      <c r="BH266" s="160">
        <f t="shared" si="47"/>
        <v>0</v>
      </c>
      <c r="BI266" s="160">
        <f t="shared" si="48"/>
        <v>0</v>
      </c>
      <c r="BJ266" s="18" t="s">
        <v>140</v>
      </c>
      <c r="BK266" s="161">
        <f t="shared" si="49"/>
        <v>0</v>
      </c>
      <c r="BL266" s="18" t="s">
        <v>684</v>
      </c>
      <c r="BM266" s="159" t="s">
        <v>3668</v>
      </c>
    </row>
    <row r="267" spans="1:65" s="2" customFormat="1" ht="24.25" customHeight="1">
      <c r="A267" s="34"/>
      <c r="B267" s="147"/>
      <c r="C267" s="148" t="s">
        <v>1274</v>
      </c>
      <c r="D267" s="148" t="s">
        <v>242</v>
      </c>
      <c r="E267" s="149" t="s">
        <v>3669</v>
      </c>
      <c r="F267" s="150" t="s">
        <v>3670</v>
      </c>
      <c r="G267" s="151" t="s">
        <v>138</v>
      </c>
      <c r="H267" s="152">
        <v>230</v>
      </c>
      <c r="I267" s="153"/>
      <c r="J267" s="152">
        <f t="shared" si="40"/>
        <v>0</v>
      </c>
      <c r="K267" s="154"/>
      <c r="L267" s="35"/>
      <c r="M267" s="155" t="s">
        <v>1</v>
      </c>
      <c r="N267" s="156" t="s">
        <v>46</v>
      </c>
      <c r="O267" s="60"/>
      <c r="P267" s="157">
        <f t="shared" si="41"/>
        <v>0</v>
      </c>
      <c r="Q267" s="157">
        <v>0</v>
      </c>
      <c r="R267" s="157">
        <f t="shared" si="42"/>
        <v>0</v>
      </c>
      <c r="S267" s="157">
        <v>0</v>
      </c>
      <c r="T267" s="158">
        <f t="shared" si="43"/>
        <v>0</v>
      </c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R267" s="159" t="s">
        <v>684</v>
      </c>
      <c r="AT267" s="159" t="s">
        <v>242</v>
      </c>
      <c r="AU267" s="159" t="s">
        <v>140</v>
      </c>
      <c r="AY267" s="18" t="s">
        <v>239</v>
      </c>
      <c r="BE267" s="160">
        <f t="shared" si="44"/>
        <v>0</v>
      </c>
      <c r="BF267" s="160">
        <f t="shared" si="45"/>
        <v>0</v>
      </c>
      <c r="BG267" s="160">
        <f t="shared" si="46"/>
        <v>0</v>
      </c>
      <c r="BH267" s="160">
        <f t="shared" si="47"/>
        <v>0</v>
      </c>
      <c r="BI267" s="160">
        <f t="shared" si="48"/>
        <v>0</v>
      </c>
      <c r="BJ267" s="18" t="s">
        <v>140</v>
      </c>
      <c r="BK267" s="161">
        <f t="shared" si="49"/>
        <v>0</v>
      </c>
      <c r="BL267" s="18" t="s">
        <v>684</v>
      </c>
      <c r="BM267" s="159" t="s">
        <v>3671</v>
      </c>
    </row>
    <row r="268" spans="1:65" s="2" customFormat="1" ht="14.4" customHeight="1">
      <c r="A268" s="34"/>
      <c r="B268" s="147"/>
      <c r="C268" s="190" t="s">
        <v>1279</v>
      </c>
      <c r="D268" s="190" t="s">
        <v>541</v>
      </c>
      <c r="E268" s="191" t="s">
        <v>3672</v>
      </c>
      <c r="F268" s="192" t="s">
        <v>3673</v>
      </c>
      <c r="G268" s="193" t="s">
        <v>138</v>
      </c>
      <c r="H268" s="194">
        <v>230</v>
      </c>
      <c r="I268" s="195"/>
      <c r="J268" s="194">
        <f t="shared" si="40"/>
        <v>0</v>
      </c>
      <c r="K268" s="196"/>
      <c r="L268" s="197"/>
      <c r="M268" s="198" t="s">
        <v>1</v>
      </c>
      <c r="N268" s="199" t="s">
        <v>46</v>
      </c>
      <c r="O268" s="60"/>
      <c r="P268" s="157">
        <f t="shared" si="41"/>
        <v>0</v>
      </c>
      <c r="Q268" s="157">
        <v>2.7999999999999998E-4</v>
      </c>
      <c r="R268" s="157">
        <f t="shared" si="42"/>
        <v>6.4399999999999999E-2</v>
      </c>
      <c r="S268" s="157">
        <v>0</v>
      </c>
      <c r="T268" s="158">
        <f t="shared" si="43"/>
        <v>0</v>
      </c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R268" s="159" t="s">
        <v>1897</v>
      </c>
      <c r="AT268" s="159" t="s">
        <v>541</v>
      </c>
      <c r="AU268" s="159" t="s">
        <v>140</v>
      </c>
      <c r="AY268" s="18" t="s">
        <v>239</v>
      </c>
      <c r="BE268" s="160">
        <f t="shared" si="44"/>
        <v>0</v>
      </c>
      <c r="BF268" s="160">
        <f t="shared" si="45"/>
        <v>0</v>
      </c>
      <c r="BG268" s="160">
        <f t="shared" si="46"/>
        <v>0</v>
      </c>
      <c r="BH268" s="160">
        <f t="shared" si="47"/>
        <v>0</v>
      </c>
      <c r="BI268" s="160">
        <f t="shared" si="48"/>
        <v>0</v>
      </c>
      <c r="BJ268" s="18" t="s">
        <v>140</v>
      </c>
      <c r="BK268" s="161">
        <f t="shared" si="49"/>
        <v>0</v>
      </c>
      <c r="BL268" s="18" t="s">
        <v>684</v>
      </c>
      <c r="BM268" s="159" t="s">
        <v>3674</v>
      </c>
    </row>
    <row r="269" spans="1:65" s="2" customFormat="1" ht="24.25" customHeight="1">
      <c r="A269" s="34"/>
      <c r="B269" s="147"/>
      <c r="C269" s="148" t="s">
        <v>420</v>
      </c>
      <c r="D269" s="148" t="s">
        <v>242</v>
      </c>
      <c r="E269" s="149" t="s">
        <v>3675</v>
      </c>
      <c r="F269" s="150" t="s">
        <v>3676</v>
      </c>
      <c r="G269" s="151" t="s">
        <v>138</v>
      </c>
      <c r="H269" s="152">
        <v>505</v>
      </c>
      <c r="I269" s="153"/>
      <c r="J269" s="152">
        <f t="shared" ref="J269:J286" si="50">ROUND(I269*H269,3)</f>
        <v>0</v>
      </c>
      <c r="K269" s="154"/>
      <c r="L269" s="35"/>
      <c r="M269" s="155" t="s">
        <v>1</v>
      </c>
      <c r="N269" s="156" t="s">
        <v>46</v>
      </c>
      <c r="O269" s="60"/>
      <c r="P269" s="157">
        <f t="shared" ref="P269:P286" si="51">O269*H269</f>
        <v>0</v>
      </c>
      <c r="Q269" s="157">
        <v>0</v>
      </c>
      <c r="R269" s="157">
        <f t="shared" ref="R269:R286" si="52">Q269*H269</f>
        <v>0</v>
      </c>
      <c r="S269" s="157">
        <v>0</v>
      </c>
      <c r="T269" s="158">
        <f t="shared" ref="T269:T286" si="53">S269*H269</f>
        <v>0</v>
      </c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R269" s="159" t="s">
        <v>684</v>
      </c>
      <c r="AT269" s="159" t="s">
        <v>242</v>
      </c>
      <c r="AU269" s="159" t="s">
        <v>140</v>
      </c>
      <c r="AY269" s="18" t="s">
        <v>239</v>
      </c>
      <c r="BE269" s="160">
        <f t="shared" ref="BE269:BE286" si="54">IF(N269="základná",J269,0)</f>
        <v>0</v>
      </c>
      <c r="BF269" s="160">
        <f t="shared" ref="BF269:BF286" si="55">IF(N269="znížená",J269,0)</f>
        <v>0</v>
      </c>
      <c r="BG269" s="160">
        <f t="shared" ref="BG269:BG286" si="56">IF(N269="zákl. prenesená",J269,0)</f>
        <v>0</v>
      </c>
      <c r="BH269" s="160">
        <f t="shared" ref="BH269:BH286" si="57">IF(N269="zníž. prenesená",J269,0)</f>
        <v>0</v>
      </c>
      <c r="BI269" s="160">
        <f t="shared" ref="BI269:BI286" si="58">IF(N269="nulová",J269,0)</f>
        <v>0</v>
      </c>
      <c r="BJ269" s="18" t="s">
        <v>140</v>
      </c>
      <c r="BK269" s="161">
        <f t="shared" ref="BK269:BK286" si="59">ROUND(I269*H269,3)</f>
        <v>0</v>
      </c>
      <c r="BL269" s="18" t="s">
        <v>684</v>
      </c>
      <c r="BM269" s="159" t="s">
        <v>3677</v>
      </c>
    </row>
    <row r="270" spans="1:65" s="2" customFormat="1" ht="14.4" customHeight="1">
      <c r="A270" s="34"/>
      <c r="B270" s="147"/>
      <c r="C270" s="190" t="s">
        <v>425</v>
      </c>
      <c r="D270" s="190" t="s">
        <v>541</v>
      </c>
      <c r="E270" s="191" t="s">
        <v>3678</v>
      </c>
      <c r="F270" s="192" t="s">
        <v>3679</v>
      </c>
      <c r="G270" s="193" t="s">
        <v>138</v>
      </c>
      <c r="H270" s="194">
        <v>505</v>
      </c>
      <c r="I270" s="195"/>
      <c r="J270" s="194">
        <f t="shared" si="50"/>
        <v>0</v>
      </c>
      <c r="K270" s="196"/>
      <c r="L270" s="197"/>
      <c r="M270" s="198" t="s">
        <v>1</v>
      </c>
      <c r="N270" s="199" t="s">
        <v>46</v>
      </c>
      <c r="O270" s="60"/>
      <c r="P270" s="157">
        <f t="shared" si="51"/>
        <v>0</v>
      </c>
      <c r="Q270" s="157">
        <v>1.9000000000000001E-4</v>
      </c>
      <c r="R270" s="157">
        <f t="shared" si="52"/>
        <v>9.5950000000000008E-2</v>
      </c>
      <c r="S270" s="157">
        <v>0</v>
      </c>
      <c r="T270" s="158">
        <f t="shared" si="53"/>
        <v>0</v>
      </c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R270" s="159" t="s">
        <v>1897</v>
      </c>
      <c r="AT270" s="159" t="s">
        <v>541</v>
      </c>
      <c r="AU270" s="159" t="s">
        <v>140</v>
      </c>
      <c r="AY270" s="18" t="s">
        <v>239</v>
      </c>
      <c r="BE270" s="160">
        <f t="shared" si="54"/>
        <v>0</v>
      </c>
      <c r="BF270" s="160">
        <f t="shared" si="55"/>
        <v>0</v>
      </c>
      <c r="BG270" s="160">
        <f t="shared" si="56"/>
        <v>0</v>
      </c>
      <c r="BH270" s="160">
        <f t="shared" si="57"/>
        <v>0</v>
      </c>
      <c r="BI270" s="160">
        <f t="shared" si="58"/>
        <v>0</v>
      </c>
      <c r="BJ270" s="18" t="s">
        <v>140</v>
      </c>
      <c r="BK270" s="161">
        <f t="shared" si="59"/>
        <v>0</v>
      </c>
      <c r="BL270" s="18" t="s">
        <v>684</v>
      </c>
      <c r="BM270" s="159" t="s">
        <v>3680</v>
      </c>
    </row>
    <row r="271" spans="1:65" s="2" customFormat="1" ht="24.25" customHeight="1">
      <c r="A271" s="34"/>
      <c r="B271" s="147"/>
      <c r="C271" s="148" t="s">
        <v>1285</v>
      </c>
      <c r="D271" s="148" t="s">
        <v>242</v>
      </c>
      <c r="E271" s="149" t="s">
        <v>3681</v>
      </c>
      <c r="F271" s="150" t="s">
        <v>3682</v>
      </c>
      <c r="G271" s="151" t="s">
        <v>138</v>
      </c>
      <c r="H271" s="152">
        <v>315</v>
      </c>
      <c r="I271" s="153"/>
      <c r="J271" s="152">
        <f t="shared" si="50"/>
        <v>0</v>
      </c>
      <c r="K271" s="154"/>
      <c r="L271" s="35"/>
      <c r="M271" s="155" t="s">
        <v>1</v>
      </c>
      <c r="N271" s="156" t="s">
        <v>46</v>
      </c>
      <c r="O271" s="60"/>
      <c r="P271" s="157">
        <f t="shared" si="51"/>
        <v>0</v>
      </c>
      <c r="Q271" s="157">
        <v>0</v>
      </c>
      <c r="R271" s="157">
        <f t="shared" si="52"/>
        <v>0</v>
      </c>
      <c r="S271" s="157">
        <v>0</v>
      </c>
      <c r="T271" s="158">
        <f t="shared" si="53"/>
        <v>0</v>
      </c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R271" s="159" t="s">
        <v>684</v>
      </c>
      <c r="AT271" s="159" t="s">
        <v>242</v>
      </c>
      <c r="AU271" s="159" t="s">
        <v>140</v>
      </c>
      <c r="AY271" s="18" t="s">
        <v>239</v>
      </c>
      <c r="BE271" s="160">
        <f t="shared" si="54"/>
        <v>0</v>
      </c>
      <c r="BF271" s="160">
        <f t="shared" si="55"/>
        <v>0</v>
      </c>
      <c r="BG271" s="160">
        <f t="shared" si="56"/>
        <v>0</v>
      </c>
      <c r="BH271" s="160">
        <f t="shared" si="57"/>
        <v>0</v>
      </c>
      <c r="BI271" s="160">
        <f t="shared" si="58"/>
        <v>0</v>
      </c>
      <c r="BJ271" s="18" t="s">
        <v>140</v>
      </c>
      <c r="BK271" s="161">
        <f t="shared" si="59"/>
        <v>0</v>
      </c>
      <c r="BL271" s="18" t="s">
        <v>684</v>
      </c>
      <c r="BM271" s="159" t="s">
        <v>3683</v>
      </c>
    </row>
    <row r="272" spans="1:65" s="2" customFormat="1" ht="14.4" customHeight="1">
      <c r="A272" s="34"/>
      <c r="B272" s="147"/>
      <c r="C272" s="190" t="s">
        <v>1289</v>
      </c>
      <c r="D272" s="190" t="s">
        <v>541</v>
      </c>
      <c r="E272" s="191" t="s">
        <v>3684</v>
      </c>
      <c r="F272" s="192" t="s">
        <v>3685</v>
      </c>
      <c r="G272" s="193" t="s">
        <v>138</v>
      </c>
      <c r="H272" s="194">
        <v>315</v>
      </c>
      <c r="I272" s="195"/>
      <c r="J272" s="194">
        <f t="shared" si="50"/>
        <v>0</v>
      </c>
      <c r="K272" s="196"/>
      <c r="L272" s="197"/>
      <c r="M272" s="198" t="s">
        <v>1</v>
      </c>
      <c r="N272" s="199" t="s">
        <v>46</v>
      </c>
      <c r="O272" s="60"/>
      <c r="P272" s="157">
        <f t="shared" si="51"/>
        <v>0</v>
      </c>
      <c r="Q272" s="157">
        <v>2.7999999999999998E-4</v>
      </c>
      <c r="R272" s="157">
        <f t="shared" si="52"/>
        <v>8.8199999999999987E-2</v>
      </c>
      <c r="S272" s="157">
        <v>0</v>
      </c>
      <c r="T272" s="158">
        <f t="shared" si="53"/>
        <v>0</v>
      </c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R272" s="159" t="s">
        <v>1897</v>
      </c>
      <c r="AT272" s="159" t="s">
        <v>541</v>
      </c>
      <c r="AU272" s="159" t="s">
        <v>140</v>
      </c>
      <c r="AY272" s="18" t="s">
        <v>239</v>
      </c>
      <c r="BE272" s="160">
        <f t="shared" si="54"/>
        <v>0</v>
      </c>
      <c r="BF272" s="160">
        <f t="shared" si="55"/>
        <v>0</v>
      </c>
      <c r="BG272" s="160">
        <f t="shared" si="56"/>
        <v>0</v>
      </c>
      <c r="BH272" s="160">
        <f t="shared" si="57"/>
        <v>0</v>
      </c>
      <c r="BI272" s="160">
        <f t="shared" si="58"/>
        <v>0</v>
      </c>
      <c r="BJ272" s="18" t="s">
        <v>140</v>
      </c>
      <c r="BK272" s="161">
        <f t="shared" si="59"/>
        <v>0</v>
      </c>
      <c r="BL272" s="18" t="s">
        <v>684</v>
      </c>
      <c r="BM272" s="159" t="s">
        <v>3686</v>
      </c>
    </row>
    <row r="273" spans="1:65" s="2" customFormat="1" ht="24.25" customHeight="1">
      <c r="A273" s="34"/>
      <c r="B273" s="147"/>
      <c r="C273" s="148" t="s">
        <v>1290</v>
      </c>
      <c r="D273" s="148" t="s">
        <v>242</v>
      </c>
      <c r="E273" s="149" t="s">
        <v>3687</v>
      </c>
      <c r="F273" s="150" t="s">
        <v>3688</v>
      </c>
      <c r="G273" s="151" t="s">
        <v>138</v>
      </c>
      <c r="H273" s="152">
        <v>210</v>
      </c>
      <c r="I273" s="153"/>
      <c r="J273" s="152">
        <f t="shared" si="50"/>
        <v>0</v>
      </c>
      <c r="K273" s="154"/>
      <c r="L273" s="35"/>
      <c r="M273" s="155" t="s">
        <v>1</v>
      </c>
      <c r="N273" s="156" t="s">
        <v>46</v>
      </c>
      <c r="O273" s="60"/>
      <c r="P273" s="157">
        <f t="shared" si="51"/>
        <v>0</v>
      </c>
      <c r="Q273" s="157">
        <v>0</v>
      </c>
      <c r="R273" s="157">
        <f t="shared" si="52"/>
        <v>0</v>
      </c>
      <c r="S273" s="157">
        <v>0</v>
      </c>
      <c r="T273" s="158">
        <f t="shared" si="53"/>
        <v>0</v>
      </c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R273" s="159" t="s">
        <v>684</v>
      </c>
      <c r="AT273" s="159" t="s">
        <v>242</v>
      </c>
      <c r="AU273" s="159" t="s">
        <v>140</v>
      </c>
      <c r="AY273" s="18" t="s">
        <v>239</v>
      </c>
      <c r="BE273" s="160">
        <f t="shared" si="54"/>
        <v>0</v>
      </c>
      <c r="BF273" s="160">
        <f t="shared" si="55"/>
        <v>0</v>
      </c>
      <c r="BG273" s="160">
        <f t="shared" si="56"/>
        <v>0</v>
      </c>
      <c r="BH273" s="160">
        <f t="shared" si="57"/>
        <v>0</v>
      </c>
      <c r="BI273" s="160">
        <f t="shared" si="58"/>
        <v>0</v>
      </c>
      <c r="BJ273" s="18" t="s">
        <v>140</v>
      </c>
      <c r="BK273" s="161">
        <f t="shared" si="59"/>
        <v>0</v>
      </c>
      <c r="BL273" s="18" t="s">
        <v>684</v>
      </c>
      <c r="BM273" s="159" t="s">
        <v>3689</v>
      </c>
    </row>
    <row r="274" spans="1:65" s="2" customFormat="1" ht="14.4" customHeight="1">
      <c r="A274" s="34"/>
      <c r="B274" s="147"/>
      <c r="C274" s="190" t="s">
        <v>1294</v>
      </c>
      <c r="D274" s="190" t="s">
        <v>541</v>
      </c>
      <c r="E274" s="191" t="s">
        <v>3690</v>
      </c>
      <c r="F274" s="192" t="s">
        <v>3691</v>
      </c>
      <c r="G274" s="193" t="s">
        <v>138</v>
      </c>
      <c r="H274" s="194">
        <v>210</v>
      </c>
      <c r="I274" s="195"/>
      <c r="J274" s="194">
        <f t="shared" si="50"/>
        <v>0</v>
      </c>
      <c r="K274" s="196"/>
      <c r="L274" s="197"/>
      <c r="M274" s="198" t="s">
        <v>1</v>
      </c>
      <c r="N274" s="199" t="s">
        <v>46</v>
      </c>
      <c r="O274" s="60"/>
      <c r="P274" s="157">
        <f t="shared" si="51"/>
        <v>0</v>
      </c>
      <c r="Q274" s="157">
        <v>4.8000000000000001E-4</v>
      </c>
      <c r="R274" s="157">
        <f t="shared" si="52"/>
        <v>0.1008</v>
      </c>
      <c r="S274" s="157">
        <v>0</v>
      </c>
      <c r="T274" s="158">
        <f t="shared" si="53"/>
        <v>0</v>
      </c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R274" s="159" t="s">
        <v>1897</v>
      </c>
      <c r="AT274" s="159" t="s">
        <v>541</v>
      </c>
      <c r="AU274" s="159" t="s">
        <v>140</v>
      </c>
      <c r="AY274" s="18" t="s">
        <v>239</v>
      </c>
      <c r="BE274" s="160">
        <f t="shared" si="54"/>
        <v>0</v>
      </c>
      <c r="BF274" s="160">
        <f t="shared" si="55"/>
        <v>0</v>
      </c>
      <c r="BG274" s="160">
        <f t="shared" si="56"/>
        <v>0</v>
      </c>
      <c r="BH274" s="160">
        <f t="shared" si="57"/>
        <v>0</v>
      </c>
      <c r="BI274" s="160">
        <f t="shared" si="58"/>
        <v>0</v>
      </c>
      <c r="BJ274" s="18" t="s">
        <v>140</v>
      </c>
      <c r="BK274" s="161">
        <f t="shared" si="59"/>
        <v>0</v>
      </c>
      <c r="BL274" s="18" t="s">
        <v>684</v>
      </c>
      <c r="BM274" s="159" t="s">
        <v>3692</v>
      </c>
    </row>
    <row r="275" spans="1:65" s="2" customFormat="1" ht="24.25" customHeight="1">
      <c r="A275" s="34"/>
      <c r="B275" s="147"/>
      <c r="C275" s="148" t="s">
        <v>1374</v>
      </c>
      <c r="D275" s="148" t="s">
        <v>242</v>
      </c>
      <c r="E275" s="149" t="s">
        <v>3693</v>
      </c>
      <c r="F275" s="150" t="s">
        <v>3694</v>
      </c>
      <c r="G275" s="151" t="s">
        <v>138</v>
      </c>
      <c r="H275" s="152">
        <v>960</v>
      </c>
      <c r="I275" s="153"/>
      <c r="J275" s="152">
        <f t="shared" si="50"/>
        <v>0</v>
      </c>
      <c r="K275" s="154"/>
      <c r="L275" s="35"/>
      <c r="M275" s="155" t="s">
        <v>1</v>
      </c>
      <c r="N275" s="156" t="s">
        <v>46</v>
      </c>
      <c r="O275" s="60"/>
      <c r="P275" s="157">
        <f t="shared" si="51"/>
        <v>0</v>
      </c>
      <c r="Q275" s="157">
        <v>0</v>
      </c>
      <c r="R275" s="157">
        <f t="shared" si="52"/>
        <v>0</v>
      </c>
      <c r="S275" s="157">
        <v>0</v>
      </c>
      <c r="T275" s="158">
        <f t="shared" si="53"/>
        <v>0</v>
      </c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R275" s="159" t="s">
        <v>684</v>
      </c>
      <c r="AT275" s="159" t="s">
        <v>242</v>
      </c>
      <c r="AU275" s="159" t="s">
        <v>140</v>
      </c>
      <c r="AY275" s="18" t="s">
        <v>239</v>
      </c>
      <c r="BE275" s="160">
        <f t="shared" si="54"/>
        <v>0</v>
      </c>
      <c r="BF275" s="160">
        <f t="shared" si="55"/>
        <v>0</v>
      </c>
      <c r="BG275" s="160">
        <f t="shared" si="56"/>
        <v>0</v>
      </c>
      <c r="BH275" s="160">
        <f t="shared" si="57"/>
        <v>0</v>
      </c>
      <c r="BI275" s="160">
        <f t="shared" si="58"/>
        <v>0</v>
      </c>
      <c r="BJ275" s="18" t="s">
        <v>140</v>
      </c>
      <c r="BK275" s="161">
        <f t="shared" si="59"/>
        <v>0</v>
      </c>
      <c r="BL275" s="18" t="s">
        <v>684</v>
      </c>
      <c r="BM275" s="159" t="s">
        <v>3695</v>
      </c>
    </row>
    <row r="276" spans="1:65" s="2" customFormat="1" ht="14.4" customHeight="1">
      <c r="A276" s="34"/>
      <c r="B276" s="147"/>
      <c r="C276" s="190" t="s">
        <v>1329</v>
      </c>
      <c r="D276" s="190" t="s">
        <v>541</v>
      </c>
      <c r="E276" s="191" t="s">
        <v>3696</v>
      </c>
      <c r="F276" s="192" t="s">
        <v>3697</v>
      </c>
      <c r="G276" s="193" t="s">
        <v>138</v>
      </c>
      <c r="H276" s="194">
        <v>960</v>
      </c>
      <c r="I276" s="195"/>
      <c r="J276" s="194">
        <f t="shared" si="50"/>
        <v>0</v>
      </c>
      <c r="K276" s="196"/>
      <c r="L276" s="197"/>
      <c r="M276" s="198" t="s">
        <v>1</v>
      </c>
      <c r="N276" s="199" t="s">
        <v>46</v>
      </c>
      <c r="O276" s="60"/>
      <c r="P276" s="157">
        <f t="shared" si="51"/>
        <v>0</v>
      </c>
      <c r="Q276" s="157">
        <v>8.0000000000000007E-5</v>
      </c>
      <c r="R276" s="157">
        <f t="shared" si="52"/>
        <v>7.6800000000000007E-2</v>
      </c>
      <c r="S276" s="157">
        <v>0</v>
      </c>
      <c r="T276" s="158">
        <f t="shared" si="53"/>
        <v>0</v>
      </c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R276" s="159" t="s">
        <v>1897</v>
      </c>
      <c r="AT276" s="159" t="s">
        <v>541</v>
      </c>
      <c r="AU276" s="159" t="s">
        <v>140</v>
      </c>
      <c r="AY276" s="18" t="s">
        <v>239</v>
      </c>
      <c r="BE276" s="160">
        <f t="shared" si="54"/>
        <v>0</v>
      </c>
      <c r="BF276" s="160">
        <f t="shared" si="55"/>
        <v>0</v>
      </c>
      <c r="BG276" s="160">
        <f t="shared" si="56"/>
        <v>0</v>
      </c>
      <c r="BH276" s="160">
        <f t="shared" si="57"/>
        <v>0</v>
      </c>
      <c r="BI276" s="160">
        <f t="shared" si="58"/>
        <v>0</v>
      </c>
      <c r="BJ276" s="18" t="s">
        <v>140</v>
      </c>
      <c r="BK276" s="161">
        <f t="shared" si="59"/>
        <v>0</v>
      </c>
      <c r="BL276" s="18" t="s">
        <v>684</v>
      </c>
      <c r="BM276" s="159" t="s">
        <v>3698</v>
      </c>
    </row>
    <row r="277" spans="1:65" s="2" customFormat="1" ht="24.25" customHeight="1">
      <c r="A277" s="34"/>
      <c r="B277" s="147"/>
      <c r="C277" s="148" t="s">
        <v>1336</v>
      </c>
      <c r="D277" s="148" t="s">
        <v>242</v>
      </c>
      <c r="E277" s="149" t="s">
        <v>3699</v>
      </c>
      <c r="F277" s="150" t="s">
        <v>3700</v>
      </c>
      <c r="G277" s="151" t="s">
        <v>138</v>
      </c>
      <c r="H277" s="152">
        <v>200</v>
      </c>
      <c r="I277" s="153"/>
      <c r="J277" s="152">
        <f t="shared" si="50"/>
        <v>0</v>
      </c>
      <c r="K277" s="154"/>
      <c r="L277" s="35"/>
      <c r="M277" s="155" t="s">
        <v>1</v>
      </c>
      <c r="N277" s="156" t="s">
        <v>46</v>
      </c>
      <c r="O277" s="60"/>
      <c r="P277" s="157">
        <f t="shared" si="51"/>
        <v>0</v>
      </c>
      <c r="Q277" s="157">
        <v>0</v>
      </c>
      <c r="R277" s="157">
        <f t="shared" si="52"/>
        <v>0</v>
      </c>
      <c r="S277" s="157">
        <v>0</v>
      </c>
      <c r="T277" s="158">
        <f t="shared" si="53"/>
        <v>0</v>
      </c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R277" s="159" t="s">
        <v>684</v>
      </c>
      <c r="AT277" s="159" t="s">
        <v>242</v>
      </c>
      <c r="AU277" s="159" t="s">
        <v>140</v>
      </c>
      <c r="AY277" s="18" t="s">
        <v>239</v>
      </c>
      <c r="BE277" s="160">
        <f t="shared" si="54"/>
        <v>0</v>
      </c>
      <c r="BF277" s="160">
        <f t="shared" si="55"/>
        <v>0</v>
      </c>
      <c r="BG277" s="160">
        <f t="shared" si="56"/>
        <v>0</v>
      </c>
      <c r="BH277" s="160">
        <f t="shared" si="57"/>
        <v>0</v>
      </c>
      <c r="BI277" s="160">
        <f t="shared" si="58"/>
        <v>0</v>
      </c>
      <c r="BJ277" s="18" t="s">
        <v>140</v>
      </c>
      <c r="BK277" s="161">
        <f t="shared" si="59"/>
        <v>0</v>
      </c>
      <c r="BL277" s="18" t="s">
        <v>684</v>
      </c>
      <c r="BM277" s="159" t="s">
        <v>3701</v>
      </c>
    </row>
    <row r="278" spans="1:65" s="2" customFormat="1" ht="14.4" customHeight="1">
      <c r="A278" s="34"/>
      <c r="B278" s="147"/>
      <c r="C278" s="190" t="s">
        <v>1475</v>
      </c>
      <c r="D278" s="190" t="s">
        <v>541</v>
      </c>
      <c r="E278" s="191" t="s">
        <v>3702</v>
      </c>
      <c r="F278" s="192" t="s">
        <v>3703</v>
      </c>
      <c r="G278" s="193" t="s">
        <v>138</v>
      </c>
      <c r="H278" s="194">
        <v>200</v>
      </c>
      <c r="I278" s="195"/>
      <c r="J278" s="194">
        <f t="shared" si="50"/>
        <v>0</v>
      </c>
      <c r="K278" s="196"/>
      <c r="L278" s="197"/>
      <c r="M278" s="198" t="s">
        <v>1</v>
      </c>
      <c r="N278" s="199" t="s">
        <v>46</v>
      </c>
      <c r="O278" s="60"/>
      <c r="P278" s="157">
        <f t="shared" si="51"/>
        <v>0</v>
      </c>
      <c r="Q278" s="157">
        <v>1.2E-4</v>
      </c>
      <c r="R278" s="157">
        <f t="shared" si="52"/>
        <v>2.4E-2</v>
      </c>
      <c r="S278" s="157">
        <v>0</v>
      </c>
      <c r="T278" s="158">
        <f t="shared" si="53"/>
        <v>0</v>
      </c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R278" s="159" t="s">
        <v>1897</v>
      </c>
      <c r="AT278" s="159" t="s">
        <v>541</v>
      </c>
      <c r="AU278" s="159" t="s">
        <v>140</v>
      </c>
      <c r="AY278" s="18" t="s">
        <v>239</v>
      </c>
      <c r="BE278" s="160">
        <f t="shared" si="54"/>
        <v>0</v>
      </c>
      <c r="BF278" s="160">
        <f t="shared" si="55"/>
        <v>0</v>
      </c>
      <c r="BG278" s="160">
        <f t="shared" si="56"/>
        <v>0</v>
      </c>
      <c r="BH278" s="160">
        <f t="shared" si="57"/>
        <v>0</v>
      </c>
      <c r="BI278" s="160">
        <f t="shared" si="58"/>
        <v>0</v>
      </c>
      <c r="BJ278" s="18" t="s">
        <v>140</v>
      </c>
      <c r="BK278" s="161">
        <f t="shared" si="59"/>
        <v>0</v>
      </c>
      <c r="BL278" s="18" t="s">
        <v>684</v>
      </c>
      <c r="BM278" s="159" t="s">
        <v>3704</v>
      </c>
    </row>
    <row r="279" spans="1:65" s="2" customFormat="1" ht="24.25" customHeight="1">
      <c r="A279" s="34"/>
      <c r="B279" s="147"/>
      <c r="C279" s="148" t="s">
        <v>1326</v>
      </c>
      <c r="D279" s="148" t="s">
        <v>242</v>
      </c>
      <c r="E279" s="149" t="s">
        <v>3705</v>
      </c>
      <c r="F279" s="150" t="s">
        <v>3706</v>
      </c>
      <c r="G279" s="151" t="s">
        <v>138</v>
      </c>
      <c r="H279" s="152">
        <v>15</v>
      </c>
      <c r="I279" s="153"/>
      <c r="J279" s="152">
        <f t="shared" si="50"/>
        <v>0</v>
      </c>
      <c r="K279" s="154"/>
      <c r="L279" s="35"/>
      <c r="M279" s="155" t="s">
        <v>1</v>
      </c>
      <c r="N279" s="156" t="s">
        <v>46</v>
      </c>
      <c r="O279" s="60"/>
      <c r="P279" s="157">
        <f t="shared" si="51"/>
        <v>0</v>
      </c>
      <c r="Q279" s="157">
        <v>0</v>
      </c>
      <c r="R279" s="157">
        <f t="shared" si="52"/>
        <v>0</v>
      </c>
      <c r="S279" s="157">
        <v>0</v>
      </c>
      <c r="T279" s="158">
        <f t="shared" si="53"/>
        <v>0</v>
      </c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R279" s="159" t="s">
        <v>684</v>
      </c>
      <c r="AT279" s="159" t="s">
        <v>242</v>
      </c>
      <c r="AU279" s="159" t="s">
        <v>140</v>
      </c>
      <c r="AY279" s="18" t="s">
        <v>239</v>
      </c>
      <c r="BE279" s="160">
        <f t="shared" si="54"/>
        <v>0</v>
      </c>
      <c r="BF279" s="160">
        <f t="shared" si="55"/>
        <v>0</v>
      </c>
      <c r="BG279" s="160">
        <f t="shared" si="56"/>
        <v>0</v>
      </c>
      <c r="BH279" s="160">
        <f t="shared" si="57"/>
        <v>0</v>
      </c>
      <c r="BI279" s="160">
        <f t="shared" si="58"/>
        <v>0</v>
      </c>
      <c r="BJ279" s="18" t="s">
        <v>140</v>
      </c>
      <c r="BK279" s="161">
        <f t="shared" si="59"/>
        <v>0</v>
      </c>
      <c r="BL279" s="18" t="s">
        <v>684</v>
      </c>
      <c r="BM279" s="159" t="s">
        <v>3707</v>
      </c>
    </row>
    <row r="280" spans="1:65" s="2" customFormat="1" ht="14.4" customHeight="1">
      <c r="A280" s="34"/>
      <c r="B280" s="147"/>
      <c r="C280" s="190" t="s">
        <v>1331</v>
      </c>
      <c r="D280" s="190" t="s">
        <v>541</v>
      </c>
      <c r="E280" s="191" t="s">
        <v>3708</v>
      </c>
      <c r="F280" s="192" t="s">
        <v>3709</v>
      </c>
      <c r="G280" s="193" t="s">
        <v>138</v>
      </c>
      <c r="H280" s="194">
        <v>15</v>
      </c>
      <c r="I280" s="195"/>
      <c r="J280" s="194">
        <f t="shared" si="50"/>
        <v>0</v>
      </c>
      <c r="K280" s="196"/>
      <c r="L280" s="197"/>
      <c r="M280" s="198" t="s">
        <v>1</v>
      </c>
      <c r="N280" s="199" t="s">
        <v>46</v>
      </c>
      <c r="O280" s="60"/>
      <c r="P280" s="157">
        <f t="shared" si="51"/>
        <v>0</v>
      </c>
      <c r="Q280" s="157">
        <v>2.5000000000000001E-4</v>
      </c>
      <c r="R280" s="157">
        <f t="shared" si="52"/>
        <v>3.7499999999999999E-3</v>
      </c>
      <c r="S280" s="157">
        <v>0</v>
      </c>
      <c r="T280" s="158">
        <f t="shared" si="53"/>
        <v>0</v>
      </c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R280" s="159" t="s">
        <v>1897</v>
      </c>
      <c r="AT280" s="159" t="s">
        <v>541</v>
      </c>
      <c r="AU280" s="159" t="s">
        <v>140</v>
      </c>
      <c r="AY280" s="18" t="s">
        <v>239</v>
      </c>
      <c r="BE280" s="160">
        <f t="shared" si="54"/>
        <v>0</v>
      </c>
      <c r="BF280" s="160">
        <f t="shared" si="55"/>
        <v>0</v>
      </c>
      <c r="BG280" s="160">
        <f t="shared" si="56"/>
        <v>0</v>
      </c>
      <c r="BH280" s="160">
        <f t="shared" si="57"/>
        <v>0</v>
      </c>
      <c r="BI280" s="160">
        <f t="shared" si="58"/>
        <v>0</v>
      </c>
      <c r="BJ280" s="18" t="s">
        <v>140</v>
      </c>
      <c r="BK280" s="161">
        <f t="shared" si="59"/>
        <v>0</v>
      </c>
      <c r="BL280" s="18" t="s">
        <v>684</v>
      </c>
      <c r="BM280" s="159" t="s">
        <v>3710</v>
      </c>
    </row>
    <row r="281" spans="1:65" s="2" customFormat="1" ht="24.25" customHeight="1">
      <c r="A281" s="34"/>
      <c r="B281" s="147"/>
      <c r="C281" s="148" t="s">
        <v>825</v>
      </c>
      <c r="D281" s="148" t="s">
        <v>242</v>
      </c>
      <c r="E281" s="149" t="s">
        <v>3711</v>
      </c>
      <c r="F281" s="150" t="s">
        <v>3712</v>
      </c>
      <c r="G281" s="151" t="s">
        <v>138</v>
      </c>
      <c r="H281" s="152">
        <v>15</v>
      </c>
      <c r="I281" s="153"/>
      <c r="J281" s="152">
        <f t="shared" si="50"/>
        <v>0</v>
      </c>
      <c r="K281" s="154"/>
      <c r="L281" s="35"/>
      <c r="M281" s="155" t="s">
        <v>1</v>
      </c>
      <c r="N281" s="156" t="s">
        <v>46</v>
      </c>
      <c r="O281" s="60"/>
      <c r="P281" s="157">
        <f t="shared" si="51"/>
        <v>0</v>
      </c>
      <c r="Q281" s="157">
        <v>0</v>
      </c>
      <c r="R281" s="157">
        <f t="shared" si="52"/>
        <v>0</v>
      </c>
      <c r="S281" s="157">
        <v>0</v>
      </c>
      <c r="T281" s="158">
        <f t="shared" si="53"/>
        <v>0</v>
      </c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R281" s="159" t="s">
        <v>684</v>
      </c>
      <c r="AT281" s="159" t="s">
        <v>242</v>
      </c>
      <c r="AU281" s="159" t="s">
        <v>140</v>
      </c>
      <c r="AY281" s="18" t="s">
        <v>239</v>
      </c>
      <c r="BE281" s="160">
        <f t="shared" si="54"/>
        <v>0</v>
      </c>
      <c r="BF281" s="160">
        <f t="shared" si="55"/>
        <v>0</v>
      </c>
      <c r="BG281" s="160">
        <f t="shared" si="56"/>
        <v>0</v>
      </c>
      <c r="BH281" s="160">
        <f t="shared" si="57"/>
        <v>0</v>
      </c>
      <c r="BI281" s="160">
        <f t="shared" si="58"/>
        <v>0</v>
      </c>
      <c r="BJ281" s="18" t="s">
        <v>140</v>
      </c>
      <c r="BK281" s="161">
        <f t="shared" si="59"/>
        <v>0</v>
      </c>
      <c r="BL281" s="18" t="s">
        <v>684</v>
      </c>
      <c r="BM281" s="159" t="s">
        <v>3713</v>
      </c>
    </row>
    <row r="282" spans="1:65" s="2" customFormat="1" ht="14.4" customHeight="1">
      <c r="A282" s="34"/>
      <c r="B282" s="147"/>
      <c r="C282" s="190" t="s">
        <v>830</v>
      </c>
      <c r="D282" s="190" t="s">
        <v>541</v>
      </c>
      <c r="E282" s="191" t="s">
        <v>3714</v>
      </c>
      <c r="F282" s="192" t="s">
        <v>3715</v>
      </c>
      <c r="G282" s="193" t="s">
        <v>138</v>
      </c>
      <c r="H282" s="194">
        <v>15</v>
      </c>
      <c r="I282" s="195"/>
      <c r="J282" s="194">
        <f t="shared" si="50"/>
        <v>0</v>
      </c>
      <c r="K282" s="196"/>
      <c r="L282" s="197"/>
      <c r="M282" s="198" t="s">
        <v>1</v>
      </c>
      <c r="N282" s="199" t="s">
        <v>46</v>
      </c>
      <c r="O282" s="60"/>
      <c r="P282" s="157">
        <f t="shared" si="51"/>
        <v>0</v>
      </c>
      <c r="Q282" s="157">
        <v>3.6999999999999999E-4</v>
      </c>
      <c r="R282" s="157">
        <f t="shared" si="52"/>
        <v>5.5500000000000002E-3</v>
      </c>
      <c r="S282" s="157">
        <v>0</v>
      </c>
      <c r="T282" s="158">
        <f t="shared" si="53"/>
        <v>0</v>
      </c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R282" s="159" t="s">
        <v>1897</v>
      </c>
      <c r="AT282" s="159" t="s">
        <v>541</v>
      </c>
      <c r="AU282" s="159" t="s">
        <v>140</v>
      </c>
      <c r="AY282" s="18" t="s">
        <v>239</v>
      </c>
      <c r="BE282" s="160">
        <f t="shared" si="54"/>
        <v>0</v>
      </c>
      <c r="BF282" s="160">
        <f t="shared" si="55"/>
        <v>0</v>
      </c>
      <c r="BG282" s="160">
        <f t="shared" si="56"/>
        <v>0</v>
      </c>
      <c r="BH282" s="160">
        <f t="shared" si="57"/>
        <v>0</v>
      </c>
      <c r="BI282" s="160">
        <f t="shared" si="58"/>
        <v>0</v>
      </c>
      <c r="BJ282" s="18" t="s">
        <v>140</v>
      </c>
      <c r="BK282" s="161">
        <f t="shared" si="59"/>
        <v>0</v>
      </c>
      <c r="BL282" s="18" t="s">
        <v>684</v>
      </c>
      <c r="BM282" s="159" t="s">
        <v>3716</v>
      </c>
    </row>
    <row r="283" spans="1:65" s="2" customFormat="1" ht="24.25" customHeight="1">
      <c r="A283" s="34"/>
      <c r="B283" s="147"/>
      <c r="C283" s="148" t="s">
        <v>832</v>
      </c>
      <c r="D283" s="148" t="s">
        <v>242</v>
      </c>
      <c r="E283" s="149" t="s">
        <v>3717</v>
      </c>
      <c r="F283" s="150" t="s">
        <v>3718</v>
      </c>
      <c r="G283" s="151" t="s">
        <v>138</v>
      </c>
      <c r="H283" s="152">
        <v>5</v>
      </c>
      <c r="I283" s="153"/>
      <c r="J283" s="152">
        <f t="shared" si="50"/>
        <v>0</v>
      </c>
      <c r="K283" s="154"/>
      <c r="L283" s="35"/>
      <c r="M283" s="155" t="s">
        <v>1</v>
      </c>
      <c r="N283" s="156" t="s">
        <v>46</v>
      </c>
      <c r="O283" s="60"/>
      <c r="P283" s="157">
        <f t="shared" si="51"/>
        <v>0</v>
      </c>
      <c r="Q283" s="157">
        <v>0</v>
      </c>
      <c r="R283" s="157">
        <f t="shared" si="52"/>
        <v>0</v>
      </c>
      <c r="S283" s="157">
        <v>0</v>
      </c>
      <c r="T283" s="158">
        <f t="shared" si="53"/>
        <v>0</v>
      </c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R283" s="159" t="s">
        <v>684</v>
      </c>
      <c r="AT283" s="159" t="s">
        <v>242</v>
      </c>
      <c r="AU283" s="159" t="s">
        <v>140</v>
      </c>
      <c r="AY283" s="18" t="s">
        <v>239</v>
      </c>
      <c r="BE283" s="160">
        <f t="shared" si="54"/>
        <v>0</v>
      </c>
      <c r="BF283" s="160">
        <f t="shared" si="55"/>
        <v>0</v>
      </c>
      <c r="BG283" s="160">
        <f t="shared" si="56"/>
        <v>0</v>
      </c>
      <c r="BH283" s="160">
        <f t="shared" si="57"/>
        <v>0</v>
      </c>
      <c r="BI283" s="160">
        <f t="shared" si="58"/>
        <v>0</v>
      </c>
      <c r="BJ283" s="18" t="s">
        <v>140</v>
      </c>
      <c r="BK283" s="161">
        <f t="shared" si="59"/>
        <v>0</v>
      </c>
      <c r="BL283" s="18" t="s">
        <v>684</v>
      </c>
      <c r="BM283" s="159" t="s">
        <v>3719</v>
      </c>
    </row>
    <row r="284" spans="1:65" s="2" customFormat="1" ht="14.4" customHeight="1">
      <c r="A284" s="34"/>
      <c r="B284" s="147"/>
      <c r="C284" s="190" t="s">
        <v>837</v>
      </c>
      <c r="D284" s="190" t="s">
        <v>541</v>
      </c>
      <c r="E284" s="191" t="s">
        <v>3720</v>
      </c>
      <c r="F284" s="192" t="s">
        <v>3721</v>
      </c>
      <c r="G284" s="193" t="s">
        <v>138</v>
      </c>
      <c r="H284" s="194">
        <v>5</v>
      </c>
      <c r="I284" s="195"/>
      <c r="J284" s="194">
        <f t="shared" si="50"/>
        <v>0</v>
      </c>
      <c r="K284" s="196"/>
      <c r="L284" s="197"/>
      <c r="M284" s="198" t="s">
        <v>1</v>
      </c>
      <c r="N284" s="199" t="s">
        <v>46</v>
      </c>
      <c r="O284" s="60"/>
      <c r="P284" s="157">
        <f t="shared" si="51"/>
        <v>0</v>
      </c>
      <c r="Q284" s="157">
        <v>1.57E-3</v>
      </c>
      <c r="R284" s="157">
        <f t="shared" si="52"/>
        <v>7.8499999999999993E-3</v>
      </c>
      <c r="S284" s="157">
        <v>0</v>
      </c>
      <c r="T284" s="158">
        <f t="shared" si="53"/>
        <v>0</v>
      </c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R284" s="159" t="s">
        <v>1897</v>
      </c>
      <c r="AT284" s="159" t="s">
        <v>541</v>
      </c>
      <c r="AU284" s="159" t="s">
        <v>140</v>
      </c>
      <c r="AY284" s="18" t="s">
        <v>239</v>
      </c>
      <c r="BE284" s="160">
        <f t="shared" si="54"/>
        <v>0</v>
      </c>
      <c r="BF284" s="160">
        <f t="shared" si="55"/>
        <v>0</v>
      </c>
      <c r="BG284" s="160">
        <f t="shared" si="56"/>
        <v>0</v>
      </c>
      <c r="BH284" s="160">
        <f t="shared" si="57"/>
        <v>0</v>
      </c>
      <c r="BI284" s="160">
        <f t="shared" si="58"/>
        <v>0</v>
      </c>
      <c r="BJ284" s="18" t="s">
        <v>140</v>
      </c>
      <c r="BK284" s="161">
        <f t="shared" si="59"/>
        <v>0</v>
      </c>
      <c r="BL284" s="18" t="s">
        <v>684</v>
      </c>
      <c r="BM284" s="159" t="s">
        <v>3722</v>
      </c>
    </row>
    <row r="285" spans="1:65" s="2" customFormat="1" ht="24.25" customHeight="1">
      <c r="A285" s="34"/>
      <c r="B285" s="147"/>
      <c r="C285" s="148" t="s">
        <v>849</v>
      </c>
      <c r="D285" s="148" t="s">
        <v>242</v>
      </c>
      <c r="E285" s="149" t="s">
        <v>3723</v>
      </c>
      <c r="F285" s="150" t="s">
        <v>3724</v>
      </c>
      <c r="G285" s="151" t="s">
        <v>138</v>
      </c>
      <c r="H285" s="152">
        <v>15</v>
      </c>
      <c r="I285" s="153"/>
      <c r="J285" s="152">
        <f t="shared" si="50"/>
        <v>0</v>
      </c>
      <c r="K285" s="154"/>
      <c r="L285" s="35"/>
      <c r="M285" s="155" t="s">
        <v>1</v>
      </c>
      <c r="N285" s="156" t="s">
        <v>46</v>
      </c>
      <c r="O285" s="60"/>
      <c r="P285" s="157">
        <f t="shared" si="51"/>
        <v>0</v>
      </c>
      <c r="Q285" s="157">
        <v>0</v>
      </c>
      <c r="R285" s="157">
        <f t="shared" si="52"/>
        <v>0</v>
      </c>
      <c r="S285" s="157">
        <v>0</v>
      </c>
      <c r="T285" s="158">
        <f t="shared" si="53"/>
        <v>0</v>
      </c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R285" s="159" t="s">
        <v>684</v>
      </c>
      <c r="AT285" s="159" t="s">
        <v>242</v>
      </c>
      <c r="AU285" s="159" t="s">
        <v>140</v>
      </c>
      <c r="AY285" s="18" t="s">
        <v>239</v>
      </c>
      <c r="BE285" s="160">
        <f t="shared" si="54"/>
        <v>0</v>
      </c>
      <c r="BF285" s="160">
        <f t="shared" si="55"/>
        <v>0</v>
      </c>
      <c r="BG285" s="160">
        <f t="shared" si="56"/>
        <v>0</v>
      </c>
      <c r="BH285" s="160">
        <f t="shared" si="57"/>
        <v>0</v>
      </c>
      <c r="BI285" s="160">
        <f t="shared" si="58"/>
        <v>0</v>
      </c>
      <c r="BJ285" s="18" t="s">
        <v>140</v>
      </c>
      <c r="BK285" s="161">
        <f t="shared" si="59"/>
        <v>0</v>
      </c>
      <c r="BL285" s="18" t="s">
        <v>684</v>
      </c>
      <c r="BM285" s="159" t="s">
        <v>3725</v>
      </c>
    </row>
    <row r="286" spans="1:65" s="2" customFormat="1" ht="14.4" customHeight="1">
      <c r="A286" s="34"/>
      <c r="B286" s="147"/>
      <c r="C286" s="190" t="s">
        <v>859</v>
      </c>
      <c r="D286" s="190" t="s">
        <v>541</v>
      </c>
      <c r="E286" s="191" t="s">
        <v>3726</v>
      </c>
      <c r="F286" s="192" t="s">
        <v>3727</v>
      </c>
      <c r="G286" s="193" t="s">
        <v>138</v>
      </c>
      <c r="H286" s="194">
        <v>15</v>
      </c>
      <c r="I286" s="195"/>
      <c r="J286" s="194">
        <f t="shared" si="50"/>
        <v>0</v>
      </c>
      <c r="K286" s="196"/>
      <c r="L286" s="197"/>
      <c r="M286" s="198" t="s">
        <v>1</v>
      </c>
      <c r="N286" s="199" t="s">
        <v>46</v>
      </c>
      <c r="O286" s="60"/>
      <c r="P286" s="157">
        <f t="shared" si="51"/>
        <v>0</v>
      </c>
      <c r="Q286" s="157">
        <v>3.2000000000000002E-3</v>
      </c>
      <c r="R286" s="157">
        <f t="shared" si="52"/>
        <v>4.8000000000000001E-2</v>
      </c>
      <c r="S286" s="157">
        <v>0</v>
      </c>
      <c r="T286" s="158">
        <f t="shared" si="53"/>
        <v>0</v>
      </c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R286" s="159" t="s">
        <v>1897</v>
      </c>
      <c r="AT286" s="159" t="s">
        <v>541</v>
      </c>
      <c r="AU286" s="159" t="s">
        <v>140</v>
      </c>
      <c r="AY286" s="18" t="s">
        <v>239</v>
      </c>
      <c r="BE286" s="160">
        <f t="shared" si="54"/>
        <v>0</v>
      </c>
      <c r="BF286" s="160">
        <f t="shared" si="55"/>
        <v>0</v>
      </c>
      <c r="BG286" s="160">
        <f t="shared" si="56"/>
        <v>0</v>
      </c>
      <c r="BH286" s="160">
        <f t="shared" si="57"/>
        <v>0</v>
      </c>
      <c r="BI286" s="160">
        <f t="shared" si="58"/>
        <v>0</v>
      </c>
      <c r="BJ286" s="18" t="s">
        <v>140</v>
      </c>
      <c r="BK286" s="161">
        <f t="shared" si="59"/>
        <v>0</v>
      </c>
      <c r="BL286" s="18" t="s">
        <v>684</v>
      </c>
      <c r="BM286" s="159" t="s">
        <v>3728</v>
      </c>
    </row>
    <row r="287" spans="1:65" s="12" customFormat="1" ht="22.75" customHeight="1">
      <c r="B287" s="134"/>
      <c r="D287" s="135" t="s">
        <v>79</v>
      </c>
      <c r="E287" s="145" t="s">
        <v>3729</v>
      </c>
      <c r="F287" s="145" t="s">
        <v>3730</v>
      </c>
      <c r="I287" s="137"/>
      <c r="J287" s="146">
        <f>BK287</f>
        <v>0</v>
      </c>
      <c r="L287" s="134"/>
      <c r="M287" s="139"/>
      <c r="N287" s="140"/>
      <c r="O287" s="140"/>
      <c r="P287" s="141">
        <f>SUM(P288:P327)</f>
        <v>0</v>
      </c>
      <c r="Q287" s="140"/>
      <c r="R287" s="141">
        <f>SUM(R288:R327)</f>
        <v>0.40400000000000008</v>
      </c>
      <c r="S287" s="140"/>
      <c r="T287" s="142">
        <f>SUM(T288:T327)</f>
        <v>0</v>
      </c>
      <c r="AR287" s="135" t="s">
        <v>252</v>
      </c>
      <c r="AT287" s="143" t="s">
        <v>79</v>
      </c>
      <c r="AU287" s="143" t="s">
        <v>88</v>
      </c>
      <c r="AY287" s="135" t="s">
        <v>239</v>
      </c>
      <c r="BK287" s="144">
        <f>SUM(BK288:BK327)</f>
        <v>0</v>
      </c>
    </row>
    <row r="288" spans="1:65" s="2" customFormat="1" ht="38" customHeight="1">
      <c r="A288" s="34"/>
      <c r="B288" s="147"/>
      <c r="C288" s="148" t="s">
        <v>870</v>
      </c>
      <c r="D288" s="148" t="s">
        <v>242</v>
      </c>
      <c r="E288" s="149" t="s">
        <v>3731</v>
      </c>
      <c r="F288" s="150" t="s">
        <v>3732</v>
      </c>
      <c r="G288" s="151" t="s">
        <v>138</v>
      </c>
      <c r="H288" s="152">
        <v>140</v>
      </c>
      <c r="I288" s="153"/>
      <c r="J288" s="152">
        <f t="shared" ref="J288:J327" si="60">ROUND(I288*H288,3)</f>
        <v>0</v>
      </c>
      <c r="K288" s="154"/>
      <c r="L288" s="35"/>
      <c r="M288" s="155" t="s">
        <v>1</v>
      </c>
      <c r="N288" s="156" t="s">
        <v>46</v>
      </c>
      <c r="O288" s="60"/>
      <c r="P288" s="157">
        <f t="shared" ref="P288:P327" si="61">O288*H288</f>
        <v>0</v>
      </c>
      <c r="Q288" s="157">
        <v>0</v>
      </c>
      <c r="R288" s="157">
        <f t="shared" ref="R288:R327" si="62">Q288*H288</f>
        <v>0</v>
      </c>
      <c r="S288" s="157">
        <v>0</v>
      </c>
      <c r="T288" s="158">
        <f t="shared" ref="T288:T327" si="63">S288*H288</f>
        <v>0</v>
      </c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R288" s="159" t="s">
        <v>684</v>
      </c>
      <c r="AT288" s="159" t="s">
        <v>242</v>
      </c>
      <c r="AU288" s="159" t="s">
        <v>140</v>
      </c>
      <c r="AY288" s="18" t="s">
        <v>239</v>
      </c>
      <c r="BE288" s="160">
        <f t="shared" ref="BE288:BE327" si="64">IF(N288="základná",J288,0)</f>
        <v>0</v>
      </c>
      <c r="BF288" s="160">
        <f t="shared" ref="BF288:BF327" si="65">IF(N288="znížená",J288,0)</f>
        <v>0</v>
      </c>
      <c r="BG288" s="160">
        <f t="shared" ref="BG288:BG327" si="66">IF(N288="zákl. prenesená",J288,0)</f>
        <v>0</v>
      </c>
      <c r="BH288" s="160">
        <f t="shared" ref="BH288:BH327" si="67">IF(N288="zníž. prenesená",J288,0)</f>
        <v>0</v>
      </c>
      <c r="BI288" s="160">
        <f t="shared" ref="BI288:BI327" si="68">IF(N288="nulová",J288,0)</f>
        <v>0</v>
      </c>
      <c r="BJ288" s="18" t="s">
        <v>140</v>
      </c>
      <c r="BK288" s="161">
        <f t="shared" ref="BK288:BK327" si="69">ROUND(I288*H288,3)</f>
        <v>0</v>
      </c>
      <c r="BL288" s="18" t="s">
        <v>684</v>
      </c>
      <c r="BM288" s="159" t="s">
        <v>3733</v>
      </c>
    </row>
    <row r="289" spans="1:65" s="2" customFormat="1" ht="14.4" customHeight="1">
      <c r="A289" s="34"/>
      <c r="B289" s="147"/>
      <c r="C289" s="190" t="s">
        <v>877</v>
      </c>
      <c r="D289" s="190" t="s">
        <v>541</v>
      </c>
      <c r="E289" s="191" t="s">
        <v>3734</v>
      </c>
      <c r="F289" s="192" t="s">
        <v>3735</v>
      </c>
      <c r="G289" s="193" t="s">
        <v>138</v>
      </c>
      <c r="H289" s="194">
        <v>140</v>
      </c>
      <c r="I289" s="195"/>
      <c r="J289" s="194">
        <f t="shared" si="60"/>
        <v>0</v>
      </c>
      <c r="K289" s="196"/>
      <c r="L289" s="197"/>
      <c r="M289" s="198" t="s">
        <v>1</v>
      </c>
      <c r="N289" s="199" t="s">
        <v>46</v>
      </c>
      <c r="O289" s="60"/>
      <c r="P289" s="157">
        <f t="shared" si="61"/>
        <v>0</v>
      </c>
      <c r="Q289" s="157">
        <v>1.4999999999999999E-4</v>
      </c>
      <c r="R289" s="157">
        <f t="shared" si="62"/>
        <v>2.0999999999999998E-2</v>
      </c>
      <c r="S289" s="157">
        <v>0</v>
      </c>
      <c r="T289" s="158">
        <f t="shared" si="63"/>
        <v>0</v>
      </c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R289" s="159" t="s">
        <v>1897</v>
      </c>
      <c r="AT289" s="159" t="s">
        <v>541</v>
      </c>
      <c r="AU289" s="159" t="s">
        <v>140</v>
      </c>
      <c r="AY289" s="18" t="s">
        <v>239</v>
      </c>
      <c r="BE289" s="160">
        <f t="shared" si="64"/>
        <v>0</v>
      </c>
      <c r="BF289" s="160">
        <f t="shared" si="65"/>
        <v>0</v>
      </c>
      <c r="BG289" s="160">
        <f t="shared" si="66"/>
        <v>0</v>
      </c>
      <c r="BH289" s="160">
        <f t="shared" si="67"/>
        <v>0</v>
      </c>
      <c r="BI289" s="160">
        <f t="shared" si="68"/>
        <v>0</v>
      </c>
      <c r="BJ289" s="18" t="s">
        <v>140</v>
      </c>
      <c r="BK289" s="161">
        <f t="shared" si="69"/>
        <v>0</v>
      </c>
      <c r="BL289" s="18" t="s">
        <v>684</v>
      </c>
      <c r="BM289" s="159" t="s">
        <v>3736</v>
      </c>
    </row>
    <row r="290" spans="1:65" s="2" customFormat="1" ht="24.25" customHeight="1">
      <c r="A290" s="34"/>
      <c r="B290" s="147"/>
      <c r="C290" s="148" t="s">
        <v>892</v>
      </c>
      <c r="D290" s="148" t="s">
        <v>242</v>
      </c>
      <c r="E290" s="149" t="s">
        <v>3737</v>
      </c>
      <c r="F290" s="150" t="s">
        <v>3738</v>
      </c>
      <c r="G290" s="151" t="s">
        <v>138</v>
      </c>
      <c r="H290" s="152">
        <v>260</v>
      </c>
      <c r="I290" s="153"/>
      <c r="J290" s="152">
        <f t="shared" si="60"/>
        <v>0</v>
      </c>
      <c r="K290" s="154"/>
      <c r="L290" s="35"/>
      <c r="M290" s="155" t="s">
        <v>1</v>
      </c>
      <c r="N290" s="156" t="s">
        <v>46</v>
      </c>
      <c r="O290" s="60"/>
      <c r="P290" s="157">
        <f t="shared" si="61"/>
        <v>0</v>
      </c>
      <c r="Q290" s="157">
        <v>0</v>
      </c>
      <c r="R290" s="157">
        <f t="shared" si="62"/>
        <v>0</v>
      </c>
      <c r="S290" s="157">
        <v>0</v>
      </c>
      <c r="T290" s="158">
        <f t="shared" si="63"/>
        <v>0</v>
      </c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R290" s="159" t="s">
        <v>684</v>
      </c>
      <c r="AT290" s="159" t="s">
        <v>242</v>
      </c>
      <c r="AU290" s="159" t="s">
        <v>140</v>
      </c>
      <c r="AY290" s="18" t="s">
        <v>239</v>
      </c>
      <c r="BE290" s="160">
        <f t="shared" si="64"/>
        <v>0</v>
      </c>
      <c r="BF290" s="160">
        <f t="shared" si="65"/>
        <v>0</v>
      </c>
      <c r="BG290" s="160">
        <f t="shared" si="66"/>
        <v>0</v>
      </c>
      <c r="BH290" s="160">
        <f t="shared" si="67"/>
        <v>0</v>
      </c>
      <c r="BI290" s="160">
        <f t="shared" si="68"/>
        <v>0</v>
      </c>
      <c r="BJ290" s="18" t="s">
        <v>140</v>
      </c>
      <c r="BK290" s="161">
        <f t="shared" si="69"/>
        <v>0</v>
      </c>
      <c r="BL290" s="18" t="s">
        <v>684</v>
      </c>
      <c r="BM290" s="159" t="s">
        <v>3739</v>
      </c>
    </row>
    <row r="291" spans="1:65" s="2" customFormat="1" ht="14.4" customHeight="1">
      <c r="A291" s="34"/>
      <c r="B291" s="147"/>
      <c r="C291" s="190" t="s">
        <v>898</v>
      </c>
      <c r="D291" s="190" t="s">
        <v>541</v>
      </c>
      <c r="E291" s="191" t="s">
        <v>3740</v>
      </c>
      <c r="F291" s="192" t="s">
        <v>3741</v>
      </c>
      <c r="G291" s="193" t="s">
        <v>138</v>
      </c>
      <c r="H291" s="194">
        <v>260</v>
      </c>
      <c r="I291" s="195"/>
      <c r="J291" s="194">
        <f t="shared" si="60"/>
        <v>0</v>
      </c>
      <c r="K291" s="196"/>
      <c r="L291" s="197"/>
      <c r="M291" s="198" t="s">
        <v>1</v>
      </c>
      <c r="N291" s="199" t="s">
        <v>46</v>
      </c>
      <c r="O291" s="60"/>
      <c r="P291" s="157">
        <f t="shared" si="61"/>
        <v>0</v>
      </c>
      <c r="Q291" s="157">
        <v>4.0000000000000003E-5</v>
      </c>
      <c r="R291" s="157">
        <f t="shared" si="62"/>
        <v>1.0400000000000001E-2</v>
      </c>
      <c r="S291" s="157">
        <v>0</v>
      </c>
      <c r="T291" s="158">
        <f t="shared" si="63"/>
        <v>0</v>
      </c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R291" s="159" t="s">
        <v>1897</v>
      </c>
      <c r="AT291" s="159" t="s">
        <v>541</v>
      </c>
      <c r="AU291" s="159" t="s">
        <v>140</v>
      </c>
      <c r="AY291" s="18" t="s">
        <v>239</v>
      </c>
      <c r="BE291" s="160">
        <f t="shared" si="64"/>
        <v>0</v>
      </c>
      <c r="BF291" s="160">
        <f t="shared" si="65"/>
        <v>0</v>
      </c>
      <c r="BG291" s="160">
        <f t="shared" si="66"/>
        <v>0</v>
      </c>
      <c r="BH291" s="160">
        <f t="shared" si="67"/>
        <v>0</v>
      </c>
      <c r="BI291" s="160">
        <f t="shared" si="68"/>
        <v>0</v>
      </c>
      <c r="BJ291" s="18" t="s">
        <v>140</v>
      </c>
      <c r="BK291" s="161">
        <f t="shared" si="69"/>
        <v>0</v>
      </c>
      <c r="BL291" s="18" t="s">
        <v>684</v>
      </c>
      <c r="BM291" s="159" t="s">
        <v>3742</v>
      </c>
    </row>
    <row r="292" spans="1:65" s="2" customFormat="1" ht="38" customHeight="1">
      <c r="A292" s="34"/>
      <c r="B292" s="147"/>
      <c r="C292" s="148" t="s">
        <v>1421</v>
      </c>
      <c r="D292" s="148" t="s">
        <v>242</v>
      </c>
      <c r="E292" s="149" t="s">
        <v>3743</v>
      </c>
      <c r="F292" s="150" t="s">
        <v>3744</v>
      </c>
      <c r="G292" s="151" t="s">
        <v>138</v>
      </c>
      <c r="H292" s="152">
        <v>80</v>
      </c>
      <c r="I292" s="153"/>
      <c r="J292" s="152">
        <f t="shared" si="60"/>
        <v>0</v>
      </c>
      <c r="K292" s="154"/>
      <c r="L292" s="35"/>
      <c r="M292" s="155" t="s">
        <v>1</v>
      </c>
      <c r="N292" s="156" t="s">
        <v>46</v>
      </c>
      <c r="O292" s="60"/>
      <c r="P292" s="157">
        <f t="shared" si="61"/>
        <v>0</v>
      </c>
      <c r="Q292" s="157">
        <v>0</v>
      </c>
      <c r="R292" s="157">
        <f t="shared" si="62"/>
        <v>0</v>
      </c>
      <c r="S292" s="157">
        <v>0</v>
      </c>
      <c r="T292" s="158">
        <f t="shared" si="63"/>
        <v>0</v>
      </c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R292" s="159" t="s">
        <v>684</v>
      </c>
      <c r="AT292" s="159" t="s">
        <v>242</v>
      </c>
      <c r="AU292" s="159" t="s">
        <v>140</v>
      </c>
      <c r="AY292" s="18" t="s">
        <v>239</v>
      </c>
      <c r="BE292" s="160">
        <f t="shared" si="64"/>
        <v>0</v>
      </c>
      <c r="BF292" s="160">
        <f t="shared" si="65"/>
        <v>0</v>
      </c>
      <c r="BG292" s="160">
        <f t="shared" si="66"/>
        <v>0</v>
      </c>
      <c r="BH292" s="160">
        <f t="shared" si="67"/>
        <v>0</v>
      </c>
      <c r="BI292" s="160">
        <f t="shared" si="68"/>
        <v>0</v>
      </c>
      <c r="BJ292" s="18" t="s">
        <v>140</v>
      </c>
      <c r="BK292" s="161">
        <f t="shared" si="69"/>
        <v>0</v>
      </c>
      <c r="BL292" s="18" t="s">
        <v>684</v>
      </c>
      <c r="BM292" s="159" t="s">
        <v>3745</v>
      </c>
    </row>
    <row r="293" spans="1:65" s="2" customFormat="1" ht="14.4" customHeight="1">
      <c r="A293" s="34"/>
      <c r="B293" s="147"/>
      <c r="C293" s="190" t="s">
        <v>1423</v>
      </c>
      <c r="D293" s="190" t="s">
        <v>541</v>
      </c>
      <c r="E293" s="191" t="s">
        <v>3435</v>
      </c>
      <c r="F293" s="192" t="s">
        <v>3436</v>
      </c>
      <c r="G293" s="193" t="s">
        <v>138</v>
      </c>
      <c r="H293" s="194">
        <v>80</v>
      </c>
      <c r="I293" s="195"/>
      <c r="J293" s="194">
        <f t="shared" si="60"/>
        <v>0</v>
      </c>
      <c r="K293" s="196"/>
      <c r="L293" s="197"/>
      <c r="M293" s="198" t="s">
        <v>1</v>
      </c>
      <c r="N293" s="199" t="s">
        <v>46</v>
      </c>
      <c r="O293" s="60"/>
      <c r="P293" s="157">
        <f t="shared" si="61"/>
        <v>0</v>
      </c>
      <c r="Q293" s="157">
        <v>1.7000000000000001E-4</v>
      </c>
      <c r="R293" s="157">
        <f t="shared" si="62"/>
        <v>1.3600000000000001E-2</v>
      </c>
      <c r="S293" s="157">
        <v>0</v>
      </c>
      <c r="T293" s="158">
        <f t="shared" si="63"/>
        <v>0</v>
      </c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R293" s="159" t="s">
        <v>1897</v>
      </c>
      <c r="AT293" s="159" t="s">
        <v>541</v>
      </c>
      <c r="AU293" s="159" t="s">
        <v>140</v>
      </c>
      <c r="AY293" s="18" t="s">
        <v>239</v>
      </c>
      <c r="BE293" s="160">
        <f t="shared" si="64"/>
        <v>0</v>
      </c>
      <c r="BF293" s="160">
        <f t="shared" si="65"/>
        <v>0</v>
      </c>
      <c r="BG293" s="160">
        <f t="shared" si="66"/>
        <v>0</v>
      </c>
      <c r="BH293" s="160">
        <f t="shared" si="67"/>
        <v>0</v>
      </c>
      <c r="BI293" s="160">
        <f t="shared" si="68"/>
        <v>0</v>
      </c>
      <c r="BJ293" s="18" t="s">
        <v>140</v>
      </c>
      <c r="BK293" s="161">
        <f t="shared" si="69"/>
        <v>0</v>
      </c>
      <c r="BL293" s="18" t="s">
        <v>684</v>
      </c>
      <c r="BM293" s="159" t="s">
        <v>3746</v>
      </c>
    </row>
    <row r="294" spans="1:65" s="2" customFormat="1" ht="38" customHeight="1">
      <c r="A294" s="34"/>
      <c r="B294" s="147"/>
      <c r="C294" s="148" t="s">
        <v>1428</v>
      </c>
      <c r="D294" s="148" t="s">
        <v>242</v>
      </c>
      <c r="E294" s="149" t="s">
        <v>3747</v>
      </c>
      <c r="F294" s="150" t="s">
        <v>3748</v>
      </c>
      <c r="G294" s="151" t="s">
        <v>138</v>
      </c>
      <c r="H294" s="152">
        <v>150</v>
      </c>
      <c r="I294" s="153"/>
      <c r="J294" s="152">
        <f t="shared" si="60"/>
        <v>0</v>
      </c>
      <c r="K294" s="154"/>
      <c r="L294" s="35"/>
      <c r="M294" s="155" t="s">
        <v>1</v>
      </c>
      <c r="N294" s="156" t="s">
        <v>46</v>
      </c>
      <c r="O294" s="60"/>
      <c r="P294" s="157">
        <f t="shared" si="61"/>
        <v>0</v>
      </c>
      <c r="Q294" s="157">
        <v>0</v>
      </c>
      <c r="R294" s="157">
        <f t="shared" si="62"/>
        <v>0</v>
      </c>
      <c r="S294" s="157">
        <v>0</v>
      </c>
      <c r="T294" s="158">
        <f t="shared" si="63"/>
        <v>0</v>
      </c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R294" s="159" t="s">
        <v>684</v>
      </c>
      <c r="AT294" s="159" t="s">
        <v>242</v>
      </c>
      <c r="AU294" s="159" t="s">
        <v>140</v>
      </c>
      <c r="AY294" s="18" t="s">
        <v>239</v>
      </c>
      <c r="BE294" s="160">
        <f t="shared" si="64"/>
        <v>0</v>
      </c>
      <c r="BF294" s="160">
        <f t="shared" si="65"/>
        <v>0</v>
      </c>
      <c r="BG294" s="160">
        <f t="shared" si="66"/>
        <v>0</v>
      </c>
      <c r="BH294" s="160">
        <f t="shared" si="67"/>
        <v>0</v>
      </c>
      <c r="BI294" s="160">
        <f t="shared" si="68"/>
        <v>0</v>
      </c>
      <c r="BJ294" s="18" t="s">
        <v>140</v>
      </c>
      <c r="BK294" s="161">
        <f t="shared" si="69"/>
        <v>0</v>
      </c>
      <c r="BL294" s="18" t="s">
        <v>684</v>
      </c>
      <c r="BM294" s="159" t="s">
        <v>3749</v>
      </c>
    </row>
    <row r="295" spans="1:65" s="2" customFormat="1" ht="14.4" customHeight="1">
      <c r="A295" s="34"/>
      <c r="B295" s="147"/>
      <c r="C295" s="190" t="s">
        <v>1431</v>
      </c>
      <c r="D295" s="190" t="s">
        <v>541</v>
      </c>
      <c r="E295" s="191" t="s">
        <v>3439</v>
      </c>
      <c r="F295" s="192" t="s">
        <v>3440</v>
      </c>
      <c r="G295" s="193" t="s">
        <v>138</v>
      </c>
      <c r="H295" s="194">
        <v>150</v>
      </c>
      <c r="I295" s="195"/>
      <c r="J295" s="194">
        <f t="shared" si="60"/>
        <v>0</v>
      </c>
      <c r="K295" s="196"/>
      <c r="L295" s="197"/>
      <c r="M295" s="198" t="s">
        <v>1</v>
      </c>
      <c r="N295" s="199" t="s">
        <v>46</v>
      </c>
      <c r="O295" s="60"/>
      <c r="P295" s="157">
        <f t="shared" si="61"/>
        <v>0</v>
      </c>
      <c r="Q295" s="157">
        <v>1.7000000000000001E-4</v>
      </c>
      <c r="R295" s="157">
        <f t="shared" si="62"/>
        <v>2.5500000000000002E-2</v>
      </c>
      <c r="S295" s="157">
        <v>0</v>
      </c>
      <c r="T295" s="158">
        <f t="shared" si="63"/>
        <v>0</v>
      </c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R295" s="159" t="s">
        <v>1897</v>
      </c>
      <c r="AT295" s="159" t="s">
        <v>541</v>
      </c>
      <c r="AU295" s="159" t="s">
        <v>140</v>
      </c>
      <c r="AY295" s="18" t="s">
        <v>239</v>
      </c>
      <c r="BE295" s="160">
        <f t="shared" si="64"/>
        <v>0</v>
      </c>
      <c r="BF295" s="160">
        <f t="shared" si="65"/>
        <v>0</v>
      </c>
      <c r="BG295" s="160">
        <f t="shared" si="66"/>
        <v>0</v>
      </c>
      <c r="BH295" s="160">
        <f t="shared" si="67"/>
        <v>0</v>
      </c>
      <c r="BI295" s="160">
        <f t="shared" si="68"/>
        <v>0</v>
      </c>
      <c r="BJ295" s="18" t="s">
        <v>140</v>
      </c>
      <c r="BK295" s="161">
        <f t="shared" si="69"/>
        <v>0</v>
      </c>
      <c r="BL295" s="18" t="s">
        <v>684</v>
      </c>
      <c r="BM295" s="159" t="s">
        <v>3750</v>
      </c>
    </row>
    <row r="296" spans="1:65" s="2" customFormat="1" ht="38" customHeight="1">
      <c r="A296" s="34"/>
      <c r="B296" s="147"/>
      <c r="C296" s="148" t="s">
        <v>953</v>
      </c>
      <c r="D296" s="148" t="s">
        <v>242</v>
      </c>
      <c r="E296" s="149" t="s">
        <v>3751</v>
      </c>
      <c r="F296" s="150" t="s">
        <v>3752</v>
      </c>
      <c r="G296" s="151" t="s">
        <v>138</v>
      </c>
      <c r="H296" s="152">
        <v>130</v>
      </c>
      <c r="I296" s="153"/>
      <c r="J296" s="152">
        <f t="shared" si="60"/>
        <v>0</v>
      </c>
      <c r="K296" s="154"/>
      <c r="L296" s="35"/>
      <c r="M296" s="155" t="s">
        <v>1</v>
      </c>
      <c r="N296" s="156" t="s">
        <v>46</v>
      </c>
      <c r="O296" s="60"/>
      <c r="P296" s="157">
        <f t="shared" si="61"/>
        <v>0</v>
      </c>
      <c r="Q296" s="157">
        <v>0</v>
      </c>
      <c r="R296" s="157">
        <f t="shared" si="62"/>
        <v>0</v>
      </c>
      <c r="S296" s="157">
        <v>0</v>
      </c>
      <c r="T296" s="158">
        <f t="shared" si="63"/>
        <v>0</v>
      </c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R296" s="159" t="s">
        <v>684</v>
      </c>
      <c r="AT296" s="159" t="s">
        <v>242</v>
      </c>
      <c r="AU296" s="159" t="s">
        <v>140</v>
      </c>
      <c r="AY296" s="18" t="s">
        <v>239</v>
      </c>
      <c r="BE296" s="160">
        <f t="shared" si="64"/>
        <v>0</v>
      </c>
      <c r="BF296" s="160">
        <f t="shared" si="65"/>
        <v>0</v>
      </c>
      <c r="BG296" s="160">
        <f t="shared" si="66"/>
        <v>0</v>
      </c>
      <c r="BH296" s="160">
        <f t="shared" si="67"/>
        <v>0</v>
      </c>
      <c r="BI296" s="160">
        <f t="shared" si="68"/>
        <v>0</v>
      </c>
      <c r="BJ296" s="18" t="s">
        <v>140</v>
      </c>
      <c r="BK296" s="161">
        <f t="shared" si="69"/>
        <v>0</v>
      </c>
      <c r="BL296" s="18" t="s">
        <v>684</v>
      </c>
      <c r="BM296" s="159" t="s">
        <v>3753</v>
      </c>
    </row>
    <row r="297" spans="1:65" s="2" customFormat="1" ht="24.25" customHeight="1">
      <c r="A297" s="34"/>
      <c r="B297" s="147"/>
      <c r="C297" s="190" t="s">
        <v>477</v>
      </c>
      <c r="D297" s="190" t="s">
        <v>541</v>
      </c>
      <c r="E297" s="191" t="s">
        <v>3754</v>
      </c>
      <c r="F297" s="192" t="s">
        <v>3755</v>
      </c>
      <c r="G297" s="193" t="s">
        <v>138</v>
      </c>
      <c r="H297" s="194">
        <v>130</v>
      </c>
      <c r="I297" s="195"/>
      <c r="J297" s="194">
        <f t="shared" si="60"/>
        <v>0</v>
      </c>
      <c r="K297" s="196"/>
      <c r="L297" s="197"/>
      <c r="M297" s="198" t="s">
        <v>1</v>
      </c>
      <c r="N297" s="199" t="s">
        <v>46</v>
      </c>
      <c r="O297" s="60"/>
      <c r="P297" s="157">
        <f t="shared" si="61"/>
        <v>0</v>
      </c>
      <c r="Q297" s="157">
        <v>1.1E-4</v>
      </c>
      <c r="R297" s="157">
        <f t="shared" si="62"/>
        <v>1.43E-2</v>
      </c>
      <c r="S297" s="157">
        <v>0</v>
      </c>
      <c r="T297" s="158">
        <f t="shared" si="63"/>
        <v>0</v>
      </c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R297" s="159" t="s">
        <v>1897</v>
      </c>
      <c r="AT297" s="159" t="s">
        <v>541</v>
      </c>
      <c r="AU297" s="159" t="s">
        <v>140</v>
      </c>
      <c r="AY297" s="18" t="s">
        <v>239</v>
      </c>
      <c r="BE297" s="160">
        <f t="shared" si="64"/>
        <v>0</v>
      </c>
      <c r="BF297" s="160">
        <f t="shared" si="65"/>
        <v>0</v>
      </c>
      <c r="BG297" s="160">
        <f t="shared" si="66"/>
        <v>0</v>
      </c>
      <c r="BH297" s="160">
        <f t="shared" si="67"/>
        <v>0</v>
      </c>
      <c r="BI297" s="160">
        <f t="shared" si="68"/>
        <v>0</v>
      </c>
      <c r="BJ297" s="18" t="s">
        <v>140</v>
      </c>
      <c r="BK297" s="161">
        <f t="shared" si="69"/>
        <v>0</v>
      </c>
      <c r="BL297" s="18" t="s">
        <v>684</v>
      </c>
      <c r="BM297" s="159" t="s">
        <v>3756</v>
      </c>
    </row>
    <row r="298" spans="1:65" s="2" customFormat="1" ht="38" customHeight="1">
      <c r="A298" s="34"/>
      <c r="B298" s="147"/>
      <c r="C298" s="148" t="s">
        <v>485</v>
      </c>
      <c r="D298" s="148" t="s">
        <v>242</v>
      </c>
      <c r="E298" s="149" t="s">
        <v>3757</v>
      </c>
      <c r="F298" s="150" t="s">
        <v>3758</v>
      </c>
      <c r="G298" s="151" t="s">
        <v>138</v>
      </c>
      <c r="H298" s="152">
        <v>12</v>
      </c>
      <c r="I298" s="153"/>
      <c r="J298" s="152">
        <f t="shared" si="60"/>
        <v>0</v>
      </c>
      <c r="K298" s="154"/>
      <c r="L298" s="35"/>
      <c r="M298" s="155" t="s">
        <v>1</v>
      </c>
      <c r="N298" s="156" t="s">
        <v>46</v>
      </c>
      <c r="O298" s="60"/>
      <c r="P298" s="157">
        <f t="shared" si="61"/>
        <v>0</v>
      </c>
      <c r="Q298" s="157">
        <v>0</v>
      </c>
      <c r="R298" s="157">
        <f t="shared" si="62"/>
        <v>0</v>
      </c>
      <c r="S298" s="157">
        <v>0</v>
      </c>
      <c r="T298" s="158">
        <f t="shared" si="63"/>
        <v>0</v>
      </c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R298" s="159" t="s">
        <v>684</v>
      </c>
      <c r="AT298" s="159" t="s">
        <v>242</v>
      </c>
      <c r="AU298" s="159" t="s">
        <v>140</v>
      </c>
      <c r="AY298" s="18" t="s">
        <v>239</v>
      </c>
      <c r="BE298" s="160">
        <f t="shared" si="64"/>
        <v>0</v>
      </c>
      <c r="BF298" s="160">
        <f t="shared" si="65"/>
        <v>0</v>
      </c>
      <c r="BG298" s="160">
        <f t="shared" si="66"/>
        <v>0</v>
      </c>
      <c r="BH298" s="160">
        <f t="shared" si="67"/>
        <v>0</v>
      </c>
      <c r="BI298" s="160">
        <f t="shared" si="68"/>
        <v>0</v>
      </c>
      <c r="BJ298" s="18" t="s">
        <v>140</v>
      </c>
      <c r="BK298" s="161">
        <f t="shared" si="69"/>
        <v>0</v>
      </c>
      <c r="BL298" s="18" t="s">
        <v>684</v>
      </c>
      <c r="BM298" s="159" t="s">
        <v>3759</v>
      </c>
    </row>
    <row r="299" spans="1:65" s="2" customFormat="1" ht="24.25" customHeight="1">
      <c r="A299" s="34"/>
      <c r="B299" s="147"/>
      <c r="C299" s="190" t="s">
        <v>481</v>
      </c>
      <c r="D299" s="190" t="s">
        <v>541</v>
      </c>
      <c r="E299" s="191" t="s">
        <v>3447</v>
      </c>
      <c r="F299" s="192" t="s">
        <v>3448</v>
      </c>
      <c r="G299" s="193" t="s">
        <v>138</v>
      </c>
      <c r="H299" s="194">
        <v>12</v>
      </c>
      <c r="I299" s="195"/>
      <c r="J299" s="194">
        <f t="shared" si="60"/>
        <v>0</v>
      </c>
      <c r="K299" s="196"/>
      <c r="L299" s="197"/>
      <c r="M299" s="198" t="s">
        <v>1</v>
      </c>
      <c r="N299" s="199" t="s">
        <v>46</v>
      </c>
      <c r="O299" s="60"/>
      <c r="P299" s="157">
        <f t="shared" si="61"/>
        <v>0</v>
      </c>
      <c r="Q299" s="157">
        <v>1.6000000000000001E-4</v>
      </c>
      <c r="R299" s="157">
        <f t="shared" si="62"/>
        <v>1.9200000000000003E-3</v>
      </c>
      <c r="S299" s="157">
        <v>0</v>
      </c>
      <c r="T299" s="158">
        <f t="shared" si="63"/>
        <v>0</v>
      </c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R299" s="159" t="s">
        <v>1897</v>
      </c>
      <c r="AT299" s="159" t="s">
        <v>541</v>
      </c>
      <c r="AU299" s="159" t="s">
        <v>140</v>
      </c>
      <c r="AY299" s="18" t="s">
        <v>239</v>
      </c>
      <c r="BE299" s="160">
        <f t="shared" si="64"/>
        <v>0</v>
      </c>
      <c r="BF299" s="160">
        <f t="shared" si="65"/>
        <v>0</v>
      </c>
      <c r="BG299" s="160">
        <f t="shared" si="66"/>
        <v>0</v>
      </c>
      <c r="BH299" s="160">
        <f t="shared" si="67"/>
        <v>0</v>
      </c>
      <c r="BI299" s="160">
        <f t="shared" si="68"/>
        <v>0</v>
      </c>
      <c r="BJ299" s="18" t="s">
        <v>140</v>
      </c>
      <c r="BK299" s="161">
        <f t="shared" si="69"/>
        <v>0</v>
      </c>
      <c r="BL299" s="18" t="s">
        <v>684</v>
      </c>
      <c r="BM299" s="159" t="s">
        <v>3760</v>
      </c>
    </row>
    <row r="300" spans="1:65" s="2" customFormat="1" ht="24.25" customHeight="1">
      <c r="A300" s="34"/>
      <c r="B300" s="147"/>
      <c r="C300" s="148" t="s">
        <v>854</v>
      </c>
      <c r="D300" s="148" t="s">
        <v>242</v>
      </c>
      <c r="E300" s="149" t="s">
        <v>3761</v>
      </c>
      <c r="F300" s="150" t="s">
        <v>3762</v>
      </c>
      <c r="G300" s="151" t="s">
        <v>138</v>
      </c>
      <c r="H300" s="152">
        <v>80</v>
      </c>
      <c r="I300" s="153"/>
      <c r="J300" s="152">
        <f t="shared" si="60"/>
        <v>0</v>
      </c>
      <c r="K300" s="154"/>
      <c r="L300" s="35"/>
      <c r="M300" s="155" t="s">
        <v>1</v>
      </c>
      <c r="N300" s="156" t="s">
        <v>46</v>
      </c>
      <c r="O300" s="60"/>
      <c r="P300" s="157">
        <f t="shared" si="61"/>
        <v>0</v>
      </c>
      <c r="Q300" s="157">
        <v>0</v>
      </c>
      <c r="R300" s="157">
        <f t="shared" si="62"/>
        <v>0</v>
      </c>
      <c r="S300" s="157">
        <v>0</v>
      </c>
      <c r="T300" s="158">
        <f t="shared" si="63"/>
        <v>0</v>
      </c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R300" s="159" t="s">
        <v>684</v>
      </c>
      <c r="AT300" s="159" t="s">
        <v>242</v>
      </c>
      <c r="AU300" s="159" t="s">
        <v>140</v>
      </c>
      <c r="AY300" s="18" t="s">
        <v>239</v>
      </c>
      <c r="BE300" s="160">
        <f t="shared" si="64"/>
        <v>0</v>
      </c>
      <c r="BF300" s="160">
        <f t="shared" si="65"/>
        <v>0</v>
      </c>
      <c r="BG300" s="160">
        <f t="shared" si="66"/>
        <v>0</v>
      </c>
      <c r="BH300" s="160">
        <f t="shared" si="67"/>
        <v>0</v>
      </c>
      <c r="BI300" s="160">
        <f t="shared" si="68"/>
        <v>0</v>
      </c>
      <c r="BJ300" s="18" t="s">
        <v>140</v>
      </c>
      <c r="BK300" s="161">
        <f t="shared" si="69"/>
        <v>0</v>
      </c>
      <c r="BL300" s="18" t="s">
        <v>684</v>
      </c>
      <c r="BM300" s="159" t="s">
        <v>3763</v>
      </c>
    </row>
    <row r="301" spans="1:65" s="2" customFormat="1" ht="14.4" customHeight="1">
      <c r="A301" s="34"/>
      <c r="B301" s="147"/>
      <c r="C301" s="190" t="s">
        <v>713</v>
      </c>
      <c r="D301" s="190" t="s">
        <v>541</v>
      </c>
      <c r="E301" s="191" t="s">
        <v>3764</v>
      </c>
      <c r="F301" s="192" t="s">
        <v>5484</v>
      </c>
      <c r="G301" s="193" t="s">
        <v>138</v>
      </c>
      <c r="H301" s="194">
        <v>44</v>
      </c>
      <c r="I301" s="195"/>
      <c r="J301" s="194">
        <f t="shared" si="60"/>
        <v>0</v>
      </c>
      <c r="K301" s="196"/>
      <c r="L301" s="197"/>
      <c r="M301" s="198" t="s">
        <v>1</v>
      </c>
      <c r="N301" s="199" t="s">
        <v>46</v>
      </c>
      <c r="O301" s="60"/>
      <c r="P301" s="157">
        <f t="shared" si="61"/>
        <v>0</v>
      </c>
      <c r="Q301" s="157">
        <v>1E-4</v>
      </c>
      <c r="R301" s="157">
        <f t="shared" si="62"/>
        <v>4.4000000000000003E-3</v>
      </c>
      <c r="S301" s="157">
        <v>0</v>
      </c>
      <c r="T301" s="158">
        <f t="shared" si="63"/>
        <v>0</v>
      </c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R301" s="159" t="s">
        <v>1897</v>
      </c>
      <c r="AT301" s="159" t="s">
        <v>541</v>
      </c>
      <c r="AU301" s="159" t="s">
        <v>140</v>
      </c>
      <c r="AY301" s="18" t="s">
        <v>239</v>
      </c>
      <c r="BE301" s="160">
        <f t="shared" si="64"/>
        <v>0</v>
      </c>
      <c r="BF301" s="160">
        <f t="shared" si="65"/>
        <v>0</v>
      </c>
      <c r="BG301" s="160">
        <f t="shared" si="66"/>
        <v>0</v>
      </c>
      <c r="BH301" s="160">
        <f t="shared" si="67"/>
        <v>0</v>
      </c>
      <c r="BI301" s="160">
        <f t="shared" si="68"/>
        <v>0</v>
      </c>
      <c r="BJ301" s="18" t="s">
        <v>140</v>
      </c>
      <c r="BK301" s="161">
        <f t="shared" si="69"/>
        <v>0</v>
      </c>
      <c r="BL301" s="18" t="s">
        <v>684</v>
      </c>
      <c r="BM301" s="159" t="s">
        <v>3765</v>
      </c>
    </row>
    <row r="302" spans="1:65" s="2" customFormat="1" ht="14.4" customHeight="1">
      <c r="A302" s="34"/>
      <c r="B302" s="147"/>
      <c r="C302" s="190" t="s">
        <v>718</v>
      </c>
      <c r="D302" s="190" t="s">
        <v>541</v>
      </c>
      <c r="E302" s="191" t="s">
        <v>3766</v>
      </c>
      <c r="F302" s="192" t="s">
        <v>5485</v>
      </c>
      <c r="G302" s="193" t="s">
        <v>138</v>
      </c>
      <c r="H302" s="194">
        <v>36</v>
      </c>
      <c r="I302" s="195"/>
      <c r="J302" s="194">
        <f t="shared" si="60"/>
        <v>0</v>
      </c>
      <c r="K302" s="196"/>
      <c r="L302" s="197"/>
      <c r="M302" s="198" t="s">
        <v>1</v>
      </c>
      <c r="N302" s="199" t="s">
        <v>46</v>
      </c>
      <c r="O302" s="60"/>
      <c r="P302" s="157">
        <f t="shared" si="61"/>
        <v>0</v>
      </c>
      <c r="Q302" s="157">
        <v>3.4000000000000002E-4</v>
      </c>
      <c r="R302" s="157">
        <f t="shared" si="62"/>
        <v>1.2240000000000001E-2</v>
      </c>
      <c r="S302" s="157">
        <v>0</v>
      </c>
      <c r="T302" s="158">
        <f t="shared" si="63"/>
        <v>0</v>
      </c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R302" s="159" t="s">
        <v>1897</v>
      </c>
      <c r="AT302" s="159" t="s">
        <v>541</v>
      </c>
      <c r="AU302" s="159" t="s">
        <v>140</v>
      </c>
      <c r="AY302" s="18" t="s">
        <v>239</v>
      </c>
      <c r="BE302" s="160">
        <f t="shared" si="64"/>
        <v>0</v>
      </c>
      <c r="BF302" s="160">
        <f t="shared" si="65"/>
        <v>0</v>
      </c>
      <c r="BG302" s="160">
        <f t="shared" si="66"/>
        <v>0</v>
      </c>
      <c r="BH302" s="160">
        <f t="shared" si="67"/>
        <v>0</v>
      </c>
      <c r="BI302" s="160">
        <f t="shared" si="68"/>
        <v>0</v>
      </c>
      <c r="BJ302" s="18" t="s">
        <v>140</v>
      </c>
      <c r="BK302" s="161">
        <f t="shared" si="69"/>
        <v>0</v>
      </c>
      <c r="BL302" s="18" t="s">
        <v>684</v>
      </c>
      <c r="BM302" s="159" t="s">
        <v>3767</v>
      </c>
    </row>
    <row r="303" spans="1:65" s="2" customFormat="1" ht="24.25" customHeight="1">
      <c r="A303" s="34"/>
      <c r="B303" s="147"/>
      <c r="C303" s="148" t="s">
        <v>699</v>
      </c>
      <c r="D303" s="148" t="s">
        <v>242</v>
      </c>
      <c r="E303" s="149" t="s">
        <v>3768</v>
      </c>
      <c r="F303" s="150" t="s">
        <v>3769</v>
      </c>
      <c r="G303" s="151" t="s">
        <v>138</v>
      </c>
      <c r="H303" s="152">
        <v>625</v>
      </c>
      <c r="I303" s="153"/>
      <c r="J303" s="152">
        <f t="shared" si="60"/>
        <v>0</v>
      </c>
      <c r="K303" s="154"/>
      <c r="L303" s="35"/>
      <c r="M303" s="155" t="s">
        <v>1</v>
      </c>
      <c r="N303" s="156" t="s">
        <v>46</v>
      </c>
      <c r="O303" s="60"/>
      <c r="P303" s="157">
        <f t="shared" si="61"/>
        <v>0</v>
      </c>
      <c r="Q303" s="157">
        <v>0</v>
      </c>
      <c r="R303" s="157">
        <f t="shared" si="62"/>
        <v>0</v>
      </c>
      <c r="S303" s="157">
        <v>0</v>
      </c>
      <c r="T303" s="158">
        <f t="shared" si="63"/>
        <v>0</v>
      </c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R303" s="159" t="s">
        <v>684</v>
      </c>
      <c r="AT303" s="159" t="s">
        <v>242</v>
      </c>
      <c r="AU303" s="159" t="s">
        <v>140</v>
      </c>
      <c r="AY303" s="18" t="s">
        <v>239</v>
      </c>
      <c r="BE303" s="160">
        <f t="shared" si="64"/>
        <v>0</v>
      </c>
      <c r="BF303" s="160">
        <f t="shared" si="65"/>
        <v>0</v>
      </c>
      <c r="BG303" s="160">
        <f t="shared" si="66"/>
        <v>0</v>
      </c>
      <c r="BH303" s="160">
        <f t="shared" si="67"/>
        <v>0</v>
      </c>
      <c r="BI303" s="160">
        <f t="shared" si="68"/>
        <v>0</v>
      </c>
      <c r="BJ303" s="18" t="s">
        <v>140</v>
      </c>
      <c r="BK303" s="161">
        <f t="shared" si="69"/>
        <v>0</v>
      </c>
      <c r="BL303" s="18" t="s">
        <v>684</v>
      </c>
      <c r="BM303" s="159" t="s">
        <v>3770</v>
      </c>
    </row>
    <row r="304" spans="1:65" s="2" customFormat="1" ht="14.4" customHeight="1">
      <c r="A304" s="34"/>
      <c r="B304" s="147"/>
      <c r="C304" s="190" t="s">
        <v>704</v>
      </c>
      <c r="D304" s="190" t="s">
        <v>541</v>
      </c>
      <c r="E304" s="191" t="s">
        <v>3771</v>
      </c>
      <c r="F304" s="192" t="s">
        <v>3772</v>
      </c>
      <c r="G304" s="193" t="s">
        <v>138</v>
      </c>
      <c r="H304" s="194">
        <v>625</v>
      </c>
      <c r="I304" s="195"/>
      <c r="J304" s="194">
        <f t="shared" si="60"/>
        <v>0</v>
      </c>
      <c r="K304" s="196"/>
      <c r="L304" s="197"/>
      <c r="M304" s="198" t="s">
        <v>1</v>
      </c>
      <c r="N304" s="199" t="s">
        <v>46</v>
      </c>
      <c r="O304" s="60"/>
      <c r="P304" s="157">
        <f t="shared" si="61"/>
        <v>0</v>
      </c>
      <c r="Q304" s="157">
        <v>1.3999999999999999E-4</v>
      </c>
      <c r="R304" s="157">
        <f t="shared" si="62"/>
        <v>8.7499999999999994E-2</v>
      </c>
      <c r="S304" s="157">
        <v>0</v>
      </c>
      <c r="T304" s="158">
        <f t="shared" si="63"/>
        <v>0</v>
      </c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R304" s="159" t="s">
        <v>1897</v>
      </c>
      <c r="AT304" s="159" t="s">
        <v>541</v>
      </c>
      <c r="AU304" s="159" t="s">
        <v>140</v>
      </c>
      <c r="AY304" s="18" t="s">
        <v>239</v>
      </c>
      <c r="BE304" s="160">
        <f t="shared" si="64"/>
        <v>0</v>
      </c>
      <c r="BF304" s="160">
        <f t="shared" si="65"/>
        <v>0</v>
      </c>
      <c r="BG304" s="160">
        <f t="shared" si="66"/>
        <v>0</v>
      </c>
      <c r="BH304" s="160">
        <f t="shared" si="67"/>
        <v>0</v>
      </c>
      <c r="BI304" s="160">
        <f t="shared" si="68"/>
        <v>0</v>
      </c>
      <c r="BJ304" s="18" t="s">
        <v>140</v>
      </c>
      <c r="BK304" s="161">
        <f t="shared" si="69"/>
        <v>0</v>
      </c>
      <c r="BL304" s="18" t="s">
        <v>684</v>
      </c>
      <c r="BM304" s="159" t="s">
        <v>3773</v>
      </c>
    </row>
    <row r="305" spans="1:65" s="2" customFormat="1" ht="24.25" customHeight="1">
      <c r="A305" s="34"/>
      <c r="B305" s="147"/>
      <c r="C305" s="148" t="s">
        <v>882</v>
      </c>
      <c r="D305" s="148" t="s">
        <v>242</v>
      </c>
      <c r="E305" s="149" t="s">
        <v>3774</v>
      </c>
      <c r="F305" s="150" t="s">
        <v>3775</v>
      </c>
      <c r="G305" s="151" t="s">
        <v>138</v>
      </c>
      <c r="H305" s="152">
        <v>205</v>
      </c>
      <c r="I305" s="153"/>
      <c r="J305" s="152">
        <f t="shared" si="60"/>
        <v>0</v>
      </c>
      <c r="K305" s="154"/>
      <c r="L305" s="35"/>
      <c r="M305" s="155" t="s">
        <v>1</v>
      </c>
      <c r="N305" s="156" t="s">
        <v>46</v>
      </c>
      <c r="O305" s="60"/>
      <c r="P305" s="157">
        <f t="shared" si="61"/>
        <v>0</v>
      </c>
      <c r="Q305" s="157">
        <v>0</v>
      </c>
      <c r="R305" s="157">
        <f t="shared" si="62"/>
        <v>0</v>
      </c>
      <c r="S305" s="157">
        <v>0</v>
      </c>
      <c r="T305" s="158">
        <f t="shared" si="63"/>
        <v>0</v>
      </c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R305" s="159" t="s">
        <v>684</v>
      </c>
      <c r="AT305" s="159" t="s">
        <v>242</v>
      </c>
      <c r="AU305" s="159" t="s">
        <v>140</v>
      </c>
      <c r="AY305" s="18" t="s">
        <v>239</v>
      </c>
      <c r="BE305" s="160">
        <f t="shared" si="64"/>
        <v>0</v>
      </c>
      <c r="BF305" s="160">
        <f t="shared" si="65"/>
        <v>0</v>
      </c>
      <c r="BG305" s="160">
        <f t="shared" si="66"/>
        <v>0</v>
      </c>
      <c r="BH305" s="160">
        <f t="shared" si="67"/>
        <v>0</v>
      </c>
      <c r="BI305" s="160">
        <f t="shared" si="68"/>
        <v>0</v>
      </c>
      <c r="BJ305" s="18" t="s">
        <v>140</v>
      </c>
      <c r="BK305" s="161">
        <f t="shared" si="69"/>
        <v>0</v>
      </c>
      <c r="BL305" s="18" t="s">
        <v>684</v>
      </c>
      <c r="BM305" s="159" t="s">
        <v>3776</v>
      </c>
    </row>
    <row r="306" spans="1:65" s="2" customFormat="1" ht="14.4" customHeight="1">
      <c r="A306" s="34"/>
      <c r="B306" s="147"/>
      <c r="C306" s="190" t="s">
        <v>887</v>
      </c>
      <c r="D306" s="190" t="s">
        <v>541</v>
      </c>
      <c r="E306" s="191" t="s">
        <v>3777</v>
      </c>
      <c r="F306" s="192" t="s">
        <v>3778</v>
      </c>
      <c r="G306" s="193" t="s">
        <v>138</v>
      </c>
      <c r="H306" s="194">
        <v>130</v>
      </c>
      <c r="I306" s="195"/>
      <c r="J306" s="194">
        <f t="shared" si="60"/>
        <v>0</v>
      </c>
      <c r="K306" s="196"/>
      <c r="L306" s="197"/>
      <c r="M306" s="198" t="s">
        <v>1</v>
      </c>
      <c r="N306" s="199" t="s">
        <v>46</v>
      </c>
      <c r="O306" s="60"/>
      <c r="P306" s="157">
        <f t="shared" si="61"/>
        <v>0</v>
      </c>
      <c r="Q306" s="157">
        <v>2.0000000000000002E-5</v>
      </c>
      <c r="R306" s="157">
        <f t="shared" si="62"/>
        <v>2.6000000000000003E-3</v>
      </c>
      <c r="S306" s="157">
        <v>0</v>
      </c>
      <c r="T306" s="158">
        <f t="shared" si="63"/>
        <v>0</v>
      </c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R306" s="159" t="s">
        <v>1897</v>
      </c>
      <c r="AT306" s="159" t="s">
        <v>541</v>
      </c>
      <c r="AU306" s="159" t="s">
        <v>140</v>
      </c>
      <c r="AY306" s="18" t="s">
        <v>239</v>
      </c>
      <c r="BE306" s="160">
        <f t="shared" si="64"/>
        <v>0</v>
      </c>
      <c r="BF306" s="160">
        <f t="shared" si="65"/>
        <v>0</v>
      </c>
      <c r="BG306" s="160">
        <f t="shared" si="66"/>
        <v>0</v>
      </c>
      <c r="BH306" s="160">
        <f t="shared" si="67"/>
        <v>0</v>
      </c>
      <c r="BI306" s="160">
        <f t="shared" si="68"/>
        <v>0</v>
      </c>
      <c r="BJ306" s="18" t="s">
        <v>140</v>
      </c>
      <c r="BK306" s="161">
        <f t="shared" si="69"/>
        <v>0</v>
      </c>
      <c r="BL306" s="18" t="s">
        <v>684</v>
      </c>
      <c r="BM306" s="159" t="s">
        <v>3779</v>
      </c>
    </row>
    <row r="307" spans="1:65" s="2" customFormat="1" ht="14.4" customHeight="1">
      <c r="A307" s="34"/>
      <c r="B307" s="147"/>
      <c r="C307" s="190" t="s">
        <v>722</v>
      </c>
      <c r="D307" s="190" t="s">
        <v>541</v>
      </c>
      <c r="E307" s="191" t="s">
        <v>3780</v>
      </c>
      <c r="F307" s="192" t="s">
        <v>3781</v>
      </c>
      <c r="G307" s="193" t="s">
        <v>138</v>
      </c>
      <c r="H307" s="194">
        <v>75</v>
      </c>
      <c r="I307" s="195"/>
      <c r="J307" s="194">
        <f t="shared" si="60"/>
        <v>0</v>
      </c>
      <c r="K307" s="196"/>
      <c r="L307" s="197"/>
      <c r="M307" s="198" t="s">
        <v>1</v>
      </c>
      <c r="N307" s="199" t="s">
        <v>46</v>
      </c>
      <c r="O307" s="60"/>
      <c r="P307" s="157">
        <f t="shared" si="61"/>
        <v>0</v>
      </c>
      <c r="Q307" s="157">
        <v>4.0000000000000003E-5</v>
      </c>
      <c r="R307" s="157">
        <f t="shared" si="62"/>
        <v>3.0000000000000001E-3</v>
      </c>
      <c r="S307" s="157">
        <v>0</v>
      </c>
      <c r="T307" s="158">
        <f t="shared" si="63"/>
        <v>0</v>
      </c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R307" s="159" t="s">
        <v>1897</v>
      </c>
      <c r="AT307" s="159" t="s">
        <v>541</v>
      </c>
      <c r="AU307" s="159" t="s">
        <v>140</v>
      </c>
      <c r="AY307" s="18" t="s">
        <v>239</v>
      </c>
      <c r="BE307" s="160">
        <f t="shared" si="64"/>
        <v>0</v>
      </c>
      <c r="BF307" s="160">
        <f t="shared" si="65"/>
        <v>0</v>
      </c>
      <c r="BG307" s="160">
        <f t="shared" si="66"/>
        <v>0</v>
      </c>
      <c r="BH307" s="160">
        <f t="shared" si="67"/>
        <v>0</v>
      </c>
      <c r="BI307" s="160">
        <f t="shared" si="68"/>
        <v>0</v>
      </c>
      <c r="BJ307" s="18" t="s">
        <v>140</v>
      </c>
      <c r="BK307" s="161">
        <f t="shared" si="69"/>
        <v>0</v>
      </c>
      <c r="BL307" s="18" t="s">
        <v>684</v>
      </c>
      <c r="BM307" s="159" t="s">
        <v>3782</v>
      </c>
    </row>
    <row r="308" spans="1:65" s="2" customFormat="1" ht="14.4" customHeight="1">
      <c r="A308" s="34"/>
      <c r="B308" s="147"/>
      <c r="C308" s="148" t="s">
        <v>729</v>
      </c>
      <c r="D308" s="148" t="s">
        <v>242</v>
      </c>
      <c r="E308" s="149" t="s">
        <v>3783</v>
      </c>
      <c r="F308" s="150" t="s">
        <v>3784</v>
      </c>
      <c r="G308" s="151" t="s">
        <v>388</v>
      </c>
      <c r="H308" s="152">
        <v>1</v>
      </c>
      <c r="I308" s="153"/>
      <c r="J308" s="152">
        <f t="shared" si="60"/>
        <v>0</v>
      </c>
      <c r="K308" s="154"/>
      <c r="L308" s="35"/>
      <c r="M308" s="155" t="s">
        <v>1</v>
      </c>
      <c r="N308" s="156" t="s">
        <v>46</v>
      </c>
      <c r="O308" s="60"/>
      <c r="P308" s="157">
        <f t="shared" si="61"/>
        <v>0</v>
      </c>
      <c r="Q308" s="157">
        <v>0</v>
      </c>
      <c r="R308" s="157">
        <f t="shared" si="62"/>
        <v>0</v>
      </c>
      <c r="S308" s="157">
        <v>0</v>
      </c>
      <c r="T308" s="158">
        <f t="shared" si="63"/>
        <v>0</v>
      </c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R308" s="159" t="s">
        <v>684</v>
      </c>
      <c r="AT308" s="159" t="s">
        <v>242</v>
      </c>
      <c r="AU308" s="159" t="s">
        <v>140</v>
      </c>
      <c r="AY308" s="18" t="s">
        <v>239</v>
      </c>
      <c r="BE308" s="160">
        <f t="shared" si="64"/>
        <v>0</v>
      </c>
      <c r="BF308" s="160">
        <f t="shared" si="65"/>
        <v>0</v>
      </c>
      <c r="BG308" s="160">
        <f t="shared" si="66"/>
        <v>0</v>
      </c>
      <c r="BH308" s="160">
        <f t="shared" si="67"/>
        <v>0</v>
      </c>
      <c r="BI308" s="160">
        <f t="shared" si="68"/>
        <v>0</v>
      </c>
      <c r="BJ308" s="18" t="s">
        <v>140</v>
      </c>
      <c r="BK308" s="161">
        <f t="shared" si="69"/>
        <v>0</v>
      </c>
      <c r="BL308" s="18" t="s">
        <v>684</v>
      </c>
      <c r="BM308" s="159" t="s">
        <v>3785</v>
      </c>
    </row>
    <row r="309" spans="1:65" s="2" customFormat="1" ht="23.6">
      <c r="A309" s="34"/>
      <c r="B309" s="147"/>
      <c r="C309" s="190" t="s">
        <v>736</v>
      </c>
      <c r="D309" s="190" t="s">
        <v>541</v>
      </c>
      <c r="E309" s="191" t="s">
        <v>3786</v>
      </c>
      <c r="F309" s="192" t="s">
        <v>5486</v>
      </c>
      <c r="G309" s="193" t="s">
        <v>388</v>
      </c>
      <c r="H309" s="194">
        <v>1</v>
      </c>
      <c r="I309" s="195"/>
      <c r="J309" s="194">
        <f t="shared" si="60"/>
        <v>0</v>
      </c>
      <c r="K309" s="196"/>
      <c r="L309" s="197"/>
      <c r="M309" s="198" t="s">
        <v>1</v>
      </c>
      <c r="N309" s="199" t="s">
        <v>46</v>
      </c>
      <c r="O309" s="60"/>
      <c r="P309" s="157">
        <f t="shared" si="61"/>
        <v>0</v>
      </c>
      <c r="Q309" s="157">
        <v>4.0000000000000003E-5</v>
      </c>
      <c r="R309" s="157">
        <f t="shared" si="62"/>
        <v>4.0000000000000003E-5</v>
      </c>
      <c r="S309" s="157">
        <v>0</v>
      </c>
      <c r="T309" s="158">
        <f t="shared" si="63"/>
        <v>0</v>
      </c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R309" s="159" t="s">
        <v>1897</v>
      </c>
      <c r="AT309" s="159" t="s">
        <v>541</v>
      </c>
      <c r="AU309" s="159" t="s">
        <v>140</v>
      </c>
      <c r="AY309" s="18" t="s">
        <v>239</v>
      </c>
      <c r="BE309" s="160">
        <f t="shared" si="64"/>
        <v>0</v>
      </c>
      <c r="BF309" s="160">
        <f t="shared" si="65"/>
        <v>0</v>
      </c>
      <c r="BG309" s="160">
        <f t="shared" si="66"/>
        <v>0</v>
      </c>
      <c r="BH309" s="160">
        <f t="shared" si="67"/>
        <v>0</v>
      </c>
      <c r="BI309" s="160">
        <f t="shared" si="68"/>
        <v>0</v>
      </c>
      <c r="BJ309" s="18" t="s">
        <v>140</v>
      </c>
      <c r="BK309" s="161">
        <f t="shared" si="69"/>
        <v>0</v>
      </c>
      <c r="BL309" s="18" t="s">
        <v>684</v>
      </c>
      <c r="BM309" s="159" t="s">
        <v>3787</v>
      </c>
    </row>
    <row r="310" spans="1:65" s="2" customFormat="1" ht="14.4" customHeight="1">
      <c r="A310" s="34"/>
      <c r="B310" s="147"/>
      <c r="C310" s="148" t="s">
        <v>744</v>
      </c>
      <c r="D310" s="148" t="s">
        <v>242</v>
      </c>
      <c r="E310" s="149" t="s">
        <v>3788</v>
      </c>
      <c r="F310" s="150" t="s">
        <v>3789</v>
      </c>
      <c r="G310" s="151" t="s">
        <v>388</v>
      </c>
      <c r="H310" s="152">
        <v>25</v>
      </c>
      <c r="I310" s="153"/>
      <c r="J310" s="152">
        <f t="shared" si="60"/>
        <v>0</v>
      </c>
      <c r="K310" s="154"/>
      <c r="L310" s="35"/>
      <c r="M310" s="155" t="s">
        <v>1</v>
      </c>
      <c r="N310" s="156" t="s">
        <v>46</v>
      </c>
      <c r="O310" s="60"/>
      <c r="P310" s="157">
        <f t="shared" si="61"/>
        <v>0</v>
      </c>
      <c r="Q310" s="157">
        <v>0</v>
      </c>
      <c r="R310" s="157">
        <f t="shared" si="62"/>
        <v>0</v>
      </c>
      <c r="S310" s="157">
        <v>0</v>
      </c>
      <c r="T310" s="158">
        <f t="shared" si="63"/>
        <v>0</v>
      </c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R310" s="159" t="s">
        <v>684</v>
      </c>
      <c r="AT310" s="159" t="s">
        <v>242</v>
      </c>
      <c r="AU310" s="159" t="s">
        <v>140</v>
      </c>
      <c r="AY310" s="18" t="s">
        <v>239</v>
      </c>
      <c r="BE310" s="160">
        <f t="shared" si="64"/>
        <v>0</v>
      </c>
      <c r="BF310" s="160">
        <f t="shared" si="65"/>
        <v>0</v>
      </c>
      <c r="BG310" s="160">
        <f t="shared" si="66"/>
        <v>0</v>
      </c>
      <c r="BH310" s="160">
        <f t="shared" si="67"/>
        <v>0</v>
      </c>
      <c r="BI310" s="160">
        <f t="shared" si="68"/>
        <v>0</v>
      </c>
      <c r="BJ310" s="18" t="s">
        <v>140</v>
      </c>
      <c r="BK310" s="161">
        <f t="shared" si="69"/>
        <v>0</v>
      </c>
      <c r="BL310" s="18" t="s">
        <v>684</v>
      </c>
      <c r="BM310" s="159" t="s">
        <v>3790</v>
      </c>
    </row>
    <row r="311" spans="1:65" s="2" customFormat="1" ht="23.6">
      <c r="A311" s="34"/>
      <c r="B311" s="147"/>
      <c r="C311" s="190" t="s">
        <v>691</v>
      </c>
      <c r="D311" s="190" t="s">
        <v>541</v>
      </c>
      <c r="E311" s="191" t="s">
        <v>3791</v>
      </c>
      <c r="F311" s="192" t="s">
        <v>5487</v>
      </c>
      <c r="G311" s="193" t="s">
        <v>388</v>
      </c>
      <c r="H311" s="194">
        <v>25</v>
      </c>
      <c r="I311" s="195"/>
      <c r="J311" s="194">
        <f t="shared" si="60"/>
        <v>0</v>
      </c>
      <c r="K311" s="196"/>
      <c r="L311" s="197"/>
      <c r="M311" s="198" t="s">
        <v>1</v>
      </c>
      <c r="N311" s="199" t="s">
        <v>46</v>
      </c>
      <c r="O311" s="60"/>
      <c r="P311" s="157">
        <f t="shared" si="61"/>
        <v>0</v>
      </c>
      <c r="Q311" s="157">
        <v>5.0000000000000001E-4</v>
      </c>
      <c r="R311" s="157">
        <f t="shared" si="62"/>
        <v>1.2500000000000001E-2</v>
      </c>
      <c r="S311" s="157">
        <v>0</v>
      </c>
      <c r="T311" s="158">
        <f t="shared" si="63"/>
        <v>0</v>
      </c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R311" s="159" t="s">
        <v>1897</v>
      </c>
      <c r="AT311" s="159" t="s">
        <v>541</v>
      </c>
      <c r="AU311" s="159" t="s">
        <v>140</v>
      </c>
      <c r="AY311" s="18" t="s">
        <v>239</v>
      </c>
      <c r="BE311" s="160">
        <f t="shared" si="64"/>
        <v>0</v>
      </c>
      <c r="BF311" s="160">
        <f t="shared" si="65"/>
        <v>0</v>
      </c>
      <c r="BG311" s="160">
        <f t="shared" si="66"/>
        <v>0</v>
      </c>
      <c r="BH311" s="160">
        <f t="shared" si="67"/>
        <v>0</v>
      </c>
      <c r="BI311" s="160">
        <f t="shared" si="68"/>
        <v>0</v>
      </c>
      <c r="BJ311" s="18" t="s">
        <v>140</v>
      </c>
      <c r="BK311" s="161">
        <f t="shared" si="69"/>
        <v>0</v>
      </c>
      <c r="BL311" s="18" t="s">
        <v>684</v>
      </c>
      <c r="BM311" s="159" t="s">
        <v>3792</v>
      </c>
    </row>
    <row r="312" spans="1:65" s="2" customFormat="1" ht="14.4" customHeight="1">
      <c r="A312" s="34"/>
      <c r="B312" s="147"/>
      <c r="C312" s="148" t="s">
        <v>695</v>
      </c>
      <c r="D312" s="148" t="s">
        <v>242</v>
      </c>
      <c r="E312" s="149" t="s">
        <v>3793</v>
      </c>
      <c r="F312" s="150" t="s">
        <v>3794</v>
      </c>
      <c r="G312" s="151" t="s">
        <v>388</v>
      </c>
      <c r="H312" s="152">
        <v>1</v>
      </c>
      <c r="I312" s="153"/>
      <c r="J312" s="152">
        <f t="shared" si="60"/>
        <v>0</v>
      </c>
      <c r="K312" s="154"/>
      <c r="L312" s="35"/>
      <c r="M312" s="155" t="s">
        <v>1</v>
      </c>
      <c r="N312" s="156" t="s">
        <v>46</v>
      </c>
      <c r="O312" s="60"/>
      <c r="P312" s="157">
        <f t="shared" si="61"/>
        <v>0</v>
      </c>
      <c r="Q312" s="157">
        <v>0</v>
      </c>
      <c r="R312" s="157">
        <f t="shared" si="62"/>
        <v>0</v>
      </c>
      <c r="S312" s="157">
        <v>0</v>
      </c>
      <c r="T312" s="158">
        <f t="shared" si="63"/>
        <v>0</v>
      </c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R312" s="159" t="s">
        <v>684</v>
      </c>
      <c r="AT312" s="159" t="s">
        <v>242</v>
      </c>
      <c r="AU312" s="159" t="s">
        <v>140</v>
      </c>
      <c r="AY312" s="18" t="s">
        <v>239</v>
      </c>
      <c r="BE312" s="160">
        <f t="shared" si="64"/>
        <v>0</v>
      </c>
      <c r="BF312" s="160">
        <f t="shared" si="65"/>
        <v>0</v>
      </c>
      <c r="BG312" s="160">
        <f t="shared" si="66"/>
        <v>0</v>
      </c>
      <c r="BH312" s="160">
        <f t="shared" si="67"/>
        <v>0</v>
      </c>
      <c r="BI312" s="160">
        <f t="shared" si="68"/>
        <v>0</v>
      </c>
      <c r="BJ312" s="18" t="s">
        <v>140</v>
      </c>
      <c r="BK312" s="161">
        <f t="shared" si="69"/>
        <v>0</v>
      </c>
      <c r="BL312" s="18" t="s">
        <v>684</v>
      </c>
      <c r="BM312" s="159" t="s">
        <v>3795</v>
      </c>
    </row>
    <row r="313" spans="1:65" s="2" customFormat="1" ht="14.4" customHeight="1">
      <c r="A313" s="34"/>
      <c r="B313" s="147"/>
      <c r="C313" s="148" t="s">
        <v>707</v>
      </c>
      <c r="D313" s="148" t="s">
        <v>242</v>
      </c>
      <c r="E313" s="149" t="s">
        <v>3796</v>
      </c>
      <c r="F313" s="150" t="s">
        <v>3797</v>
      </c>
      <c r="G313" s="151" t="s">
        <v>388</v>
      </c>
      <c r="H313" s="152">
        <v>25</v>
      </c>
      <c r="I313" s="153"/>
      <c r="J313" s="152">
        <f t="shared" si="60"/>
        <v>0</v>
      </c>
      <c r="K313" s="154"/>
      <c r="L313" s="35"/>
      <c r="M313" s="155" t="s">
        <v>1</v>
      </c>
      <c r="N313" s="156" t="s">
        <v>46</v>
      </c>
      <c r="O313" s="60"/>
      <c r="P313" s="157">
        <f t="shared" si="61"/>
        <v>0</v>
      </c>
      <c r="Q313" s="157">
        <v>0</v>
      </c>
      <c r="R313" s="157">
        <f t="shared" si="62"/>
        <v>0</v>
      </c>
      <c r="S313" s="157">
        <v>0</v>
      </c>
      <c r="T313" s="158">
        <f t="shared" si="63"/>
        <v>0</v>
      </c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R313" s="159" t="s">
        <v>684</v>
      </c>
      <c r="AT313" s="159" t="s">
        <v>242</v>
      </c>
      <c r="AU313" s="159" t="s">
        <v>140</v>
      </c>
      <c r="AY313" s="18" t="s">
        <v>239</v>
      </c>
      <c r="BE313" s="160">
        <f t="shared" si="64"/>
        <v>0</v>
      </c>
      <c r="BF313" s="160">
        <f t="shared" si="65"/>
        <v>0</v>
      </c>
      <c r="BG313" s="160">
        <f t="shared" si="66"/>
        <v>0</v>
      </c>
      <c r="BH313" s="160">
        <f t="shared" si="67"/>
        <v>0</v>
      </c>
      <c r="BI313" s="160">
        <f t="shared" si="68"/>
        <v>0</v>
      </c>
      <c r="BJ313" s="18" t="s">
        <v>140</v>
      </c>
      <c r="BK313" s="161">
        <f t="shared" si="69"/>
        <v>0</v>
      </c>
      <c r="BL313" s="18" t="s">
        <v>684</v>
      </c>
      <c r="BM313" s="159" t="s">
        <v>3798</v>
      </c>
    </row>
    <row r="314" spans="1:65" s="2" customFormat="1" ht="14.4" customHeight="1">
      <c r="A314" s="34"/>
      <c r="B314" s="147"/>
      <c r="C314" s="148" t="s">
        <v>711</v>
      </c>
      <c r="D314" s="148" t="s">
        <v>242</v>
      </c>
      <c r="E314" s="149" t="s">
        <v>3799</v>
      </c>
      <c r="F314" s="150" t="s">
        <v>3800</v>
      </c>
      <c r="G314" s="151" t="s">
        <v>138</v>
      </c>
      <c r="H314" s="152">
        <v>2650</v>
      </c>
      <c r="I314" s="153"/>
      <c r="J314" s="152">
        <f t="shared" si="60"/>
        <v>0</v>
      </c>
      <c r="K314" s="154"/>
      <c r="L314" s="35"/>
      <c r="M314" s="155" t="s">
        <v>1</v>
      </c>
      <c r="N314" s="156" t="s">
        <v>46</v>
      </c>
      <c r="O314" s="60"/>
      <c r="P314" s="157">
        <f t="shared" si="61"/>
        <v>0</v>
      </c>
      <c r="Q314" s="157">
        <v>0</v>
      </c>
      <c r="R314" s="157">
        <f t="shared" si="62"/>
        <v>0</v>
      </c>
      <c r="S314" s="157">
        <v>0</v>
      </c>
      <c r="T314" s="158">
        <f t="shared" si="63"/>
        <v>0</v>
      </c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R314" s="159" t="s">
        <v>684</v>
      </c>
      <c r="AT314" s="159" t="s">
        <v>242</v>
      </c>
      <c r="AU314" s="159" t="s">
        <v>140</v>
      </c>
      <c r="AY314" s="18" t="s">
        <v>239</v>
      </c>
      <c r="BE314" s="160">
        <f t="shared" si="64"/>
        <v>0</v>
      </c>
      <c r="BF314" s="160">
        <f t="shared" si="65"/>
        <v>0</v>
      </c>
      <c r="BG314" s="160">
        <f t="shared" si="66"/>
        <v>0</v>
      </c>
      <c r="BH314" s="160">
        <f t="shared" si="67"/>
        <v>0</v>
      </c>
      <c r="BI314" s="160">
        <f t="shared" si="68"/>
        <v>0</v>
      </c>
      <c r="BJ314" s="18" t="s">
        <v>140</v>
      </c>
      <c r="BK314" s="161">
        <f t="shared" si="69"/>
        <v>0</v>
      </c>
      <c r="BL314" s="18" t="s">
        <v>684</v>
      </c>
      <c r="BM314" s="159" t="s">
        <v>3801</v>
      </c>
    </row>
    <row r="315" spans="1:65" s="2" customFormat="1" ht="14.4" customHeight="1">
      <c r="A315" s="34"/>
      <c r="B315" s="147"/>
      <c r="C315" s="190" t="s">
        <v>1108</v>
      </c>
      <c r="D315" s="190" t="s">
        <v>541</v>
      </c>
      <c r="E315" s="191" t="s">
        <v>3802</v>
      </c>
      <c r="F315" s="192" t="s">
        <v>3803</v>
      </c>
      <c r="G315" s="193" t="s">
        <v>138</v>
      </c>
      <c r="H315" s="194">
        <v>2650</v>
      </c>
      <c r="I315" s="195"/>
      <c r="J315" s="194">
        <f t="shared" si="60"/>
        <v>0</v>
      </c>
      <c r="K315" s="196"/>
      <c r="L315" s="197"/>
      <c r="M315" s="198" t="s">
        <v>1</v>
      </c>
      <c r="N315" s="199" t="s">
        <v>46</v>
      </c>
      <c r="O315" s="60"/>
      <c r="P315" s="157">
        <f t="shared" si="61"/>
        <v>0</v>
      </c>
      <c r="Q315" s="157">
        <v>5.0000000000000002E-5</v>
      </c>
      <c r="R315" s="157">
        <f t="shared" si="62"/>
        <v>0.13250000000000001</v>
      </c>
      <c r="S315" s="157">
        <v>0</v>
      </c>
      <c r="T315" s="158">
        <f t="shared" si="63"/>
        <v>0</v>
      </c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R315" s="159" t="s">
        <v>1897</v>
      </c>
      <c r="AT315" s="159" t="s">
        <v>541</v>
      </c>
      <c r="AU315" s="159" t="s">
        <v>140</v>
      </c>
      <c r="AY315" s="18" t="s">
        <v>239</v>
      </c>
      <c r="BE315" s="160">
        <f t="shared" si="64"/>
        <v>0</v>
      </c>
      <c r="BF315" s="160">
        <f t="shared" si="65"/>
        <v>0</v>
      </c>
      <c r="BG315" s="160">
        <f t="shared" si="66"/>
        <v>0</v>
      </c>
      <c r="BH315" s="160">
        <f t="shared" si="67"/>
        <v>0</v>
      </c>
      <c r="BI315" s="160">
        <f t="shared" si="68"/>
        <v>0</v>
      </c>
      <c r="BJ315" s="18" t="s">
        <v>140</v>
      </c>
      <c r="BK315" s="161">
        <f t="shared" si="69"/>
        <v>0</v>
      </c>
      <c r="BL315" s="18" t="s">
        <v>684</v>
      </c>
      <c r="BM315" s="159" t="s">
        <v>3804</v>
      </c>
    </row>
    <row r="316" spans="1:65" s="2" customFormat="1" ht="24.25" customHeight="1">
      <c r="A316" s="34"/>
      <c r="B316" s="147"/>
      <c r="C316" s="148" t="s">
        <v>1114</v>
      </c>
      <c r="D316" s="148" t="s">
        <v>242</v>
      </c>
      <c r="E316" s="149" t="s">
        <v>3805</v>
      </c>
      <c r="F316" s="150" t="s">
        <v>3806</v>
      </c>
      <c r="G316" s="151" t="s">
        <v>388</v>
      </c>
      <c r="H316" s="152">
        <v>2</v>
      </c>
      <c r="I316" s="153"/>
      <c r="J316" s="152">
        <f t="shared" si="60"/>
        <v>0</v>
      </c>
      <c r="K316" s="154"/>
      <c r="L316" s="35"/>
      <c r="M316" s="155" t="s">
        <v>1</v>
      </c>
      <c r="N316" s="156" t="s">
        <v>46</v>
      </c>
      <c r="O316" s="60"/>
      <c r="P316" s="157">
        <f t="shared" si="61"/>
        <v>0</v>
      </c>
      <c r="Q316" s="157">
        <v>0</v>
      </c>
      <c r="R316" s="157">
        <f t="shared" si="62"/>
        <v>0</v>
      </c>
      <c r="S316" s="157">
        <v>0</v>
      </c>
      <c r="T316" s="158">
        <f t="shared" si="63"/>
        <v>0</v>
      </c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R316" s="159" t="s">
        <v>684</v>
      </c>
      <c r="AT316" s="159" t="s">
        <v>242</v>
      </c>
      <c r="AU316" s="159" t="s">
        <v>140</v>
      </c>
      <c r="AY316" s="18" t="s">
        <v>239</v>
      </c>
      <c r="BE316" s="160">
        <f t="shared" si="64"/>
        <v>0</v>
      </c>
      <c r="BF316" s="160">
        <f t="shared" si="65"/>
        <v>0</v>
      </c>
      <c r="BG316" s="160">
        <f t="shared" si="66"/>
        <v>0</v>
      </c>
      <c r="BH316" s="160">
        <f t="shared" si="67"/>
        <v>0</v>
      </c>
      <c r="BI316" s="160">
        <f t="shared" si="68"/>
        <v>0</v>
      </c>
      <c r="BJ316" s="18" t="s">
        <v>140</v>
      </c>
      <c r="BK316" s="161">
        <f t="shared" si="69"/>
        <v>0</v>
      </c>
      <c r="BL316" s="18" t="s">
        <v>684</v>
      </c>
      <c r="BM316" s="159" t="s">
        <v>3807</v>
      </c>
    </row>
    <row r="317" spans="1:65" s="2" customFormat="1" ht="14.4" customHeight="1">
      <c r="A317" s="34"/>
      <c r="B317" s="147"/>
      <c r="C317" s="190" t="s">
        <v>580</v>
      </c>
      <c r="D317" s="190" t="s">
        <v>541</v>
      </c>
      <c r="E317" s="191" t="s">
        <v>3808</v>
      </c>
      <c r="F317" s="192" t="s">
        <v>3809</v>
      </c>
      <c r="G317" s="193" t="s">
        <v>388</v>
      </c>
      <c r="H317" s="194">
        <v>1</v>
      </c>
      <c r="I317" s="195"/>
      <c r="J317" s="194">
        <f t="shared" si="60"/>
        <v>0</v>
      </c>
      <c r="K317" s="196"/>
      <c r="L317" s="197"/>
      <c r="M317" s="198" t="s">
        <v>1</v>
      </c>
      <c r="N317" s="199" t="s">
        <v>46</v>
      </c>
      <c r="O317" s="60"/>
      <c r="P317" s="157">
        <f t="shared" si="61"/>
        <v>0</v>
      </c>
      <c r="Q317" s="157">
        <v>0.02</v>
      </c>
      <c r="R317" s="157">
        <f t="shared" si="62"/>
        <v>0.02</v>
      </c>
      <c r="S317" s="157">
        <v>0</v>
      </c>
      <c r="T317" s="158">
        <f t="shared" si="63"/>
        <v>0</v>
      </c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R317" s="159" t="s">
        <v>1897</v>
      </c>
      <c r="AT317" s="159" t="s">
        <v>541</v>
      </c>
      <c r="AU317" s="159" t="s">
        <v>140</v>
      </c>
      <c r="AY317" s="18" t="s">
        <v>239</v>
      </c>
      <c r="BE317" s="160">
        <f t="shared" si="64"/>
        <v>0</v>
      </c>
      <c r="BF317" s="160">
        <f t="shared" si="65"/>
        <v>0</v>
      </c>
      <c r="BG317" s="160">
        <f t="shared" si="66"/>
        <v>0</v>
      </c>
      <c r="BH317" s="160">
        <f t="shared" si="67"/>
        <v>0</v>
      </c>
      <c r="BI317" s="160">
        <f t="shared" si="68"/>
        <v>0</v>
      </c>
      <c r="BJ317" s="18" t="s">
        <v>140</v>
      </c>
      <c r="BK317" s="161">
        <f t="shared" si="69"/>
        <v>0</v>
      </c>
      <c r="BL317" s="18" t="s">
        <v>684</v>
      </c>
      <c r="BM317" s="159" t="s">
        <v>3810</v>
      </c>
    </row>
    <row r="318" spans="1:65" s="2" customFormat="1" ht="14.4" customHeight="1">
      <c r="A318" s="34"/>
      <c r="B318" s="147"/>
      <c r="C318" s="190" t="s">
        <v>592</v>
      </c>
      <c r="D318" s="190" t="s">
        <v>541</v>
      </c>
      <c r="E318" s="191" t="s">
        <v>3811</v>
      </c>
      <c r="F318" s="192" t="s">
        <v>3812</v>
      </c>
      <c r="G318" s="193" t="s">
        <v>388</v>
      </c>
      <c r="H318" s="194">
        <v>1</v>
      </c>
      <c r="I318" s="195"/>
      <c r="J318" s="194">
        <f t="shared" si="60"/>
        <v>0</v>
      </c>
      <c r="K318" s="196"/>
      <c r="L318" s="197"/>
      <c r="M318" s="198" t="s">
        <v>1</v>
      </c>
      <c r="N318" s="199" t="s">
        <v>46</v>
      </c>
      <c r="O318" s="60"/>
      <c r="P318" s="157">
        <f t="shared" si="61"/>
        <v>0</v>
      </c>
      <c r="Q318" s="157">
        <v>0.03</v>
      </c>
      <c r="R318" s="157">
        <f t="shared" si="62"/>
        <v>0.03</v>
      </c>
      <c r="S318" s="157">
        <v>0</v>
      </c>
      <c r="T318" s="158">
        <f t="shared" si="63"/>
        <v>0</v>
      </c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R318" s="159" t="s">
        <v>1897</v>
      </c>
      <c r="AT318" s="159" t="s">
        <v>541</v>
      </c>
      <c r="AU318" s="159" t="s">
        <v>140</v>
      </c>
      <c r="AY318" s="18" t="s">
        <v>239</v>
      </c>
      <c r="BE318" s="160">
        <f t="shared" si="64"/>
        <v>0</v>
      </c>
      <c r="BF318" s="160">
        <f t="shared" si="65"/>
        <v>0</v>
      </c>
      <c r="BG318" s="160">
        <f t="shared" si="66"/>
        <v>0</v>
      </c>
      <c r="BH318" s="160">
        <f t="shared" si="67"/>
        <v>0</v>
      </c>
      <c r="BI318" s="160">
        <f t="shared" si="68"/>
        <v>0</v>
      </c>
      <c r="BJ318" s="18" t="s">
        <v>140</v>
      </c>
      <c r="BK318" s="161">
        <f t="shared" si="69"/>
        <v>0</v>
      </c>
      <c r="BL318" s="18" t="s">
        <v>684</v>
      </c>
      <c r="BM318" s="159" t="s">
        <v>3813</v>
      </c>
    </row>
    <row r="319" spans="1:65" s="2" customFormat="1" ht="14.4" customHeight="1">
      <c r="A319" s="34"/>
      <c r="B319" s="147"/>
      <c r="C319" s="148" t="s">
        <v>562</v>
      </c>
      <c r="D319" s="148" t="s">
        <v>242</v>
      </c>
      <c r="E319" s="149" t="s">
        <v>3814</v>
      </c>
      <c r="F319" s="150" t="s">
        <v>3815</v>
      </c>
      <c r="G319" s="151" t="s">
        <v>388</v>
      </c>
      <c r="H319" s="152">
        <v>2</v>
      </c>
      <c r="I319" s="153"/>
      <c r="J319" s="152">
        <f t="shared" si="60"/>
        <v>0</v>
      </c>
      <c r="K319" s="154"/>
      <c r="L319" s="35"/>
      <c r="M319" s="155" t="s">
        <v>1</v>
      </c>
      <c r="N319" s="156" t="s">
        <v>46</v>
      </c>
      <c r="O319" s="60"/>
      <c r="P319" s="157">
        <f t="shared" si="61"/>
        <v>0</v>
      </c>
      <c r="Q319" s="157">
        <v>0</v>
      </c>
      <c r="R319" s="157">
        <f t="shared" si="62"/>
        <v>0</v>
      </c>
      <c r="S319" s="157">
        <v>0</v>
      </c>
      <c r="T319" s="158">
        <f t="shared" si="63"/>
        <v>0</v>
      </c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R319" s="159" t="s">
        <v>684</v>
      </c>
      <c r="AT319" s="159" t="s">
        <v>242</v>
      </c>
      <c r="AU319" s="159" t="s">
        <v>140</v>
      </c>
      <c r="AY319" s="18" t="s">
        <v>239</v>
      </c>
      <c r="BE319" s="160">
        <f t="shared" si="64"/>
        <v>0</v>
      </c>
      <c r="BF319" s="160">
        <f t="shared" si="65"/>
        <v>0</v>
      </c>
      <c r="BG319" s="160">
        <f t="shared" si="66"/>
        <v>0</v>
      </c>
      <c r="BH319" s="160">
        <f t="shared" si="67"/>
        <v>0</v>
      </c>
      <c r="BI319" s="160">
        <f t="shared" si="68"/>
        <v>0</v>
      </c>
      <c r="BJ319" s="18" t="s">
        <v>140</v>
      </c>
      <c r="BK319" s="161">
        <f t="shared" si="69"/>
        <v>0</v>
      </c>
      <c r="BL319" s="18" t="s">
        <v>684</v>
      </c>
      <c r="BM319" s="159" t="s">
        <v>3816</v>
      </c>
    </row>
    <row r="320" spans="1:65" s="2" customFormat="1" ht="24.25" customHeight="1">
      <c r="A320" s="34"/>
      <c r="B320" s="147"/>
      <c r="C320" s="190" t="s">
        <v>1251</v>
      </c>
      <c r="D320" s="190" t="s">
        <v>541</v>
      </c>
      <c r="E320" s="191" t="s">
        <v>3817</v>
      </c>
      <c r="F320" s="192" t="s">
        <v>3818</v>
      </c>
      <c r="G320" s="193" t="s">
        <v>388</v>
      </c>
      <c r="H320" s="194">
        <v>2</v>
      </c>
      <c r="I320" s="195"/>
      <c r="J320" s="194">
        <f t="shared" si="60"/>
        <v>0</v>
      </c>
      <c r="K320" s="196"/>
      <c r="L320" s="197"/>
      <c r="M320" s="198" t="s">
        <v>1</v>
      </c>
      <c r="N320" s="199" t="s">
        <v>46</v>
      </c>
      <c r="O320" s="60"/>
      <c r="P320" s="157">
        <f t="shared" si="61"/>
        <v>0</v>
      </c>
      <c r="Q320" s="157">
        <v>2E-3</v>
      </c>
      <c r="R320" s="157">
        <f t="shared" si="62"/>
        <v>4.0000000000000001E-3</v>
      </c>
      <c r="S320" s="157">
        <v>0</v>
      </c>
      <c r="T320" s="158">
        <f t="shared" si="63"/>
        <v>0</v>
      </c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R320" s="159" t="s">
        <v>1897</v>
      </c>
      <c r="AT320" s="159" t="s">
        <v>541</v>
      </c>
      <c r="AU320" s="159" t="s">
        <v>140</v>
      </c>
      <c r="AY320" s="18" t="s">
        <v>239</v>
      </c>
      <c r="BE320" s="160">
        <f t="shared" si="64"/>
        <v>0</v>
      </c>
      <c r="BF320" s="160">
        <f t="shared" si="65"/>
        <v>0</v>
      </c>
      <c r="BG320" s="160">
        <f t="shared" si="66"/>
        <v>0</v>
      </c>
      <c r="BH320" s="160">
        <f t="shared" si="67"/>
        <v>0</v>
      </c>
      <c r="BI320" s="160">
        <f t="shared" si="68"/>
        <v>0</v>
      </c>
      <c r="BJ320" s="18" t="s">
        <v>140</v>
      </c>
      <c r="BK320" s="161">
        <f t="shared" si="69"/>
        <v>0</v>
      </c>
      <c r="BL320" s="18" t="s">
        <v>684</v>
      </c>
      <c r="BM320" s="159" t="s">
        <v>3819</v>
      </c>
    </row>
    <row r="321" spans="1:65" s="2" customFormat="1" ht="14.4" customHeight="1">
      <c r="A321" s="34"/>
      <c r="B321" s="147"/>
      <c r="C321" s="148" t="s">
        <v>610</v>
      </c>
      <c r="D321" s="148" t="s">
        <v>242</v>
      </c>
      <c r="E321" s="149" t="s">
        <v>3820</v>
      </c>
      <c r="F321" s="150" t="s">
        <v>3821</v>
      </c>
      <c r="G321" s="151" t="s">
        <v>388</v>
      </c>
      <c r="H321" s="152">
        <v>2</v>
      </c>
      <c r="I321" s="153"/>
      <c r="J321" s="152">
        <f t="shared" si="60"/>
        <v>0</v>
      </c>
      <c r="K321" s="154"/>
      <c r="L321" s="35"/>
      <c r="M321" s="155" t="s">
        <v>1</v>
      </c>
      <c r="N321" s="156" t="s">
        <v>46</v>
      </c>
      <c r="O321" s="60"/>
      <c r="P321" s="157">
        <f t="shared" si="61"/>
        <v>0</v>
      </c>
      <c r="Q321" s="157">
        <v>0</v>
      </c>
      <c r="R321" s="157">
        <f t="shared" si="62"/>
        <v>0</v>
      </c>
      <c r="S321" s="157">
        <v>0</v>
      </c>
      <c r="T321" s="158">
        <f t="shared" si="63"/>
        <v>0</v>
      </c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R321" s="159" t="s">
        <v>684</v>
      </c>
      <c r="AT321" s="159" t="s">
        <v>242</v>
      </c>
      <c r="AU321" s="159" t="s">
        <v>140</v>
      </c>
      <c r="AY321" s="18" t="s">
        <v>239</v>
      </c>
      <c r="BE321" s="160">
        <f t="shared" si="64"/>
        <v>0</v>
      </c>
      <c r="BF321" s="160">
        <f t="shared" si="65"/>
        <v>0</v>
      </c>
      <c r="BG321" s="160">
        <f t="shared" si="66"/>
        <v>0</v>
      </c>
      <c r="BH321" s="160">
        <f t="shared" si="67"/>
        <v>0</v>
      </c>
      <c r="BI321" s="160">
        <f t="shared" si="68"/>
        <v>0</v>
      </c>
      <c r="BJ321" s="18" t="s">
        <v>140</v>
      </c>
      <c r="BK321" s="161">
        <f t="shared" si="69"/>
        <v>0</v>
      </c>
      <c r="BL321" s="18" t="s">
        <v>684</v>
      </c>
      <c r="BM321" s="159" t="s">
        <v>3822</v>
      </c>
    </row>
    <row r="322" spans="1:65" s="2" customFormat="1" ht="24.25" customHeight="1">
      <c r="A322" s="34"/>
      <c r="B322" s="147"/>
      <c r="C322" s="190" t="s">
        <v>276</v>
      </c>
      <c r="D322" s="190" t="s">
        <v>541</v>
      </c>
      <c r="E322" s="191" t="s">
        <v>3823</v>
      </c>
      <c r="F322" s="192" t="s">
        <v>3824</v>
      </c>
      <c r="G322" s="193" t="s">
        <v>388</v>
      </c>
      <c r="H322" s="194">
        <v>2</v>
      </c>
      <c r="I322" s="195"/>
      <c r="J322" s="194">
        <f t="shared" si="60"/>
        <v>0</v>
      </c>
      <c r="K322" s="196"/>
      <c r="L322" s="197"/>
      <c r="M322" s="198" t="s">
        <v>1</v>
      </c>
      <c r="N322" s="199" t="s">
        <v>46</v>
      </c>
      <c r="O322" s="60"/>
      <c r="P322" s="157">
        <f t="shared" si="61"/>
        <v>0</v>
      </c>
      <c r="Q322" s="157">
        <v>5.0000000000000001E-4</v>
      </c>
      <c r="R322" s="157">
        <f t="shared" si="62"/>
        <v>1E-3</v>
      </c>
      <c r="S322" s="157">
        <v>0</v>
      </c>
      <c r="T322" s="158">
        <f t="shared" si="63"/>
        <v>0</v>
      </c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R322" s="159" t="s">
        <v>1897</v>
      </c>
      <c r="AT322" s="159" t="s">
        <v>541</v>
      </c>
      <c r="AU322" s="159" t="s">
        <v>140</v>
      </c>
      <c r="AY322" s="18" t="s">
        <v>239</v>
      </c>
      <c r="BE322" s="160">
        <f t="shared" si="64"/>
        <v>0</v>
      </c>
      <c r="BF322" s="160">
        <f t="shared" si="65"/>
        <v>0</v>
      </c>
      <c r="BG322" s="160">
        <f t="shared" si="66"/>
        <v>0</v>
      </c>
      <c r="BH322" s="160">
        <f t="shared" si="67"/>
        <v>0</v>
      </c>
      <c r="BI322" s="160">
        <f t="shared" si="68"/>
        <v>0</v>
      </c>
      <c r="BJ322" s="18" t="s">
        <v>140</v>
      </c>
      <c r="BK322" s="161">
        <f t="shared" si="69"/>
        <v>0</v>
      </c>
      <c r="BL322" s="18" t="s">
        <v>684</v>
      </c>
      <c r="BM322" s="159" t="s">
        <v>3825</v>
      </c>
    </row>
    <row r="323" spans="1:65" s="2" customFormat="1" ht="14.4" customHeight="1">
      <c r="A323" s="34"/>
      <c r="B323" s="147"/>
      <c r="C323" s="148" t="s">
        <v>1256</v>
      </c>
      <c r="D323" s="148" t="s">
        <v>242</v>
      </c>
      <c r="E323" s="149" t="s">
        <v>3826</v>
      </c>
      <c r="F323" s="150" t="s">
        <v>3827</v>
      </c>
      <c r="G323" s="151" t="s">
        <v>388</v>
      </c>
      <c r="H323" s="152">
        <v>3</v>
      </c>
      <c r="I323" s="153"/>
      <c r="J323" s="152">
        <f t="shared" si="60"/>
        <v>0</v>
      </c>
      <c r="K323" s="154"/>
      <c r="L323" s="35"/>
      <c r="M323" s="155" t="s">
        <v>1</v>
      </c>
      <c r="N323" s="156" t="s">
        <v>46</v>
      </c>
      <c r="O323" s="60"/>
      <c r="P323" s="157">
        <f t="shared" si="61"/>
        <v>0</v>
      </c>
      <c r="Q323" s="157">
        <v>0</v>
      </c>
      <c r="R323" s="157">
        <f t="shared" si="62"/>
        <v>0</v>
      </c>
      <c r="S323" s="157">
        <v>0</v>
      </c>
      <c r="T323" s="158">
        <f t="shared" si="63"/>
        <v>0</v>
      </c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R323" s="159" t="s">
        <v>684</v>
      </c>
      <c r="AT323" s="159" t="s">
        <v>242</v>
      </c>
      <c r="AU323" s="159" t="s">
        <v>140</v>
      </c>
      <c r="AY323" s="18" t="s">
        <v>239</v>
      </c>
      <c r="BE323" s="160">
        <f t="shared" si="64"/>
        <v>0</v>
      </c>
      <c r="BF323" s="160">
        <f t="shared" si="65"/>
        <v>0</v>
      </c>
      <c r="BG323" s="160">
        <f t="shared" si="66"/>
        <v>0</v>
      </c>
      <c r="BH323" s="160">
        <f t="shared" si="67"/>
        <v>0</v>
      </c>
      <c r="BI323" s="160">
        <f t="shared" si="68"/>
        <v>0</v>
      </c>
      <c r="BJ323" s="18" t="s">
        <v>140</v>
      </c>
      <c r="BK323" s="161">
        <f t="shared" si="69"/>
        <v>0</v>
      </c>
      <c r="BL323" s="18" t="s">
        <v>684</v>
      </c>
      <c r="BM323" s="159" t="s">
        <v>3828</v>
      </c>
    </row>
    <row r="324" spans="1:65" s="2" customFormat="1" ht="14.4" customHeight="1">
      <c r="A324" s="34"/>
      <c r="B324" s="147"/>
      <c r="C324" s="190" t="s">
        <v>1551</v>
      </c>
      <c r="D324" s="190" t="s">
        <v>541</v>
      </c>
      <c r="E324" s="191" t="s">
        <v>3829</v>
      </c>
      <c r="F324" s="192" t="s">
        <v>5488</v>
      </c>
      <c r="G324" s="193" t="s">
        <v>388</v>
      </c>
      <c r="H324" s="194">
        <v>3</v>
      </c>
      <c r="I324" s="195"/>
      <c r="J324" s="194">
        <f t="shared" si="60"/>
        <v>0</v>
      </c>
      <c r="K324" s="196"/>
      <c r="L324" s="197"/>
      <c r="M324" s="198" t="s">
        <v>1</v>
      </c>
      <c r="N324" s="199" t="s">
        <v>46</v>
      </c>
      <c r="O324" s="60"/>
      <c r="P324" s="157">
        <f t="shared" si="61"/>
        <v>0</v>
      </c>
      <c r="Q324" s="157">
        <v>2.5000000000000001E-3</v>
      </c>
      <c r="R324" s="157">
        <f t="shared" si="62"/>
        <v>7.4999999999999997E-3</v>
      </c>
      <c r="S324" s="157">
        <v>0</v>
      </c>
      <c r="T324" s="158">
        <f t="shared" si="63"/>
        <v>0</v>
      </c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R324" s="159" t="s">
        <v>1897</v>
      </c>
      <c r="AT324" s="159" t="s">
        <v>541</v>
      </c>
      <c r="AU324" s="159" t="s">
        <v>140</v>
      </c>
      <c r="AY324" s="18" t="s">
        <v>239</v>
      </c>
      <c r="BE324" s="160">
        <f t="shared" si="64"/>
        <v>0</v>
      </c>
      <c r="BF324" s="160">
        <f t="shared" si="65"/>
        <v>0</v>
      </c>
      <c r="BG324" s="160">
        <f t="shared" si="66"/>
        <v>0</v>
      </c>
      <c r="BH324" s="160">
        <f t="shared" si="67"/>
        <v>0</v>
      </c>
      <c r="BI324" s="160">
        <f t="shared" si="68"/>
        <v>0</v>
      </c>
      <c r="BJ324" s="18" t="s">
        <v>140</v>
      </c>
      <c r="BK324" s="161">
        <f t="shared" si="69"/>
        <v>0</v>
      </c>
      <c r="BL324" s="18" t="s">
        <v>684</v>
      </c>
      <c r="BM324" s="159" t="s">
        <v>3830</v>
      </c>
    </row>
    <row r="325" spans="1:65" s="2" customFormat="1" ht="14.4" customHeight="1">
      <c r="A325" s="34"/>
      <c r="B325" s="147"/>
      <c r="C325" s="148" t="s">
        <v>636</v>
      </c>
      <c r="D325" s="148" t="s">
        <v>242</v>
      </c>
      <c r="E325" s="149" t="s">
        <v>3831</v>
      </c>
      <c r="F325" s="150" t="s">
        <v>3832</v>
      </c>
      <c r="G325" s="151" t="s">
        <v>388</v>
      </c>
      <c r="H325" s="152">
        <v>50</v>
      </c>
      <c r="I325" s="153"/>
      <c r="J325" s="152">
        <f t="shared" si="60"/>
        <v>0</v>
      </c>
      <c r="K325" s="154"/>
      <c r="L325" s="35"/>
      <c r="M325" s="155" t="s">
        <v>1</v>
      </c>
      <c r="N325" s="156" t="s">
        <v>46</v>
      </c>
      <c r="O325" s="60"/>
      <c r="P325" s="157">
        <f t="shared" si="61"/>
        <v>0</v>
      </c>
      <c r="Q325" s="157">
        <v>0</v>
      </c>
      <c r="R325" s="157">
        <f t="shared" si="62"/>
        <v>0</v>
      </c>
      <c r="S325" s="157">
        <v>0</v>
      </c>
      <c r="T325" s="158">
        <f t="shared" si="63"/>
        <v>0</v>
      </c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R325" s="159" t="s">
        <v>684</v>
      </c>
      <c r="AT325" s="159" t="s">
        <v>242</v>
      </c>
      <c r="AU325" s="159" t="s">
        <v>140</v>
      </c>
      <c r="AY325" s="18" t="s">
        <v>239</v>
      </c>
      <c r="BE325" s="160">
        <f t="shared" si="64"/>
        <v>0</v>
      </c>
      <c r="BF325" s="160">
        <f t="shared" si="65"/>
        <v>0</v>
      </c>
      <c r="BG325" s="160">
        <f t="shared" si="66"/>
        <v>0</v>
      </c>
      <c r="BH325" s="160">
        <f t="shared" si="67"/>
        <v>0</v>
      </c>
      <c r="BI325" s="160">
        <f t="shared" si="68"/>
        <v>0</v>
      </c>
      <c r="BJ325" s="18" t="s">
        <v>140</v>
      </c>
      <c r="BK325" s="161">
        <f t="shared" si="69"/>
        <v>0</v>
      </c>
      <c r="BL325" s="18" t="s">
        <v>684</v>
      </c>
      <c r="BM325" s="159" t="s">
        <v>3833</v>
      </c>
    </row>
    <row r="326" spans="1:65" s="2" customFormat="1" ht="14.4" customHeight="1">
      <c r="A326" s="34"/>
      <c r="B326" s="147"/>
      <c r="C326" s="148" t="s">
        <v>660</v>
      </c>
      <c r="D326" s="148" t="s">
        <v>242</v>
      </c>
      <c r="E326" s="149" t="s">
        <v>3834</v>
      </c>
      <c r="F326" s="150" t="s">
        <v>3835</v>
      </c>
      <c r="G326" s="151" t="s">
        <v>388</v>
      </c>
      <c r="H326" s="152">
        <v>50</v>
      </c>
      <c r="I326" s="153"/>
      <c r="J326" s="152">
        <f t="shared" si="60"/>
        <v>0</v>
      </c>
      <c r="K326" s="154"/>
      <c r="L326" s="35"/>
      <c r="M326" s="155" t="s">
        <v>1</v>
      </c>
      <c r="N326" s="156" t="s">
        <v>46</v>
      </c>
      <c r="O326" s="60"/>
      <c r="P326" s="157">
        <f t="shared" si="61"/>
        <v>0</v>
      </c>
      <c r="Q326" s="157">
        <v>0</v>
      </c>
      <c r="R326" s="157">
        <f t="shared" si="62"/>
        <v>0</v>
      </c>
      <c r="S326" s="157">
        <v>0</v>
      </c>
      <c r="T326" s="158">
        <f t="shared" si="63"/>
        <v>0</v>
      </c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R326" s="159" t="s">
        <v>684</v>
      </c>
      <c r="AT326" s="159" t="s">
        <v>242</v>
      </c>
      <c r="AU326" s="159" t="s">
        <v>140</v>
      </c>
      <c r="AY326" s="18" t="s">
        <v>239</v>
      </c>
      <c r="BE326" s="160">
        <f t="shared" si="64"/>
        <v>0</v>
      </c>
      <c r="BF326" s="160">
        <f t="shared" si="65"/>
        <v>0</v>
      </c>
      <c r="BG326" s="160">
        <f t="shared" si="66"/>
        <v>0</v>
      </c>
      <c r="BH326" s="160">
        <f t="shared" si="67"/>
        <v>0</v>
      </c>
      <c r="BI326" s="160">
        <f t="shared" si="68"/>
        <v>0</v>
      </c>
      <c r="BJ326" s="18" t="s">
        <v>140</v>
      </c>
      <c r="BK326" s="161">
        <f t="shared" si="69"/>
        <v>0</v>
      </c>
      <c r="BL326" s="18" t="s">
        <v>684</v>
      </c>
      <c r="BM326" s="159" t="s">
        <v>3836</v>
      </c>
    </row>
    <row r="327" spans="1:65" s="2" customFormat="1" ht="14.4" customHeight="1">
      <c r="A327" s="34"/>
      <c r="B327" s="147"/>
      <c r="C327" s="148" t="s">
        <v>844</v>
      </c>
      <c r="D327" s="148" t="s">
        <v>242</v>
      </c>
      <c r="E327" s="149" t="s">
        <v>3837</v>
      </c>
      <c r="F327" s="150" t="s">
        <v>3838</v>
      </c>
      <c r="G327" s="151" t="s">
        <v>388</v>
      </c>
      <c r="H327" s="152">
        <v>50</v>
      </c>
      <c r="I327" s="153"/>
      <c r="J327" s="152">
        <f t="shared" si="60"/>
        <v>0</v>
      </c>
      <c r="K327" s="154"/>
      <c r="L327" s="35"/>
      <c r="M327" s="155" t="s">
        <v>1</v>
      </c>
      <c r="N327" s="156" t="s">
        <v>46</v>
      </c>
      <c r="O327" s="60"/>
      <c r="P327" s="157">
        <f t="shared" si="61"/>
        <v>0</v>
      </c>
      <c r="Q327" s="157">
        <v>0</v>
      </c>
      <c r="R327" s="157">
        <f t="shared" si="62"/>
        <v>0</v>
      </c>
      <c r="S327" s="157">
        <v>0</v>
      </c>
      <c r="T327" s="158">
        <f t="shared" si="63"/>
        <v>0</v>
      </c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R327" s="159" t="s">
        <v>684</v>
      </c>
      <c r="AT327" s="159" t="s">
        <v>242</v>
      </c>
      <c r="AU327" s="159" t="s">
        <v>140</v>
      </c>
      <c r="AY327" s="18" t="s">
        <v>239</v>
      </c>
      <c r="BE327" s="160">
        <f t="shared" si="64"/>
        <v>0</v>
      </c>
      <c r="BF327" s="160">
        <f t="shared" si="65"/>
        <v>0</v>
      </c>
      <c r="BG327" s="160">
        <f t="shared" si="66"/>
        <v>0</v>
      </c>
      <c r="BH327" s="160">
        <f t="shared" si="67"/>
        <v>0</v>
      </c>
      <c r="BI327" s="160">
        <f t="shared" si="68"/>
        <v>0</v>
      </c>
      <c r="BJ327" s="18" t="s">
        <v>140</v>
      </c>
      <c r="BK327" s="161">
        <f t="shared" si="69"/>
        <v>0</v>
      </c>
      <c r="BL327" s="18" t="s">
        <v>684</v>
      </c>
      <c r="BM327" s="159" t="s">
        <v>3839</v>
      </c>
    </row>
    <row r="328" spans="1:65" s="12" customFormat="1" ht="22.75" customHeight="1">
      <c r="B328" s="134"/>
      <c r="D328" s="135" t="s">
        <v>79</v>
      </c>
      <c r="E328" s="145" t="s">
        <v>3840</v>
      </c>
      <c r="F328" s="145" t="s">
        <v>3841</v>
      </c>
      <c r="I328" s="137"/>
      <c r="J328" s="146">
        <f>BK328</f>
        <v>0</v>
      </c>
      <c r="L328" s="134"/>
      <c r="M328" s="139"/>
      <c r="N328" s="140"/>
      <c r="O328" s="140"/>
      <c r="P328" s="141">
        <f>SUM(P329:P334)</f>
        <v>0</v>
      </c>
      <c r="Q328" s="140"/>
      <c r="R328" s="141">
        <f>SUM(R329:R334)</f>
        <v>6.2652000000000001</v>
      </c>
      <c r="S328" s="140"/>
      <c r="T328" s="142">
        <f>SUM(T329:T334)</f>
        <v>0</v>
      </c>
      <c r="AR328" s="135" t="s">
        <v>252</v>
      </c>
      <c r="AT328" s="143" t="s">
        <v>79</v>
      </c>
      <c r="AU328" s="143" t="s">
        <v>88</v>
      </c>
      <c r="AY328" s="135" t="s">
        <v>239</v>
      </c>
      <c r="BK328" s="144">
        <f>SUM(BK329:BK334)</f>
        <v>0</v>
      </c>
    </row>
    <row r="329" spans="1:65" s="2" customFormat="1" ht="24.25" customHeight="1">
      <c r="A329" s="34"/>
      <c r="B329" s="147"/>
      <c r="C329" s="148" t="s">
        <v>1071</v>
      </c>
      <c r="D329" s="148" t="s">
        <v>242</v>
      </c>
      <c r="E329" s="149" t="s">
        <v>3842</v>
      </c>
      <c r="F329" s="150" t="s">
        <v>3843</v>
      </c>
      <c r="G329" s="151" t="s">
        <v>138</v>
      </c>
      <c r="H329" s="152">
        <v>120</v>
      </c>
      <c r="I329" s="153"/>
      <c r="J329" s="152">
        <f t="shared" ref="J329:J334" si="70">ROUND(I329*H329,3)</f>
        <v>0</v>
      </c>
      <c r="K329" s="154"/>
      <c r="L329" s="35"/>
      <c r="M329" s="155" t="s">
        <v>1</v>
      </c>
      <c r="N329" s="156" t="s">
        <v>46</v>
      </c>
      <c r="O329" s="60"/>
      <c r="P329" s="157">
        <f t="shared" ref="P329:P334" si="71">O329*H329</f>
        <v>0</v>
      </c>
      <c r="Q329" s="157">
        <v>0</v>
      </c>
      <c r="R329" s="157">
        <f t="shared" ref="R329:R334" si="72">Q329*H329</f>
        <v>0</v>
      </c>
      <c r="S329" s="157">
        <v>0</v>
      </c>
      <c r="T329" s="158">
        <f t="shared" ref="T329:T334" si="73">S329*H329</f>
        <v>0</v>
      </c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R329" s="159" t="s">
        <v>684</v>
      </c>
      <c r="AT329" s="159" t="s">
        <v>242</v>
      </c>
      <c r="AU329" s="159" t="s">
        <v>140</v>
      </c>
      <c r="AY329" s="18" t="s">
        <v>239</v>
      </c>
      <c r="BE329" s="160">
        <f t="shared" ref="BE329:BE334" si="74">IF(N329="základná",J329,0)</f>
        <v>0</v>
      </c>
      <c r="BF329" s="160">
        <f t="shared" ref="BF329:BF334" si="75">IF(N329="znížená",J329,0)</f>
        <v>0</v>
      </c>
      <c r="BG329" s="160">
        <f t="shared" ref="BG329:BG334" si="76">IF(N329="zákl. prenesená",J329,0)</f>
        <v>0</v>
      </c>
      <c r="BH329" s="160">
        <f t="shared" ref="BH329:BH334" si="77">IF(N329="zníž. prenesená",J329,0)</f>
        <v>0</v>
      </c>
      <c r="BI329" s="160">
        <f t="shared" ref="BI329:BI334" si="78">IF(N329="nulová",J329,0)</f>
        <v>0</v>
      </c>
      <c r="BJ329" s="18" t="s">
        <v>140</v>
      </c>
      <c r="BK329" s="161">
        <f t="shared" ref="BK329:BK334" si="79">ROUND(I329*H329,3)</f>
        <v>0</v>
      </c>
      <c r="BL329" s="18" t="s">
        <v>684</v>
      </c>
      <c r="BM329" s="159" t="s">
        <v>3844</v>
      </c>
    </row>
    <row r="330" spans="1:65" s="2" customFormat="1" ht="24.25" customHeight="1">
      <c r="A330" s="34"/>
      <c r="B330" s="147"/>
      <c r="C330" s="148" t="s">
        <v>1076</v>
      </c>
      <c r="D330" s="148" t="s">
        <v>242</v>
      </c>
      <c r="E330" s="149" t="s">
        <v>3845</v>
      </c>
      <c r="F330" s="150" t="s">
        <v>3846</v>
      </c>
      <c r="G330" s="151" t="s">
        <v>138</v>
      </c>
      <c r="H330" s="152">
        <v>120</v>
      </c>
      <c r="I330" s="153"/>
      <c r="J330" s="152">
        <f t="shared" si="70"/>
        <v>0</v>
      </c>
      <c r="K330" s="154"/>
      <c r="L330" s="35"/>
      <c r="M330" s="155" t="s">
        <v>1</v>
      </c>
      <c r="N330" s="156" t="s">
        <v>46</v>
      </c>
      <c r="O330" s="60"/>
      <c r="P330" s="157">
        <f t="shared" si="71"/>
        <v>0</v>
      </c>
      <c r="Q330" s="157">
        <v>0</v>
      </c>
      <c r="R330" s="157">
        <f t="shared" si="72"/>
        <v>0</v>
      </c>
      <c r="S330" s="157">
        <v>0</v>
      </c>
      <c r="T330" s="158">
        <f t="shared" si="73"/>
        <v>0</v>
      </c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R330" s="159" t="s">
        <v>684</v>
      </c>
      <c r="AT330" s="159" t="s">
        <v>242</v>
      </c>
      <c r="AU330" s="159" t="s">
        <v>140</v>
      </c>
      <c r="AY330" s="18" t="s">
        <v>239</v>
      </c>
      <c r="BE330" s="160">
        <f t="shared" si="74"/>
        <v>0</v>
      </c>
      <c r="BF330" s="160">
        <f t="shared" si="75"/>
        <v>0</v>
      </c>
      <c r="BG330" s="160">
        <f t="shared" si="76"/>
        <v>0</v>
      </c>
      <c r="BH330" s="160">
        <f t="shared" si="77"/>
        <v>0</v>
      </c>
      <c r="BI330" s="160">
        <f t="shared" si="78"/>
        <v>0</v>
      </c>
      <c r="BJ330" s="18" t="s">
        <v>140</v>
      </c>
      <c r="BK330" s="161">
        <f t="shared" si="79"/>
        <v>0</v>
      </c>
      <c r="BL330" s="18" t="s">
        <v>684</v>
      </c>
      <c r="BM330" s="159" t="s">
        <v>3847</v>
      </c>
    </row>
    <row r="331" spans="1:65" s="2" customFormat="1" ht="14.4" customHeight="1">
      <c r="A331" s="34"/>
      <c r="B331" s="147"/>
      <c r="C331" s="190" t="s">
        <v>1080</v>
      </c>
      <c r="D331" s="190" t="s">
        <v>541</v>
      </c>
      <c r="E331" s="191" t="s">
        <v>3848</v>
      </c>
      <c r="F331" s="192" t="s">
        <v>3849</v>
      </c>
      <c r="G331" s="193" t="s">
        <v>461</v>
      </c>
      <c r="H331" s="194">
        <v>6.24</v>
      </c>
      <c r="I331" s="195"/>
      <c r="J331" s="194">
        <f t="shared" si="70"/>
        <v>0</v>
      </c>
      <c r="K331" s="196"/>
      <c r="L331" s="197"/>
      <c r="M331" s="198" t="s">
        <v>1</v>
      </c>
      <c r="N331" s="199" t="s">
        <v>46</v>
      </c>
      <c r="O331" s="60"/>
      <c r="P331" s="157">
        <f t="shared" si="71"/>
        <v>0</v>
      </c>
      <c r="Q331" s="157">
        <v>1</v>
      </c>
      <c r="R331" s="157">
        <f t="shared" si="72"/>
        <v>6.24</v>
      </c>
      <c r="S331" s="157">
        <v>0</v>
      </c>
      <c r="T331" s="158">
        <f t="shared" si="73"/>
        <v>0</v>
      </c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R331" s="159" t="s">
        <v>1897</v>
      </c>
      <c r="AT331" s="159" t="s">
        <v>541</v>
      </c>
      <c r="AU331" s="159" t="s">
        <v>140</v>
      </c>
      <c r="AY331" s="18" t="s">
        <v>239</v>
      </c>
      <c r="BE331" s="160">
        <f t="shared" si="74"/>
        <v>0</v>
      </c>
      <c r="BF331" s="160">
        <f t="shared" si="75"/>
        <v>0</v>
      </c>
      <c r="BG331" s="160">
        <f t="shared" si="76"/>
        <v>0</v>
      </c>
      <c r="BH331" s="160">
        <f t="shared" si="77"/>
        <v>0</v>
      </c>
      <c r="BI331" s="160">
        <f t="shared" si="78"/>
        <v>0</v>
      </c>
      <c r="BJ331" s="18" t="s">
        <v>140</v>
      </c>
      <c r="BK331" s="161">
        <f t="shared" si="79"/>
        <v>0</v>
      </c>
      <c r="BL331" s="18" t="s">
        <v>684</v>
      </c>
      <c r="BM331" s="159" t="s">
        <v>3850</v>
      </c>
    </row>
    <row r="332" spans="1:65" s="2" customFormat="1" ht="24.25" customHeight="1">
      <c r="A332" s="34"/>
      <c r="B332" s="147"/>
      <c r="C332" s="148" t="s">
        <v>1085</v>
      </c>
      <c r="D332" s="148" t="s">
        <v>242</v>
      </c>
      <c r="E332" s="149" t="s">
        <v>3851</v>
      </c>
      <c r="F332" s="150" t="s">
        <v>3852</v>
      </c>
      <c r="G332" s="151" t="s">
        <v>138</v>
      </c>
      <c r="H332" s="152">
        <v>120</v>
      </c>
      <c r="I332" s="153"/>
      <c r="J332" s="152">
        <f t="shared" si="70"/>
        <v>0</v>
      </c>
      <c r="K332" s="154"/>
      <c r="L332" s="35"/>
      <c r="M332" s="155" t="s">
        <v>1</v>
      </c>
      <c r="N332" s="156" t="s">
        <v>46</v>
      </c>
      <c r="O332" s="60"/>
      <c r="P332" s="157">
        <f t="shared" si="71"/>
        <v>0</v>
      </c>
      <c r="Q332" s="157">
        <v>0</v>
      </c>
      <c r="R332" s="157">
        <f t="shared" si="72"/>
        <v>0</v>
      </c>
      <c r="S332" s="157">
        <v>0</v>
      </c>
      <c r="T332" s="158">
        <f t="shared" si="73"/>
        <v>0</v>
      </c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R332" s="159" t="s">
        <v>684</v>
      </c>
      <c r="AT332" s="159" t="s">
        <v>242</v>
      </c>
      <c r="AU332" s="159" t="s">
        <v>140</v>
      </c>
      <c r="AY332" s="18" t="s">
        <v>239</v>
      </c>
      <c r="BE332" s="160">
        <f t="shared" si="74"/>
        <v>0</v>
      </c>
      <c r="BF332" s="160">
        <f t="shared" si="75"/>
        <v>0</v>
      </c>
      <c r="BG332" s="160">
        <f t="shared" si="76"/>
        <v>0</v>
      </c>
      <c r="BH332" s="160">
        <f t="shared" si="77"/>
        <v>0</v>
      </c>
      <c r="BI332" s="160">
        <f t="shared" si="78"/>
        <v>0</v>
      </c>
      <c r="BJ332" s="18" t="s">
        <v>140</v>
      </c>
      <c r="BK332" s="161">
        <f t="shared" si="79"/>
        <v>0</v>
      </c>
      <c r="BL332" s="18" t="s">
        <v>684</v>
      </c>
      <c r="BM332" s="159" t="s">
        <v>3853</v>
      </c>
    </row>
    <row r="333" spans="1:65" s="2" customFormat="1" ht="24.25" customHeight="1">
      <c r="A333" s="34"/>
      <c r="B333" s="147"/>
      <c r="C333" s="190" t="s">
        <v>642</v>
      </c>
      <c r="D333" s="190" t="s">
        <v>541</v>
      </c>
      <c r="E333" s="191" t="s">
        <v>3854</v>
      </c>
      <c r="F333" s="192" t="s">
        <v>5489</v>
      </c>
      <c r="G333" s="193" t="s">
        <v>138</v>
      </c>
      <c r="H333" s="194">
        <v>120</v>
      </c>
      <c r="I333" s="195"/>
      <c r="J333" s="194">
        <f t="shared" si="70"/>
        <v>0</v>
      </c>
      <c r="K333" s="196"/>
      <c r="L333" s="197"/>
      <c r="M333" s="198" t="s">
        <v>1</v>
      </c>
      <c r="N333" s="199" t="s">
        <v>46</v>
      </c>
      <c r="O333" s="60"/>
      <c r="P333" s="157">
        <f t="shared" si="71"/>
        <v>0</v>
      </c>
      <c r="Q333" s="157">
        <v>2.1000000000000001E-4</v>
      </c>
      <c r="R333" s="157">
        <f t="shared" si="72"/>
        <v>2.52E-2</v>
      </c>
      <c r="S333" s="157">
        <v>0</v>
      </c>
      <c r="T333" s="158">
        <f t="shared" si="73"/>
        <v>0</v>
      </c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R333" s="159" t="s">
        <v>1897</v>
      </c>
      <c r="AT333" s="159" t="s">
        <v>541</v>
      </c>
      <c r="AU333" s="159" t="s">
        <v>140</v>
      </c>
      <c r="AY333" s="18" t="s">
        <v>239</v>
      </c>
      <c r="BE333" s="160">
        <f t="shared" si="74"/>
        <v>0</v>
      </c>
      <c r="BF333" s="160">
        <f t="shared" si="75"/>
        <v>0</v>
      </c>
      <c r="BG333" s="160">
        <f t="shared" si="76"/>
        <v>0</v>
      </c>
      <c r="BH333" s="160">
        <f t="shared" si="77"/>
        <v>0</v>
      </c>
      <c r="BI333" s="160">
        <f t="shared" si="78"/>
        <v>0</v>
      </c>
      <c r="BJ333" s="18" t="s">
        <v>140</v>
      </c>
      <c r="BK333" s="161">
        <f t="shared" si="79"/>
        <v>0</v>
      </c>
      <c r="BL333" s="18" t="s">
        <v>684</v>
      </c>
      <c r="BM333" s="159" t="s">
        <v>3855</v>
      </c>
    </row>
    <row r="334" spans="1:65" s="2" customFormat="1" ht="24.25" customHeight="1">
      <c r="A334" s="34"/>
      <c r="B334" s="147"/>
      <c r="C334" s="148" t="s">
        <v>647</v>
      </c>
      <c r="D334" s="148" t="s">
        <v>242</v>
      </c>
      <c r="E334" s="149" t="s">
        <v>3856</v>
      </c>
      <c r="F334" s="150" t="s">
        <v>3857</v>
      </c>
      <c r="G334" s="151" t="s">
        <v>138</v>
      </c>
      <c r="H334" s="152">
        <v>120</v>
      </c>
      <c r="I334" s="153"/>
      <c r="J334" s="152">
        <f t="shared" si="70"/>
        <v>0</v>
      </c>
      <c r="K334" s="154"/>
      <c r="L334" s="35"/>
      <c r="M334" s="155" t="s">
        <v>1</v>
      </c>
      <c r="N334" s="156" t="s">
        <v>46</v>
      </c>
      <c r="O334" s="60"/>
      <c r="P334" s="157">
        <f t="shared" si="71"/>
        <v>0</v>
      </c>
      <c r="Q334" s="157">
        <v>0</v>
      </c>
      <c r="R334" s="157">
        <f t="shared" si="72"/>
        <v>0</v>
      </c>
      <c r="S334" s="157">
        <v>0</v>
      </c>
      <c r="T334" s="158">
        <f t="shared" si="73"/>
        <v>0</v>
      </c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R334" s="159" t="s">
        <v>684</v>
      </c>
      <c r="AT334" s="159" t="s">
        <v>242</v>
      </c>
      <c r="AU334" s="159" t="s">
        <v>140</v>
      </c>
      <c r="AY334" s="18" t="s">
        <v>239</v>
      </c>
      <c r="BE334" s="160">
        <f t="shared" si="74"/>
        <v>0</v>
      </c>
      <c r="BF334" s="160">
        <f t="shared" si="75"/>
        <v>0</v>
      </c>
      <c r="BG334" s="160">
        <f t="shared" si="76"/>
        <v>0</v>
      </c>
      <c r="BH334" s="160">
        <f t="shared" si="77"/>
        <v>0</v>
      </c>
      <c r="BI334" s="160">
        <f t="shared" si="78"/>
        <v>0</v>
      </c>
      <c r="BJ334" s="18" t="s">
        <v>140</v>
      </c>
      <c r="BK334" s="161">
        <f t="shared" si="79"/>
        <v>0</v>
      </c>
      <c r="BL334" s="18" t="s">
        <v>684</v>
      </c>
      <c r="BM334" s="159" t="s">
        <v>3858</v>
      </c>
    </row>
    <row r="335" spans="1:65" s="12" customFormat="1" ht="25.85" customHeight="1">
      <c r="B335" s="134"/>
      <c r="D335" s="135" t="s">
        <v>79</v>
      </c>
      <c r="E335" s="136" t="s">
        <v>3859</v>
      </c>
      <c r="F335" s="136" t="s">
        <v>3860</v>
      </c>
      <c r="I335" s="137"/>
      <c r="J335" s="138">
        <f>BK335</f>
        <v>0</v>
      </c>
      <c r="L335" s="134"/>
      <c r="M335" s="139"/>
      <c r="N335" s="140"/>
      <c r="O335" s="140"/>
      <c r="P335" s="141">
        <f>SUM(P336:P338)</f>
        <v>0</v>
      </c>
      <c r="Q335" s="140"/>
      <c r="R335" s="141">
        <f>SUM(R336:R338)</f>
        <v>0</v>
      </c>
      <c r="S335" s="140"/>
      <c r="T335" s="142">
        <f>SUM(T336:T338)</f>
        <v>0</v>
      </c>
      <c r="AR335" s="135" t="s">
        <v>246</v>
      </c>
      <c r="AT335" s="143" t="s">
        <v>79</v>
      </c>
      <c r="AU335" s="143" t="s">
        <v>80</v>
      </c>
      <c r="AY335" s="135" t="s">
        <v>239</v>
      </c>
      <c r="BK335" s="144">
        <f>SUM(BK336:BK338)</f>
        <v>0</v>
      </c>
    </row>
    <row r="336" spans="1:65" s="2" customFormat="1" ht="14.4" customHeight="1">
      <c r="A336" s="34"/>
      <c r="B336" s="147"/>
      <c r="C336" s="148" t="s">
        <v>989</v>
      </c>
      <c r="D336" s="148" t="s">
        <v>242</v>
      </c>
      <c r="E336" s="149" t="s">
        <v>3861</v>
      </c>
      <c r="F336" s="150" t="s">
        <v>3862</v>
      </c>
      <c r="G336" s="151" t="s">
        <v>1334</v>
      </c>
      <c r="H336" s="152">
        <v>220</v>
      </c>
      <c r="I336" s="153"/>
      <c r="J336" s="152">
        <f>ROUND(I336*H336,3)</f>
        <v>0</v>
      </c>
      <c r="K336" s="154"/>
      <c r="L336" s="35"/>
      <c r="M336" s="155" t="s">
        <v>1</v>
      </c>
      <c r="N336" s="156" t="s">
        <v>46</v>
      </c>
      <c r="O336" s="60"/>
      <c r="P336" s="157">
        <f>O336*H336</f>
        <v>0</v>
      </c>
      <c r="Q336" s="157">
        <v>0</v>
      </c>
      <c r="R336" s="157">
        <f>Q336*H336</f>
        <v>0</v>
      </c>
      <c r="S336" s="157">
        <v>0</v>
      </c>
      <c r="T336" s="158">
        <f>S336*H336</f>
        <v>0</v>
      </c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R336" s="159" t="s">
        <v>1335</v>
      </c>
      <c r="AT336" s="159" t="s">
        <v>242</v>
      </c>
      <c r="AU336" s="159" t="s">
        <v>88</v>
      </c>
      <c r="AY336" s="18" t="s">
        <v>239</v>
      </c>
      <c r="BE336" s="160">
        <f>IF(N336="základná",J336,0)</f>
        <v>0</v>
      </c>
      <c r="BF336" s="160">
        <f>IF(N336="znížená",J336,0)</f>
        <v>0</v>
      </c>
      <c r="BG336" s="160">
        <f>IF(N336="zákl. prenesená",J336,0)</f>
        <v>0</v>
      </c>
      <c r="BH336" s="160">
        <f>IF(N336="zníž. prenesená",J336,0)</f>
        <v>0</v>
      </c>
      <c r="BI336" s="160">
        <f>IF(N336="nulová",J336,0)</f>
        <v>0</v>
      </c>
      <c r="BJ336" s="18" t="s">
        <v>140</v>
      </c>
      <c r="BK336" s="161">
        <f>ROUND(I336*H336,3)</f>
        <v>0</v>
      </c>
      <c r="BL336" s="18" t="s">
        <v>1335</v>
      </c>
      <c r="BM336" s="159" t="s">
        <v>3863</v>
      </c>
    </row>
    <row r="337" spans="1:65" s="2" customFormat="1" ht="14.4" customHeight="1">
      <c r="A337" s="34"/>
      <c r="B337" s="147"/>
      <c r="C337" s="148" t="s">
        <v>994</v>
      </c>
      <c r="D337" s="148" t="s">
        <v>242</v>
      </c>
      <c r="E337" s="149" t="s">
        <v>3864</v>
      </c>
      <c r="F337" s="150" t="s">
        <v>3865</v>
      </c>
      <c r="G337" s="151" t="s">
        <v>1334</v>
      </c>
      <c r="H337" s="152">
        <v>110</v>
      </c>
      <c r="I337" s="153"/>
      <c r="J337" s="152">
        <f>ROUND(I337*H337,3)</f>
        <v>0</v>
      </c>
      <c r="K337" s="154"/>
      <c r="L337" s="35"/>
      <c r="M337" s="155" t="s">
        <v>1</v>
      </c>
      <c r="N337" s="156" t="s">
        <v>46</v>
      </c>
      <c r="O337" s="60"/>
      <c r="P337" s="157">
        <f>O337*H337</f>
        <v>0</v>
      </c>
      <c r="Q337" s="157">
        <v>0</v>
      </c>
      <c r="R337" s="157">
        <f>Q337*H337</f>
        <v>0</v>
      </c>
      <c r="S337" s="157">
        <v>0</v>
      </c>
      <c r="T337" s="158">
        <f>S337*H337</f>
        <v>0</v>
      </c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R337" s="159" t="s">
        <v>1335</v>
      </c>
      <c r="AT337" s="159" t="s">
        <v>242</v>
      </c>
      <c r="AU337" s="159" t="s">
        <v>88</v>
      </c>
      <c r="AY337" s="18" t="s">
        <v>239</v>
      </c>
      <c r="BE337" s="160">
        <f>IF(N337="základná",J337,0)</f>
        <v>0</v>
      </c>
      <c r="BF337" s="160">
        <f>IF(N337="znížená",J337,0)</f>
        <v>0</v>
      </c>
      <c r="BG337" s="160">
        <f>IF(N337="zákl. prenesená",J337,0)</f>
        <v>0</v>
      </c>
      <c r="BH337" s="160">
        <f>IF(N337="zníž. prenesená",J337,0)</f>
        <v>0</v>
      </c>
      <c r="BI337" s="160">
        <f>IF(N337="nulová",J337,0)</f>
        <v>0</v>
      </c>
      <c r="BJ337" s="18" t="s">
        <v>140</v>
      </c>
      <c r="BK337" s="161">
        <f>ROUND(I337*H337,3)</f>
        <v>0</v>
      </c>
      <c r="BL337" s="18" t="s">
        <v>1335</v>
      </c>
      <c r="BM337" s="159" t="s">
        <v>3866</v>
      </c>
    </row>
    <row r="338" spans="1:65" s="2" customFormat="1" ht="14.4" customHeight="1">
      <c r="A338" s="34"/>
      <c r="B338" s="147"/>
      <c r="C338" s="148" t="s">
        <v>998</v>
      </c>
      <c r="D338" s="148" t="s">
        <v>242</v>
      </c>
      <c r="E338" s="149" t="s">
        <v>3867</v>
      </c>
      <c r="F338" s="150" t="s">
        <v>3868</v>
      </c>
      <c r="G338" s="151" t="s">
        <v>1334</v>
      </c>
      <c r="H338" s="152">
        <v>90</v>
      </c>
      <c r="I338" s="153"/>
      <c r="J338" s="152">
        <f>ROUND(I338*H338,3)</f>
        <v>0</v>
      </c>
      <c r="K338" s="154"/>
      <c r="L338" s="35"/>
      <c r="M338" s="223" t="s">
        <v>1</v>
      </c>
      <c r="N338" s="224" t="s">
        <v>46</v>
      </c>
      <c r="O338" s="213"/>
      <c r="P338" s="221">
        <f>O338*H338</f>
        <v>0</v>
      </c>
      <c r="Q338" s="221">
        <v>0</v>
      </c>
      <c r="R338" s="221">
        <f>Q338*H338</f>
        <v>0</v>
      </c>
      <c r="S338" s="221">
        <v>0</v>
      </c>
      <c r="T338" s="222">
        <f>S338*H338</f>
        <v>0</v>
      </c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R338" s="159" t="s">
        <v>1335</v>
      </c>
      <c r="AT338" s="159" t="s">
        <v>242</v>
      </c>
      <c r="AU338" s="159" t="s">
        <v>88</v>
      </c>
      <c r="AY338" s="18" t="s">
        <v>239</v>
      </c>
      <c r="BE338" s="160">
        <f>IF(N338="základná",J338,0)</f>
        <v>0</v>
      </c>
      <c r="BF338" s="160">
        <f>IF(N338="znížená",J338,0)</f>
        <v>0</v>
      </c>
      <c r="BG338" s="160">
        <f>IF(N338="zákl. prenesená",J338,0)</f>
        <v>0</v>
      </c>
      <c r="BH338" s="160">
        <f>IF(N338="zníž. prenesená",J338,0)</f>
        <v>0</v>
      </c>
      <c r="BI338" s="160">
        <f>IF(N338="nulová",J338,0)</f>
        <v>0</v>
      </c>
      <c r="BJ338" s="18" t="s">
        <v>140</v>
      </c>
      <c r="BK338" s="161">
        <f>ROUND(I338*H338,3)</f>
        <v>0</v>
      </c>
      <c r="BL338" s="18" t="s">
        <v>1335</v>
      </c>
      <c r="BM338" s="159" t="s">
        <v>3869</v>
      </c>
    </row>
    <row r="339" spans="1:65" s="2" customFormat="1" ht="6.9" customHeight="1">
      <c r="A339" s="34"/>
      <c r="B339" s="49"/>
      <c r="C339" s="50"/>
      <c r="D339" s="50"/>
      <c r="E339" s="50"/>
      <c r="F339" s="50"/>
      <c r="G339" s="50"/>
      <c r="H339" s="50"/>
      <c r="I339" s="50"/>
      <c r="J339" s="50"/>
      <c r="K339" s="50"/>
      <c r="L339" s="35"/>
      <c r="M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</row>
  </sheetData>
  <autoFilter ref="C123:K338" xr:uid="{00000000-0009-0000-0000-000008000000}"/>
  <mergeCells count="9">
    <mergeCell ref="E87:H87"/>
    <mergeCell ref="E114:H114"/>
    <mergeCell ref="E116:H116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18</vt:i4>
      </vt:variant>
      <vt:variant>
        <vt:lpstr>Pomenované rozsahy</vt:lpstr>
      </vt:variant>
      <vt:variant>
        <vt:i4>36</vt:i4>
      </vt:variant>
    </vt:vector>
  </HeadingPairs>
  <TitlesOfParts>
    <vt:vector size="54" baseType="lpstr">
      <vt:lpstr>Rekapitulácia stavby</vt:lpstr>
      <vt:lpstr>P1 - Pavilón 1</vt:lpstr>
      <vt:lpstr>P2 - Pavilón 2</vt:lpstr>
      <vt:lpstr>P3 - Pavilón 3</vt:lpstr>
      <vt:lpstr>P4 - Technický pavilón</vt:lpstr>
      <vt:lpstr>P5 - Spojovacia chodba</vt:lpstr>
      <vt:lpstr>P6 - Spevnené plochy a op...</vt:lpstr>
      <vt:lpstr>P7 - Sadové úpravy</vt:lpstr>
      <vt:lpstr>P8 - Elektro</vt:lpstr>
      <vt:lpstr>P9 - Bleskozvod</vt:lpstr>
      <vt:lpstr>P10 - Vzduchotechnika a c...</vt:lpstr>
      <vt:lpstr>P11 - Plynoinštalácia</vt:lpstr>
      <vt:lpstr>P12 - Zdravotechnika</vt:lpstr>
      <vt:lpstr>P13 - Meranie a regulácia</vt:lpstr>
      <vt:lpstr>P14 - Vykurovanie</vt:lpstr>
      <vt:lpstr>P15 - Vybavenie kuchyne</vt:lpstr>
      <vt:lpstr>P16 - HACCP</vt:lpstr>
      <vt:lpstr>Zoznam figúr</vt:lpstr>
      <vt:lpstr>'P1 - Pavilón 1'!Názvy_tlače</vt:lpstr>
      <vt:lpstr>'P10 - Vzduchotechnika a c...'!Názvy_tlače</vt:lpstr>
      <vt:lpstr>'P11 - Plynoinštalácia'!Názvy_tlače</vt:lpstr>
      <vt:lpstr>'P12 - Zdravotechnika'!Názvy_tlače</vt:lpstr>
      <vt:lpstr>'P13 - Meranie a regulácia'!Názvy_tlače</vt:lpstr>
      <vt:lpstr>'P14 - Vykurovanie'!Názvy_tlače</vt:lpstr>
      <vt:lpstr>'P15 - Vybavenie kuchyne'!Názvy_tlače</vt:lpstr>
      <vt:lpstr>'P16 - HACCP'!Názvy_tlače</vt:lpstr>
      <vt:lpstr>'P2 - Pavilón 2'!Názvy_tlače</vt:lpstr>
      <vt:lpstr>'P3 - Pavilón 3'!Názvy_tlače</vt:lpstr>
      <vt:lpstr>'P4 - Technický pavilón'!Názvy_tlače</vt:lpstr>
      <vt:lpstr>'P5 - Spojovacia chodba'!Názvy_tlače</vt:lpstr>
      <vt:lpstr>'P6 - Spevnené plochy a op...'!Názvy_tlače</vt:lpstr>
      <vt:lpstr>'P7 - Sadové úpravy'!Názvy_tlače</vt:lpstr>
      <vt:lpstr>'P8 - Elektro'!Názvy_tlače</vt:lpstr>
      <vt:lpstr>'P9 - Bleskozvod'!Názvy_tlače</vt:lpstr>
      <vt:lpstr>'Rekapitulácia stavby'!Názvy_tlače</vt:lpstr>
      <vt:lpstr>'Zoznam figúr'!Názvy_tlače</vt:lpstr>
      <vt:lpstr>'P1 - Pavilón 1'!Oblasť_tlače</vt:lpstr>
      <vt:lpstr>'P10 - Vzduchotechnika a c...'!Oblasť_tlače</vt:lpstr>
      <vt:lpstr>'P11 - Plynoinštalácia'!Oblasť_tlače</vt:lpstr>
      <vt:lpstr>'P12 - Zdravotechnika'!Oblasť_tlače</vt:lpstr>
      <vt:lpstr>'P13 - Meranie a regulácia'!Oblasť_tlače</vt:lpstr>
      <vt:lpstr>'P14 - Vykurovanie'!Oblasť_tlače</vt:lpstr>
      <vt:lpstr>'P15 - Vybavenie kuchyne'!Oblasť_tlače</vt:lpstr>
      <vt:lpstr>'P16 - HACCP'!Oblasť_tlače</vt:lpstr>
      <vt:lpstr>'P2 - Pavilón 2'!Oblasť_tlače</vt:lpstr>
      <vt:lpstr>'P3 - Pavilón 3'!Oblasť_tlače</vt:lpstr>
      <vt:lpstr>'P4 - Technický pavilón'!Oblasť_tlače</vt:lpstr>
      <vt:lpstr>'P5 - Spojovacia chodba'!Oblasť_tlače</vt:lpstr>
      <vt:lpstr>'P6 - Spevnené plochy a op...'!Oblasť_tlače</vt:lpstr>
      <vt:lpstr>'P7 - Sadové úpravy'!Oblasť_tlače</vt:lpstr>
      <vt:lpstr>'P8 - Elektro'!Oblasť_tlače</vt:lpstr>
      <vt:lpstr>'P9 - Bleskozvod'!Oblasť_tlače</vt:lpstr>
      <vt:lpstr>'Rekapitulácia stavby'!Oblasť_tlače</vt:lpstr>
      <vt:lpstr>'Zoznam figúr'!Oblasť_tlače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ERONTB\EroNTB</dc:creator>
  <cp:lastModifiedBy>Rwn</cp:lastModifiedBy>
  <dcterms:created xsi:type="dcterms:W3CDTF">2021-03-21T10:47:36Z</dcterms:created>
  <dcterms:modified xsi:type="dcterms:W3CDTF">2021-03-28T17:59:39Z</dcterms:modified>
</cp:coreProperties>
</file>