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va.fabova\Documents\eva\Obstarávanie 2020\E. Most II_547_Hornád_rekonštrukcia\"/>
    </mc:Choice>
  </mc:AlternateContent>
  <bookViews>
    <workbookView xWindow="0" yWindow="0" windowWidth="24000" windowHeight="9600" firstSheet="1" activeTab="1"/>
  </bookViews>
  <sheets>
    <sheet name="Rekapitulácia stavby" sheetId="1" r:id="rId1"/>
    <sheet name="201-00 - Rekonštrukcia mosta" sheetId="2" r:id="rId2"/>
    <sheet name="600-00 - Dočasné ukotveni..." sheetId="3" r:id="rId3"/>
    <sheet name="601-00 - Preložka verejné..." sheetId="4" r:id="rId4"/>
    <sheet name="602-00 - Opatrenia v zóne..." sheetId="5" r:id="rId5"/>
  </sheets>
  <definedNames>
    <definedName name="_xlnm._FilterDatabase" localSheetId="1" hidden="1">'201-00 - Rekonštrukcia mosta'!$C$145:$K$528</definedName>
    <definedName name="_xlnm._FilterDatabase" localSheetId="2" hidden="1">'600-00 - Dočasné ukotveni...'!$C$122:$K$166</definedName>
    <definedName name="_xlnm._FilterDatabase" localSheetId="3" hidden="1">'601-00 - Preložka verejné...'!$C$125:$K$162</definedName>
    <definedName name="_xlnm._FilterDatabase" localSheetId="4" hidden="1">'602-00 - Opatrenia v zóne...'!$C$121:$K$146</definedName>
    <definedName name="_xlnm.Print_Titles" localSheetId="1">'201-00 - Rekonštrukcia mosta'!$145:$145</definedName>
    <definedName name="_xlnm.Print_Titles" localSheetId="2">'600-00 - Dočasné ukotveni...'!$122:$122</definedName>
    <definedName name="_xlnm.Print_Titles" localSheetId="3">'601-00 - Preložka verejné...'!$125:$125</definedName>
    <definedName name="_xlnm.Print_Titles" localSheetId="4">'602-00 - Opatrenia v zóne...'!$121:$121</definedName>
    <definedName name="_xlnm.Print_Titles" localSheetId="0">'Rekapitulácia stavby'!$92:$92</definedName>
    <definedName name="_xlnm.Print_Area" localSheetId="1">'201-00 - Rekonštrukcia mosta'!$C$4:$J$76,'201-00 - Rekonštrukcia mosta'!$C$82:$J$127,'201-00 - Rekonštrukcia mosta'!$C$133:$J$528</definedName>
    <definedName name="_xlnm.Print_Area" localSheetId="2">'600-00 - Dočasné ukotveni...'!$C$4:$J$76,'600-00 - Dočasné ukotveni...'!$C$82:$J$104,'600-00 - Dočasné ukotveni...'!$C$110:$J$166</definedName>
    <definedName name="_xlnm.Print_Area" localSheetId="3">'601-00 - Preložka verejné...'!$C$4:$J$76,'601-00 - Preložka verejné...'!$C$82:$J$107,'601-00 - Preložka verejné...'!$C$113:$J$162</definedName>
    <definedName name="_xlnm.Print_Area" localSheetId="4">'602-00 - Opatrenia v zóne...'!$C$4:$J$76,'602-00 - Opatrenia v zóne...'!$C$82:$J$103,'602-00 - Opatrenia v zóne...'!$C$109:$J$146</definedName>
    <definedName name="_xlnm.Print_Area" localSheetId="0">'Rekapitulácia stavby'!$D$4:$AO$76,'Rekapitulácia stavby'!$C$82:$AQ$99</definedName>
  </definedNames>
  <calcPr calcId="162913"/>
</workbook>
</file>

<file path=xl/calcChain.xml><?xml version="1.0" encoding="utf-8"?>
<calcChain xmlns="http://schemas.openxmlformats.org/spreadsheetml/2006/main">
  <c r="J37" i="5" l="1"/>
  <c r="J36" i="5"/>
  <c r="AY98" i="1" s="1"/>
  <c r="J35" i="5"/>
  <c r="AX98" i="1" s="1"/>
  <c r="BI146" i="5"/>
  <c r="BH146" i="5"/>
  <c r="BG146" i="5"/>
  <c r="BE146" i="5"/>
  <c r="T146" i="5"/>
  <c r="T145" i="5" s="1"/>
  <c r="R146" i="5"/>
  <c r="R145" i="5" s="1"/>
  <c r="P146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J119" i="5"/>
  <c r="J118" i="5"/>
  <c r="F118" i="5"/>
  <c r="F116" i="5"/>
  <c r="E114" i="5"/>
  <c r="J92" i="5"/>
  <c r="J91" i="5"/>
  <c r="F91" i="5"/>
  <c r="F89" i="5"/>
  <c r="E87" i="5"/>
  <c r="J18" i="5"/>
  <c r="E18" i="5"/>
  <c r="F92" i="5" s="1"/>
  <c r="J17" i="5"/>
  <c r="J12" i="5"/>
  <c r="J89" i="5" s="1"/>
  <c r="E7" i="5"/>
  <c r="E112" i="5"/>
  <c r="J37" i="4"/>
  <c r="J36" i="4"/>
  <c r="AY97" i="1" s="1"/>
  <c r="J35" i="4"/>
  <c r="AX97" i="1" s="1"/>
  <c r="BI162" i="4"/>
  <c r="BH162" i="4"/>
  <c r="BG162" i="4"/>
  <c r="BE162" i="4"/>
  <c r="T162" i="4"/>
  <c r="T161" i="4" s="1"/>
  <c r="R162" i="4"/>
  <c r="R161" i="4" s="1"/>
  <c r="P162" i="4"/>
  <c r="P161" i="4"/>
  <c r="BI160" i="4"/>
  <c r="BH160" i="4"/>
  <c r="BG160" i="4"/>
  <c r="BE160" i="4"/>
  <c r="T160" i="4"/>
  <c r="T159" i="4" s="1"/>
  <c r="T158" i="4" s="1"/>
  <c r="R160" i="4"/>
  <c r="R159" i="4"/>
  <c r="R158" i="4" s="1"/>
  <c r="P160" i="4"/>
  <c r="P159" i="4" s="1"/>
  <c r="P158" i="4" s="1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J123" i="4"/>
  <c r="J122" i="4"/>
  <c r="F122" i="4"/>
  <c r="F120" i="4"/>
  <c r="E118" i="4"/>
  <c r="J92" i="4"/>
  <c r="J91" i="4"/>
  <c r="F91" i="4"/>
  <c r="F89" i="4"/>
  <c r="E87" i="4"/>
  <c r="J18" i="4"/>
  <c r="E18" i="4"/>
  <c r="F92" i="4" s="1"/>
  <c r="J17" i="4"/>
  <c r="J12" i="4"/>
  <c r="J89" i="4" s="1"/>
  <c r="E7" i="4"/>
  <c r="E116" i="4"/>
  <c r="J37" i="3"/>
  <c r="J36" i="3"/>
  <c r="AY96" i="1"/>
  <c r="J35" i="3"/>
  <c r="AX96" i="1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7" i="3"/>
  <c r="BH157" i="3"/>
  <c r="BG157" i="3"/>
  <c r="BE157" i="3"/>
  <c r="T157" i="3"/>
  <c r="T156" i="3"/>
  <c r="R157" i="3"/>
  <c r="R156" i="3"/>
  <c r="P157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J120" i="3"/>
  <c r="J119" i="3"/>
  <c r="F119" i="3"/>
  <c r="F117" i="3"/>
  <c r="E115" i="3"/>
  <c r="J92" i="3"/>
  <c r="J91" i="3"/>
  <c r="F91" i="3"/>
  <c r="F89" i="3"/>
  <c r="E87" i="3"/>
  <c r="J18" i="3"/>
  <c r="E18" i="3"/>
  <c r="F120" i="3"/>
  <c r="J17" i="3"/>
  <c r="J12" i="3"/>
  <c r="J117" i="3" s="1"/>
  <c r="E7" i="3"/>
  <c r="E85" i="3" s="1"/>
  <c r="J37" i="2"/>
  <c r="J36" i="2"/>
  <c r="AY95" i="1"/>
  <c r="J35" i="2"/>
  <c r="AX95" i="1"/>
  <c r="BI528" i="2"/>
  <c r="BH528" i="2"/>
  <c r="BG528" i="2"/>
  <c r="BE528" i="2"/>
  <c r="T528" i="2"/>
  <c r="T527" i="2"/>
  <c r="R528" i="2"/>
  <c r="R527" i="2"/>
  <c r="P528" i="2"/>
  <c r="P527" i="2"/>
  <c r="BI526" i="2"/>
  <c r="BH526" i="2"/>
  <c r="BG526" i="2"/>
  <c r="BE526" i="2"/>
  <c r="T526" i="2"/>
  <c r="R526" i="2"/>
  <c r="P526" i="2"/>
  <c r="BI525" i="2"/>
  <c r="BH525" i="2"/>
  <c r="BG525" i="2"/>
  <c r="BE525" i="2"/>
  <c r="T525" i="2"/>
  <c r="R525" i="2"/>
  <c r="P525" i="2"/>
  <c r="BI524" i="2"/>
  <c r="BH524" i="2"/>
  <c r="BG524" i="2"/>
  <c r="BE524" i="2"/>
  <c r="T524" i="2"/>
  <c r="R524" i="2"/>
  <c r="P524" i="2"/>
  <c r="BI522" i="2"/>
  <c r="BH522" i="2"/>
  <c r="BG522" i="2"/>
  <c r="BE522" i="2"/>
  <c r="T522" i="2"/>
  <c r="R522" i="2"/>
  <c r="P522" i="2"/>
  <c r="BI521" i="2"/>
  <c r="BH521" i="2"/>
  <c r="BG521" i="2"/>
  <c r="BE521" i="2"/>
  <c r="T521" i="2"/>
  <c r="R521" i="2"/>
  <c r="P521" i="2"/>
  <c r="BI519" i="2"/>
  <c r="BH519" i="2"/>
  <c r="BG519" i="2"/>
  <c r="BE519" i="2"/>
  <c r="T519" i="2"/>
  <c r="R519" i="2"/>
  <c r="P519" i="2"/>
  <c r="BI518" i="2"/>
  <c r="BH518" i="2"/>
  <c r="BG518" i="2"/>
  <c r="BE518" i="2"/>
  <c r="T518" i="2"/>
  <c r="R518" i="2"/>
  <c r="P518" i="2"/>
  <c r="BI517" i="2"/>
  <c r="BH517" i="2"/>
  <c r="BG517" i="2"/>
  <c r="BE517" i="2"/>
  <c r="T517" i="2"/>
  <c r="R517" i="2"/>
  <c r="P517" i="2"/>
  <c r="BI513" i="2"/>
  <c r="BH513" i="2"/>
  <c r="BG513" i="2"/>
  <c r="BE513" i="2"/>
  <c r="T513" i="2"/>
  <c r="R513" i="2"/>
  <c r="P513" i="2"/>
  <c r="BI509" i="2"/>
  <c r="BH509" i="2"/>
  <c r="BG509" i="2"/>
  <c r="BE509" i="2"/>
  <c r="T509" i="2"/>
  <c r="R509" i="2"/>
  <c r="P509" i="2"/>
  <c r="BI507" i="2"/>
  <c r="BH507" i="2"/>
  <c r="BG507" i="2"/>
  <c r="BE507" i="2"/>
  <c r="T507" i="2"/>
  <c r="R507" i="2"/>
  <c r="P507" i="2"/>
  <c r="BI506" i="2"/>
  <c r="BH506" i="2"/>
  <c r="BG506" i="2"/>
  <c r="BE506" i="2"/>
  <c r="T506" i="2"/>
  <c r="R506" i="2"/>
  <c r="P506" i="2"/>
  <c r="BI505" i="2"/>
  <c r="BH505" i="2"/>
  <c r="BG505" i="2"/>
  <c r="BE505" i="2"/>
  <c r="T505" i="2"/>
  <c r="R505" i="2"/>
  <c r="P505" i="2"/>
  <c r="BI502" i="2"/>
  <c r="BH502" i="2"/>
  <c r="BG502" i="2"/>
  <c r="BE502" i="2"/>
  <c r="T502" i="2"/>
  <c r="R502" i="2"/>
  <c r="P502" i="2"/>
  <c r="BI500" i="2"/>
  <c r="BH500" i="2"/>
  <c r="BG500" i="2"/>
  <c r="BE500" i="2"/>
  <c r="T500" i="2"/>
  <c r="R500" i="2"/>
  <c r="P500" i="2"/>
  <c r="BI498" i="2"/>
  <c r="BH498" i="2"/>
  <c r="BG498" i="2"/>
  <c r="BE498" i="2"/>
  <c r="T498" i="2"/>
  <c r="R498" i="2"/>
  <c r="P498" i="2"/>
  <c r="BI496" i="2"/>
  <c r="BH496" i="2"/>
  <c r="BG496" i="2"/>
  <c r="BE496" i="2"/>
  <c r="T496" i="2"/>
  <c r="R496" i="2"/>
  <c r="P496" i="2"/>
  <c r="BI494" i="2"/>
  <c r="BH494" i="2"/>
  <c r="BG494" i="2"/>
  <c r="BE494" i="2"/>
  <c r="T494" i="2"/>
  <c r="R494" i="2"/>
  <c r="P494" i="2"/>
  <c r="BI491" i="2"/>
  <c r="BH491" i="2"/>
  <c r="BG491" i="2"/>
  <c r="BE491" i="2"/>
  <c r="T491" i="2"/>
  <c r="R491" i="2"/>
  <c r="P491" i="2"/>
  <c r="BI490" i="2"/>
  <c r="BH490" i="2"/>
  <c r="BG490" i="2"/>
  <c r="BE490" i="2"/>
  <c r="T490" i="2"/>
  <c r="R490" i="2"/>
  <c r="P490" i="2"/>
  <c r="BI489" i="2"/>
  <c r="BH489" i="2"/>
  <c r="BG489" i="2"/>
  <c r="BE489" i="2"/>
  <c r="T489" i="2"/>
  <c r="R489" i="2"/>
  <c r="P489" i="2"/>
  <c r="BI488" i="2"/>
  <c r="BH488" i="2"/>
  <c r="BG488" i="2"/>
  <c r="BE488" i="2"/>
  <c r="T488" i="2"/>
  <c r="R488" i="2"/>
  <c r="P488" i="2"/>
  <c r="BI485" i="2"/>
  <c r="BH485" i="2"/>
  <c r="BG485" i="2"/>
  <c r="BE485" i="2"/>
  <c r="T485" i="2"/>
  <c r="R485" i="2"/>
  <c r="P485" i="2"/>
  <c r="BI484" i="2"/>
  <c r="BH484" i="2"/>
  <c r="BG484" i="2"/>
  <c r="BE484" i="2"/>
  <c r="T484" i="2"/>
  <c r="R484" i="2"/>
  <c r="P484" i="2"/>
  <c r="BI483" i="2"/>
  <c r="BH483" i="2"/>
  <c r="BG483" i="2"/>
  <c r="BE483" i="2"/>
  <c r="T483" i="2"/>
  <c r="R483" i="2"/>
  <c r="P483" i="2"/>
  <c r="BI479" i="2"/>
  <c r="BH479" i="2"/>
  <c r="BG479" i="2"/>
  <c r="BE479" i="2"/>
  <c r="T479" i="2"/>
  <c r="R479" i="2"/>
  <c r="P479" i="2"/>
  <c r="BI477" i="2"/>
  <c r="BH477" i="2"/>
  <c r="BG477" i="2"/>
  <c r="BE477" i="2"/>
  <c r="T477" i="2"/>
  <c r="R477" i="2"/>
  <c r="P477" i="2"/>
  <c r="BI475" i="2"/>
  <c r="BH475" i="2"/>
  <c r="BG475" i="2"/>
  <c r="BE475" i="2"/>
  <c r="T475" i="2"/>
  <c r="R475" i="2"/>
  <c r="P475" i="2"/>
  <c r="BI473" i="2"/>
  <c r="BH473" i="2"/>
  <c r="BG473" i="2"/>
  <c r="BE473" i="2"/>
  <c r="T473" i="2"/>
  <c r="R473" i="2"/>
  <c r="P473" i="2"/>
  <c r="BI470" i="2"/>
  <c r="BH470" i="2"/>
  <c r="BG470" i="2"/>
  <c r="BE470" i="2"/>
  <c r="T470" i="2"/>
  <c r="R470" i="2"/>
  <c r="P470" i="2"/>
  <c r="BI468" i="2"/>
  <c r="BH468" i="2"/>
  <c r="BG468" i="2"/>
  <c r="BE468" i="2"/>
  <c r="T468" i="2"/>
  <c r="R468" i="2"/>
  <c r="P468" i="2"/>
  <c r="BI466" i="2"/>
  <c r="BH466" i="2"/>
  <c r="BG466" i="2"/>
  <c r="BE466" i="2"/>
  <c r="T466" i="2"/>
  <c r="R466" i="2"/>
  <c r="P466" i="2"/>
  <c r="BI462" i="2"/>
  <c r="BH462" i="2"/>
  <c r="BG462" i="2"/>
  <c r="BE462" i="2"/>
  <c r="T462" i="2"/>
  <c r="R462" i="2"/>
  <c r="P462" i="2"/>
  <c r="BI461" i="2"/>
  <c r="BH461" i="2"/>
  <c r="BG461" i="2"/>
  <c r="BE461" i="2"/>
  <c r="T461" i="2"/>
  <c r="R461" i="2"/>
  <c r="P461" i="2"/>
  <c r="BI460" i="2"/>
  <c r="BH460" i="2"/>
  <c r="BG460" i="2"/>
  <c r="BE460" i="2"/>
  <c r="T460" i="2"/>
  <c r="R460" i="2"/>
  <c r="P460" i="2"/>
  <c r="BI458" i="2"/>
  <c r="BH458" i="2"/>
  <c r="BG458" i="2"/>
  <c r="BE458" i="2"/>
  <c r="T458" i="2"/>
  <c r="R458" i="2"/>
  <c r="P458" i="2"/>
  <c r="BI451" i="2"/>
  <c r="BH451" i="2"/>
  <c r="BG451" i="2"/>
  <c r="BE451" i="2"/>
  <c r="T451" i="2"/>
  <c r="R451" i="2"/>
  <c r="P451" i="2"/>
  <c r="BI449" i="2"/>
  <c r="BH449" i="2"/>
  <c r="BG449" i="2"/>
  <c r="BE449" i="2"/>
  <c r="T449" i="2"/>
  <c r="R449" i="2"/>
  <c r="P449" i="2"/>
  <c r="BI447" i="2"/>
  <c r="BH447" i="2"/>
  <c r="BG447" i="2"/>
  <c r="BE447" i="2"/>
  <c r="T447" i="2"/>
  <c r="R447" i="2"/>
  <c r="P447" i="2"/>
  <c r="BI446" i="2"/>
  <c r="BH446" i="2"/>
  <c r="BG446" i="2"/>
  <c r="BE446" i="2"/>
  <c r="T446" i="2"/>
  <c r="R446" i="2"/>
  <c r="P446" i="2"/>
  <c r="BI444" i="2"/>
  <c r="BH444" i="2"/>
  <c r="BG444" i="2"/>
  <c r="BE444" i="2"/>
  <c r="T444" i="2"/>
  <c r="R444" i="2"/>
  <c r="P444" i="2"/>
  <c r="BI438" i="2"/>
  <c r="BH438" i="2"/>
  <c r="BG438" i="2"/>
  <c r="BE438" i="2"/>
  <c r="T438" i="2"/>
  <c r="R438" i="2"/>
  <c r="P438" i="2"/>
  <c r="BI436" i="2"/>
  <c r="BH436" i="2"/>
  <c r="BG436" i="2"/>
  <c r="BE436" i="2"/>
  <c r="T436" i="2"/>
  <c r="R436" i="2"/>
  <c r="P436" i="2"/>
  <c r="BI434" i="2"/>
  <c r="BH434" i="2"/>
  <c r="BG434" i="2"/>
  <c r="BE434" i="2"/>
  <c r="T434" i="2"/>
  <c r="R434" i="2"/>
  <c r="P434" i="2"/>
  <c r="BI430" i="2"/>
  <c r="BH430" i="2"/>
  <c r="BG430" i="2"/>
  <c r="BE430" i="2"/>
  <c r="T430" i="2"/>
  <c r="R430" i="2"/>
  <c r="P430" i="2"/>
  <c r="BI426" i="2"/>
  <c r="BH426" i="2"/>
  <c r="BG426" i="2"/>
  <c r="BE426" i="2"/>
  <c r="T426" i="2"/>
  <c r="R426" i="2"/>
  <c r="P426" i="2"/>
  <c r="BI422" i="2"/>
  <c r="BH422" i="2"/>
  <c r="BG422" i="2"/>
  <c r="BE422" i="2"/>
  <c r="T422" i="2"/>
  <c r="R422" i="2"/>
  <c r="P422" i="2"/>
  <c r="BI419" i="2"/>
  <c r="BH419" i="2"/>
  <c r="BG419" i="2"/>
  <c r="BE419" i="2"/>
  <c r="T419" i="2"/>
  <c r="R419" i="2"/>
  <c r="P419" i="2"/>
  <c r="BI417" i="2"/>
  <c r="BH417" i="2"/>
  <c r="BG417" i="2"/>
  <c r="BE417" i="2"/>
  <c r="T417" i="2"/>
  <c r="R417" i="2"/>
  <c r="P417" i="2"/>
  <c r="BI412" i="2"/>
  <c r="BH412" i="2"/>
  <c r="BG412" i="2"/>
  <c r="BE412" i="2"/>
  <c r="T412" i="2"/>
  <c r="R412" i="2"/>
  <c r="P412" i="2"/>
  <c r="BI410" i="2"/>
  <c r="BH410" i="2"/>
  <c r="BG410" i="2"/>
  <c r="BE410" i="2"/>
  <c r="T410" i="2"/>
  <c r="R410" i="2"/>
  <c r="P410" i="2"/>
  <c r="BI408" i="2"/>
  <c r="BH408" i="2"/>
  <c r="BG408" i="2"/>
  <c r="BE408" i="2"/>
  <c r="T408" i="2"/>
  <c r="R408" i="2"/>
  <c r="P408" i="2"/>
  <c r="BI406" i="2"/>
  <c r="BH406" i="2"/>
  <c r="BG406" i="2"/>
  <c r="BE406" i="2"/>
  <c r="T406" i="2"/>
  <c r="R406" i="2"/>
  <c r="P406" i="2"/>
  <c r="BI404" i="2"/>
  <c r="BH404" i="2"/>
  <c r="BG404" i="2"/>
  <c r="BE404" i="2"/>
  <c r="T404" i="2"/>
  <c r="R404" i="2"/>
  <c r="P404" i="2"/>
  <c r="BI403" i="2"/>
  <c r="BH403" i="2"/>
  <c r="BG403" i="2"/>
  <c r="BE403" i="2"/>
  <c r="T403" i="2"/>
  <c r="R403" i="2"/>
  <c r="P403" i="2"/>
  <c r="BI396" i="2"/>
  <c r="BH396" i="2"/>
  <c r="BG396" i="2"/>
  <c r="BE396" i="2"/>
  <c r="T396" i="2"/>
  <c r="R396" i="2"/>
  <c r="P396" i="2"/>
  <c r="P391" i="2"/>
  <c r="BI392" i="2"/>
  <c r="BH392" i="2"/>
  <c r="BG392" i="2"/>
  <c r="BE392" i="2"/>
  <c r="T392" i="2"/>
  <c r="T391" i="2" s="1"/>
  <c r="R392" i="2"/>
  <c r="R391" i="2" s="1"/>
  <c r="P392" i="2"/>
  <c r="BI390" i="2"/>
  <c r="BH390" i="2"/>
  <c r="BG390" i="2"/>
  <c r="BE390" i="2"/>
  <c r="T390" i="2"/>
  <c r="R390" i="2"/>
  <c r="P390" i="2"/>
  <c r="BI389" i="2"/>
  <c r="BH389" i="2"/>
  <c r="BG389" i="2"/>
  <c r="BE389" i="2"/>
  <c r="T389" i="2"/>
  <c r="R389" i="2"/>
  <c r="P389" i="2"/>
  <c r="BI388" i="2"/>
  <c r="BH388" i="2"/>
  <c r="BG388" i="2"/>
  <c r="BE388" i="2"/>
  <c r="T388" i="2"/>
  <c r="R388" i="2"/>
  <c r="P388" i="2"/>
  <c r="BI387" i="2"/>
  <c r="BH387" i="2"/>
  <c r="BG387" i="2"/>
  <c r="BE387" i="2"/>
  <c r="T387" i="2"/>
  <c r="R387" i="2"/>
  <c r="P387" i="2"/>
  <c r="BI384" i="2"/>
  <c r="BH384" i="2"/>
  <c r="BG384" i="2"/>
  <c r="BE384" i="2"/>
  <c r="T384" i="2"/>
  <c r="R384" i="2"/>
  <c r="P384" i="2"/>
  <c r="BI382" i="2"/>
  <c r="BH382" i="2"/>
  <c r="BG382" i="2"/>
  <c r="BE382" i="2"/>
  <c r="T382" i="2"/>
  <c r="R382" i="2"/>
  <c r="P382" i="2"/>
  <c r="BI378" i="2"/>
  <c r="BH378" i="2"/>
  <c r="BG378" i="2"/>
  <c r="BE378" i="2"/>
  <c r="T378" i="2"/>
  <c r="R378" i="2"/>
  <c r="P378" i="2"/>
  <c r="BI374" i="2"/>
  <c r="BH374" i="2"/>
  <c r="BG374" i="2"/>
  <c r="BE374" i="2"/>
  <c r="T374" i="2"/>
  <c r="R374" i="2"/>
  <c r="P374" i="2"/>
  <c r="BI369" i="2"/>
  <c r="BH369" i="2"/>
  <c r="BG369" i="2"/>
  <c r="BE369" i="2"/>
  <c r="T369" i="2"/>
  <c r="R369" i="2"/>
  <c r="P369" i="2"/>
  <c r="BI365" i="2"/>
  <c r="BH365" i="2"/>
  <c r="BG365" i="2"/>
  <c r="BE365" i="2"/>
  <c r="T365" i="2"/>
  <c r="R365" i="2"/>
  <c r="P365" i="2"/>
  <c r="BI361" i="2"/>
  <c r="BH361" i="2"/>
  <c r="BG361" i="2"/>
  <c r="BE361" i="2"/>
  <c r="T361" i="2"/>
  <c r="R361" i="2"/>
  <c r="P361" i="2"/>
  <c r="BI357" i="2"/>
  <c r="BH357" i="2"/>
  <c r="BG357" i="2"/>
  <c r="BE357" i="2"/>
  <c r="T357" i="2"/>
  <c r="R357" i="2"/>
  <c r="P357" i="2"/>
  <c r="BI352" i="2"/>
  <c r="BH352" i="2"/>
  <c r="BG352" i="2"/>
  <c r="BE352" i="2"/>
  <c r="T352" i="2"/>
  <c r="R352" i="2"/>
  <c r="P352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6" i="2"/>
  <c r="BH346" i="2"/>
  <c r="BG346" i="2"/>
  <c r="BE346" i="2"/>
  <c r="T346" i="2"/>
  <c r="R346" i="2"/>
  <c r="P346" i="2"/>
  <c r="BI345" i="2"/>
  <c r="BH345" i="2"/>
  <c r="BG345" i="2"/>
  <c r="BE345" i="2"/>
  <c r="T345" i="2"/>
  <c r="R345" i="2"/>
  <c r="P345" i="2"/>
  <c r="BI342" i="2"/>
  <c r="BH342" i="2"/>
  <c r="BG342" i="2"/>
  <c r="BE342" i="2"/>
  <c r="T342" i="2"/>
  <c r="R342" i="2"/>
  <c r="P342" i="2"/>
  <c r="BI340" i="2"/>
  <c r="BH340" i="2"/>
  <c r="BG340" i="2"/>
  <c r="BE340" i="2"/>
  <c r="T340" i="2"/>
  <c r="R340" i="2"/>
  <c r="P340" i="2"/>
  <c r="BI338" i="2"/>
  <c r="BH338" i="2"/>
  <c r="BG338" i="2"/>
  <c r="BE338" i="2"/>
  <c r="T338" i="2"/>
  <c r="R338" i="2"/>
  <c r="P338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0" i="2"/>
  <c r="BH330" i="2"/>
  <c r="BG330" i="2"/>
  <c r="BE330" i="2"/>
  <c r="T330" i="2"/>
  <c r="R330" i="2"/>
  <c r="P330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2" i="2"/>
  <c r="BH322" i="2"/>
  <c r="BG322" i="2"/>
  <c r="BE322" i="2"/>
  <c r="T322" i="2"/>
  <c r="R322" i="2"/>
  <c r="P322" i="2"/>
  <c r="BI320" i="2"/>
  <c r="BH320" i="2"/>
  <c r="BG320" i="2"/>
  <c r="BE320" i="2"/>
  <c r="T320" i="2"/>
  <c r="R320" i="2"/>
  <c r="P320" i="2"/>
  <c r="BI318" i="2"/>
  <c r="BH318" i="2"/>
  <c r="BG318" i="2"/>
  <c r="BE318" i="2"/>
  <c r="T318" i="2"/>
  <c r="R318" i="2"/>
  <c r="P318" i="2"/>
  <c r="BI316" i="2"/>
  <c r="BH316" i="2"/>
  <c r="BG316" i="2"/>
  <c r="BE316" i="2"/>
  <c r="T316" i="2"/>
  <c r="R316" i="2"/>
  <c r="P316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0" i="2"/>
  <c r="BH300" i="2"/>
  <c r="BG300" i="2"/>
  <c r="BE300" i="2"/>
  <c r="T300" i="2"/>
  <c r="R300" i="2"/>
  <c r="P300" i="2"/>
  <c r="BI297" i="2"/>
  <c r="BH297" i="2"/>
  <c r="BG297" i="2"/>
  <c r="BE297" i="2"/>
  <c r="T297" i="2"/>
  <c r="R297" i="2"/>
  <c r="P297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0" i="2"/>
  <c r="BH290" i="2"/>
  <c r="BG290" i="2"/>
  <c r="BE290" i="2"/>
  <c r="T290" i="2"/>
  <c r="R290" i="2"/>
  <c r="P290" i="2"/>
  <c r="BI285" i="2"/>
  <c r="BH285" i="2"/>
  <c r="BG285" i="2"/>
  <c r="BE285" i="2"/>
  <c r="T285" i="2"/>
  <c r="R285" i="2"/>
  <c r="P285" i="2"/>
  <c r="BI278" i="2"/>
  <c r="BH278" i="2"/>
  <c r="BG278" i="2"/>
  <c r="BE278" i="2"/>
  <c r="T278" i="2"/>
  <c r="R278" i="2"/>
  <c r="P278" i="2"/>
  <c r="BI271" i="2"/>
  <c r="BH271" i="2"/>
  <c r="BG271" i="2"/>
  <c r="BE271" i="2"/>
  <c r="T271" i="2"/>
  <c r="R271" i="2"/>
  <c r="P271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4" i="2"/>
  <c r="BH264" i="2"/>
  <c r="BG264" i="2"/>
  <c r="BE264" i="2"/>
  <c r="T264" i="2"/>
  <c r="R264" i="2"/>
  <c r="P264" i="2"/>
  <c r="BI261" i="2"/>
  <c r="BH261" i="2"/>
  <c r="BG261" i="2"/>
  <c r="BE261" i="2"/>
  <c r="T261" i="2"/>
  <c r="R261" i="2"/>
  <c r="P261" i="2"/>
  <c r="BI259" i="2"/>
  <c r="BH259" i="2"/>
  <c r="BG259" i="2"/>
  <c r="BE259" i="2"/>
  <c r="T259" i="2"/>
  <c r="R259" i="2"/>
  <c r="P259" i="2"/>
  <c r="BI257" i="2"/>
  <c r="BH257" i="2"/>
  <c r="BG257" i="2"/>
  <c r="BE257" i="2"/>
  <c r="T257" i="2"/>
  <c r="R257" i="2"/>
  <c r="P257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47" i="2"/>
  <c r="BH247" i="2"/>
  <c r="BG247" i="2"/>
  <c r="BE247" i="2"/>
  <c r="T247" i="2"/>
  <c r="R247" i="2"/>
  <c r="P247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1" i="2"/>
  <c r="BH231" i="2"/>
  <c r="BG231" i="2"/>
  <c r="BE231" i="2"/>
  <c r="T231" i="2"/>
  <c r="R231" i="2"/>
  <c r="P231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4" i="2"/>
  <c r="BH224" i="2"/>
  <c r="BG224" i="2"/>
  <c r="BE224" i="2"/>
  <c r="T224" i="2"/>
  <c r="R224" i="2"/>
  <c r="P224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6" i="2"/>
  <c r="BH216" i="2"/>
  <c r="BG216" i="2"/>
  <c r="BE216" i="2"/>
  <c r="T216" i="2"/>
  <c r="R216" i="2"/>
  <c r="P216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R209" i="2"/>
  <c r="P209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2" i="2"/>
  <c r="BH202" i="2"/>
  <c r="BG202" i="2"/>
  <c r="BE202" i="2"/>
  <c r="T202" i="2"/>
  <c r="R202" i="2"/>
  <c r="P202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6" i="2"/>
  <c r="BH186" i="2"/>
  <c r="BG186" i="2"/>
  <c r="BE186" i="2"/>
  <c r="T186" i="2"/>
  <c r="R186" i="2"/>
  <c r="P186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8" i="2"/>
  <c r="BH178" i="2"/>
  <c r="BG178" i="2"/>
  <c r="BE178" i="2"/>
  <c r="T178" i="2"/>
  <c r="R178" i="2"/>
  <c r="P178" i="2"/>
  <c r="BI174" i="2"/>
  <c r="BH174" i="2"/>
  <c r="BG174" i="2"/>
  <c r="BE174" i="2"/>
  <c r="T174" i="2"/>
  <c r="R174" i="2"/>
  <c r="P174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6" i="2"/>
  <c r="BH166" i="2"/>
  <c r="BG166" i="2"/>
  <c r="BE166" i="2"/>
  <c r="T166" i="2"/>
  <c r="R166" i="2"/>
  <c r="P166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J143" i="2"/>
  <c r="J142" i="2"/>
  <c r="F142" i="2"/>
  <c r="F140" i="2"/>
  <c r="E138" i="2"/>
  <c r="J92" i="2"/>
  <c r="J91" i="2"/>
  <c r="F91" i="2"/>
  <c r="F89" i="2"/>
  <c r="E87" i="2"/>
  <c r="J18" i="2"/>
  <c r="E18" i="2"/>
  <c r="F143" i="2" s="1"/>
  <c r="J17" i="2"/>
  <c r="J12" i="2"/>
  <c r="J89" i="2" s="1"/>
  <c r="E7" i="2"/>
  <c r="E136" i="2"/>
  <c r="L90" i="1"/>
  <c r="AM90" i="1"/>
  <c r="AM89" i="1"/>
  <c r="L89" i="1"/>
  <c r="AM87" i="1"/>
  <c r="L87" i="1"/>
  <c r="L85" i="1"/>
  <c r="L84" i="1"/>
  <c r="BK146" i="5"/>
  <c r="J146" i="5"/>
  <c r="BK144" i="5"/>
  <c r="J144" i="5"/>
  <c r="BK143" i="5"/>
  <c r="J143" i="5"/>
  <c r="BK140" i="5"/>
  <c r="J140" i="5"/>
  <c r="BK139" i="5"/>
  <c r="J139" i="5"/>
  <c r="BK138" i="5"/>
  <c r="J138" i="5"/>
  <c r="BK137" i="5"/>
  <c r="J137" i="5"/>
  <c r="BK136" i="5"/>
  <c r="J136" i="5"/>
  <c r="BK134" i="5"/>
  <c r="J134" i="5"/>
  <c r="BK133" i="5"/>
  <c r="J133" i="5"/>
  <c r="J132" i="5"/>
  <c r="BK130" i="5"/>
  <c r="BK129" i="5"/>
  <c r="J127" i="5"/>
  <c r="BK126" i="5"/>
  <c r="BK125" i="5"/>
  <c r="J162" i="4"/>
  <c r="J160" i="4"/>
  <c r="BK156" i="4"/>
  <c r="BK154" i="4"/>
  <c r="BK151" i="4"/>
  <c r="J145" i="4"/>
  <c r="J142" i="4"/>
  <c r="BK139" i="4"/>
  <c r="BK129" i="4"/>
  <c r="J150" i="3"/>
  <c r="BK142" i="3"/>
  <c r="BK131" i="3"/>
  <c r="J126" i="3"/>
  <c r="BK519" i="2"/>
  <c r="BK509" i="2"/>
  <c r="J458" i="2"/>
  <c r="J449" i="2"/>
  <c r="J430" i="2"/>
  <c r="BK403" i="2"/>
  <c r="J392" i="2"/>
  <c r="BK389" i="2"/>
  <c r="BK357" i="2"/>
  <c r="BK351" i="2"/>
  <c r="BK335" i="2"/>
  <c r="J312" i="2"/>
  <c r="J294" i="2"/>
  <c r="BK285" i="2"/>
  <c r="BK266" i="2"/>
  <c r="J261" i="2"/>
  <c r="J238" i="2"/>
  <c r="BK231" i="2"/>
  <c r="BK218" i="2"/>
  <c r="J216" i="2"/>
  <c r="BK206" i="2"/>
  <c r="BK197" i="2"/>
  <c r="BK190" i="2"/>
  <c r="J186" i="2"/>
  <c r="BK178" i="2"/>
  <c r="BK172" i="2"/>
  <c r="BK163" i="2"/>
  <c r="BK158" i="2"/>
  <c r="BK153" i="2"/>
  <c r="J151" i="2"/>
  <c r="BK132" i="5"/>
  <c r="J131" i="5"/>
  <c r="J130" i="5"/>
  <c r="J129" i="5"/>
  <c r="BK128" i="5"/>
  <c r="BK127" i="5"/>
  <c r="J126" i="5"/>
  <c r="J125" i="5"/>
  <c r="J154" i="4"/>
  <c r="BK153" i="4"/>
  <c r="BK150" i="4"/>
  <c r="J149" i="4"/>
  <c r="J147" i="4"/>
  <c r="BK144" i="4"/>
  <c r="J135" i="4"/>
  <c r="J166" i="3"/>
  <c r="J163" i="3"/>
  <c r="BK154" i="3"/>
  <c r="BK152" i="3"/>
  <c r="BK149" i="3"/>
  <c r="BK145" i="3"/>
  <c r="J142" i="3"/>
  <c r="BK139" i="3"/>
  <c r="J138" i="3"/>
  <c r="BK137" i="3"/>
  <c r="BK133" i="3"/>
  <c r="J132" i="3"/>
  <c r="J131" i="3"/>
  <c r="BK129" i="3"/>
  <c r="BK517" i="2"/>
  <c r="J500" i="2"/>
  <c r="J498" i="2"/>
  <c r="J488" i="2"/>
  <c r="J451" i="2"/>
  <c r="BK430" i="2"/>
  <c r="J408" i="2"/>
  <c r="J374" i="2"/>
  <c r="J350" i="2"/>
  <c r="BK345" i="2"/>
  <c r="BK336" i="2"/>
  <c r="BK309" i="2"/>
  <c r="BK305" i="2"/>
  <c r="BK304" i="2"/>
  <c r="J285" i="2"/>
  <c r="J257" i="2"/>
  <c r="J253" i="2"/>
  <c r="BK252" i="2"/>
  <c r="J242" i="2"/>
  <c r="J228" i="2"/>
  <c r="J226" i="2"/>
  <c r="J218" i="2"/>
  <c r="BK180" i="2"/>
  <c r="J174" i="2"/>
  <c r="J161" i="2"/>
  <c r="J155" i="2"/>
  <c r="J128" i="5"/>
  <c r="J157" i="4"/>
  <c r="J156" i="4"/>
  <c r="J155" i="4"/>
  <c r="BK145" i="4"/>
  <c r="BK138" i="4"/>
  <c r="BK133" i="4"/>
  <c r="J130" i="4"/>
  <c r="BK163" i="3"/>
  <c r="J162" i="3"/>
  <c r="BK161" i="3"/>
  <c r="BK160" i="3"/>
  <c r="J155" i="3"/>
  <c r="J154" i="3"/>
  <c r="J147" i="3"/>
  <c r="J146" i="3"/>
  <c r="J144" i="3"/>
  <c r="J143" i="3"/>
  <c r="J141" i="3"/>
  <c r="BK135" i="3"/>
  <c r="BK127" i="3"/>
  <c r="J521" i="2"/>
  <c r="J519" i="2"/>
  <c r="BK518" i="2"/>
  <c r="BK507" i="2"/>
  <c r="J506" i="2"/>
  <c r="BK500" i="2"/>
  <c r="BK494" i="2"/>
  <c r="BK488" i="2"/>
  <c r="J484" i="2"/>
  <c r="J483" i="2"/>
  <c r="BK470" i="2"/>
  <c r="BK466" i="2"/>
  <c r="J460" i="2"/>
  <c r="BK458" i="2"/>
  <c r="BK451" i="2"/>
  <c r="BK444" i="2"/>
  <c r="J436" i="2"/>
  <c r="BK422" i="2"/>
  <c r="BK322" i="2"/>
  <c r="J316" i="2"/>
  <c r="BK310" i="2"/>
  <c r="J309" i="2"/>
  <c r="BK306" i="2"/>
  <c r="BK297" i="2"/>
  <c r="BK278" i="2"/>
  <c r="J266" i="2"/>
  <c r="BK257" i="2"/>
  <c r="BK247" i="2"/>
  <c r="BK242" i="2"/>
  <c r="BK228" i="2"/>
  <c r="J224" i="2"/>
  <c r="BK202" i="2"/>
  <c r="J192" i="2"/>
  <c r="BK182" i="2"/>
  <c r="J172" i="2"/>
  <c r="BK166" i="2"/>
  <c r="J158" i="2"/>
  <c r="J156" i="2"/>
  <c r="BK155" i="2"/>
  <c r="J149" i="2"/>
  <c r="AS94" i="1"/>
  <c r="BK155" i="4"/>
  <c r="J150" i="4"/>
  <c r="BK147" i="4"/>
  <c r="J143" i="4"/>
  <c r="BK142" i="4"/>
  <c r="BK136" i="4"/>
  <c r="J132" i="4"/>
  <c r="J165" i="3"/>
  <c r="BK153" i="3"/>
  <c r="BK150" i="3"/>
  <c r="J149" i="3"/>
  <c r="BK146" i="3"/>
  <c r="BK141" i="3"/>
  <c r="J136" i="3"/>
  <c r="J135" i="3"/>
  <c r="J133" i="3"/>
  <c r="BK132" i="3"/>
  <c r="BK130" i="3"/>
  <c r="BK126" i="3"/>
  <c r="J507" i="2"/>
  <c r="J505" i="2"/>
  <c r="J502" i="2"/>
  <c r="BK496" i="2"/>
  <c r="J494" i="2"/>
  <c r="BK477" i="2"/>
  <c r="BK473" i="2"/>
  <c r="BK468" i="2"/>
  <c r="J446" i="2"/>
  <c r="BK417" i="2"/>
  <c r="J417" i="2"/>
  <c r="BK392" i="2"/>
  <c r="J389" i="2"/>
  <c r="BK388" i="2"/>
  <c r="BK378" i="2"/>
  <c r="BK361" i="2"/>
  <c r="BK342" i="2"/>
  <c r="BK340" i="2"/>
  <c r="J338" i="2"/>
  <c r="BK330" i="2"/>
  <c r="BK326" i="2"/>
  <c r="J325" i="2"/>
  <c r="J318" i="2"/>
  <c r="J306" i="2"/>
  <c r="J271" i="2"/>
  <c r="BK259" i="2"/>
  <c r="BK254" i="2"/>
  <c r="J227" i="2"/>
  <c r="BK221" i="2"/>
  <c r="J220" i="2"/>
  <c r="J213" i="2"/>
  <c r="J211" i="2"/>
  <c r="BK209" i="2"/>
  <c r="J194" i="2"/>
  <c r="J190" i="2"/>
  <c r="J178" i="2"/>
  <c r="J170" i="2"/>
  <c r="J163" i="2"/>
  <c r="BK156" i="2"/>
  <c r="BK131" i="5"/>
  <c r="BK162" i="4"/>
  <c r="BK160" i="4"/>
  <c r="BK157" i="4"/>
  <c r="J153" i="4"/>
  <c r="J151" i="4"/>
  <c r="J146" i="4"/>
  <c r="BK143" i="4"/>
  <c r="J139" i="4"/>
  <c r="J138" i="4"/>
  <c r="J136" i="4"/>
  <c r="BK135" i="4"/>
  <c r="BK132" i="4"/>
  <c r="BK165" i="3"/>
  <c r="J160" i="3"/>
  <c r="J157" i="3"/>
  <c r="J152" i="3"/>
  <c r="J151" i="3"/>
  <c r="J148" i="3"/>
  <c r="BK144" i="3"/>
  <c r="BK140" i="3"/>
  <c r="J139" i="3"/>
  <c r="BK136" i="3"/>
  <c r="J134" i="3"/>
  <c r="J130" i="3"/>
  <c r="J518" i="2"/>
  <c r="J513" i="2"/>
  <c r="BK502" i="2"/>
  <c r="BK498" i="2"/>
  <c r="J491" i="2"/>
  <c r="BK490" i="2"/>
  <c r="BK489" i="2"/>
  <c r="BK483" i="2"/>
  <c r="J466" i="2"/>
  <c r="BK447" i="2"/>
  <c r="BK436" i="2"/>
  <c r="J422" i="2"/>
  <c r="J419" i="2"/>
  <c r="J412" i="2"/>
  <c r="J410" i="2"/>
  <c r="BK408" i="2"/>
  <c r="J406" i="2"/>
  <c r="J403" i="2"/>
  <c r="BK396" i="2"/>
  <c r="BK390" i="2"/>
  <c r="BK387" i="2"/>
  <c r="J382" i="2"/>
  <c r="J365" i="2"/>
  <c r="BK350" i="2"/>
  <c r="BK346" i="2"/>
  <c r="BK325" i="2"/>
  <c r="BK320" i="2"/>
  <c r="J313" i="2"/>
  <c r="BK312" i="2"/>
  <c r="J305" i="2"/>
  <c r="J295" i="2"/>
  <c r="BK271" i="2"/>
  <c r="BK267" i="2"/>
  <c r="J254" i="2"/>
  <c r="J252" i="2"/>
  <c r="J241" i="2"/>
  <c r="J240" i="2"/>
  <c r="BK224" i="2"/>
  <c r="BK222" i="2"/>
  <c r="J219" i="2"/>
  <c r="BK216" i="2"/>
  <c r="J209" i="2"/>
  <c r="J207" i="2"/>
  <c r="J206" i="2"/>
  <c r="J202" i="2"/>
  <c r="J197" i="2"/>
  <c r="J180" i="2"/>
  <c r="BK149" i="4"/>
  <c r="BK148" i="4"/>
  <c r="J148" i="4"/>
  <c r="BK146" i="4"/>
  <c r="J144" i="4"/>
  <c r="J129" i="4"/>
  <c r="BK166" i="3"/>
  <c r="J161" i="3"/>
  <c r="BK157" i="3"/>
  <c r="J153" i="3"/>
  <c r="BK143" i="3"/>
  <c r="J140" i="3"/>
  <c r="BK138" i="3"/>
  <c r="J137" i="3"/>
  <c r="BK134" i="3"/>
  <c r="J129" i="3"/>
  <c r="J127" i="3"/>
  <c r="J522" i="2"/>
  <c r="BK513" i="2"/>
  <c r="J490" i="2"/>
  <c r="J489" i="2"/>
  <c r="J477" i="2"/>
  <c r="J475" i="2"/>
  <c r="J473" i="2"/>
  <c r="J470" i="2"/>
  <c r="J468" i="2"/>
  <c r="J462" i="2"/>
  <c r="BK446" i="2"/>
  <c r="J438" i="2"/>
  <c r="J396" i="2"/>
  <c r="J387" i="2"/>
  <c r="J378" i="2"/>
  <c r="J369" i="2"/>
  <c r="J352" i="2"/>
  <c r="J342" i="2"/>
  <c r="J335" i="2"/>
  <c r="J326" i="2"/>
  <c r="J320" i="2"/>
  <c r="J314" i="2"/>
  <c r="BK313" i="2"/>
  <c r="J304" i="2"/>
  <c r="J300" i="2"/>
  <c r="J297" i="2"/>
  <c r="BK294" i="2"/>
  <c r="BK290" i="2"/>
  <c r="J267" i="2"/>
  <c r="BK264" i="2"/>
  <c r="BK261" i="2"/>
  <c r="J259" i="2"/>
  <c r="BK241" i="2"/>
  <c r="BK240" i="2"/>
  <c r="BK237" i="2"/>
  <c r="J231" i="2"/>
  <c r="BK227" i="2"/>
  <c r="BK226" i="2"/>
  <c r="J221" i="2"/>
  <c r="BK219" i="2"/>
  <c r="BK211" i="2"/>
  <c r="J198" i="2"/>
  <c r="BK192" i="2"/>
  <c r="BK186" i="2"/>
  <c r="J182" i="2"/>
  <c r="BK174" i="2"/>
  <c r="BK170" i="2"/>
  <c r="J166" i="2"/>
  <c r="BK161" i="2"/>
  <c r="J159" i="2"/>
  <c r="J133" i="4"/>
  <c r="BK130" i="4"/>
  <c r="BK162" i="3"/>
  <c r="BK155" i="3"/>
  <c r="BK151" i="3"/>
  <c r="BK148" i="3"/>
  <c r="BK147" i="3"/>
  <c r="J145" i="3"/>
  <c r="J517" i="2"/>
  <c r="J509" i="2"/>
  <c r="BK505" i="2"/>
  <c r="BK485" i="2"/>
  <c r="J479" i="2"/>
  <c r="BK475" i="2"/>
  <c r="BK461" i="2"/>
  <c r="BK460" i="2"/>
  <c r="BK449" i="2"/>
  <c r="J447" i="2"/>
  <c r="J444" i="2"/>
  <c r="BK438" i="2"/>
  <c r="BK434" i="2"/>
  <c r="BK426" i="2"/>
  <c r="BK412" i="2"/>
  <c r="BK410" i="2"/>
  <c r="BK404" i="2"/>
  <c r="J384" i="2"/>
  <c r="BK374" i="2"/>
  <c r="BK365" i="2"/>
  <c r="BK352" i="2"/>
  <c r="J346" i="2"/>
  <c r="J340" i="2"/>
  <c r="BK338" i="2"/>
  <c r="J330" i="2"/>
  <c r="J322" i="2"/>
  <c r="BK295" i="2"/>
  <c r="J247" i="2"/>
  <c r="BK220" i="2"/>
  <c r="J214" i="2"/>
  <c r="BK213" i="2"/>
  <c r="BK207" i="2"/>
  <c r="BK159" i="2"/>
  <c r="BK151" i="2"/>
  <c r="BK528" i="2"/>
  <c r="J528" i="2"/>
  <c r="BK526" i="2"/>
  <c r="J526" i="2"/>
  <c r="BK525" i="2"/>
  <c r="J525" i="2"/>
  <c r="BK524" i="2"/>
  <c r="J524" i="2"/>
  <c r="BK522" i="2"/>
  <c r="BK521" i="2"/>
  <c r="BK506" i="2"/>
  <c r="J496" i="2"/>
  <c r="BK491" i="2"/>
  <c r="J485" i="2"/>
  <c r="BK484" i="2"/>
  <c r="BK479" i="2"/>
  <c r="BK462" i="2"/>
  <c r="J461" i="2"/>
  <c r="J434" i="2"/>
  <c r="J426" i="2"/>
  <c r="BK419" i="2"/>
  <c r="BK406" i="2"/>
  <c r="J404" i="2"/>
  <c r="J390" i="2"/>
  <c r="J388" i="2"/>
  <c r="BK384" i="2"/>
  <c r="BK382" i="2"/>
  <c r="BK369" i="2"/>
  <c r="J361" i="2"/>
  <c r="J357" i="2"/>
  <c r="J351" i="2"/>
  <c r="J345" i="2"/>
  <c r="J336" i="2"/>
  <c r="BK318" i="2"/>
  <c r="BK316" i="2"/>
  <c r="BK314" i="2"/>
  <c r="J310" i="2"/>
  <c r="BK300" i="2"/>
  <c r="J290" i="2"/>
  <c r="J278" i="2"/>
  <c r="J264" i="2"/>
  <c r="BK253" i="2"/>
  <c r="BK238" i="2"/>
  <c r="J237" i="2"/>
  <c r="J222" i="2"/>
  <c r="BK214" i="2"/>
  <c r="BK198" i="2"/>
  <c r="BK194" i="2"/>
  <c r="J153" i="2"/>
  <c r="BK149" i="2"/>
  <c r="T478" i="2" l="1"/>
  <c r="P165" i="2"/>
  <c r="T196" i="2"/>
  <c r="BK223" i="2"/>
  <c r="J223" i="2" s="1"/>
  <c r="J102" i="2" s="1"/>
  <c r="P223" i="2"/>
  <c r="R223" i="2"/>
  <c r="P289" i="2"/>
  <c r="P324" i="2"/>
  <c r="P334" i="2"/>
  <c r="T334" i="2"/>
  <c r="R373" i="2"/>
  <c r="R421" i="2"/>
  <c r="R448" i="2"/>
  <c r="R478" i="2"/>
  <c r="P493" i="2"/>
  <c r="BK504" i="2"/>
  <c r="J504" i="2" s="1"/>
  <c r="J121" i="2" s="1"/>
  <c r="BK516" i="2"/>
  <c r="J516" i="2" s="1"/>
  <c r="J123" i="2" s="1"/>
  <c r="BK520" i="2"/>
  <c r="J520" i="2" s="1"/>
  <c r="J124" i="2" s="1"/>
  <c r="T523" i="2"/>
  <c r="P125" i="3"/>
  <c r="R159" i="3"/>
  <c r="T141" i="4"/>
  <c r="R165" i="2"/>
  <c r="R215" i="2"/>
  <c r="P230" i="2"/>
  <c r="R289" i="2"/>
  <c r="P308" i="2"/>
  <c r="T324" i="2"/>
  <c r="T344" i="2"/>
  <c r="BK386" i="2"/>
  <c r="J386" i="2"/>
  <c r="J110" i="2"/>
  <c r="BK421" i="2"/>
  <c r="J421" i="2" s="1"/>
  <c r="J113" i="2" s="1"/>
  <c r="BK448" i="2"/>
  <c r="J448" i="2" s="1"/>
  <c r="J115" i="2" s="1"/>
  <c r="P472" i="2"/>
  <c r="R487" i="2"/>
  <c r="T504" i="2"/>
  <c r="T492" i="2" s="1"/>
  <c r="R516" i="2"/>
  <c r="P523" i="2"/>
  <c r="R128" i="3"/>
  <c r="T159" i="3"/>
  <c r="BK165" i="2"/>
  <c r="J165" i="2"/>
  <c r="J99" i="2"/>
  <c r="P196" i="2"/>
  <c r="T215" i="2"/>
  <c r="R230" i="2"/>
  <c r="R308" i="2"/>
  <c r="BK344" i="2"/>
  <c r="J344" i="2" s="1"/>
  <c r="J108" i="2" s="1"/>
  <c r="P373" i="2"/>
  <c r="R386" i="2"/>
  <c r="BK402" i="2"/>
  <c r="J402" i="2" s="1"/>
  <c r="J112" i="2" s="1"/>
  <c r="P421" i="2"/>
  <c r="T448" i="2"/>
  <c r="T472" i="2"/>
  <c r="P487" i="2"/>
  <c r="R493" i="2"/>
  <c r="R520" i="2"/>
  <c r="P128" i="3"/>
  <c r="BK159" i="3"/>
  <c r="J159" i="3" s="1"/>
  <c r="J102" i="3" s="1"/>
  <c r="T164" i="3"/>
  <c r="R148" i="2"/>
  <c r="BK196" i="2"/>
  <c r="J196" i="2" s="1"/>
  <c r="J100" i="2" s="1"/>
  <c r="P215" i="2"/>
  <c r="T223" i="2"/>
  <c r="T289" i="2"/>
  <c r="BK324" i="2"/>
  <c r="J324" i="2"/>
  <c r="J106" i="2" s="1"/>
  <c r="P344" i="2"/>
  <c r="T373" i="2"/>
  <c r="R402" i="2"/>
  <c r="P448" i="2"/>
  <c r="R472" i="2"/>
  <c r="BK487" i="2"/>
  <c r="J487" i="2"/>
  <c r="J118" i="2" s="1"/>
  <c r="P504" i="2"/>
  <c r="T516" i="2"/>
  <c r="BK523" i="2"/>
  <c r="J523" i="2" s="1"/>
  <c r="J125" i="2" s="1"/>
  <c r="BK125" i="3"/>
  <c r="J125" i="3"/>
  <c r="J98" i="3" s="1"/>
  <c r="R125" i="3"/>
  <c r="R124" i="3" s="1"/>
  <c r="BK164" i="3"/>
  <c r="J164" i="3" s="1"/>
  <c r="J103" i="3" s="1"/>
  <c r="BK131" i="4"/>
  <c r="J131" i="4"/>
  <c r="J99" i="4" s="1"/>
  <c r="BK134" i="4"/>
  <c r="J134" i="4" s="1"/>
  <c r="J100" i="4" s="1"/>
  <c r="BK141" i="4"/>
  <c r="J141" i="4"/>
  <c r="J102" i="4"/>
  <c r="BK152" i="4"/>
  <c r="J152" i="4" s="1"/>
  <c r="J103" i="4" s="1"/>
  <c r="BK148" i="2"/>
  <c r="T148" i="2"/>
  <c r="R196" i="2"/>
  <c r="BK215" i="2"/>
  <c r="J215" i="2"/>
  <c r="J101" i="2"/>
  <c r="T230" i="2"/>
  <c r="BK308" i="2"/>
  <c r="J308" i="2" s="1"/>
  <c r="J105" i="2" s="1"/>
  <c r="R324" i="2"/>
  <c r="R334" i="2"/>
  <c r="BK373" i="2"/>
  <c r="J373" i="2"/>
  <c r="J109" i="2" s="1"/>
  <c r="P386" i="2"/>
  <c r="T421" i="2"/>
  <c r="P443" i="2"/>
  <c r="T443" i="2"/>
  <c r="BK472" i="2"/>
  <c r="J472" i="2"/>
  <c r="J116" i="2"/>
  <c r="P478" i="2"/>
  <c r="BK493" i="2"/>
  <c r="J493" i="2" s="1"/>
  <c r="J120" i="2" s="1"/>
  <c r="R504" i="2"/>
  <c r="P516" i="2"/>
  <c r="P520" i="2"/>
  <c r="P515" i="2" s="1"/>
  <c r="R523" i="2"/>
  <c r="T125" i="3"/>
  <c r="P164" i="3"/>
  <c r="R128" i="4"/>
  <c r="P131" i="4"/>
  <c r="R134" i="4"/>
  <c r="P152" i="4"/>
  <c r="T128" i="3"/>
  <c r="R164" i="3"/>
  <c r="BK128" i="4"/>
  <c r="J128" i="4" s="1"/>
  <c r="J98" i="4" s="1"/>
  <c r="T128" i="4"/>
  <c r="R131" i="4"/>
  <c r="P134" i="4"/>
  <c r="P127" i="4" s="1"/>
  <c r="P141" i="4"/>
  <c r="P140" i="4" s="1"/>
  <c r="R152" i="4"/>
  <c r="P148" i="2"/>
  <c r="T165" i="2"/>
  <c r="BK230" i="2"/>
  <c r="J230" i="2" s="1"/>
  <c r="J103" i="2" s="1"/>
  <c r="BK289" i="2"/>
  <c r="J289" i="2" s="1"/>
  <c r="J104" i="2" s="1"/>
  <c r="T308" i="2"/>
  <c r="BK334" i="2"/>
  <c r="J334" i="2" s="1"/>
  <c r="J107" i="2" s="1"/>
  <c r="R344" i="2"/>
  <c r="T386" i="2"/>
  <c r="P402" i="2"/>
  <c r="T402" i="2"/>
  <c r="BK443" i="2"/>
  <c r="J443" i="2"/>
  <c r="J114" i="2" s="1"/>
  <c r="R443" i="2"/>
  <c r="BK478" i="2"/>
  <c r="J478" i="2"/>
  <c r="J117" i="2" s="1"/>
  <c r="T487" i="2"/>
  <c r="T493" i="2"/>
  <c r="T520" i="2"/>
  <c r="BK128" i="3"/>
  <c r="J128" i="3"/>
  <c r="J99" i="3"/>
  <c r="P159" i="3"/>
  <c r="P158" i="3" s="1"/>
  <c r="P128" i="4"/>
  <c r="T131" i="4"/>
  <c r="T134" i="4"/>
  <c r="R141" i="4"/>
  <c r="R140" i="4" s="1"/>
  <c r="T152" i="4"/>
  <c r="BK124" i="5"/>
  <c r="J124" i="5" s="1"/>
  <c r="J98" i="5" s="1"/>
  <c r="P124" i="5"/>
  <c r="R124" i="5"/>
  <c r="T124" i="5"/>
  <c r="BK135" i="5"/>
  <c r="J135" i="5" s="1"/>
  <c r="J99" i="5" s="1"/>
  <c r="P135" i="5"/>
  <c r="R135" i="5"/>
  <c r="T135" i="5"/>
  <c r="BK142" i="5"/>
  <c r="J142" i="5" s="1"/>
  <c r="J101" i="5" s="1"/>
  <c r="P142" i="5"/>
  <c r="P141" i="5"/>
  <c r="R142" i="5"/>
  <c r="R141" i="5"/>
  <c r="T142" i="5"/>
  <c r="T141" i="5"/>
  <c r="BF159" i="2"/>
  <c r="BF161" i="2"/>
  <c r="BF180" i="2"/>
  <c r="BF197" i="2"/>
  <c r="BF202" i="2"/>
  <c r="BF211" i="2"/>
  <c r="BF227" i="2"/>
  <c r="BF242" i="2"/>
  <c r="BF297" i="2"/>
  <c r="BF306" i="2"/>
  <c r="BF310" i="2"/>
  <c r="BF318" i="2"/>
  <c r="BF320" i="2"/>
  <c r="BF325" i="2"/>
  <c r="BF326" i="2"/>
  <c r="BF352" i="2"/>
  <c r="BF408" i="2"/>
  <c r="BF412" i="2"/>
  <c r="BF449" i="2"/>
  <c r="BF466" i="2"/>
  <c r="BF500" i="2"/>
  <c r="BF509" i="2"/>
  <c r="BF513" i="2"/>
  <c r="BF522" i="2"/>
  <c r="BF524" i="2"/>
  <c r="BF525" i="2"/>
  <c r="BF526" i="2"/>
  <c r="BF528" i="2"/>
  <c r="E85" i="2"/>
  <c r="BF163" i="2"/>
  <c r="BF170" i="2"/>
  <c r="BF178" i="2"/>
  <c r="BF190" i="2"/>
  <c r="BF194" i="2"/>
  <c r="BF218" i="2"/>
  <c r="BF222" i="2"/>
  <c r="BF231" i="2"/>
  <c r="BF238" i="2"/>
  <c r="BF253" i="2"/>
  <c r="BF267" i="2"/>
  <c r="BF305" i="2"/>
  <c r="BF309" i="2"/>
  <c r="BF313" i="2"/>
  <c r="BF388" i="2"/>
  <c r="BF389" i="2"/>
  <c r="BF406" i="2"/>
  <c r="BF419" i="2"/>
  <c r="BF468" i="2"/>
  <c r="BF470" i="2"/>
  <c r="BF473" i="2"/>
  <c r="BF494" i="2"/>
  <c r="J89" i="3"/>
  <c r="BF133" i="3"/>
  <c r="BF135" i="3"/>
  <c r="BF139" i="3"/>
  <c r="BF146" i="3"/>
  <c r="BF150" i="3"/>
  <c r="BF157" i="3"/>
  <c r="BF160" i="3"/>
  <c r="BF165" i="3"/>
  <c r="BF166" i="3"/>
  <c r="BF138" i="4"/>
  <c r="BF139" i="4"/>
  <c r="BF143" i="4"/>
  <c r="BF149" i="2"/>
  <c r="BF153" i="2"/>
  <c r="BF207" i="2"/>
  <c r="BF214" i="2"/>
  <c r="BF237" i="2"/>
  <c r="BF278" i="2"/>
  <c r="BF322" i="2"/>
  <c r="BF340" i="2"/>
  <c r="BF350" i="2"/>
  <c r="BF357" i="2"/>
  <c r="BF374" i="2"/>
  <c r="BF403" i="2"/>
  <c r="BF422" i="2"/>
  <c r="BF426" i="2"/>
  <c r="BF430" i="2"/>
  <c r="BF434" i="2"/>
  <c r="BF458" i="2"/>
  <c r="BF477" i="2"/>
  <c r="BF483" i="2"/>
  <c r="BF484" i="2"/>
  <c r="BF491" i="2"/>
  <c r="BF496" i="2"/>
  <c r="BF502" i="2"/>
  <c r="BF518" i="2"/>
  <c r="BK527" i="2"/>
  <c r="J527" i="2" s="1"/>
  <c r="J126" i="2" s="1"/>
  <c r="F92" i="3"/>
  <c r="BF126" i="3"/>
  <c r="BF152" i="3"/>
  <c r="BF155" i="3"/>
  <c r="J120" i="4"/>
  <c r="BF130" i="4"/>
  <c r="BF136" i="4"/>
  <c r="BF147" i="4"/>
  <c r="BF126" i="5"/>
  <c r="J140" i="2"/>
  <c r="BF155" i="2"/>
  <c r="BF172" i="2"/>
  <c r="BF174" i="2"/>
  <c r="BF192" i="2"/>
  <c r="BF198" i="2"/>
  <c r="BF206" i="2"/>
  <c r="BF224" i="2"/>
  <c r="BF228" i="2"/>
  <c r="BF264" i="2"/>
  <c r="BF290" i="2"/>
  <c r="BF316" i="2"/>
  <c r="BF342" i="2"/>
  <c r="BF351" i="2"/>
  <c r="BF451" i="2"/>
  <c r="BF460" i="2"/>
  <c r="BF479" i="2"/>
  <c r="BF506" i="2"/>
  <c r="E113" i="3"/>
  <c r="BF145" i="3"/>
  <c r="BF148" i="3"/>
  <c r="BF153" i="3"/>
  <c r="BF133" i="4"/>
  <c r="BF144" i="4"/>
  <c r="BF148" i="4"/>
  <c r="BF149" i="4"/>
  <c r="BF156" i="4"/>
  <c r="BF160" i="4"/>
  <c r="BF130" i="5"/>
  <c r="F92" i="2"/>
  <c r="BF182" i="2"/>
  <c r="BF216" i="2"/>
  <c r="BF241" i="2"/>
  <c r="BF266" i="2"/>
  <c r="BF285" i="2"/>
  <c r="BF335" i="2"/>
  <c r="BF365" i="2"/>
  <c r="BF369" i="2"/>
  <c r="BF384" i="2"/>
  <c r="BF387" i="2"/>
  <c r="BF410" i="2"/>
  <c r="BF485" i="2"/>
  <c r="BF488" i="2"/>
  <c r="BK391" i="2"/>
  <c r="J391" i="2" s="1"/>
  <c r="J111" i="2" s="1"/>
  <c r="BF127" i="3"/>
  <c r="BF141" i="3"/>
  <c r="BF144" i="3"/>
  <c r="BF147" i="3"/>
  <c r="BF162" i="3"/>
  <c r="BK156" i="3"/>
  <c r="J156" i="3" s="1"/>
  <c r="J100" i="3" s="1"/>
  <c r="F123" i="4"/>
  <c r="BF129" i="4"/>
  <c r="BF145" i="4"/>
  <c r="BF146" i="4"/>
  <c r="BF150" i="4"/>
  <c r="BF151" i="4"/>
  <c r="BF157" i="4"/>
  <c r="BF226" i="2"/>
  <c r="BF240" i="2"/>
  <c r="BF259" i="2"/>
  <c r="BF304" i="2"/>
  <c r="BF330" i="2"/>
  <c r="BF336" i="2"/>
  <c r="BF446" i="2"/>
  <c r="BF461" i="2"/>
  <c r="BF475" i="2"/>
  <c r="BF130" i="3"/>
  <c r="BF136" i="3"/>
  <c r="BF137" i="3"/>
  <c r="BF138" i="3"/>
  <c r="BF149" i="3"/>
  <c r="E85" i="4"/>
  <c r="BF142" i="4"/>
  <c r="BF154" i="4"/>
  <c r="BF155" i="4"/>
  <c r="BF162" i="4"/>
  <c r="J116" i="5"/>
  <c r="F119" i="5"/>
  <c r="BF125" i="5"/>
  <c r="BF127" i="5"/>
  <c r="BF128" i="5"/>
  <c r="BF129" i="5"/>
  <c r="BF140" i="5"/>
  <c r="BF151" i="2"/>
  <c r="BF156" i="2"/>
  <c r="BF158" i="2"/>
  <c r="BF166" i="2"/>
  <c r="BF186" i="2"/>
  <c r="BF209" i="2"/>
  <c r="BF213" i="2"/>
  <c r="BF221" i="2"/>
  <c r="BF247" i="2"/>
  <c r="BF261" i="2"/>
  <c r="BF271" i="2"/>
  <c r="BF294" i="2"/>
  <c r="BF295" i="2"/>
  <c r="BF312" i="2"/>
  <c r="BF361" i="2"/>
  <c r="BF378" i="2"/>
  <c r="BF382" i="2"/>
  <c r="BF390" i="2"/>
  <c r="BF392" i="2"/>
  <c r="BF396" i="2"/>
  <c r="BF404" i="2"/>
  <c r="BF438" i="2"/>
  <c r="BF447" i="2"/>
  <c r="BF462" i="2"/>
  <c r="BF489" i="2"/>
  <c r="BF490" i="2"/>
  <c r="BF505" i="2"/>
  <c r="BF507" i="2"/>
  <c r="BF519" i="2"/>
  <c r="BF129" i="3"/>
  <c r="BF134" i="3"/>
  <c r="BF140" i="3"/>
  <c r="BF142" i="3"/>
  <c r="BF132" i="4"/>
  <c r="BK161" i="4"/>
  <c r="J161" i="4"/>
  <c r="J106" i="4"/>
  <c r="BF219" i="2"/>
  <c r="BF220" i="2"/>
  <c r="BF252" i="2"/>
  <c r="BF254" i="2"/>
  <c r="BF257" i="2"/>
  <c r="BF300" i="2"/>
  <c r="BF314" i="2"/>
  <c r="BF338" i="2"/>
  <c r="BF345" i="2"/>
  <c r="BF346" i="2"/>
  <c r="BF417" i="2"/>
  <c r="BF436" i="2"/>
  <c r="BF444" i="2"/>
  <c r="BF498" i="2"/>
  <c r="BF517" i="2"/>
  <c r="BF521" i="2"/>
  <c r="BF131" i="3"/>
  <c r="BF132" i="3"/>
  <c r="BF143" i="3"/>
  <c r="BF151" i="3"/>
  <c r="BF154" i="3"/>
  <c r="BF161" i="3"/>
  <c r="BF163" i="3"/>
  <c r="BF135" i="4"/>
  <c r="BF153" i="4"/>
  <c r="BK159" i="4"/>
  <c r="J159" i="4" s="1"/>
  <c r="J105" i="4" s="1"/>
  <c r="E85" i="5"/>
  <c r="BF131" i="5"/>
  <c r="BF132" i="5"/>
  <c r="BF133" i="5"/>
  <c r="BF134" i="5"/>
  <c r="BF136" i="5"/>
  <c r="BF137" i="5"/>
  <c r="BF138" i="5"/>
  <c r="BF139" i="5"/>
  <c r="BF143" i="5"/>
  <c r="BF144" i="5"/>
  <c r="BF146" i="5"/>
  <c r="BK145" i="5"/>
  <c r="J145" i="5"/>
  <c r="J102" i="5" s="1"/>
  <c r="J33" i="2"/>
  <c r="AV95" i="1" s="1"/>
  <c r="F36" i="4"/>
  <c r="BC97" i="1"/>
  <c r="F33" i="4"/>
  <c r="AZ97" i="1" s="1"/>
  <c r="F33" i="3"/>
  <c r="AZ96" i="1" s="1"/>
  <c r="F37" i="4"/>
  <c r="BD97" i="1" s="1"/>
  <c r="J33" i="3"/>
  <c r="AV96" i="1"/>
  <c r="F37" i="5"/>
  <c r="BD98" i="1" s="1"/>
  <c r="F35" i="3"/>
  <c r="BB96" i="1" s="1"/>
  <c r="F35" i="2"/>
  <c r="BB95" i="1" s="1"/>
  <c r="J33" i="4"/>
  <c r="AV97" i="1"/>
  <c r="F33" i="5"/>
  <c r="AZ98" i="1" s="1"/>
  <c r="F37" i="3"/>
  <c r="BD96" i="1" s="1"/>
  <c r="F33" i="2"/>
  <c r="AZ95" i="1" s="1"/>
  <c r="F35" i="4"/>
  <c r="BB97" i="1"/>
  <c r="F36" i="5"/>
  <c r="BC98" i="1" s="1"/>
  <c r="F36" i="2"/>
  <c r="BC95" i="1" s="1"/>
  <c r="F36" i="3"/>
  <c r="BC96" i="1" s="1"/>
  <c r="J33" i="5"/>
  <c r="AV98" i="1"/>
  <c r="F35" i="5"/>
  <c r="BB98" i="1" s="1"/>
  <c r="F37" i="2"/>
  <c r="BD95" i="1" s="1"/>
  <c r="P126" i="4" l="1"/>
  <c r="AU97" i="1" s="1"/>
  <c r="T124" i="3"/>
  <c r="T147" i="2"/>
  <c r="T146" i="2"/>
  <c r="T515" i="2"/>
  <c r="T127" i="4"/>
  <c r="P147" i="2"/>
  <c r="R492" i="2"/>
  <c r="R146" i="2" s="1"/>
  <c r="P124" i="3"/>
  <c r="P123" i="3"/>
  <c r="AU96" i="1" s="1"/>
  <c r="T140" i="4"/>
  <c r="P123" i="5"/>
  <c r="P122" i="5" s="1"/>
  <c r="AU98" i="1" s="1"/>
  <c r="R127" i="4"/>
  <c r="R126" i="4"/>
  <c r="T158" i="3"/>
  <c r="R123" i="5"/>
  <c r="R122" i="5"/>
  <c r="BK147" i="2"/>
  <c r="R147" i="2"/>
  <c r="R515" i="2"/>
  <c r="R158" i="3"/>
  <c r="R123" i="3"/>
  <c r="T123" i="5"/>
  <c r="T122" i="5"/>
  <c r="P492" i="2"/>
  <c r="J148" i="2"/>
  <c r="J98" i="2"/>
  <c r="BK124" i="3"/>
  <c r="J124" i="3"/>
  <c r="J97" i="3"/>
  <c r="BK158" i="3"/>
  <c r="J158" i="3"/>
  <c r="J101" i="3" s="1"/>
  <c r="BK492" i="2"/>
  <c r="J492" i="2"/>
  <c r="J119" i="2"/>
  <c r="BK515" i="2"/>
  <c r="J515" i="2"/>
  <c r="J122" i="2" s="1"/>
  <c r="BK127" i="4"/>
  <c r="J127" i="4" s="1"/>
  <c r="J97" i="4" s="1"/>
  <c r="BK140" i="4"/>
  <c r="J140" i="4"/>
  <c r="J101" i="4"/>
  <c r="BK158" i="4"/>
  <c r="J158" i="4" s="1"/>
  <c r="J104" i="4" s="1"/>
  <c r="BK123" i="5"/>
  <c r="J123" i="5" s="1"/>
  <c r="J97" i="5" s="1"/>
  <c r="BK141" i="5"/>
  <c r="J141" i="5"/>
  <c r="J100" i="5"/>
  <c r="F34" i="3"/>
  <c r="BA96" i="1"/>
  <c r="J34" i="2"/>
  <c r="AW95" i="1" s="1"/>
  <c r="AT95" i="1" s="1"/>
  <c r="F34" i="4"/>
  <c r="BA97" i="1"/>
  <c r="BC94" i="1"/>
  <c r="AY94" i="1" s="1"/>
  <c r="F34" i="5"/>
  <c r="BA98" i="1" s="1"/>
  <c r="J34" i="4"/>
  <c r="AW97" i="1"/>
  <c r="AT97" i="1"/>
  <c r="BB94" i="1"/>
  <c r="W31" i="1"/>
  <c r="BD94" i="1"/>
  <c r="W33" i="1"/>
  <c r="J34" i="5"/>
  <c r="AW98" i="1" s="1"/>
  <c r="AT98" i="1" s="1"/>
  <c r="AZ94" i="1"/>
  <c r="AV94" i="1"/>
  <c r="AK29" i="1"/>
  <c r="F34" i="2"/>
  <c r="BA95" i="1"/>
  <c r="J34" i="3"/>
  <c r="AW96" i="1" s="1"/>
  <c r="AT96" i="1" s="1"/>
  <c r="P146" i="2" l="1"/>
  <c r="AU95" i="1"/>
  <c r="AU94" i="1" s="1"/>
  <c r="T126" i="4"/>
  <c r="BK146" i="2"/>
  <c r="J146" i="2" s="1"/>
  <c r="J96" i="2" s="1"/>
  <c r="T123" i="3"/>
  <c r="J147" i="2"/>
  <c r="J97" i="2"/>
  <c r="BK123" i="3"/>
  <c r="J123" i="3" s="1"/>
  <c r="J30" i="3" s="1"/>
  <c r="AG96" i="1" s="1"/>
  <c r="AN96" i="1" s="1"/>
  <c r="BK126" i="4"/>
  <c r="J126" i="4" s="1"/>
  <c r="J30" i="4" s="1"/>
  <c r="AG97" i="1" s="1"/>
  <c r="AN97" i="1" s="1"/>
  <c r="BK122" i="5"/>
  <c r="J122" i="5"/>
  <c r="J96" i="5"/>
  <c r="W32" i="1"/>
  <c r="AX94" i="1"/>
  <c r="BA94" i="1"/>
  <c r="W30" i="1"/>
  <c r="W29" i="1"/>
  <c r="J96" i="3" l="1"/>
  <c r="J39" i="3"/>
  <c r="J96" i="4"/>
  <c r="J39" i="4"/>
  <c r="J30" i="2"/>
  <c r="AG95" i="1" s="1"/>
  <c r="AN95" i="1" s="1"/>
  <c r="AW94" i="1"/>
  <c r="AK30" i="1" s="1"/>
  <c r="J30" i="5"/>
  <c r="AG98" i="1" s="1"/>
  <c r="AN98" i="1" s="1"/>
  <c r="J39" i="2" l="1"/>
  <c r="J39" i="5"/>
  <c r="AG94" i="1"/>
  <c r="AT94" i="1"/>
  <c r="AN94" i="1" l="1"/>
  <c r="AK26" i="1"/>
  <c r="AK35" i="1" s="1"/>
</calcChain>
</file>

<file path=xl/sharedStrings.xml><?xml version="1.0" encoding="utf-8"?>
<sst xmlns="http://schemas.openxmlformats.org/spreadsheetml/2006/main" count="6101" uniqueCount="1203">
  <si>
    <t>Export Komplet</t>
  </si>
  <si>
    <t/>
  </si>
  <si>
    <t>2.0</t>
  </si>
  <si>
    <t>False</t>
  </si>
  <si>
    <t>{b2f33fa9-3c2a-41d5-9e75-6c4a71291b51}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</si>
  <si>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</si>
  <si>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</si>
  <si>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</si>
  <si>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</si>
  <si>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</si>
  <si>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</si>
  <si>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</si>
  <si>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</si>
  <si>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DSPRS_2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</si>
  <si>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</si>
  <si>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</si>
  <si>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Most na ceste II/537 nad riekou Hornád - rekonštrukcia</t>
  </si>
  <si>
    <t>JKSO:</t>
  </si>
  <si>
    <t>KS:</t>
  </si>
  <si>
    <t>Miesto:</t>
  </si>
  <si>
    <t>Košice</t>
  </si>
  <si>
    <t>Dátum:</t>
  </si>
  <si>
    <t>Objednávateľ:</t>
  </si>
  <si>
    <t>IČO:</t>
  </si>
  <si>
    <t>Mesto Košice</t>
  </si>
  <si>
    <t>IČ DPH:</t>
  </si>
  <si>
    <t>Zhotoviteľ:</t>
  </si>
  <si>
    <t>Vyplň údaj</t>
  </si>
  <si>
    <t>Projektant:</t>
  </si>
  <si>
    <t>Tunroad Engineering, s.r.o.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</si>
  <si>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</si>
  <si>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</si>
  <si>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</si>
  <si>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</si>
  <si>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</si>
  <si>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</si>
  <si>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</si>
  <si>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</si>
  <si>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</si>
  <si>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</si>
  <si>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</si>
  <si>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</si>
  <si>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</si>
  <si>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</si>
  <si>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</si>
  <si>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</si>
  <si>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</si>
  <si>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</si>
  <si>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</si>
  <si>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</si>
  <si>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</si>
  <si>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</si>
  <si>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</si>
  <si>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</si>
  <si>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</si>
  <si>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</si>
  <si>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</si>
  <si>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</si>
  <si>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</si>
  <si>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</si>
  <si>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</si>
  <si>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</si>
  <si>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</si>
  <si>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</si>
  <si>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</si>
  <si>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</si>
  <si>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</si>
  <si>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</si>
  <si>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</si>
  <si>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</si>
  <si>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</si>
  <si>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</si>
  <si>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</si>
  <si>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</si>
  <si>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</si>
  <si>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</si>
  <si>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</si>
  <si>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</si>
  <si>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201-00</t>
  </si>
  <si>
    <t>Rekonštrukcia mosta</t>
  </si>
  <si>
    <t>STA</t>
  </si>
  <si>
    <t>1</t>
  </si>
  <si>
    <t>{2943f04b-2236-4d6c-bab1-159464d92572}</t>
  </si>
  <si>
    <t>600-00</t>
  </si>
  <si>
    <t>Dočasné ukotvenie trolejového vedenia</t>
  </si>
  <si>
    <t>{d8e0c5a5-a7f2-43af-b923-42d0dda6fd60}</t>
  </si>
  <si>
    <t>601-00</t>
  </si>
  <si>
    <t>Preložka verejného osvetlenia</t>
  </si>
  <si>
    <t>{881e5338-1173-4ea5-8997-a21be15a22b6}</t>
  </si>
  <si>
    <t>602-00</t>
  </si>
  <si>
    <t>Opatrenia v zóne trolejového vedenia</t>
  </si>
  <si>
    <t>{212a92b7-ab8b-49b1-af00-58d4cc8be758}</t>
  </si>
  <si>
    <t>KRYCÍ LIST ROZPOČTU</t>
  </si>
  <si>
    <t>Objekt:</t>
  </si>
  <si>
    <t>201-00 - Rekonštrukcia mosta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</si>
  <si>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</si>
  <si>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</si>
  <si>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</si>
  <si>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</si>
  <si>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</si>
  <si>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</si>
  <si>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1.01 - Zemné práce - prechodové oblasti </t>
  </si>
  <si>
    <t xml:space="preserve">    1.10 - Zemné práce - búranie komunikácií a spevnených plôch</t>
  </si>
  <si>
    <t xml:space="preserve">    1.50 - Zemné práce - úpravy pod mostom</t>
  </si>
  <si>
    <t xml:space="preserve">    2.10 - Zakladanie - paženie výkopov</t>
  </si>
  <si>
    <t xml:space="preserve">    2.30 - Zakladanie - prechodové oblasti</t>
  </si>
  <si>
    <t xml:space="preserve">    3.10 - Zvislé konštrukcie - rímsy, nadbetonávky</t>
  </si>
  <si>
    <t xml:space="preserve">    4.10 - Vodorovné konštrukcie - doska mosta</t>
  </si>
  <si>
    <t xml:space="preserve">    4.20 - Vodorovné konštrukcie - prechodové oblasti</t>
  </si>
  <si>
    <t xml:space="preserve">    4.50 - Vodorovné konštrukcie - úpravy pod mostom</t>
  </si>
  <si>
    <t xml:space="preserve">    5.10 - Komunikácie - vozovka na moste</t>
  </si>
  <si>
    <t xml:space="preserve">    5.20 - Komunikácie - vozovka v prechodových oblastiach a v predpolí</t>
  </si>
  <si>
    <t xml:space="preserve">    5.30 - Komunikácie - chodníky</t>
  </si>
  <si>
    <t xml:space="preserve">    5.40 - Vodorovné trvalé značenie</t>
  </si>
  <si>
    <t xml:space="preserve">    6.05 - Úpravy povrchov - nátery</t>
  </si>
  <si>
    <t xml:space="preserve">    6.10 - Sanačné práce - úpravy povrchov</t>
  </si>
  <si>
    <t xml:space="preserve">    9.01 - Sanačné práce - čistenie, príprava povrchov</t>
  </si>
  <si>
    <t xml:space="preserve">    9.05 - Dilatačné zariadenie, ložiská</t>
  </si>
  <si>
    <t xml:space="preserve">    9.20 - Búranie konštrukcií</t>
  </si>
  <si>
    <t xml:space="preserve">    9.30 - Bezpečnostné zariadenia</t>
  </si>
  <si>
    <t xml:space="preserve">    9.40 - Odvodnenie mosta</t>
  </si>
  <si>
    <t xml:space="preserve">    9.50 - Lešenia</t>
  </si>
  <si>
    <t>PSV - Práce a dodávky PSV</t>
  </si>
  <si>
    <t xml:space="preserve">    711.1 - Izolácie proti zemnej vlhkosti</t>
  </si>
  <si>
    <t xml:space="preserve">    711.2 - Izolácia mostovky</t>
  </si>
  <si>
    <t>VRN - Vedľajšie rozpočtové náklady</t>
  </si>
  <si>
    <t xml:space="preserve">    VRN.03 - Geodetické práce</t>
  </si>
  <si>
    <t xml:space="preserve">    VRN.04 - Projektové práce</t>
  </si>
  <si>
    <t xml:space="preserve">    VRN.06 - Zariadenie staveniska</t>
  </si>
  <si>
    <t xml:space="preserve">    VRN.60 - Dočasné dopravné značenie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</si>
  <si>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</si>
  <si>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</si>
  <si>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</si>
  <si>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</si>
  <si>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</si>
  <si>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</si>
  <si>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</si>
  <si>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</si>
  <si>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</si>
  <si>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</si>
  <si>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</si>
  <si>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</si>
  <si>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</si>
  <si>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</si>
  <si>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</si>
  <si>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1.01</t>
  </si>
  <si>
    <t xml:space="preserve">Zemné práce - prechodové oblasti </t>
  </si>
  <si>
    <t>K</t>
  </si>
  <si>
    <t>131201202.S</t>
  </si>
  <si>
    <t>Výkop zapaženej jamy v hornine 3, nad 100 do 1000 m3</t>
  </si>
  <si>
    <t>m3</t>
  </si>
  <si>
    <t>4</t>
  </si>
  <si>
    <t>2</t>
  </si>
  <si>
    <t>512314242</t>
  </si>
  <si>
    <t>VV</t>
  </si>
  <si>
    <t>342,00*0,50 " 50% celkového objemu výkopov</t>
  </si>
  <si>
    <t>131211111.S</t>
  </si>
  <si>
    <t>Hĺbenie jám v  hornine tr.3 nesúdržných - ručným náradím</t>
  </si>
  <si>
    <t>1422821777</t>
  </si>
  <si>
    <t>342,00*0,20 " 20% celkového objemu výkopov</t>
  </si>
  <si>
    <t>3</t>
  </si>
  <si>
    <t>131301202.S</t>
  </si>
  <si>
    <t>Výkop zapaženej jamy v hornine 4, nad 100 do 1000 m3</t>
  </si>
  <si>
    <t>1441147698</t>
  </si>
  <si>
    <t>342,00*0,30 "30% celkového objemu výkopov</t>
  </si>
  <si>
    <t>162501122.S</t>
  </si>
  <si>
    <t>Vodorovné premiestnenie výkopku po spevnenej ceste z horniny tr.1-4, nad 100 do 1000 m3 na vzdialenosť do 3000 m</t>
  </si>
  <si>
    <t>552300208</t>
  </si>
  <si>
    <t>5</t>
  </si>
  <si>
    <t>162501123.S</t>
  </si>
  <si>
    <t>Vodorovné premiestnenie výkopku po spevnenej ceste z horniny tr.1-4, nad 100 do 1000 m3, príplatok k cene za každých ďalšich a začatých 1000 m</t>
  </si>
  <si>
    <t>517344432</t>
  </si>
  <si>
    <t>342*7 'Přepočítané koeficientom množstva</t>
  </si>
  <si>
    <t>6</t>
  </si>
  <si>
    <t>171201202.S</t>
  </si>
  <si>
    <t>Uloženie sypaniny na skládky nad 100 do 1000 m3</t>
  </si>
  <si>
    <t>75787448</t>
  </si>
  <si>
    <t>7</t>
  </si>
  <si>
    <t>171209002.S</t>
  </si>
  <si>
    <t>Poplatok za skladovanie - zemina a kamenivo (17 05) ostatné</t>
  </si>
  <si>
    <t>t</t>
  </si>
  <si>
    <t>-335897808</t>
  </si>
  <si>
    <t>342*1,8 'Přepočítané koeficientom množstva</t>
  </si>
  <si>
    <t>8</t>
  </si>
  <si>
    <t>174101002.S</t>
  </si>
  <si>
    <t>Zásyp sypaninou so zhutnením jám, šachiet, rýh, zárezov alebo okolo objektov nad 100 do 1000 m3</t>
  </si>
  <si>
    <t>-923597373</t>
  </si>
  <si>
    <t>342/2 " v prechodovej oblasti</t>
  </si>
  <si>
    <t>9</t>
  </si>
  <si>
    <t>M</t>
  </si>
  <si>
    <t>583410004300.S</t>
  </si>
  <si>
    <t>Štrkodrva frakcia 0-32 mm</t>
  </si>
  <si>
    <t>1766349016</t>
  </si>
  <si>
    <t>171*2 'Přepočítané koeficientom množstva</t>
  </si>
  <si>
    <t>1.10</t>
  </si>
  <si>
    <t>Zemné práce - búranie komunikácií a spevnených plôch</t>
  </si>
  <si>
    <t>10</t>
  </si>
  <si>
    <t>113107141.S</t>
  </si>
  <si>
    <t>Odstránenie krytu v ploche do 200 m2 asfaltového, hr. vrstvy do 50 mm,  -0,09800t</t>
  </si>
  <si>
    <t>m2</t>
  </si>
  <si>
    <t>1304075285</t>
  </si>
  <si>
    <t>20,80+17,30+30,00 " shodisko a podchodná lávka</t>
  </si>
  <si>
    <t>8,20+35,60 " chodníky - výšková úprava</t>
  </si>
  <si>
    <t>Súčet</t>
  </si>
  <si>
    <t>11</t>
  </si>
  <si>
    <t>113152420.S</t>
  </si>
  <si>
    <t>Frézovanie asf. podkladu alebo krytu bez prek., plochy cez 500 do 1000 m2, pruh š. cez 1 m do 2 m, hr. 40 mm  0,102 t</t>
  </si>
  <si>
    <t>809300960</t>
  </si>
  <si>
    <t>333,00+301,00 " predpolia</t>
  </si>
  <si>
    <t>12</t>
  </si>
  <si>
    <t>113152440.S</t>
  </si>
  <si>
    <t>Frézovanie asf. podkladu alebo krytu bez prek., plochy cez 500 do 1000 m2, pruh š. cez 1 m do 2 m, hr. 100 mm  0,254 t</t>
  </si>
  <si>
    <t>1511179402</t>
  </si>
  <si>
    <t>14,25*47,80 " vozovka na moste</t>
  </si>
  <si>
    <t>13</t>
  </si>
  <si>
    <t>113152450.S</t>
  </si>
  <si>
    <t>Frézovanie asf. podkladu alebo krytu bez prek., plochy cez 500 do 1000 m2, pruh š. cez 1 m do 2 m, hr. 200 mm  0,508 t</t>
  </si>
  <si>
    <t>446884079</t>
  </si>
  <si>
    <t>2*114,00 " prechodové oblasti</t>
  </si>
  <si>
    <t>(28+24)*1,0 " pás vozovky v predpolí pre zriadenie nových ríms</t>
  </si>
  <si>
    <t>14</t>
  </si>
  <si>
    <t>113206111.S</t>
  </si>
  <si>
    <t>Vytrhanie obrúb betónových, s vybúraním lôžka, z krajníkov alebo obrubníkov stojatých,  -0,14500t</t>
  </si>
  <si>
    <t>m</t>
  </si>
  <si>
    <t>-130853960</t>
  </si>
  <si>
    <t>16,80+17,60 " vozovka v predpolí</t>
  </si>
  <si>
    <t>15</t>
  </si>
  <si>
    <t>113307231.S</t>
  </si>
  <si>
    <t>Odstránenie podkladu v ploche nad 200 m2 z betónu prostého, hr. vrstvy do 150 mm,  -0,22500t</t>
  </si>
  <si>
    <t>-31963981</t>
  </si>
  <si>
    <t>16</t>
  </si>
  <si>
    <t>113307232.S</t>
  </si>
  <si>
    <t>Odstránenie podkladu v ploche nad 200 m2 z betónu prostého, hr. vrstvy nad 150 do 300 mm,  -0,50000t</t>
  </si>
  <si>
    <t>1935671230</t>
  </si>
  <si>
    <t>17</t>
  </si>
  <si>
    <t>979081111</t>
  </si>
  <si>
    <t>Odvoz sutiny a vybúraných hmôt na skládku do 1 km</t>
  </si>
  <si>
    <t>496199438</t>
  </si>
  <si>
    <t>10,966+64,668+173,012+142,240" asfalty</t>
  </si>
  <si>
    <t>4,988+9,855+140,000 " betóny</t>
  </si>
  <si>
    <t>18</t>
  </si>
  <si>
    <t>979081121</t>
  </si>
  <si>
    <t>Odvoz sutiny a vybúraných hmôt na skládku za každý ďalší 1 km</t>
  </si>
  <si>
    <t>331660619</t>
  </si>
  <si>
    <t>545,729*9 'Přepočítané koeficientom množstva</t>
  </si>
  <si>
    <t>19</t>
  </si>
  <si>
    <t>979089012</t>
  </si>
  <si>
    <t>Poplatok za skladovanie - betón, tehly, dlaždice (17 01) ostatné</t>
  </si>
  <si>
    <t>-1244070323</t>
  </si>
  <si>
    <t>979089212</t>
  </si>
  <si>
    <t>Poplatok za skladovanie - bitúmenové zmesi, uholný decht, dechtové výrobky (17 03 ), ostatné</t>
  </si>
  <si>
    <t>-541645480</t>
  </si>
  <si>
    <t>10,966+64,668+173,012+142,240 " asfalty</t>
  </si>
  <si>
    <t>1.50</t>
  </si>
  <si>
    <t>Zemné práce - úpravy pod mostom</t>
  </si>
  <si>
    <t>21</t>
  </si>
  <si>
    <t>111201101.S</t>
  </si>
  <si>
    <t>Odstránenie krovín a stromov s koreňom s priemerom kmeňa do 100 mm, do 1000 m2</t>
  </si>
  <si>
    <t>1402589905</t>
  </si>
  <si>
    <t>22</t>
  </si>
  <si>
    <t>122201101.S</t>
  </si>
  <si>
    <t>Odkopávka a prekopávka nezapažená v hornine 3, do 100 m3</t>
  </si>
  <si>
    <t>-106079506</t>
  </si>
  <si>
    <t>134,40*0,50 " úprava svahu pri opore 1</t>
  </si>
  <si>
    <t>117,60*0,50 " úprava svahu pri opore 3</t>
  </si>
  <si>
    <t>23</t>
  </si>
  <si>
    <t>132201201.S</t>
  </si>
  <si>
    <t>Výkop ryhy šírky 600-2000mm horn.3 do 100m3</t>
  </si>
  <si>
    <t>-104110984</t>
  </si>
  <si>
    <t>0,8*1,0*32,50 " betónové prahy pri opore 1</t>
  </si>
  <si>
    <t>0,8*1,0*31,50 " betónové prahy pri opore 2</t>
  </si>
  <si>
    <t>24</t>
  </si>
  <si>
    <t>162301500.S</t>
  </si>
  <si>
    <t>Vodorovné premiestnenie vyklčovaných krovín do priemeru kmeňa 100 mm na vzdialenosť 3000 m</t>
  </si>
  <si>
    <t>1076549259</t>
  </si>
  <si>
    <t>25</t>
  </si>
  <si>
    <t>162301509.S</t>
  </si>
  <si>
    <t>Príplatok za každých ďalších 1000 m premiest., vyklčovaných krovín po spevnenej ceste</t>
  </si>
  <si>
    <t>-1128639885</t>
  </si>
  <si>
    <t>300*7 'Přepočítané koeficientom množstva</t>
  </si>
  <si>
    <t>26</t>
  </si>
  <si>
    <t>-1902056038</t>
  </si>
  <si>
    <t>126,00+51,20 " prebytok výkopu</t>
  </si>
  <si>
    <t>27</t>
  </si>
  <si>
    <t>-1906930859</t>
  </si>
  <si>
    <t>177,2*7 'Přepočítané koeficientom množstva</t>
  </si>
  <si>
    <t>28</t>
  </si>
  <si>
    <t>-814257535</t>
  </si>
  <si>
    <t>29</t>
  </si>
  <si>
    <t>-81603151</t>
  </si>
  <si>
    <t>2.10</t>
  </si>
  <si>
    <t>Zakladanie - paženie výkopov</t>
  </si>
  <si>
    <t>30</t>
  </si>
  <si>
    <t>226941111.S</t>
  </si>
  <si>
    <t>Osadenie oceľových zápor pre paženie hĺbených výkopov, dĺžky do 8 m</t>
  </si>
  <si>
    <t>627754251</t>
  </si>
  <si>
    <t>2*(2*6,0+5,0+2*4,0)</t>
  </si>
  <si>
    <t>31</t>
  </si>
  <si>
    <t>134870001150.S</t>
  </si>
  <si>
    <t>Oceľový nosník HEB 200, z valcovanej ocele S235JR - opakované použitie - 50 % ceny</t>
  </si>
  <si>
    <t>1726886486</t>
  </si>
  <si>
    <t>32</t>
  </si>
  <si>
    <t>228941121.S</t>
  </si>
  <si>
    <t>Vytiahnutie oceľových zápor zabaranených do 3 m</t>
  </si>
  <si>
    <t>-1534254356</t>
  </si>
  <si>
    <t>33</t>
  </si>
  <si>
    <t>239951121.S</t>
  </si>
  <si>
    <t>Pomocné konštrukcie z dreva mäkkého pre zvláštne zakladanie stavieb zhotovenie</t>
  </si>
  <si>
    <t>-1992903440</t>
  </si>
  <si>
    <t>34</t>
  </si>
  <si>
    <t>605110000700.S</t>
  </si>
  <si>
    <t>Dosky a fošne zo smreku neopracované neomietané akosť I hr. 38-50 mm, š. 100-160 mm</t>
  </si>
  <si>
    <t>-1928283606</t>
  </si>
  <si>
    <t>35</t>
  </si>
  <si>
    <t>239951131.S</t>
  </si>
  <si>
    <t>Pomocné konštrukcie z dreva mäkkého pre zvláštne zakladanie stavieb odstránenie</t>
  </si>
  <si>
    <t>-2043041970</t>
  </si>
  <si>
    <t>2.30</t>
  </si>
  <si>
    <t>Zakladanie - prechodové oblasti</t>
  </si>
  <si>
    <t>36</t>
  </si>
  <si>
    <t>212341111.S</t>
  </si>
  <si>
    <t>Obetónovanie drenážnych rúr medzerovitým betónom</t>
  </si>
  <si>
    <t>-315879677</t>
  </si>
  <si>
    <t>2*15,00*0,2*0,3</t>
  </si>
  <si>
    <t>37</t>
  </si>
  <si>
    <t>212792212.S</t>
  </si>
  <si>
    <t>Odvodnenie mostnej opory - drenážne flexibilné plastové potrubie DN 160</t>
  </si>
  <si>
    <t>-1117121489</t>
  </si>
  <si>
    <t>38</t>
  </si>
  <si>
    <t>212971113.S</t>
  </si>
  <si>
    <t>Opláštenie drenážnych rúr filtračnou textíliou DN 160</t>
  </si>
  <si>
    <t>1773848360</t>
  </si>
  <si>
    <t>39</t>
  </si>
  <si>
    <t>274311114.S</t>
  </si>
  <si>
    <t>Základové pásy, prahy, vence mostných konštrukcií z betónu prostého tr. C 12/15</t>
  </si>
  <si>
    <t>-2036544045</t>
  </si>
  <si>
    <t>2*15,0*0,5*0,2 " pod drenážne potrubie</t>
  </si>
  <si>
    <t>3.10</t>
  </si>
  <si>
    <t>Zvislé konštrukcie - rímsy, nadbetonávky</t>
  </si>
  <si>
    <t>40</t>
  </si>
  <si>
    <t>317121211.S</t>
  </si>
  <si>
    <t>Osadenie mostných ríms zo železobetónových lícnych panelov s kotvením dĺžky do 2 m</t>
  </si>
  <si>
    <t>ks</t>
  </si>
  <si>
    <t>2045273464</t>
  </si>
  <si>
    <t>Položka odsahuje:</t>
  </si>
  <si>
    <t>manipuláciu a osadenie mobilným žeriavom,</t>
  </si>
  <si>
    <t xml:space="preserve">smerové a výškové vyrovnanie panelu pred kladením výplňového betónu rímsy, </t>
  </si>
  <si>
    <t>osadenie strateného debnenie dosiek Cetris</t>
  </si>
  <si>
    <t>2*24+2*5+4+3 " počet kusov a dĺžky panelov spresniť podľa DVP</t>
  </si>
  <si>
    <t>41</t>
  </si>
  <si>
    <t>59383000RP01</t>
  </si>
  <si>
    <t xml:space="preserve">Mostný prefabrikát - rímsový </t>
  </si>
  <si>
    <t>-1126268587</t>
  </si>
  <si>
    <t>42</t>
  </si>
  <si>
    <t>591510005022</t>
  </si>
  <si>
    <t>Cementotriesková doska hrúbka 20 mm, s hladkým povrchom a základným náterom</t>
  </si>
  <si>
    <t>556970476</t>
  </si>
  <si>
    <t>0,25*(2*48,0+9,4+9,6+6,8+4,9)</t>
  </si>
  <si>
    <t>43</t>
  </si>
  <si>
    <t>317171121.S</t>
  </si>
  <si>
    <t>Kotvenie monolitického betónu rímsy do mostovky kotvou do vývrtu</t>
  </si>
  <si>
    <t>12879519</t>
  </si>
  <si>
    <t>44</t>
  </si>
  <si>
    <t>309850099001.V</t>
  </si>
  <si>
    <t>Kotevný prvok podľa projektu - komplet (svorník, matica podložka, plech, vrátane povrchovej úpravy)</t>
  </si>
  <si>
    <t>1326132011</t>
  </si>
  <si>
    <t>45</t>
  </si>
  <si>
    <t>317321119.S</t>
  </si>
  <si>
    <t>Mostové rímsy z betónu železového triedy C 35/45</t>
  </si>
  <si>
    <t>-516738860</t>
  </si>
  <si>
    <t>0,65*0,25*(2*48,0) " nosná konštrukcia</t>
  </si>
  <si>
    <t>0,65*0,25*(9,4+9,6+6,8+4,9) " krídla</t>
  </si>
  <si>
    <t>0,65*0,40*(28,0+24,0) " predpolia</t>
  </si>
  <si>
    <t>46</t>
  </si>
  <si>
    <t>317353121.S</t>
  </si>
  <si>
    <t>Debnenie mostných ríms všetkých tvarov - zhotovenie</t>
  </si>
  <si>
    <t>1397278517</t>
  </si>
  <si>
    <t>0,25*(2*48,0)+14*0,25*0,65" nosná konštrukcia</t>
  </si>
  <si>
    <t>0,25*(9,4+9,6+6,8+4,9) " krídla</t>
  </si>
  <si>
    <t>2*0,40*(28,0+24,0)+4*0,65*0,40" predpolia</t>
  </si>
  <si>
    <t>47</t>
  </si>
  <si>
    <t>317353221.S</t>
  </si>
  <si>
    <t>Debnenie mostových ríms všetkých tvarov - odstránenie</t>
  </si>
  <si>
    <t>-541982824</t>
  </si>
  <si>
    <t>48</t>
  </si>
  <si>
    <t>317361216.S</t>
  </si>
  <si>
    <t>Výstuž mostných ríms z betonárskej ocele 10 505</t>
  </si>
  <si>
    <t>-1275932330</t>
  </si>
  <si>
    <t>49</t>
  </si>
  <si>
    <t>317661152.V</t>
  </si>
  <si>
    <t>Výplň škár monolitickej rímsy na cest.mostoch tmelom, š.škáry do 15mm</t>
  </si>
  <si>
    <t>1959902952</t>
  </si>
  <si>
    <t>Styk prefabrikátu a monolitu</t>
  </si>
  <si>
    <t>2*48,0+9,4+9,6+6,8+4,9</t>
  </si>
  <si>
    <t>50</t>
  </si>
  <si>
    <t>317661154.V</t>
  </si>
  <si>
    <t>Výplň škár monolitickej rímsy na cest.mostoch tmelom s predtesnením , š.škáry cez 15 do 40mm, dilatačných</t>
  </si>
  <si>
    <t>1220418858</t>
  </si>
  <si>
    <t>10*0,65+5*0,65</t>
  </si>
  <si>
    <t>51</t>
  </si>
  <si>
    <t>931992121.S</t>
  </si>
  <si>
    <t>Výplň dilatačných škár z extrudovaného polystyrénu hr. 20 mm</t>
  </si>
  <si>
    <t>1915426782</t>
  </si>
  <si>
    <t>12*0,65*0,25+5*0,65*0,40 " na rímsach</t>
  </si>
  <si>
    <t>52</t>
  </si>
  <si>
    <t>334323137.S</t>
  </si>
  <si>
    <t>Mostné krídla a záverné stienky z betónu železového tr. C 25/30</t>
  </si>
  <si>
    <t>854391731</t>
  </si>
  <si>
    <t>Nadbetonávka</t>
  </si>
  <si>
    <t>2*0,40*0,25*14,25</t>
  </si>
  <si>
    <t>53</t>
  </si>
  <si>
    <t>334351113.S</t>
  </si>
  <si>
    <t>Debnenie mostných konštrukcií-krídiel, stien výšky do 20 m, zhotovenie</t>
  </si>
  <si>
    <t>-415953218</t>
  </si>
  <si>
    <t>4*0,40*0,25*2*0,25*14,25</t>
  </si>
  <si>
    <t>54</t>
  </si>
  <si>
    <t>334351213.S</t>
  </si>
  <si>
    <t>Debnenie mostných konštrukcií-krídiel, stien výšky do 20 m, odstránenie</t>
  </si>
  <si>
    <t>355902792</t>
  </si>
  <si>
    <t>55</t>
  </si>
  <si>
    <t>334362126.S</t>
  </si>
  <si>
    <t>Výstuž krídel a záverných stienok z betonárskej ocele 10 505 mostných konštrukcií</t>
  </si>
  <si>
    <t>334256711</t>
  </si>
  <si>
    <t>2*80*0,25*0,888/1000 " kotevné trny</t>
  </si>
  <si>
    <t>2*4*14,25*0,395/1000 " konštrukčná výstuž</t>
  </si>
  <si>
    <t>56</t>
  </si>
  <si>
    <t>977141114.V</t>
  </si>
  <si>
    <t>Vrty pre kotvy do betónu priemeru 14 mm hĺbky 100 mm s vyplnením injektážnou hmotou</t>
  </si>
  <si>
    <t>214739175</t>
  </si>
  <si>
    <t>Kotvenie nadbetonávky závernej stienky</t>
  </si>
  <si>
    <t>Položka obsahuje</t>
  </si>
  <si>
    <t>a) rozmeranie, vŕtanie do betónu a spotreba vrtákov,</t>
  </si>
  <si>
    <t>b) vyfúkanie otvoru, príprava kotiev k uloženiu do otvorov, vyplnenie kotevných otvorov injektážnou hmotou, zasunutie výstuže</t>
  </si>
  <si>
    <t>Kotevná výstuž je zahrnutá vo výstuži nadbetonávky</t>
  </si>
  <si>
    <t>2*80" dva vrty pre jednu kotvu</t>
  </si>
  <si>
    <t>57</t>
  </si>
  <si>
    <t>977141121.V</t>
  </si>
  <si>
    <t>Vrty pre kotvy do betónu priemeru 20 mm hĺbky 410 mm s vyplnením injektážnou hmotou</t>
  </si>
  <si>
    <t>-413972827</t>
  </si>
  <si>
    <t>Kotvenie rímsy na predpolí</t>
  </si>
  <si>
    <t>Kotevná výstuž je zahrnutá vo výstuži ríms</t>
  </si>
  <si>
    <t>2*204" dva vrty pre jednu kotvu</t>
  </si>
  <si>
    <t>58</t>
  </si>
  <si>
    <t>245610000322.V</t>
  </si>
  <si>
    <t>Injektážna hmota na báze epoxidových živíc</t>
  </si>
  <si>
    <t>kg</t>
  </si>
  <si>
    <t>-1369034994</t>
  </si>
  <si>
    <t>160*0,015*2,0 " Kotvenie nadbetonávky závernej stienky</t>
  </si>
  <si>
    <t>408*0,129*2,0 " Kotvenie rímsy na predpolí</t>
  </si>
  <si>
    <t>4.10</t>
  </si>
  <si>
    <t>Vodorovné konštrukcie - doska mosta</t>
  </si>
  <si>
    <t>59</t>
  </si>
  <si>
    <t>273362512.V</t>
  </si>
  <si>
    <t>Dodatočné vystužovanie betónových konštrukcií chemickou injektážnou kotvou, priemer spriahovacieho prvku D 12 mm - spriahujúca doska na nosnej konštrukcii</t>
  </si>
  <si>
    <t>235457348</t>
  </si>
  <si>
    <t>Priemer vŕtaného otvoru D 16 mm, hĺbka otvoru 95 mm</t>
  </si>
  <si>
    <t>Položka obsahuje vyvŕtanie otvoru, injektovanie chemickej zmesi do vyvŕtaného otvoru a vloženie spriahujúceho prvku</t>
  </si>
  <si>
    <t>6280 " počet prvkov</t>
  </si>
  <si>
    <t>60</t>
  </si>
  <si>
    <t>589378921000.V</t>
  </si>
  <si>
    <t>-1952030033</t>
  </si>
  <si>
    <t>61</t>
  </si>
  <si>
    <t>247212340500.V</t>
  </si>
  <si>
    <t>-1699992298</t>
  </si>
  <si>
    <t>6280*11/1400 " spotreba 11 ml na 1 prvok</t>
  </si>
  <si>
    <t>62</t>
  </si>
  <si>
    <t>421321239.S</t>
  </si>
  <si>
    <t>Mostné nosné konštrukcie doskové z betónu železového tr. C 35/45</t>
  </si>
  <si>
    <t>-1439122775</t>
  </si>
  <si>
    <t>Spriahujúca doska</t>
  </si>
  <si>
    <t>0,20*15,30*48,70 " priemerná hrúbka 200 mm</t>
  </si>
  <si>
    <t>63</t>
  </si>
  <si>
    <t>421351221.S</t>
  </si>
  <si>
    <t>Debnenie bočnej steny konštrukcie mostov výšky do 350 mm - zhotovenie</t>
  </si>
  <si>
    <t>1280870691</t>
  </si>
  <si>
    <t>2*(15,30+48,70)*0,25 " zvislé</t>
  </si>
  <si>
    <t>2*48,70*0,20 " vodorovné - presah nosnej konštrukcie</t>
  </si>
  <si>
    <t>64</t>
  </si>
  <si>
    <t>421351321.S</t>
  </si>
  <si>
    <t>Debnenie bočnej steny konštrukcie mostov výšky do 350 mm - odstránenie</t>
  </si>
  <si>
    <t>827525898</t>
  </si>
  <si>
    <t>65</t>
  </si>
  <si>
    <t>421362136.S</t>
  </si>
  <si>
    <t>Výstuž spriahnutej dosky z betonárskej ocele 10 505 mostných konštrukcií</t>
  </si>
  <si>
    <t>-1233886669</t>
  </si>
  <si>
    <t>66</t>
  </si>
  <si>
    <t>457311191.S</t>
  </si>
  <si>
    <t>Príplatok k vyrovnávaciemu alebo spádovému betónu za rovinnosť</t>
  </si>
  <si>
    <t>-1641323847</t>
  </si>
  <si>
    <t>15,30*48,70 " sklon podľa projketu</t>
  </si>
  <si>
    <t>4.20</t>
  </si>
  <si>
    <t>Vodorovné konštrukcie - prechodové oblasti</t>
  </si>
  <si>
    <t>67</t>
  </si>
  <si>
    <t>421321217.S</t>
  </si>
  <si>
    <t>Mostné nosné konštrukcie doskové prechodové z betónu železového tr. C 25/30</t>
  </si>
  <si>
    <t>955253951</t>
  </si>
  <si>
    <t>68</t>
  </si>
  <si>
    <t>421351212.S</t>
  </si>
  <si>
    <t>Debnenie boku prechodovej dosky konštrukcie mostov - zhotovenie</t>
  </si>
  <si>
    <t>424376135</t>
  </si>
  <si>
    <t>2*(0,8*14,25+0,8*2*0,8+2*0,3*5,2)</t>
  </si>
  <si>
    <t>69</t>
  </si>
  <si>
    <t>421351312.S</t>
  </si>
  <si>
    <t>Debnenie boku prechodovej dosky konštrukcie mostov - odstránenie</t>
  </si>
  <si>
    <t>1334629865</t>
  </si>
  <si>
    <t>70</t>
  </si>
  <si>
    <t>421362116.S</t>
  </si>
  <si>
    <t>Výstuž prechodovej dosky z betonárskej ocele 10 505 mostných konštrukcií</t>
  </si>
  <si>
    <t>-80865448</t>
  </si>
  <si>
    <t>71</t>
  </si>
  <si>
    <t>451315114.S</t>
  </si>
  <si>
    <t>Podkladová alebo výplňová vrstva z betónu tr. C 12/15 hr. do 100 mm</t>
  </si>
  <si>
    <t>1638795916</t>
  </si>
  <si>
    <t>2*6,00*14,25 " pod prechodovú dosku</t>
  </si>
  <si>
    <t>72</t>
  </si>
  <si>
    <t>931992128.S</t>
  </si>
  <si>
    <t>829579793</t>
  </si>
  <si>
    <t>2*(0,40+0,30)*14,25 " prechodová doska</t>
  </si>
  <si>
    <t>73</t>
  </si>
  <si>
    <t>458501112.S</t>
  </si>
  <si>
    <t>Výplňové kliny za oporou z kameniva drveného hutneného po vrstvách</t>
  </si>
  <si>
    <t>1601167299</t>
  </si>
  <si>
    <t>342/2-13,68-1,8-3,0-2*0,2*14,25*8,00</t>
  </si>
  <si>
    <t>74</t>
  </si>
  <si>
    <t>458591111.S</t>
  </si>
  <si>
    <t>Zhotovenie výplne tesniacej vrstvy za oporou z ílu</t>
  </si>
  <si>
    <t>-622183896</t>
  </si>
  <si>
    <t>2*3,2*14,25*0,15</t>
  </si>
  <si>
    <t>75</t>
  </si>
  <si>
    <t>581250000100.S</t>
  </si>
  <si>
    <t>Zemina špeciálna a upravená surová ílová</t>
  </si>
  <si>
    <t>-6689385</t>
  </si>
  <si>
    <t>13,68*2,244 'Přepočítané koeficientom množstva</t>
  </si>
  <si>
    <t>4.50</t>
  </si>
  <si>
    <t>Vodorovné konštrukcie - úpravy pod mostom</t>
  </si>
  <si>
    <t>76</t>
  </si>
  <si>
    <t>451313312.S</t>
  </si>
  <si>
    <t>Podklad pod kamenný zához z betónu prostého tr. C 16/20 hr. nad 150 do 200 mm</t>
  </si>
  <si>
    <t>966328756</t>
  </si>
  <si>
    <t>77</t>
  </si>
  <si>
    <t>461310215.S</t>
  </si>
  <si>
    <t>Pätka z betónu vodostavebného tr. C 20/3025</t>
  </si>
  <si>
    <t>-1487193181</t>
  </si>
  <si>
    <t>78</t>
  </si>
  <si>
    <t>462512161.S</t>
  </si>
  <si>
    <t>Zahádzka z lomového kameňa, hmotnosť jednotlivých kameňov do 200 kg bez výplne medzier</t>
  </si>
  <si>
    <t>2094966782</t>
  </si>
  <si>
    <t>134,40*0,20 " úprava svahu pri opore 1</t>
  </si>
  <si>
    <t>117,60*0,20 " úprava svahu pri opore 3</t>
  </si>
  <si>
    <t>5.10</t>
  </si>
  <si>
    <t>Komunikácie - vozovka na moste</t>
  </si>
  <si>
    <t>79</t>
  </si>
  <si>
    <t>573211108.S</t>
  </si>
  <si>
    <t>Postrek asfaltový spojovací bez posypu kamenivom z asfaltu cestného v množstve 0,50 kg/m2</t>
  </si>
  <si>
    <t>-1137887662</t>
  </si>
  <si>
    <t>80</t>
  </si>
  <si>
    <t>576131311.S</t>
  </si>
  <si>
    <t>Koberec asfaltový modifikovaný I.tr. mastixový SMA 11 O  strednozrnný, po zhutnení hr. 40 mm š. do 3 m</t>
  </si>
  <si>
    <t>1576257675</t>
  </si>
  <si>
    <t>81</t>
  </si>
  <si>
    <t>577144251.V</t>
  </si>
  <si>
    <t>Asfaltový betón vrstva obrusná AC 11 O v pruhu š. do 3 m z modifik. asfaltu tr. I, po zhutnení hr. 45 mm</t>
  </si>
  <si>
    <t>-601835</t>
  </si>
  <si>
    <t>82</t>
  </si>
  <si>
    <t>919726532.S</t>
  </si>
  <si>
    <t>Tesnenie dilatačných škár zálievkou za studena pre komôrku s tesniacim profilom š. 20 mm hl. 40 mm</t>
  </si>
  <si>
    <t>-412976352</t>
  </si>
  <si>
    <t>2*48,00 " pri rímse - horná vrstva škáry</t>
  </si>
  <si>
    <t>83</t>
  </si>
  <si>
    <t>919726564.S</t>
  </si>
  <si>
    <t>Tesnenie dilatačných škár zálievkou za studena pre komôrku bez tesniaceho profilu š. 20 mm hl. 40 mm</t>
  </si>
  <si>
    <t>-1070173475</t>
  </si>
  <si>
    <t>2*48,00 " pri rímse - dolná vrstva škáry</t>
  </si>
  <si>
    <t>5.20</t>
  </si>
  <si>
    <t>Komunikácie - vozovka v prechodových oblastiach a v predpolí</t>
  </si>
  <si>
    <t>84</t>
  </si>
  <si>
    <t>564861111.S</t>
  </si>
  <si>
    <t>Podklad zo štrkodrviny s rozprestretím a zhutnením, po zhutnení hr. 200 mm</t>
  </si>
  <si>
    <t>-1189454190</t>
  </si>
  <si>
    <t>85</t>
  </si>
  <si>
    <t>565151211.S</t>
  </si>
  <si>
    <t>Podklad z asfaltového betónu AC 22 P s rozprestretím a zhutnením v pruhu š. do 3 m, po zhutnení hr. 70 mm</t>
  </si>
  <si>
    <t>-1004160568</t>
  </si>
  <si>
    <t>(28+24)*1,0 " pás vozovky v predpolí pri novej rímse</t>
  </si>
  <si>
    <t>86</t>
  </si>
  <si>
    <t>567133115.S</t>
  </si>
  <si>
    <t>Podklad z kameniva stmeleného cementom s rozprestretím a zhutnením, CBGM C 5/6, po zhutnení hr. 200 mm</t>
  </si>
  <si>
    <t>-896315462</t>
  </si>
  <si>
    <t>87</t>
  </si>
  <si>
    <t>573131102.S</t>
  </si>
  <si>
    <t>Postrek asfaltový infiltračný s posypom kamenivom z cestnej emulzie v množstve 0,80 kg/m2</t>
  </si>
  <si>
    <t>679857251</t>
  </si>
  <si>
    <t>88</t>
  </si>
  <si>
    <t>573211118.S</t>
  </si>
  <si>
    <t>345668506</t>
  </si>
  <si>
    <t>2*2*114,00 " prechodové oblasti - 2 vrstvy</t>
  </si>
  <si>
    <t>2*(28+24)*1,0 " pás vozovky v predpolí - 2 vrstvy</t>
  </si>
  <si>
    <t>89</t>
  </si>
  <si>
    <t>576131312.S</t>
  </si>
  <si>
    <t>1082073025</t>
  </si>
  <si>
    <t>90</t>
  </si>
  <si>
    <t>577144311.S</t>
  </si>
  <si>
    <t>Asfaltový betón vrstva obrusná alebo ložná AC 16 v pruhu š. do 3 m z nemodifik. asfaltu tr. I, po zhutnení hr. 50 mm</t>
  </si>
  <si>
    <t>464054062</t>
  </si>
  <si>
    <t>91</t>
  </si>
  <si>
    <t>919726538.S</t>
  </si>
  <si>
    <t>1952676160</t>
  </si>
  <si>
    <t>9,40+9,60+6,80+4,90 " pri rímse - horná vrstva škáry - krídla</t>
  </si>
  <si>
    <t>28,00+24,00 " pri rímse - horná vrstva škáry - predpolie</t>
  </si>
  <si>
    <t>92</t>
  </si>
  <si>
    <t>919726568.S</t>
  </si>
  <si>
    <t>-668244783</t>
  </si>
  <si>
    <t>9,40+9,60+6,80+4,90 " pri rímse - dolná vrstva škáry - krídla</t>
  </si>
  <si>
    <t>28,00+24,00 " pri rímse - dolná vrstva škáry - predpolie</t>
  </si>
  <si>
    <t>5.30</t>
  </si>
  <si>
    <t>Komunikácie - chodníky</t>
  </si>
  <si>
    <t>93</t>
  </si>
  <si>
    <t>566902261.S</t>
  </si>
  <si>
    <t>Vyspravenie podkladu komunikácií pre peších podkladovým betónom PB I tr. C 20/25 hr. 100 mm</t>
  </si>
  <si>
    <t>1464236480</t>
  </si>
  <si>
    <t>0,50*(20,80+17,30+30,00) " shodisko a podchodná lávka - predpoklad 50 % plochy</t>
  </si>
  <si>
    <t>94</t>
  </si>
  <si>
    <t>572953124.V</t>
  </si>
  <si>
    <t>Vyspravenie krytu komunikácií pre peších asfaltovým betónom AC hr. od 30 do 50 mm</t>
  </si>
  <si>
    <t>770825891</t>
  </si>
  <si>
    <t>95</t>
  </si>
  <si>
    <t>916361111.S</t>
  </si>
  <si>
    <t>Osadenie cestného obrubníka betónového ležatého do lôžka z betónu prostého tr. C 12/15 s bočnou oporou</t>
  </si>
  <si>
    <t>-1574517674</t>
  </si>
  <si>
    <t>16,80+17,60 " pri chodníkoch</t>
  </si>
  <si>
    <t>96</t>
  </si>
  <si>
    <t>592170003800.S</t>
  </si>
  <si>
    <t>Obrubník cestný so skosením, lxšxv 1000x150x250 mm, prírodný</t>
  </si>
  <si>
    <t>575840349</t>
  </si>
  <si>
    <t>34,4*1,01 'Přepočítané koeficientom množstva</t>
  </si>
  <si>
    <t>5.40</t>
  </si>
  <si>
    <t>Vodorovné trvalé značenie</t>
  </si>
  <si>
    <t>97</t>
  </si>
  <si>
    <t>915711212.S</t>
  </si>
  <si>
    <t>-651507797</t>
  </si>
  <si>
    <t>98</t>
  </si>
  <si>
    <t>915711312.S</t>
  </si>
  <si>
    <t>-1054645998</t>
  </si>
  <si>
    <t>99</t>
  </si>
  <si>
    <t>915711412.S</t>
  </si>
  <si>
    <t>1203470034</t>
  </si>
  <si>
    <t>100</t>
  </si>
  <si>
    <t>915791111.S</t>
  </si>
  <si>
    <t>743825649</t>
  </si>
  <si>
    <t>6.05</t>
  </si>
  <si>
    <t>Úpravy povrchov - nátery</t>
  </si>
  <si>
    <t>101</t>
  </si>
  <si>
    <t>622661322.S</t>
  </si>
  <si>
    <t xml:space="preserve">Náter betónu mosta akrylátový 2x ochranný elastický OS-B </t>
  </si>
  <si>
    <t>310980477</t>
  </si>
  <si>
    <t>48,70*15,00 " podhľad nosnej konštrukcie</t>
  </si>
  <si>
    <t>2*48,70*1,20 " boky nosnej konštrukcie</t>
  </si>
  <si>
    <t>102</t>
  </si>
  <si>
    <t>632663101.S</t>
  </si>
  <si>
    <t>Náter ochranný pre chodníky a rímsy mostov polyuretánom 2x elastický</t>
  </si>
  <si>
    <t>-299762937</t>
  </si>
  <si>
    <t>Proti rozmrazovacím soliam na rímsach</t>
  </si>
  <si>
    <t>(0,15+0,65)*(2*48,0)" nosná konštrukcia</t>
  </si>
  <si>
    <t>(0,15+0,65)*(9,4+9,6+6,8+4,9) " krídla</t>
  </si>
  <si>
    <t>(0,15+0,65)*(28,0+24,0)" predpolia</t>
  </si>
  <si>
    <t>6.10</t>
  </si>
  <si>
    <t>Sanačné práce - úpravy povrchov</t>
  </si>
  <si>
    <t>103</t>
  </si>
  <si>
    <t>627455111.S</t>
  </si>
  <si>
    <t>Škárovanie starého muriva z lomového kameňa, so škárovaním do hĺbky 80 mm</t>
  </si>
  <si>
    <t>325597371</t>
  </si>
  <si>
    <t>104</t>
  </si>
  <si>
    <t>627471132</t>
  </si>
  <si>
    <t>Reprofilácia podhľadov sanačnou maltou, 1 vrstva hr. 20 mm</t>
  </si>
  <si>
    <t>1805012729</t>
  </si>
  <si>
    <t>48,70*15,00 *0,50" 50% - podhľad nosnej konštrukcie</t>
  </si>
  <si>
    <t>105</t>
  </si>
  <si>
    <t>627471134</t>
  </si>
  <si>
    <t>Reprofilácia podhľadov sanačnou maltou, 2 vrstvy hr. 50 mm</t>
  </si>
  <si>
    <t>894311202</t>
  </si>
  <si>
    <t>106</t>
  </si>
  <si>
    <t>627471152</t>
  </si>
  <si>
    <t>Reprofilácia stien sanačnou maltou, 1 vrstva hr. 20 mm</t>
  </si>
  <si>
    <t>-976623546</t>
  </si>
  <si>
    <t>2*48,70*1,20 *0,50" 50% -  boky nosnej konštrukcie</t>
  </si>
  <si>
    <t>107</t>
  </si>
  <si>
    <t>627471154</t>
  </si>
  <si>
    <t>Reprofilácia stien sanačnou maltou, 2 vrstvy hr. 50 mm</t>
  </si>
  <si>
    <t>380860357</t>
  </si>
  <si>
    <t>108</t>
  </si>
  <si>
    <t>627471171</t>
  </si>
  <si>
    <t>Reprofilácia spojenia mostíka stien a podhľadov sanačnou maltou, 1 vrstva hr. 1 mm</t>
  </si>
  <si>
    <t>1210075623</t>
  </si>
  <si>
    <t xml:space="preserve">Spojovací mostík </t>
  </si>
  <si>
    <t>109</t>
  </si>
  <si>
    <t>627471431</t>
  </si>
  <si>
    <t>Ochrana výstuže podhľadu zo sanačnej malty, 1 vrstva hr. 1 mm</t>
  </si>
  <si>
    <t>-1817523548</t>
  </si>
  <si>
    <t>110</t>
  </si>
  <si>
    <t>627471451</t>
  </si>
  <si>
    <t>Ochrana výstuže stien zo sanačnej malty, 1 vrstva hr. 1 mm</t>
  </si>
  <si>
    <t>506437653</t>
  </si>
  <si>
    <t>9.01</t>
  </si>
  <si>
    <t>Sanačné práce - čistenie, príprava povrchov</t>
  </si>
  <si>
    <t>111</t>
  </si>
  <si>
    <t>622211111.S</t>
  </si>
  <si>
    <t>Čistenie muriva podpier, pilierov, krídiel od machu a inej vegetácie</t>
  </si>
  <si>
    <t>513410843</t>
  </si>
  <si>
    <t>2*6,0*(15,00+1,70) " pilier</t>
  </si>
  <si>
    <t>2*15,00*3,40 " opory</t>
  </si>
  <si>
    <t>112</t>
  </si>
  <si>
    <t>938902031</t>
  </si>
  <si>
    <t>Otryskanie degradovaného betónu vodou do 20 mm</t>
  </si>
  <si>
    <t>-1821340223</t>
  </si>
  <si>
    <t>113</t>
  </si>
  <si>
    <t>938902032</t>
  </si>
  <si>
    <t>Otryskanie degradovaného betónu vodou do 50 mm</t>
  </si>
  <si>
    <t>-969788219</t>
  </si>
  <si>
    <t>114</t>
  </si>
  <si>
    <t>938902051</t>
  </si>
  <si>
    <t>Očistenie povrchu betónových konštrukcií otryskaním - pod izoláciu</t>
  </si>
  <si>
    <t>-946563409</t>
  </si>
  <si>
    <t>48,70*15,30</t>
  </si>
  <si>
    <t>115</t>
  </si>
  <si>
    <t>938902311</t>
  </si>
  <si>
    <t>Čistenie betónového podkladu vysokotlakovým vodným lúčom do hrúbky 5 mm - stropov</t>
  </si>
  <si>
    <t>1424574289</t>
  </si>
  <si>
    <t>116</t>
  </si>
  <si>
    <t>938902312</t>
  </si>
  <si>
    <t>Čistenie betónového podkladu vysokotlakovým vodným lúčom do hrúbky 5 mm - stien</t>
  </si>
  <si>
    <t>1960742215</t>
  </si>
  <si>
    <t>9.05</t>
  </si>
  <si>
    <t>Dilatačné zariadenie, ložiská</t>
  </si>
  <si>
    <t>117</t>
  </si>
  <si>
    <t>931941132.S</t>
  </si>
  <si>
    <t>Osadenie dilatačného mostného záveru kobercového - posun do 160 mm</t>
  </si>
  <si>
    <t>-2094041915</t>
  </si>
  <si>
    <t>3*16,20 " nad podperami a pilierom</t>
  </si>
  <si>
    <t>118</t>
  </si>
  <si>
    <t>111630001355.V</t>
  </si>
  <si>
    <t>Povrchový mostný záver s protihlukovou úpravou, vrátane prekrytia na rímsach</t>
  </si>
  <si>
    <t>916027459</t>
  </si>
  <si>
    <t>119</t>
  </si>
  <si>
    <t>428941599.V</t>
  </si>
  <si>
    <t>Mechanické ručné očistenie, povrchová úprava a premazanie existujúceho oceľového ložiska - komplet</t>
  </si>
  <si>
    <t>232388471</t>
  </si>
  <si>
    <t>9.20</t>
  </si>
  <si>
    <t>Búranie konštrukcií</t>
  </si>
  <si>
    <t>120</t>
  </si>
  <si>
    <t>931942112.S</t>
  </si>
  <si>
    <t>Odstránenie dilatačného zariadenia šírky dilatácie nad 60 do 160 mm,  -1,36000t</t>
  </si>
  <si>
    <t>-983117917</t>
  </si>
  <si>
    <t>121</t>
  </si>
  <si>
    <t>961051111.S</t>
  </si>
  <si>
    <t>Búranie mostných základov, muriva a pilierov alebo nosných konštrukcií zo železobetónu,  -2,40000t</t>
  </si>
  <si>
    <t>-478528841</t>
  </si>
  <si>
    <t>70,00 " prechodové dosky</t>
  </si>
  <si>
    <t>0,2*48,70*15,30 " spriahujúca doska</t>
  </si>
  <si>
    <t>2*48*0,65*0,25 " rímsy - nosná konštrukcia</t>
  </si>
  <si>
    <t>(9,4+9,6+6,8+4,9)*0,65*0,25" rímsy - krídla</t>
  </si>
  <si>
    <t>0,65*0,40*(28,0+24,0) " rímsy - predpolia</t>
  </si>
  <si>
    <t>122</t>
  </si>
  <si>
    <t>966075141.S</t>
  </si>
  <si>
    <t>Odstránenie konštrukcií na mostoch kamenných alebo betónových kovového zábradlia v celku,  -0,01800t</t>
  </si>
  <si>
    <t>2098862514</t>
  </si>
  <si>
    <t>50,00 " schodisko a podchodná lávka</t>
  </si>
  <si>
    <t>123</t>
  </si>
  <si>
    <t>966076141.S</t>
  </si>
  <si>
    <t>Odstránenie zvodidlového zábradlia alebo ich častí na mostoch betónových v celku,  -0,05400t</t>
  </si>
  <si>
    <t>-1450209960</t>
  </si>
  <si>
    <t>124</t>
  </si>
  <si>
    <t>976092321.S</t>
  </si>
  <si>
    <t>Vybúranie drobných zariadení odvodňovačov, na mostoch, s odpadovým potrubím rigolových,  -0,10000t</t>
  </si>
  <si>
    <t>-323933651</t>
  </si>
  <si>
    <t>125</t>
  </si>
  <si>
    <t>979081112</t>
  </si>
  <si>
    <t>443895982</t>
  </si>
  <si>
    <t>607,515" betóny</t>
  </si>
  <si>
    <t>66,096+0,90+9,563+0,40 " kovy</t>
  </si>
  <si>
    <t>126</t>
  </si>
  <si>
    <t>979081122</t>
  </si>
  <si>
    <t>2037012350</t>
  </si>
  <si>
    <t>684,474*9 'Přepočítané koeficientom množstva</t>
  </si>
  <si>
    <t>127</t>
  </si>
  <si>
    <t>979089014</t>
  </si>
  <si>
    <t>451385913</t>
  </si>
  <si>
    <t>607,515 " betóny</t>
  </si>
  <si>
    <t>128</t>
  </si>
  <si>
    <t>979089312</t>
  </si>
  <si>
    <t>Poplatok za skladovanie - kovy (meď, bronz, mosadz atď.) (17 04 ), ostatné</t>
  </si>
  <si>
    <t>840930153</t>
  </si>
  <si>
    <t>9.30</t>
  </si>
  <si>
    <t>Bezpečnostné zariadenia</t>
  </si>
  <si>
    <t>129</t>
  </si>
  <si>
    <t>348171211.S</t>
  </si>
  <si>
    <t>Osadzovanie zábradlia oceľového na múroch a valoch, vrátane spojenia dielcov, hmotnosti do 100 kg/m</t>
  </si>
  <si>
    <t>2097545913</t>
  </si>
  <si>
    <t>130</t>
  </si>
  <si>
    <t>553550001325.V</t>
  </si>
  <si>
    <t>Zábradlie, komplet vrátane povrchovej úpravy a kotvenia</t>
  </si>
  <si>
    <t>1024158974</t>
  </si>
  <si>
    <t>50,00 " zhotovenie podľa výrobnotechnickej dokumentácie</t>
  </si>
  <si>
    <t>131</t>
  </si>
  <si>
    <t>911334122.S</t>
  </si>
  <si>
    <t>Zvodidlo oceľové zábradlové ZSNH4/H2 kotvené do rímsy s výplňou zo zvislých tyčí</t>
  </si>
  <si>
    <t>1998198635</t>
  </si>
  <si>
    <t>9.40</t>
  </si>
  <si>
    <t>Odvodnenie mosta</t>
  </si>
  <si>
    <t>132</t>
  </si>
  <si>
    <t>451478011.S</t>
  </si>
  <si>
    <t>Podkladová vrstva plastbetónová drenážna na moste</t>
  </si>
  <si>
    <t>884666941</t>
  </si>
  <si>
    <t>124*0,150*0,045 " drenážny kanálik</t>
  </si>
  <si>
    <t>16*0,70*0,50*0,045 " v mieste odvodňovačov</t>
  </si>
  <si>
    <t>133</t>
  </si>
  <si>
    <t>936942122.S</t>
  </si>
  <si>
    <t>Osadenie mostnej vpusti (odvodňovača) 300/500 mm</t>
  </si>
  <si>
    <t>438182461</t>
  </si>
  <si>
    <t>134</t>
  </si>
  <si>
    <t>552410004222.V</t>
  </si>
  <si>
    <t>Mostný odvodňovač - atypický bočný, 300x500 mm, liatinový, vrátane príslušenstva</t>
  </si>
  <si>
    <t>-1097514564</t>
  </si>
  <si>
    <t>135</t>
  </si>
  <si>
    <t>972056015</t>
  </si>
  <si>
    <t>Jadrové vrty diamantovými korunkami do D 160 mm do stropov - železobetónových -0,00048t</t>
  </si>
  <si>
    <t>cm</t>
  </si>
  <si>
    <t>1756049550</t>
  </si>
  <si>
    <t>16*20 " cez dosku mosta medzi prefabrikátmi pre odvodňovač mosta</t>
  </si>
  <si>
    <t>9.50</t>
  </si>
  <si>
    <t>Lešenia</t>
  </si>
  <si>
    <t>136</t>
  </si>
  <si>
    <t>945952111.S</t>
  </si>
  <si>
    <t>Montáž zaveseného pracovného lešenia pod vodorovnou mostnou konštrukciou pre úpravu pohľadových plôch nosnej konštrukcie</t>
  </si>
  <si>
    <t>-811313439</t>
  </si>
  <si>
    <t>137</t>
  </si>
  <si>
    <t>945952811.S</t>
  </si>
  <si>
    <t>Demontáž zaveseného pracovného lešenia pod vodorovnou mostnou konštrukciou pre úpravu pohľadových plôch nosnej konštrukcie</t>
  </si>
  <si>
    <t>-459974637</t>
  </si>
  <si>
    <t>138</t>
  </si>
  <si>
    <t>945953111.S</t>
  </si>
  <si>
    <t>Montáž zaveseného lešenia pracovného a podporného pod debnenie mostných ríms s vyložením do 0,90 m</t>
  </si>
  <si>
    <t>-1038172082</t>
  </si>
  <si>
    <t>139</t>
  </si>
  <si>
    <t>945953811.S</t>
  </si>
  <si>
    <t>Demontáž zaveseného lešenia pracovného a podperného pod debnenie mostných ríms s vyložením do 0,90 m</t>
  </si>
  <si>
    <t>993724187</t>
  </si>
  <si>
    <t>PSV</t>
  </si>
  <si>
    <t>Práce a dodávky PSV</t>
  </si>
  <si>
    <t>711.1</t>
  </si>
  <si>
    <t>Izolácie proti zemnej vlhkosti</t>
  </si>
  <si>
    <t>140</t>
  </si>
  <si>
    <t>711111001.S</t>
  </si>
  <si>
    <t>Zhotovenie izolácie proti zemnej vlhkosti vodorovná náterom penetračným za studena</t>
  </si>
  <si>
    <t>1851514217</t>
  </si>
  <si>
    <t>2*6,8*14,25 " prechodové dosky</t>
  </si>
  <si>
    <t>141</t>
  </si>
  <si>
    <t>246170000900.S</t>
  </si>
  <si>
    <t>Lak asfaltový penetračný</t>
  </si>
  <si>
    <t>-947290880</t>
  </si>
  <si>
    <t>193,8*0,0003 'Přepočítané koeficientom množstva</t>
  </si>
  <si>
    <t>142</t>
  </si>
  <si>
    <t>711111002.S</t>
  </si>
  <si>
    <t>Zhotovenie izolácie proti zemnej vlhkosti vodorovná asfaltovým lakom za studena</t>
  </si>
  <si>
    <t>481232597</t>
  </si>
  <si>
    <t>193,8*2 'Přepočítané koeficientom množstva</t>
  </si>
  <si>
    <t>143</t>
  </si>
  <si>
    <t>246170001000.S</t>
  </si>
  <si>
    <t xml:space="preserve">Lak asfaltový </t>
  </si>
  <si>
    <t>-979579884</t>
  </si>
  <si>
    <t>193,8*0,00075 'Přepočítané koeficientom množstva</t>
  </si>
  <si>
    <t>144</t>
  </si>
  <si>
    <t>711170140.S</t>
  </si>
  <si>
    <t>Zvislá profilovaná fólia s integrovanou drenážnou textíliou</t>
  </si>
  <si>
    <t>1432792732</t>
  </si>
  <si>
    <t>2*1,8*15,00 " plošná drenáž - opory</t>
  </si>
  <si>
    <t>711.2</t>
  </si>
  <si>
    <t>Izolácia mostovky</t>
  </si>
  <si>
    <t>145</t>
  </si>
  <si>
    <t>711311111.S</t>
  </si>
  <si>
    <t>Zhotovenie izolácie kotviaco - impregnačného náteru z epoxidovej živice s posypom kremičitým pieskom cestných mostoviek</t>
  </si>
  <si>
    <t>787875661</t>
  </si>
  <si>
    <t>146</t>
  </si>
  <si>
    <t>711311121.S</t>
  </si>
  <si>
    <t>Zhotovenie izolácie uzatváracieho náteru z epoxidovej živice cestných mostoviek</t>
  </si>
  <si>
    <t>1148874031</t>
  </si>
  <si>
    <t>147</t>
  </si>
  <si>
    <t>245610001522.V</t>
  </si>
  <si>
    <t>Náter kotviaco impregnačn a uzatvárací - náterový systém na báze epoxidových živíc</t>
  </si>
  <si>
    <t>-1907321295</t>
  </si>
  <si>
    <t>745,11*0,8 'Přepočítané koeficientom množstva</t>
  </si>
  <si>
    <t>148</t>
  </si>
  <si>
    <t>711341111.S</t>
  </si>
  <si>
    <t>Zhotovenie izolácie NAIP pritavením cestných mostoviek</t>
  </si>
  <si>
    <t>-1552811498</t>
  </si>
  <si>
    <t>S presahom na prechodové dosky</t>
  </si>
  <si>
    <t>Zdvojená vstva pod rímsani</t>
  </si>
  <si>
    <t>(48,70+2*1,0)*(15,30+2*0,90)</t>
  </si>
  <si>
    <t>149</t>
  </si>
  <si>
    <t>628340000135.V</t>
  </si>
  <si>
    <t>Pás asfaltový nataviteľný pre mosty</t>
  </si>
  <si>
    <t>-365261205</t>
  </si>
  <si>
    <t>866,97*1,15 'Přepočítané koeficientom množstva</t>
  </si>
  <si>
    <t>VRN</t>
  </si>
  <si>
    <t>VRN.03</t>
  </si>
  <si>
    <t>Geodetické práce</t>
  </si>
  <si>
    <t>150</t>
  </si>
  <si>
    <t>000300013</t>
  </si>
  <si>
    <t>Geodetické práce - vykonávané pred výstavbou určenie priebehu nadzemného alebo podzemného existujúceho aj plánovaného vedenia</t>
  </si>
  <si>
    <t>kpl</t>
  </si>
  <si>
    <t>1024</t>
  </si>
  <si>
    <t>405141346</t>
  </si>
  <si>
    <t>151</t>
  </si>
  <si>
    <t>000300021</t>
  </si>
  <si>
    <t>Geodetické práce - vykonávané v priebehu výstavby výškové merania</t>
  </si>
  <si>
    <t>239724528</t>
  </si>
  <si>
    <t>152</t>
  </si>
  <si>
    <t>000300031</t>
  </si>
  <si>
    <t>Geodetické práce - vykonávané po výstavbe zameranie skutočného vyhotovenia stavby</t>
  </si>
  <si>
    <t>-991194704</t>
  </si>
  <si>
    <t>VRN.04</t>
  </si>
  <si>
    <t>Projektové práce</t>
  </si>
  <si>
    <t>153</t>
  </si>
  <si>
    <t>000400121</t>
  </si>
  <si>
    <t>Projektové práce - náklady na vypracovanie dokumentácie na vykonanie prác</t>
  </si>
  <si>
    <t>-1743793797</t>
  </si>
  <si>
    <t>154</t>
  </si>
  <si>
    <t>000400122</t>
  </si>
  <si>
    <t>Projektové práce - náklady na dokumentáciu skutočného zhotovenia stavby</t>
  </si>
  <si>
    <t>384902072</t>
  </si>
  <si>
    <t>VRN.06</t>
  </si>
  <si>
    <t>Zariadenie staveniska</t>
  </si>
  <si>
    <t>155</t>
  </si>
  <si>
    <t>000600121</t>
  </si>
  <si>
    <t>Zariadenie staveniska - zriadenie, vrátane oplotenia</t>
  </si>
  <si>
    <t>-256356301</t>
  </si>
  <si>
    <t>156</t>
  </si>
  <si>
    <t>000600122</t>
  </si>
  <si>
    <t>Zariadenie staveniska - prevádzka</t>
  </si>
  <si>
    <t>mes</t>
  </si>
  <si>
    <t>1189228982</t>
  </si>
  <si>
    <t>157</t>
  </si>
  <si>
    <t>000600123</t>
  </si>
  <si>
    <t>Zariadenie staveniska - odstránenie</t>
  </si>
  <si>
    <t>-269869790</t>
  </si>
  <si>
    <t>VRN.60</t>
  </si>
  <si>
    <t>Dočasné dopravné značenie</t>
  </si>
  <si>
    <t>158</t>
  </si>
  <si>
    <t>000600224</t>
  </si>
  <si>
    <t>1079132728</t>
  </si>
  <si>
    <t>600-00 - Dočasné ukotvenie trolejového vedenia</t>
  </si>
  <si>
    <t>M - Práce a dodávky M</t>
  </si>
  <si>
    <t xml:space="preserve">    21-D - Demontáže</t>
  </si>
  <si>
    <t xml:space="preserve">    21-M - Elektromontáže</t>
  </si>
  <si>
    <t xml:space="preserve">    25-M - Povrchová úprava strojov a zariadení</t>
  </si>
  <si>
    <t>OST - Ostatné</t>
  </si>
  <si>
    <t xml:space="preserve">    OST.1 - Ostatné - Skúšky, revízie, dokumentácie</t>
  </si>
  <si>
    <t xml:space="preserve">    OST.2 - Ostatné - Materiál, montážne zariadenia</t>
  </si>
  <si>
    <t>Práce a dodávky M</t>
  </si>
  <si>
    <t>21-D</t>
  </si>
  <si>
    <t>Demontáže</t>
  </si>
  <si>
    <t>2102523DM</t>
  </si>
  <si>
    <t>Demontáž trolejového vedenia, vrátane odvozu na skládku</t>
  </si>
  <si>
    <t>-783236620</t>
  </si>
  <si>
    <t>2102524DM</t>
  </si>
  <si>
    <t>Demontáž jestvujúcich prevesov, vrátane komponentov a odvozu na skládku</t>
  </si>
  <si>
    <t>975962781</t>
  </si>
  <si>
    <t>21-M</t>
  </si>
  <si>
    <t>Elektromontáže</t>
  </si>
  <si>
    <t>210252252.P</t>
  </si>
  <si>
    <t>Montáž- Liatinová kladka</t>
  </si>
  <si>
    <t>189986988</t>
  </si>
  <si>
    <t>369150009831.P</t>
  </si>
  <si>
    <t>Liatinová kladka s vidlicou - prvok 251331 vr. zostavy</t>
  </si>
  <si>
    <t>896888489</t>
  </si>
  <si>
    <t>210252255.P</t>
  </si>
  <si>
    <t>Montáž - Trojsmerná spojka</t>
  </si>
  <si>
    <t>-1433331006</t>
  </si>
  <si>
    <t>369150009131.P</t>
  </si>
  <si>
    <t>Spojka trojsmerná s čapmi - prvok 211416</t>
  </si>
  <si>
    <t>-646555603</t>
  </si>
  <si>
    <t>210252260.P</t>
  </si>
  <si>
    <t>Montáž izolačného závesu s napínačom - zostava S1</t>
  </si>
  <si>
    <t>-1121978703</t>
  </si>
  <si>
    <t>369120001231.P</t>
  </si>
  <si>
    <t>Izolovaný záves s napínačom - zostava S1</t>
  </si>
  <si>
    <t>-222452791</t>
  </si>
  <si>
    <t>210252261</t>
  </si>
  <si>
    <t>Montáž izolačného závesu bez napínača - zostava S13</t>
  </si>
  <si>
    <t>531949692</t>
  </si>
  <si>
    <t>369120001831.P</t>
  </si>
  <si>
    <t>Izolovaný záves bez napínača - zostava S13</t>
  </si>
  <si>
    <t>-1232364786</t>
  </si>
  <si>
    <t>210252388.P</t>
  </si>
  <si>
    <t>Montáž  trolejového závesu na lano pre trolejbusy</t>
  </si>
  <si>
    <t>168042131</t>
  </si>
  <si>
    <t>369120002931.P</t>
  </si>
  <si>
    <t>Trolejbusový záves - zostava TB-1N</t>
  </si>
  <si>
    <t>-1610075299</t>
  </si>
  <si>
    <t>369120002932.P</t>
  </si>
  <si>
    <t>Trolejbusový záves - zostava TB-1Na</t>
  </si>
  <si>
    <t>-285424369</t>
  </si>
  <si>
    <t>369120002933.P</t>
  </si>
  <si>
    <t>Trolejbusový záves - zostava TB-1Nb</t>
  </si>
  <si>
    <t>1204049337</t>
  </si>
  <si>
    <t>369120002934.P</t>
  </si>
  <si>
    <t>Trolejbusový záves - zostava TB-1Ne</t>
  </si>
  <si>
    <t>-1896552676</t>
  </si>
  <si>
    <t>369120002935.P</t>
  </si>
  <si>
    <t>Trolejbusový záves - zostava TB-1Nf</t>
  </si>
  <si>
    <t>1838841226</t>
  </si>
  <si>
    <t>210252403.P</t>
  </si>
  <si>
    <t>Montáž izolovaného kotvenia</t>
  </si>
  <si>
    <t>-40060684</t>
  </si>
  <si>
    <t>369120004531.P</t>
  </si>
  <si>
    <t>Izolované kotvenie - zostava TBKP</t>
  </si>
  <si>
    <t>-1968299296</t>
  </si>
  <si>
    <t>210252404.P</t>
  </si>
  <si>
    <t>Montáž trolejovej prúdovej spojky</t>
  </si>
  <si>
    <t>-1420907974</t>
  </si>
  <si>
    <t>369160001231.P</t>
  </si>
  <si>
    <t xml:space="preserve">Trolejová prúdová spojka </t>
  </si>
  <si>
    <t>-1225859288</t>
  </si>
  <si>
    <t>210252414</t>
  </si>
  <si>
    <t>Montáž lana FeZn 50 mm2</t>
  </si>
  <si>
    <t>-323984515</t>
  </si>
  <si>
    <t>369150000900</t>
  </si>
  <si>
    <t>Oceľové lano FeZn 50 mm2</t>
  </si>
  <si>
    <t>1843413375</t>
  </si>
  <si>
    <t>210252415</t>
  </si>
  <si>
    <t>Montáž lana FeZn 70 mm2</t>
  </si>
  <si>
    <t>-1541813179</t>
  </si>
  <si>
    <t>369150001000</t>
  </si>
  <si>
    <t>Oceľové lano FeZn 70 mm2</t>
  </si>
  <si>
    <t>-74854001</t>
  </si>
  <si>
    <t>210252431</t>
  </si>
  <si>
    <t>Montáž trolejového vodiča Cu 100 mm2</t>
  </si>
  <si>
    <t>2021726006</t>
  </si>
  <si>
    <t>369150003800</t>
  </si>
  <si>
    <t>Trolejový vodič Cu 100 mm2</t>
  </si>
  <si>
    <t>809900049</t>
  </si>
  <si>
    <t>210252435</t>
  </si>
  <si>
    <t>Montáž kábla CHBU 120 mm2, vrátane svorky</t>
  </si>
  <si>
    <t>-166376911</t>
  </si>
  <si>
    <t>369150003200</t>
  </si>
  <si>
    <t>Vodič CHBU 120 mm2</t>
  </si>
  <si>
    <t>1430637165</t>
  </si>
  <si>
    <t>369160002400</t>
  </si>
  <si>
    <t>Napájacia svorka</t>
  </si>
  <si>
    <t>-1246675404</t>
  </si>
  <si>
    <t>25-M</t>
  </si>
  <si>
    <t>Povrchová úprava strojov a zariadení</t>
  </si>
  <si>
    <t>25003999.P</t>
  </si>
  <si>
    <t>Očistenie a náter stožiarov</t>
  </si>
  <si>
    <t>-1813791059</t>
  </si>
  <si>
    <t>OST</t>
  </si>
  <si>
    <t>Ostatné</t>
  </si>
  <si>
    <t>OST.1</t>
  </si>
  <si>
    <t>Ostatné - Skúšky, revízie, dokumentácie</t>
  </si>
  <si>
    <t>OST_OPS01</t>
  </si>
  <si>
    <t>Odborná prehliadka a odborná skúška</t>
  </si>
  <si>
    <t>hod</t>
  </si>
  <si>
    <t>262144</t>
  </si>
  <si>
    <t>103328374</t>
  </si>
  <si>
    <t>OST_SK001</t>
  </si>
  <si>
    <t>Úradná skúška</t>
  </si>
  <si>
    <t>2041561441</t>
  </si>
  <si>
    <t>OST_SK002</t>
  </si>
  <si>
    <t>Jazdná pantografová skúška</t>
  </si>
  <si>
    <t>1345375499</t>
  </si>
  <si>
    <t>OST_PD002</t>
  </si>
  <si>
    <t>Projektová dokumentácia DSV</t>
  </si>
  <si>
    <t>1392990106</t>
  </si>
  <si>
    <t>OST.2</t>
  </si>
  <si>
    <t>Ostatné - Materiál, montážne zariadenia</t>
  </si>
  <si>
    <t>OST_MAT001</t>
  </si>
  <si>
    <t xml:space="preserve">Podružný materiál </t>
  </si>
  <si>
    <t>-1941339109</t>
  </si>
  <si>
    <t>OST_MZO001</t>
  </si>
  <si>
    <t>Montážna plošina</t>
  </si>
  <si>
    <t>Nh</t>
  </si>
  <si>
    <t>1554245164</t>
  </si>
  <si>
    <t>601-00 - Preložka verejného osvetlenia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</si>
  <si>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</si>
  <si>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</si>
  <si>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</si>
  <si>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46-M - Zemné práce vykonávané pri externých montážnych prácach</t>
  </si>
  <si>
    <t>Zemné práce</t>
  </si>
  <si>
    <t>113107131.S</t>
  </si>
  <si>
    <t>Odstránenie krytu v ploche do 200 m2 z betónu prostého, hr. vrstvy do 150 mm,  -0,22500t</t>
  </si>
  <si>
    <t>-1884062784</t>
  </si>
  <si>
    <t>-1992780901</t>
  </si>
  <si>
    <t>Komunikácie</t>
  </si>
  <si>
    <t>566902162.S</t>
  </si>
  <si>
    <t>Vyspravenie podkladu po prekopoch inžinierskych sietí plochy do 15 m2 podkladovým betónom PB I tr. C 20/25 hr. 150 mm</t>
  </si>
  <si>
    <t>-1220925470</t>
  </si>
  <si>
    <t>572953111.S</t>
  </si>
  <si>
    <t>Vyspravenie krytu vozovky po prekopoch inžinierskych sietí do 15 m2 asfaltovým betónom AC hr. od 30 do 50 mm</t>
  </si>
  <si>
    <t>389436741</t>
  </si>
  <si>
    <t>Ostatné konštrukcie a práce-búranie</t>
  </si>
  <si>
    <t>-2063540863</t>
  </si>
  <si>
    <t>1949041726</t>
  </si>
  <si>
    <t>0,097*9 'Přepočítané koeficientom množstva</t>
  </si>
  <si>
    <t>1077859273</t>
  </si>
  <si>
    <t>1609540733</t>
  </si>
  <si>
    <t>210010572</t>
  </si>
  <si>
    <t>Montáž - Rúrka ohybná elektroinštalačná UV stabilná bezhalogenová, D 20 uložená pevne</t>
  </si>
  <si>
    <t>-533323999</t>
  </si>
  <si>
    <t>345710011425</t>
  </si>
  <si>
    <t>Rúrka ohybná bezhalogénová na mechanickú ochranu káblov D 21,2 mm</t>
  </si>
  <si>
    <t>1638129424</t>
  </si>
  <si>
    <t>210010577</t>
  </si>
  <si>
    <t>Montáž - Rúrka ohybná elektroinštalačná UV stabilná bezhalogenová, D 80 uložená pevne</t>
  </si>
  <si>
    <t>-1048780586</t>
  </si>
  <si>
    <t>345710011415.P</t>
  </si>
  <si>
    <t>Rúrka ohybná bezhalogénová na mechanickú ochranu káblov D 79,3 mm</t>
  </si>
  <si>
    <t>465434529</t>
  </si>
  <si>
    <t>210800147</t>
  </si>
  <si>
    <t>Kábel medený uložený pevne CYKY 450/750 V 3x2,5</t>
  </si>
  <si>
    <t>-256995704</t>
  </si>
  <si>
    <t>341110000800</t>
  </si>
  <si>
    <t>Kábel medený CYKY 3x2,5 mm2</t>
  </si>
  <si>
    <t>-1090880576</t>
  </si>
  <si>
    <t>210802483</t>
  </si>
  <si>
    <t>Montáž - Kábel medený uložený pevne H07RN-F (CGSG) 450/750 V  4x16</t>
  </si>
  <si>
    <t>-771571120</t>
  </si>
  <si>
    <t>341310034800</t>
  </si>
  <si>
    <t>Kábel medený flexibilný gumený H07RN-F 4x16 mm2</t>
  </si>
  <si>
    <t>1878154937</t>
  </si>
  <si>
    <t>210902115</t>
  </si>
  <si>
    <t>Montáž - Kábel hliníkový silový uložený pevne 1-AYKY 0,6/1 kV 4x35</t>
  </si>
  <si>
    <t>1774048202</t>
  </si>
  <si>
    <t>341110030600</t>
  </si>
  <si>
    <t>Kábel hliníkový 1-AYKY 4x35 mm2</t>
  </si>
  <si>
    <t>-407510824</t>
  </si>
  <si>
    <t>46-M</t>
  </si>
  <si>
    <t>Zemné práce vykonávané pri externých montážnych prácach</t>
  </si>
  <si>
    <t>460200153.S</t>
  </si>
  <si>
    <t>Hĺbenie káblovej ryhy ručne 35 cm širokej a 70 cm hlbokej, v zemine triedy 3</t>
  </si>
  <si>
    <t>657934312</t>
  </si>
  <si>
    <t>460490012.S</t>
  </si>
  <si>
    <t>Rozvinutie a uloženie výstražnej fólie z PE do ryhy, šírka do 33 cm</t>
  </si>
  <si>
    <t>-693392595</t>
  </si>
  <si>
    <t>283230008000</t>
  </si>
  <si>
    <t>Výstražná fóla PE, šxhr 300x0,08 mm, dĺ. 250 m, farba červená, HAGARD</t>
  </si>
  <si>
    <t>-1763701542</t>
  </si>
  <si>
    <t>460560153.S</t>
  </si>
  <si>
    <t>Ručný zásyp nezap. káblovej ryhy bez zhutn. zeminy, 35 cm širokej, 70 cm hlbokej v zemine tr. 3</t>
  </si>
  <si>
    <t>1940959752</t>
  </si>
  <si>
    <t>460620013.S</t>
  </si>
  <si>
    <t>Proviz. úprava terénu v zemine tr. 3, aby nerovnosti terénu neboli väčšie ako 2 cm od vodor.hladiny</t>
  </si>
  <si>
    <t>419428938</t>
  </si>
  <si>
    <t>OST_REV01</t>
  </si>
  <si>
    <t>Revízia</t>
  </si>
  <si>
    <t>840500862</t>
  </si>
  <si>
    <t>-1371482266</t>
  </si>
  <si>
    <t>602-00 - Opatrenia v zóne trolejového vedenia</t>
  </si>
  <si>
    <t>210220001</t>
  </si>
  <si>
    <t>Montáž - Uzemňovacie vedenie na povrchu alebo v zemi  FeZn drôt zvodový Ø 8-10</t>
  </si>
  <si>
    <t>-2085857435</t>
  </si>
  <si>
    <t>354410054800</t>
  </si>
  <si>
    <t>Drôt bleskozvodový FeZn, d 10 mm</t>
  </si>
  <si>
    <t>-201427235</t>
  </si>
  <si>
    <t>210220020</t>
  </si>
  <si>
    <t>Montáž - Uzemňovacie vedenie v zemi FeZn vrátane izolácie spojov</t>
  </si>
  <si>
    <t>781233462</t>
  </si>
  <si>
    <t>354410058800.S</t>
  </si>
  <si>
    <t>Pásovina uzemňovacia FeZn 30 x 4 mm</t>
  </si>
  <si>
    <t>-1542166129</t>
  </si>
  <si>
    <t>210220245</t>
  </si>
  <si>
    <t>Montáž - Svorka FeZn pripojovacia SP</t>
  </si>
  <si>
    <t>1546937394</t>
  </si>
  <si>
    <t>354410004000.S</t>
  </si>
  <si>
    <t>Svorka FeZn pripájaca označenie SP 1</t>
  </si>
  <si>
    <t>246622480</t>
  </si>
  <si>
    <t>210220252</t>
  </si>
  <si>
    <t>Montáž - Svorka FeZn odbočovacia spojovacia SR01-02</t>
  </si>
  <si>
    <t>-956867613</t>
  </si>
  <si>
    <t>354410000700.S</t>
  </si>
  <si>
    <t>Svorka FeZn odbočovacia spojovacia označenie SR 02 (M8) s podložkou</t>
  </si>
  <si>
    <t>495110864</t>
  </si>
  <si>
    <t>210220253</t>
  </si>
  <si>
    <t>Montáž - Svorka FeZn uzemňovacia SR03</t>
  </si>
  <si>
    <t>2056209354</t>
  </si>
  <si>
    <t>354410000900.S</t>
  </si>
  <si>
    <t>Svorka FeZn uzemňovacia označenie SR 03 A</t>
  </si>
  <si>
    <t>1081374737</t>
  </si>
  <si>
    <t>-2081207741</t>
  </si>
  <si>
    <t>1369097241</t>
  </si>
  <si>
    <t>922884317</t>
  </si>
  <si>
    <t>1849287088</t>
  </si>
  <si>
    <t>-1911551644</t>
  </si>
  <si>
    <t>2114417254</t>
  </si>
  <si>
    <t>1411717677</t>
  </si>
  <si>
    <t>1283473087</t>
  </si>
  <si>
    <t>Spriahovací prvok, min pr.12mm, NRd,c, min 25,19 kN vytiahnutie</t>
  </si>
  <si>
    <r>
      <t>Vedľajšie rozpočtové náklady</t>
    </r>
    <r>
      <rPr>
        <sz val="10"/>
        <color rgb="FF003366"/>
        <rFont val="Arial CE"/>
        <charset val="238"/>
      </rPr>
      <t xml:space="preserve"> /SO 201-00, 600-00-602-00/ </t>
    </r>
  </si>
  <si>
    <t>Injektážna hmota, napríkald  HIT-RE 500 - balenie 1400 ml al. ekvivalent.</t>
  </si>
  <si>
    <t>Výstražná fóla PE, šxhr 300x0,08 mm, dĺ. 250 m, farba červená</t>
  </si>
  <si>
    <t>Dočasné dopravné značenie po stavenisku - zriadenie, prevádzka, odstránenie - komplet podľa projektu vr. aktualizácie podľa vyhl. MV SR č. 30/2020 Z.z.</t>
  </si>
  <si>
    <t>Vodorovné dopravné značenie striekané farbou pozdĺžnych čiar - deliacich čiar súvislých šírky 125 mm biela retroreflexná</t>
  </si>
  <si>
    <t>Vodorovné dopravné značenie striekané farbou pozdĺžnych čiar - deliacich čiar prerušovaných šírky 125 mm biela retroreflexná</t>
  </si>
  <si>
    <t>Vodorovné dopravné značenie striekané farbou pozdĺžnych čiar - vodiacich čiar súvislých šírky 250 mm biela retroreflexná</t>
  </si>
  <si>
    <t>Predznačenie pre značenie striekané farbou pozdĺžnych čiar (deliace čiary, vodiace prúžky)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</si>
</sst>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9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sz val="10"/>
      <color rgb="FF003366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4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5" fillId="3" borderId="19" xfId="0" applyFont="1" applyFill="1" applyBorder="1" applyAlignment="1" applyProtection="1">
      <alignment horizontal="left" vertical="center"/>
      <protection locked="0"/>
    </xf>
    <xf numFmtId="0" fontId="35" fillId="0" borderId="20" xfId="0" applyFont="1" applyBorder="1" applyAlignment="1">
      <alignment horizontal="center" vertical="center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0"/>
  <sheetViews>
    <sheetView showGridLines="0" topLeftCell="A88" workbookViewId="0">
      <selection activeCell="AM89" sqref="AM89:AP89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 x14ac:dyDescent="0.2">
      <c r="AR2" s="202" t="s">
        <v>5</v>
      </c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S2" s="17" t="s">
        <v>6</v>
      </c>
      <c r="BT2" s="17" t="s">
        <v>7</v>
      </c>
    </row>
    <row r="3" spans="1:74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5" customHeight="1" x14ac:dyDescent="0.2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s="1" customFormat="1" ht="12" customHeight="1" x14ac:dyDescent="0.2">
      <c r="B5" s="20"/>
      <c r="D5" s="24" t="s">
        <v>12</v>
      </c>
      <c r="K5" s="214" t="s">
        <v>13</v>
      </c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R5" s="20"/>
      <c r="BE5" s="211" t="s">
        <v>14</v>
      </c>
      <c r="BS5" s="17" t="s">
        <v>6</v>
      </c>
    </row>
    <row r="6" spans="1:74" s="1" customFormat="1" ht="36.950000000000003" customHeight="1" x14ac:dyDescent="0.2">
      <c r="B6" s="20"/>
      <c r="D6" s="26" t="s">
        <v>15</v>
      </c>
      <c r="K6" s="215" t="s">
        <v>16</v>
      </c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R6" s="20"/>
      <c r="BE6" s="212"/>
      <c r="BS6" s="17" t="s">
        <v>6</v>
      </c>
    </row>
    <row r="7" spans="1:74" s="1" customFormat="1" ht="12" customHeight="1" x14ac:dyDescent="0.2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12"/>
      <c r="BS7" s="17" t="s">
        <v>6</v>
      </c>
    </row>
    <row r="8" spans="1:74" s="1" customFormat="1" ht="12" customHeight="1" x14ac:dyDescent="0.2">
      <c r="B8" s="20"/>
      <c r="D8" s="27" t="s">
        <v>19</v>
      </c>
      <c r="K8" s="25" t="s">
        <v>20</v>
      </c>
      <c r="AK8" s="27" t="s">
        <v>21</v>
      </c>
      <c r="AN8" s="201" t="s">
        <v>27</v>
      </c>
      <c r="AR8" s="20"/>
      <c r="BE8" s="212"/>
      <c r="BS8" s="17" t="s">
        <v>6</v>
      </c>
    </row>
    <row r="9" spans="1:74" s="1" customFormat="1" ht="14.45" customHeight="1" x14ac:dyDescent="0.2">
      <c r="B9" s="20"/>
      <c r="AR9" s="20"/>
      <c r="BE9" s="212"/>
      <c r="BS9" s="17" t="s">
        <v>6</v>
      </c>
    </row>
    <row r="10" spans="1:74" s="1" customFormat="1" ht="12" customHeight="1" x14ac:dyDescent="0.2">
      <c r="B10" s="20"/>
      <c r="D10" s="27" t="s">
        <v>22</v>
      </c>
      <c r="AK10" s="27" t="s">
        <v>23</v>
      </c>
      <c r="AN10" s="25" t="s">
        <v>1</v>
      </c>
      <c r="AR10" s="20"/>
      <c r="BE10" s="212"/>
      <c r="BS10" s="17" t="s">
        <v>6</v>
      </c>
    </row>
    <row r="11" spans="1:74" s="1" customFormat="1" ht="18.399999999999999" customHeight="1" x14ac:dyDescent="0.2">
      <c r="B11" s="20"/>
      <c r="E11" s="25" t="s">
        <v>24</v>
      </c>
      <c r="AK11" s="27" t="s">
        <v>25</v>
      </c>
      <c r="AN11" s="25" t="s">
        <v>1</v>
      </c>
      <c r="AR11" s="20"/>
      <c r="BE11" s="212"/>
      <c r="BS11" s="17" t="s">
        <v>6</v>
      </c>
    </row>
    <row r="12" spans="1:74" s="1" customFormat="1" ht="6.95" customHeight="1" x14ac:dyDescent="0.2">
      <c r="B12" s="20"/>
      <c r="AR12" s="20"/>
      <c r="BE12" s="212"/>
      <c r="BS12" s="17" t="s">
        <v>6</v>
      </c>
    </row>
    <row r="13" spans="1:74" s="1" customFormat="1" ht="12" customHeight="1" x14ac:dyDescent="0.2">
      <c r="B13" s="20"/>
      <c r="D13" s="27" t="s">
        <v>26</v>
      </c>
      <c r="AK13" s="27" t="s">
        <v>23</v>
      </c>
      <c r="AN13" s="29" t="s">
        <v>27</v>
      </c>
      <c r="AR13" s="20"/>
      <c r="BE13" s="212"/>
      <c r="BS13" s="17" t="s">
        <v>6</v>
      </c>
    </row>
    <row r="14" spans="1:74" ht="12.75" x14ac:dyDescent="0.2">
      <c r="B14" s="20"/>
      <c r="E14" s="216" t="s">
        <v>27</v>
      </c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7" t="s">
        <v>25</v>
      </c>
      <c r="AN14" s="29" t="s">
        <v>27</v>
      </c>
      <c r="AR14" s="20"/>
      <c r="BE14" s="212"/>
      <c r="BS14" s="17" t="s">
        <v>6</v>
      </c>
    </row>
    <row r="15" spans="1:74" s="1" customFormat="1" ht="6.95" customHeight="1" x14ac:dyDescent="0.2">
      <c r="B15" s="20"/>
      <c r="AR15" s="20"/>
      <c r="BE15" s="212"/>
      <c r="BS15" s="17" t="s">
        <v>3</v>
      </c>
    </row>
    <row r="16" spans="1:74" s="1" customFormat="1" ht="12" customHeight="1" x14ac:dyDescent="0.2">
      <c r="B16" s="20"/>
      <c r="D16" s="27" t="s">
        <v>28</v>
      </c>
      <c r="AK16" s="27" t="s">
        <v>23</v>
      </c>
      <c r="AN16" s="25" t="s">
        <v>1</v>
      </c>
      <c r="AR16" s="20"/>
      <c r="BE16" s="212"/>
      <c r="BS16" s="17" t="s">
        <v>3</v>
      </c>
    </row>
    <row r="17" spans="1:71" s="1" customFormat="1" ht="18.399999999999999" customHeight="1" x14ac:dyDescent="0.2">
      <c r="B17" s="20"/>
      <c r="E17" s="25" t="s">
        <v>29</v>
      </c>
      <c r="AK17" s="27" t="s">
        <v>25</v>
      </c>
      <c r="AN17" s="25" t="s">
        <v>1</v>
      </c>
      <c r="AR17" s="20"/>
      <c r="BE17" s="212"/>
      <c r="BS17" s="17" t="s">
        <v>30</v>
      </c>
    </row>
    <row r="18" spans="1:71" s="1" customFormat="1" ht="6.95" customHeight="1" x14ac:dyDescent="0.2">
      <c r="B18" s="20"/>
      <c r="AR18" s="20"/>
      <c r="BE18" s="212"/>
      <c r="BS18" s="17" t="s">
        <v>6</v>
      </c>
    </row>
    <row r="19" spans="1:71" s="1" customFormat="1" ht="12" customHeight="1" x14ac:dyDescent="0.2">
      <c r="B19" s="20"/>
      <c r="D19" s="27" t="s">
        <v>31</v>
      </c>
      <c r="AK19" s="27" t="s">
        <v>23</v>
      </c>
      <c r="AN19" s="25" t="s">
        <v>1</v>
      </c>
      <c r="AR19" s="20"/>
      <c r="BE19" s="212"/>
      <c r="BS19" s="17" t="s">
        <v>6</v>
      </c>
    </row>
    <row r="20" spans="1:71" s="1" customFormat="1" ht="18.399999999999999" customHeight="1" x14ac:dyDescent="0.2">
      <c r="B20" s="20"/>
      <c r="E20" s="25" t="s">
        <v>29</v>
      </c>
      <c r="AK20" s="27" t="s">
        <v>25</v>
      </c>
      <c r="AN20" s="25" t="s">
        <v>1</v>
      </c>
      <c r="AR20" s="20"/>
      <c r="BE20" s="212"/>
      <c r="BS20" s="17" t="s">
        <v>30</v>
      </c>
    </row>
    <row r="21" spans="1:71" s="1" customFormat="1" ht="6.95" customHeight="1" x14ac:dyDescent="0.2">
      <c r="B21" s="20"/>
      <c r="AR21" s="20"/>
      <c r="BE21" s="212"/>
    </row>
    <row r="22" spans="1:71" s="1" customFormat="1" ht="12" customHeight="1" x14ac:dyDescent="0.2">
      <c r="B22" s="20"/>
      <c r="D22" s="27" t="s">
        <v>32</v>
      </c>
      <c r="AR22" s="20"/>
      <c r="BE22" s="212"/>
    </row>
    <row r="23" spans="1:71" s="1" customFormat="1" ht="16.5" customHeight="1" x14ac:dyDescent="0.2">
      <c r="B23" s="20"/>
      <c r="E23" s="218" t="s">
        <v>1</v>
      </c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R23" s="20"/>
      <c r="BE23" s="212"/>
    </row>
    <row r="24" spans="1:71" s="1" customFormat="1" ht="6.95" customHeight="1" x14ac:dyDescent="0.2">
      <c r="B24" s="20"/>
      <c r="AR24" s="20"/>
      <c r="BE24" s="212"/>
    </row>
    <row r="25" spans="1:71" s="1" customFormat="1" ht="6.95" customHeight="1" x14ac:dyDescent="0.2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12"/>
    </row>
    <row r="26" spans="1:71" s="2" customFormat="1" ht="25.9" customHeight="1" x14ac:dyDescent="0.2">
      <c r="A26" s="32"/>
      <c r="B26" s="33"/>
      <c r="C26" s="32"/>
      <c r="D26" s="34" t="s">
        <v>33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19">
        <f>ROUND(AG94,2)</f>
        <v>0</v>
      </c>
      <c r="AL26" s="220"/>
      <c r="AM26" s="220"/>
      <c r="AN26" s="220"/>
      <c r="AO26" s="220"/>
      <c r="AP26" s="32"/>
      <c r="AQ26" s="32"/>
      <c r="AR26" s="33"/>
      <c r="BE26" s="212"/>
    </row>
    <row r="27" spans="1:71" s="2" customFormat="1" ht="6.95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12"/>
    </row>
    <row r="28" spans="1:71" s="2" customFormat="1" ht="12.75" x14ac:dyDescent="0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21" t="s">
        <v>34</v>
      </c>
      <c r="M28" s="221"/>
      <c r="N28" s="221"/>
      <c r="O28" s="221"/>
      <c r="P28" s="221"/>
      <c r="Q28" s="32"/>
      <c r="R28" s="32"/>
      <c r="S28" s="32"/>
      <c r="T28" s="32"/>
      <c r="U28" s="32"/>
      <c r="V28" s="32"/>
      <c r="W28" s="221" t="s">
        <v>35</v>
      </c>
      <c r="X28" s="221"/>
      <c r="Y28" s="221"/>
      <c r="Z28" s="221"/>
      <c r="AA28" s="221"/>
      <c r="AB28" s="221"/>
      <c r="AC28" s="221"/>
      <c r="AD28" s="221"/>
      <c r="AE28" s="221"/>
      <c r="AF28" s="32"/>
      <c r="AG28" s="32"/>
      <c r="AH28" s="32"/>
      <c r="AI28" s="32"/>
      <c r="AJ28" s="32"/>
      <c r="AK28" s="221" t="s">
        <v>36</v>
      </c>
      <c r="AL28" s="221"/>
      <c r="AM28" s="221"/>
      <c r="AN28" s="221"/>
      <c r="AO28" s="221"/>
      <c r="AP28" s="32"/>
      <c r="AQ28" s="32"/>
      <c r="AR28" s="33"/>
      <c r="BE28" s="212"/>
    </row>
    <row r="29" spans="1:71" s="3" customFormat="1" ht="14.45" customHeight="1" x14ac:dyDescent="0.2">
      <c r="B29" s="37"/>
      <c r="D29" s="27" t="s">
        <v>37</v>
      </c>
      <c r="F29" s="27" t="s">
        <v>38</v>
      </c>
      <c r="L29" s="206">
        <v>0.2</v>
      </c>
      <c r="M29" s="205"/>
      <c r="N29" s="205"/>
      <c r="O29" s="205"/>
      <c r="P29" s="205"/>
      <c r="W29" s="204">
        <f>ROUND(AZ94, 2)</f>
        <v>0</v>
      </c>
      <c r="X29" s="205"/>
      <c r="Y29" s="205"/>
      <c r="Z29" s="205"/>
      <c r="AA29" s="205"/>
      <c r="AB29" s="205"/>
      <c r="AC29" s="205"/>
      <c r="AD29" s="205"/>
      <c r="AE29" s="205"/>
      <c r="AK29" s="204">
        <f>ROUND(AV94, 2)</f>
        <v>0</v>
      </c>
      <c r="AL29" s="205"/>
      <c r="AM29" s="205"/>
      <c r="AN29" s="205"/>
      <c r="AO29" s="205"/>
      <c r="AR29" s="37"/>
      <c r="BE29" s="213"/>
    </row>
    <row r="30" spans="1:71" s="3" customFormat="1" ht="14.45" customHeight="1" x14ac:dyDescent="0.2">
      <c r="B30" s="37"/>
      <c r="F30" s="27" t="s">
        <v>39</v>
      </c>
      <c r="L30" s="206">
        <v>0.2</v>
      </c>
      <c r="M30" s="205"/>
      <c r="N30" s="205"/>
      <c r="O30" s="205"/>
      <c r="P30" s="205"/>
      <c r="W30" s="204">
        <f>ROUND(BA94, 2)</f>
        <v>0</v>
      </c>
      <c r="X30" s="205"/>
      <c r="Y30" s="205"/>
      <c r="Z30" s="205"/>
      <c r="AA30" s="205"/>
      <c r="AB30" s="205"/>
      <c r="AC30" s="205"/>
      <c r="AD30" s="205"/>
      <c r="AE30" s="205"/>
      <c r="AK30" s="204">
        <f>ROUND(AW94, 2)</f>
        <v>0</v>
      </c>
      <c r="AL30" s="205"/>
      <c r="AM30" s="205"/>
      <c r="AN30" s="205"/>
      <c r="AO30" s="205"/>
      <c r="AR30" s="37"/>
      <c r="BE30" s="213"/>
    </row>
    <row r="31" spans="1:71" s="3" customFormat="1" ht="14.45" hidden="1" customHeight="1" x14ac:dyDescent="0.2">
      <c r="B31" s="37"/>
      <c r="F31" s="27" t="s">
        <v>40</v>
      </c>
      <c r="L31" s="206">
        <v>0.2</v>
      </c>
      <c r="M31" s="205"/>
      <c r="N31" s="205"/>
      <c r="O31" s="205"/>
      <c r="P31" s="205"/>
      <c r="W31" s="204">
        <f>ROUND(BB94, 2)</f>
        <v>0</v>
      </c>
      <c r="X31" s="205"/>
      <c r="Y31" s="205"/>
      <c r="Z31" s="205"/>
      <c r="AA31" s="205"/>
      <c r="AB31" s="205"/>
      <c r="AC31" s="205"/>
      <c r="AD31" s="205"/>
      <c r="AE31" s="205"/>
      <c r="AK31" s="204">
        <v>0</v>
      </c>
      <c r="AL31" s="205"/>
      <c r="AM31" s="205"/>
      <c r="AN31" s="205"/>
      <c r="AO31" s="205"/>
      <c r="AR31" s="37"/>
      <c r="BE31" s="213"/>
    </row>
    <row r="32" spans="1:71" s="3" customFormat="1" ht="14.45" hidden="1" customHeight="1" x14ac:dyDescent="0.2">
      <c r="B32" s="37"/>
      <c r="F32" s="27" t="s">
        <v>41</v>
      </c>
      <c r="L32" s="206">
        <v>0.2</v>
      </c>
      <c r="M32" s="205"/>
      <c r="N32" s="205"/>
      <c r="O32" s="205"/>
      <c r="P32" s="205"/>
      <c r="W32" s="204">
        <f>ROUND(BC94, 2)</f>
        <v>0</v>
      </c>
      <c r="X32" s="205"/>
      <c r="Y32" s="205"/>
      <c r="Z32" s="205"/>
      <c r="AA32" s="205"/>
      <c r="AB32" s="205"/>
      <c r="AC32" s="205"/>
      <c r="AD32" s="205"/>
      <c r="AE32" s="205"/>
      <c r="AK32" s="204">
        <v>0</v>
      </c>
      <c r="AL32" s="205"/>
      <c r="AM32" s="205"/>
      <c r="AN32" s="205"/>
      <c r="AO32" s="205"/>
      <c r="AR32" s="37"/>
      <c r="BE32" s="213"/>
    </row>
    <row r="33" spans="1:57" s="3" customFormat="1" ht="14.45" hidden="1" customHeight="1" x14ac:dyDescent="0.2">
      <c r="B33" s="37"/>
      <c r="F33" s="27" t="s">
        <v>42</v>
      </c>
      <c r="L33" s="206">
        <v>0</v>
      </c>
      <c r="M33" s="205"/>
      <c r="N33" s="205"/>
      <c r="O33" s="205"/>
      <c r="P33" s="205"/>
      <c r="W33" s="204">
        <f>ROUND(BD94, 2)</f>
        <v>0</v>
      </c>
      <c r="X33" s="205"/>
      <c r="Y33" s="205"/>
      <c r="Z33" s="205"/>
      <c r="AA33" s="205"/>
      <c r="AB33" s="205"/>
      <c r="AC33" s="205"/>
      <c r="AD33" s="205"/>
      <c r="AE33" s="205"/>
      <c r="AK33" s="204">
        <v>0</v>
      </c>
      <c r="AL33" s="205"/>
      <c r="AM33" s="205"/>
      <c r="AN33" s="205"/>
      <c r="AO33" s="205"/>
      <c r="AR33" s="37"/>
      <c r="BE33" s="213"/>
    </row>
    <row r="34" spans="1:57" s="2" customFormat="1" ht="6.95" customHeight="1" x14ac:dyDescent="0.2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12"/>
    </row>
    <row r="35" spans="1:57" s="2" customFormat="1" ht="25.9" customHeight="1" x14ac:dyDescent="0.2">
      <c r="A35" s="32"/>
      <c r="B35" s="33"/>
      <c r="C35" s="38"/>
      <c r="D35" s="39" t="s">
        <v>43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44</v>
      </c>
      <c r="U35" s="40"/>
      <c r="V35" s="40"/>
      <c r="W35" s="40"/>
      <c r="X35" s="210" t="s">
        <v>45</v>
      </c>
      <c r="Y35" s="208"/>
      <c r="Z35" s="208"/>
      <c r="AA35" s="208"/>
      <c r="AB35" s="208"/>
      <c r="AC35" s="40"/>
      <c r="AD35" s="40"/>
      <c r="AE35" s="40"/>
      <c r="AF35" s="40"/>
      <c r="AG35" s="40"/>
      <c r="AH35" s="40"/>
      <c r="AI35" s="40"/>
      <c r="AJ35" s="40"/>
      <c r="AK35" s="207">
        <f>SUM(AK26:AK33)</f>
        <v>0</v>
      </c>
      <c r="AL35" s="208"/>
      <c r="AM35" s="208"/>
      <c r="AN35" s="208"/>
      <c r="AO35" s="209"/>
      <c r="AP35" s="38"/>
      <c r="AQ35" s="38"/>
      <c r="AR35" s="33"/>
      <c r="BE35" s="32"/>
    </row>
    <row r="36" spans="1:57" s="2" customFormat="1" ht="6.95" customHeight="1" x14ac:dyDescent="0.2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5" customHeight="1" x14ac:dyDescent="0.2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5" customHeight="1" x14ac:dyDescent="0.2">
      <c r="B38" s="20"/>
      <c r="AR38" s="20"/>
    </row>
    <row r="39" spans="1:57" s="1" customFormat="1" ht="14.45" customHeight="1" x14ac:dyDescent="0.2">
      <c r="B39" s="20"/>
      <c r="AR39" s="20"/>
    </row>
    <row r="40" spans="1:57" s="1" customFormat="1" ht="14.45" customHeight="1" x14ac:dyDescent="0.2">
      <c r="B40" s="20"/>
      <c r="AR40" s="20"/>
    </row>
    <row r="41" spans="1:57" s="1" customFormat="1" ht="14.45" customHeight="1" x14ac:dyDescent="0.2">
      <c r="B41" s="20"/>
      <c r="AR41" s="20"/>
    </row>
    <row r="42" spans="1:57" s="1" customFormat="1" ht="14.45" customHeight="1" x14ac:dyDescent="0.2">
      <c r="B42" s="20"/>
      <c r="AR42" s="20"/>
    </row>
    <row r="43" spans="1:57" s="1" customFormat="1" ht="14.45" customHeight="1" x14ac:dyDescent="0.2">
      <c r="B43" s="20"/>
      <c r="AR43" s="20"/>
    </row>
    <row r="44" spans="1:57" s="1" customFormat="1" ht="14.45" customHeight="1" x14ac:dyDescent="0.2">
      <c r="B44" s="20"/>
      <c r="AR44" s="20"/>
    </row>
    <row r="45" spans="1:57" s="1" customFormat="1" ht="14.45" customHeight="1" x14ac:dyDescent="0.2">
      <c r="B45" s="20"/>
      <c r="AR45" s="20"/>
    </row>
    <row r="46" spans="1:57" s="1" customFormat="1" ht="14.45" customHeight="1" x14ac:dyDescent="0.2">
      <c r="B46" s="20"/>
      <c r="AR46" s="20"/>
    </row>
    <row r="47" spans="1:57" s="1" customFormat="1" ht="14.45" customHeight="1" x14ac:dyDescent="0.2">
      <c r="B47" s="20"/>
      <c r="AR47" s="20"/>
    </row>
    <row r="48" spans="1:57" s="1" customFormat="1" ht="14.45" customHeight="1" x14ac:dyDescent="0.2">
      <c r="B48" s="20"/>
      <c r="AR48" s="20"/>
    </row>
    <row r="49" spans="1:57" s="2" customFormat="1" ht="14.45" customHeight="1" x14ac:dyDescent="0.2">
      <c r="B49" s="42"/>
      <c r="D49" s="43" t="s">
        <v>46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47</v>
      </c>
      <c r="AI49" s="44"/>
      <c r="AJ49" s="44"/>
      <c r="AK49" s="44"/>
      <c r="AL49" s="44"/>
      <c r="AM49" s="44"/>
      <c r="AN49" s="44"/>
      <c r="AO49" s="44"/>
      <c r="AR49" s="42"/>
    </row>
    <row r="50" spans="1:57" x14ac:dyDescent="0.2">
      <c r="B50" s="20"/>
      <c r="AR50" s="20"/>
    </row>
    <row r="51" spans="1:57" x14ac:dyDescent="0.2">
      <c r="B51" s="20"/>
      <c r="AR51" s="20"/>
    </row>
    <row r="52" spans="1:57" x14ac:dyDescent="0.2">
      <c r="B52" s="20"/>
      <c r="AR52" s="20"/>
    </row>
    <row r="53" spans="1:57" x14ac:dyDescent="0.2">
      <c r="B53" s="20"/>
      <c r="AR53" s="20"/>
    </row>
    <row r="54" spans="1:57" x14ac:dyDescent="0.2">
      <c r="B54" s="20"/>
      <c r="AR54" s="20"/>
    </row>
    <row r="55" spans="1:57" x14ac:dyDescent="0.2">
      <c r="B55" s="20"/>
      <c r="AR55" s="20"/>
    </row>
    <row r="56" spans="1:57" x14ac:dyDescent="0.2">
      <c r="B56" s="20"/>
      <c r="AR56" s="20"/>
    </row>
    <row r="57" spans="1:57" x14ac:dyDescent="0.2">
      <c r="B57" s="20"/>
      <c r="AR57" s="20"/>
    </row>
    <row r="58" spans="1:57" x14ac:dyDescent="0.2">
      <c r="B58" s="20"/>
      <c r="AR58" s="20"/>
    </row>
    <row r="59" spans="1:57" x14ac:dyDescent="0.2">
      <c r="B59" s="20"/>
      <c r="AR59" s="20"/>
    </row>
    <row r="60" spans="1:57" s="2" customFormat="1" ht="12.75" x14ac:dyDescent="0.2">
      <c r="A60" s="32"/>
      <c r="B60" s="33"/>
      <c r="C60" s="32"/>
      <c r="D60" s="45" t="s">
        <v>48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49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48</v>
      </c>
      <c r="AI60" s="35"/>
      <c r="AJ60" s="35"/>
      <c r="AK60" s="35"/>
      <c r="AL60" s="35"/>
      <c r="AM60" s="45" t="s">
        <v>49</v>
      </c>
      <c r="AN60" s="35"/>
      <c r="AO60" s="35"/>
      <c r="AP60" s="32"/>
      <c r="AQ60" s="32"/>
      <c r="AR60" s="33"/>
      <c r="BE60" s="32"/>
    </row>
    <row r="61" spans="1:57" x14ac:dyDescent="0.2">
      <c r="B61" s="20"/>
      <c r="AR61" s="20"/>
    </row>
    <row r="62" spans="1:57" x14ac:dyDescent="0.2">
      <c r="B62" s="20"/>
      <c r="AR62" s="20"/>
    </row>
    <row r="63" spans="1:57" x14ac:dyDescent="0.2">
      <c r="B63" s="20"/>
      <c r="AR63" s="20"/>
    </row>
    <row r="64" spans="1:57" s="2" customFormat="1" ht="12.75" x14ac:dyDescent="0.2">
      <c r="A64" s="32"/>
      <c r="B64" s="33"/>
      <c r="C64" s="32"/>
      <c r="D64" s="43" t="s">
        <v>50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51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 x14ac:dyDescent="0.2">
      <c r="B65" s="20"/>
      <c r="AR65" s="20"/>
    </row>
    <row r="66" spans="1:57" x14ac:dyDescent="0.2">
      <c r="B66" s="20"/>
      <c r="AR66" s="20"/>
    </row>
    <row r="67" spans="1:57" x14ac:dyDescent="0.2">
      <c r="B67" s="20"/>
      <c r="AR67" s="20"/>
    </row>
    <row r="68" spans="1:57" x14ac:dyDescent="0.2">
      <c r="B68" s="20"/>
      <c r="AR68" s="20"/>
    </row>
    <row r="69" spans="1:57" x14ac:dyDescent="0.2">
      <c r="B69" s="20"/>
      <c r="AR69" s="20"/>
    </row>
    <row r="70" spans="1:57" x14ac:dyDescent="0.2">
      <c r="B70" s="20"/>
      <c r="AR70" s="20"/>
    </row>
    <row r="71" spans="1:57" x14ac:dyDescent="0.2">
      <c r="B71" s="20"/>
      <c r="AR71" s="20"/>
    </row>
    <row r="72" spans="1:57" x14ac:dyDescent="0.2">
      <c r="B72" s="20"/>
      <c r="AR72" s="20"/>
    </row>
    <row r="73" spans="1:57" x14ac:dyDescent="0.2">
      <c r="B73" s="20"/>
      <c r="AR73" s="20"/>
    </row>
    <row r="74" spans="1:57" x14ac:dyDescent="0.2">
      <c r="B74" s="20"/>
      <c r="AR74" s="20"/>
    </row>
    <row r="75" spans="1:57" s="2" customFormat="1" ht="12.75" x14ac:dyDescent="0.2">
      <c r="A75" s="32"/>
      <c r="B75" s="33"/>
      <c r="C75" s="32"/>
      <c r="D75" s="45" t="s">
        <v>48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49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48</v>
      </c>
      <c r="AI75" s="35"/>
      <c r="AJ75" s="35"/>
      <c r="AK75" s="35"/>
      <c r="AL75" s="35"/>
      <c r="AM75" s="45" t="s">
        <v>49</v>
      </c>
      <c r="AN75" s="35"/>
      <c r="AO75" s="35"/>
      <c r="AP75" s="32"/>
      <c r="AQ75" s="32"/>
      <c r="AR75" s="33"/>
      <c r="BE75" s="32"/>
    </row>
    <row r="76" spans="1:57" s="2" customFormat="1" x14ac:dyDescent="0.2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1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1" s="2" customFormat="1" ht="24.95" customHeight="1" x14ac:dyDescent="0.2">
      <c r="A82" s="32"/>
      <c r="B82" s="33"/>
      <c r="C82" s="21" t="s">
        <v>52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5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 x14ac:dyDescent="0.2">
      <c r="B84" s="51"/>
      <c r="C84" s="27" t="s">
        <v>12</v>
      </c>
      <c r="L84" s="4" t="str">
        <f>K5</f>
        <v>DSPRS_2</v>
      </c>
      <c r="AR84" s="51"/>
    </row>
    <row r="85" spans="1:91" s="5" customFormat="1" ht="36.950000000000003" customHeight="1" x14ac:dyDescent="0.2">
      <c r="B85" s="52"/>
      <c r="C85" s="53" t="s">
        <v>15</v>
      </c>
      <c r="L85" s="224" t="str">
        <f>K6</f>
        <v>Most na ceste II/537 nad riekou Hornád - rekonštrukcia</v>
      </c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K85" s="225"/>
      <c r="AL85" s="225"/>
      <c r="AM85" s="225"/>
      <c r="AN85" s="225"/>
      <c r="AO85" s="225"/>
      <c r="AR85" s="52"/>
    </row>
    <row r="86" spans="1:91" s="2" customFormat="1" ht="6.95" customHeight="1" x14ac:dyDescent="0.2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 x14ac:dyDescent="0.2">
      <c r="A87" s="32"/>
      <c r="B87" s="33"/>
      <c r="C87" s="27" t="s">
        <v>19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>Košice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21</v>
      </c>
      <c r="AJ87" s="32"/>
      <c r="AK87" s="32"/>
      <c r="AL87" s="32"/>
      <c r="AM87" s="226" t="str">
        <f>IF(AN8= "","",AN8)</f>
        <v>Vyplň údaj</v>
      </c>
      <c r="AN87" s="226"/>
      <c r="AO87" s="32"/>
      <c r="AP87" s="32"/>
      <c r="AQ87" s="32"/>
      <c r="AR87" s="33"/>
      <c r="BE87" s="32"/>
    </row>
    <row r="88" spans="1:91" s="2" customFormat="1" ht="9.75" customHeight="1" x14ac:dyDescent="0.2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19.5" customHeight="1" x14ac:dyDescent="0.2">
      <c r="A89" s="32"/>
      <c r="B89" s="33"/>
      <c r="C89" s="27" t="s">
        <v>22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>Mesto Košice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28</v>
      </c>
      <c r="AJ89" s="32"/>
      <c r="AK89" s="32"/>
      <c r="AL89" s="32"/>
      <c r="AM89" s="227" t="str">
        <f>IF(E17="","",E17)</f>
        <v>Tunroad Engineering, s.r.o.</v>
      </c>
      <c r="AN89" s="228"/>
      <c r="AO89" s="228"/>
      <c r="AP89" s="228"/>
      <c r="AQ89" s="32"/>
      <c r="AR89" s="33"/>
      <c r="AS89" s="232" t="s">
        <v>53</v>
      </c>
      <c r="AT89" s="233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32"/>
    </row>
    <row r="90" spans="1:91" s="2" customFormat="1" ht="17.25" customHeight="1" x14ac:dyDescent="0.2">
      <c r="A90" s="32"/>
      <c r="B90" s="33"/>
      <c r="C90" s="27" t="s">
        <v>26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31</v>
      </c>
      <c r="AJ90" s="32"/>
      <c r="AK90" s="32"/>
      <c r="AL90" s="32"/>
      <c r="AM90" s="227" t="str">
        <f>IF(E20="","",E20)</f>
        <v>Tunroad Engineering, s.r.o.</v>
      </c>
      <c r="AN90" s="228"/>
      <c r="AO90" s="228"/>
      <c r="AP90" s="228"/>
      <c r="AQ90" s="32"/>
      <c r="AR90" s="33"/>
      <c r="AS90" s="234"/>
      <c r="AT90" s="235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32"/>
    </row>
    <row r="91" spans="1:91" s="2" customFormat="1" ht="10.9" customHeight="1" x14ac:dyDescent="0.2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34"/>
      <c r="AT91" s="235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32"/>
    </row>
    <row r="92" spans="1:91" s="2" customFormat="1" ht="29.25" customHeight="1" x14ac:dyDescent="0.2">
      <c r="A92" s="32"/>
      <c r="B92" s="33"/>
      <c r="C92" s="236" t="s">
        <v>54</v>
      </c>
      <c r="D92" s="237"/>
      <c r="E92" s="237"/>
      <c r="F92" s="237"/>
      <c r="G92" s="237"/>
      <c r="H92" s="60"/>
      <c r="I92" s="239" t="s">
        <v>55</v>
      </c>
      <c r="J92" s="237"/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  <c r="AC92" s="237"/>
      <c r="AD92" s="237"/>
      <c r="AE92" s="237"/>
      <c r="AF92" s="237"/>
      <c r="AG92" s="238" t="s">
        <v>56</v>
      </c>
      <c r="AH92" s="237"/>
      <c r="AI92" s="237"/>
      <c r="AJ92" s="237"/>
      <c r="AK92" s="237"/>
      <c r="AL92" s="237"/>
      <c r="AM92" s="237"/>
      <c r="AN92" s="239" t="s">
        <v>57</v>
      </c>
      <c r="AO92" s="237"/>
      <c r="AP92" s="240"/>
      <c r="AQ92" s="61" t="s">
        <v>58</v>
      </c>
      <c r="AR92" s="33"/>
      <c r="AS92" s="62" t="s">
        <v>59</v>
      </c>
      <c r="AT92" s="63" t="s">
        <v>60</v>
      </c>
      <c r="AU92" s="63" t="s">
        <v>61</v>
      </c>
      <c r="AV92" s="63" t="s">
        <v>62</v>
      </c>
      <c r="AW92" s="63" t="s">
        <v>63</v>
      </c>
      <c r="AX92" s="63" t="s">
        <v>64</v>
      </c>
      <c r="AY92" s="63" t="s">
        <v>65</v>
      </c>
      <c r="AZ92" s="63" t="s">
        <v>66</v>
      </c>
      <c r="BA92" s="63" t="s">
        <v>67</v>
      </c>
      <c r="BB92" s="63" t="s">
        <v>68</v>
      </c>
      <c r="BC92" s="63" t="s">
        <v>69</v>
      </c>
      <c r="BD92" s="64" t="s">
        <v>70</v>
      </c>
      <c r="BE92" s="32"/>
    </row>
    <row r="93" spans="1:91" s="2" customFormat="1" ht="10.9" customHeight="1" x14ac:dyDescent="0.2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32"/>
    </row>
    <row r="94" spans="1:91" s="6" customFormat="1" ht="32.450000000000003" customHeight="1" x14ac:dyDescent="0.2">
      <c r="B94" s="68"/>
      <c r="C94" s="69" t="s">
        <v>71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29">
        <f>ROUND(SUM(AG95:AG98),2)</f>
        <v>0</v>
      </c>
      <c r="AH94" s="229"/>
      <c r="AI94" s="229"/>
      <c r="AJ94" s="229"/>
      <c r="AK94" s="229"/>
      <c r="AL94" s="229"/>
      <c r="AM94" s="229"/>
      <c r="AN94" s="230">
        <f>SUM(AG94,AT94)</f>
        <v>0</v>
      </c>
      <c r="AO94" s="230"/>
      <c r="AP94" s="230"/>
      <c r="AQ94" s="72" t="s">
        <v>1</v>
      </c>
      <c r="AR94" s="68"/>
      <c r="AS94" s="73">
        <f>ROUND(SUM(AS95:AS98),2)</f>
        <v>0</v>
      </c>
      <c r="AT94" s="74">
        <f>ROUND(SUM(AV94:AW94),2)</f>
        <v>0</v>
      </c>
      <c r="AU94" s="75">
        <f>ROUND(SUM(AU95:AU98),5)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ROUND(SUM(AZ95:AZ98),2)</f>
        <v>0</v>
      </c>
      <c r="BA94" s="74">
        <f>ROUND(SUM(BA95:BA98),2)</f>
        <v>0</v>
      </c>
      <c r="BB94" s="74">
        <f>ROUND(SUM(BB95:BB98),2)</f>
        <v>0</v>
      </c>
      <c r="BC94" s="74">
        <f>ROUND(SUM(BC95:BC98),2)</f>
        <v>0</v>
      </c>
      <c r="BD94" s="76">
        <f>ROUND(SUM(BD95:BD98),2)</f>
        <v>0</v>
      </c>
      <c r="BS94" s="77" t="s">
        <v>72</v>
      </c>
      <c r="BT94" s="77" t="s">
        <v>73</v>
      </c>
      <c r="BU94" s="78" t="s">
        <v>74</v>
      </c>
      <c r="BV94" s="77" t="s">
        <v>75</v>
      </c>
      <c r="BW94" s="77" t="s">
        <v>4</v>
      </c>
      <c r="BX94" s="77" t="s">
        <v>76</v>
      </c>
      <c r="CL94" s="77" t="s">
        <v>1</v>
      </c>
    </row>
    <row r="95" spans="1:91" s="7" customFormat="1" ht="16.5" customHeight="1" x14ac:dyDescent="0.2">
      <c r="A95" s="79" t="s">
        <v>77</v>
      </c>
      <c r="B95" s="80"/>
      <c r="C95" s="81"/>
      <c r="D95" s="231" t="s">
        <v>78</v>
      </c>
      <c r="E95" s="231"/>
      <c r="F95" s="231"/>
      <c r="G95" s="231"/>
      <c r="H95" s="231"/>
      <c r="I95" s="82"/>
      <c r="J95" s="231" t="s">
        <v>79</v>
      </c>
      <c r="K95" s="231"/>
      <c r="L95" s="231"/>
      <c r="M95" s="231"/>
      <c r="N95" s="231"/>
      <c r="O95" s="231"/>
      <c r="P95" s="231"/>
      <c r="Q95" s="231"/>
      <c r="R95" s="231"/>
      <c r="S95" s="231"/>
      <c r="T95" s="231"/>
      <c r="U95" s="231"/>
      <c r="V95" s="231"/>
      <c r="W95" s="231"/>
      <c r="X95" s="231"/>
      <c r="Y95" s="231"/>
      <c r="Z95" s="231"/>
      <c r="AA95" s="231"/>
      <c r="AB95" s="231"/>
      <c r="AC95" s="231"/>
      <c r="AD95" s="231"/>
      <c r="AE95" s="231"/>
      <c r="AF95" s="231"/>
      <c r="AG95" s="222">
        <f>'201-00 - Rekonštrukcia mosta'!J30</f>
        <v>0</v>
      </c>
      <c r="AH95" s="223"/>
      <c r="AI95" s="223"/>
      <c r="AJ95" s="223"/>
      <c r="AK95" s="223"/>
      <c r="AL95" s="223"/>
      <c r="AM95" s="223"/>
      <c r="AN95" s="222">
        <f>SUM(AG95,AT95)</f>
        <v>0</v>
      </c>
      <c r="AO95" s="223"/>
      <c r="AP95" s="223"/>
      <c r="AQ95" s="83" t="s">
        <v>80</v>
      </c>
      <c r="AR95" s="80"/>
      <c r="AS95" s="84">
        <v>0</v>
      </c>
      <c r="AT95" s="85">
        <f>ROUND(SUM(AV95:AW95),2)</f>
        <v>0</v>
      </c>
      <c r="AU95" s="86">
        <f>'201-00 - Rekonštrukcia mosta'!P146</f>
        <v>0</v>
      </c>
      <c r="AV95" s="85">
        <f>'201-00 - Rekonštrukcia mosta'!J33</f>
        <v>0</v>
      </c>
      <c r="AW95" s="85">
        <f>'201-00 - Rekonštrukcia mosta'!J34</f>
        <v>0</v>
      </c>
      <c r="AX95" s="85">
        <f>'201-00 - Rekonštrukcia mosta'!J35</f>
        <v>0</v>
      </c>
      <c r="AY95" s="85">
        <f>'201-00 - Rekonštrukcia mosta'!J36</f>
        <v>0</v>
      </c>
      <c r="AZ95" s="85">
        <f>'201-00 - Rekonštrukcia mosta'!F33</f>
        <v>0</v>
      </c>
      <c r="BA95" s="85">
        <f>'201-00 - Rekonštrukcia mosta'!F34</f>
        <v>0</v>
      </c>
      <c r="BB95" s="85">
        <f>'201-00 - Rekonštrukcia mosta'!F35</f>
        <v>0</v>
      </c>
      <c r="BC95" s="85">
        <f>'201-00 - Rekonštrukcia mosta'!F36</f>
        <v>0</v>
      </c>
      <c r="BD95" s="87">
        <f>'201-00 - Rekonštrukcia mosta'!F37</f>
        <v>0</v>
      </c>
      <c r="BT95" s="88" t="s">
        <v>81</v>
      </c>
      <c r="BV95" s="88" t="s">
        <v>75</v>
      </c>
      <c r="BW95" s="88" t="s">
        <v>82</v>
      </c>
      <c r="BX95" s="88" t="s">
        <v>4</v>
      </c>
      <c r="CL95" s="88" t="s">
        <v>1</v>
      </c>
      <c r="CM95" s="88" t="s">
        <v>73</v>
      </c>
    </row>
    <row r="96" spans="1:91" s="7" customFormat="1" ht="16.5" customHeight="1" x14ac:dyDescent="0.2">
      <c r="A96" s="79" t="s">
        <v>77</v>
      </c>
      <c r="B96" s="80"/>
      <c r="C96" s="81"/>
      <c r="D96" s="231" t="s">
        <v>83</v>
      </c>
      <c r="E96" s="231"/>
      <c r="F96" s="231"/>
      <c r="G96" s="231"/>
      <c r="H96" s="231"/>
      <c r="I96" s="82"/>
      <c r="J96" s="231" t="s">
        <v>84</v>
      </c>
      <c r="K96" s="231"/>
      <c r="L96" s="231"/>
      <c r="M96" s="231"/>
      <c r="N96" s="231"/>
      <c r="O96" s="231"/>
      <c r="P96" s="231"/>
      <c r="Q96" s="231"/>
      <c r="R96" s="231"/>
      <c r="S96" s="231"/>
      <c r="T96" s="231"/>
      <c r="U96" s="231"/>
      <c r="V96" s="231"/>
      <c r="W96" s="231"/>
      <c r="X96" s="231"/>
      <c r="Y96" s="231"/>
      <c r="Z96" s="231"/>
      <c r="AA96" s="231"/>
      <c r="AB96" s="231"/>
      <c r="AC96" s="231"/>
      <c r="AD96" s="231"/>
      <c r="AE96" s="231"/>
      <c r="AF96" s="231"/>
      <c r="AG96" s="222">
        <f>'600-00 - Dočasné ukotveni...'!J30</f>
        <v>0</v>
      </c>
      <c r="AH96" s="223"/>
      <c r="AI96" s="223"/>
      <c r="AJ96" s="223"/>
      <c r="AK96" s="223"/>
      <c r="AL96" s="223"/>
      <c r="AM96" s="223"/>
      <c r="AN96" s="222">
        <f>SUM(AG96,AT96)</f>
        <v>0</v>
      </c>
      <c r="AO96" s="223"/>
      <c r="AP96" s="223"/>
      <c r="AQ96" s="83" t="s">
        <v>80</v>
      </c>
      <c r="AR96" s="80"/>
      <c r="AS96" s="84">
        <v>0</v>
      </c>
      <c r="AT96" s="85">
        <f>ROUND(SUM(AV96:AW96),2)</f>
        <v>0</v>
      </c>
      <c r="AU96" s="86">
        <f>'600-00 - Dočasné ukotveni...'!P123</f>
        <v>0</v>
      </c>
      <c r="AV96" s="85">
        <f>'600-00 - Dočasné ukotveni...'!J33</f>
        <v>0</v>
      </c>
      <c r="AW96" s="85">
        <f>'600-00 - Dočasné ukotveni...'!J34</f>
        <v>0</v>
      </c>
      <c r="AX96" s="85">
        <f>'600-00 - Dočasné ukotveni...'!J35</f>
        <v>0</v>
      </c>
      <c r="AY96" s="85">
        <f>'600-00 - Dočasné ukotveni...'!J36</f>
        <v>0</v>
      </c>
      <c r="AZ96" s="85">
        <f>'600-00 - Dočasné ukotveni...'!F33</f>
        <v>0</v>
      </c>
      <c r="BA96" s="85">
        <f>'600-00 - Dočasné ukotveni...'!F34</f>
        <v>0</v>
      </c>
      <c r="BB96" s="85">
        <f>'600-00 - Dočasné ukotveni...'!F35</f>
        <v>0</v>
      </c>
      <c r="BC96" s="85">
        <f>'600-00 - Dočasné ukotveni...'!F36</f>
        <v>0</v>
      </c>
      <c r="BD96" s="87">
        <f>'600-00 - Dočasné ukotveni...'!F37</f>
        <v>0</v>
      </c>
      <c r="BT96" s="88" t="s">
        <v>81</v>
      </c>
      <c r="BV96" s="88" t="s">
        <v>75</v>
      </c>
      <c r="BW96" s="88" t="s">
        <v>85</v>
      </c>
      <c r="BX96" s="88" t="s">
        <v>4</v>
      </c>
      <c r="CL96" s="88" t="s">
        <v>1</v>
      </c>
      <c r="CM96" s="88" t="s">
        <v>73</v>
      </c>
    </row>
    <row r="97" spans="1:91" s="7" customFormat="1" ht="16.5" customHeight="1" x14ac:dyDescent="0.2">
      <c r="A97" s="79" t="s">
        <v>77</v>
      </c>
      <c r="B97" s="80"/>
      <c r="C97" s="81"/>
      <c r="D97" s="231" t="s">
        <v>86</v>
      </c>
      <c r="E97" s="231"/>
      <c r="F97" s="231"/>
      <c r="G97" s="231"/>
      <c r="H97" s="231"/>
      <c r="I97" s="82"/>
      <c r="J97" s="231" t="s">
        <v>87</v>
      </c>
      <c r="K97" s="231"/>
      <c r="L97" s="231"/>
      <c r="M97" s="231"/>
      <c r="N97" s="231"/>
      <c r="O97" s="231"/>
      <c r="P97" s="231"/>
      <c r="Q97" s="231"/>
      <c r="R97" s="231"/>
      <c r="S97" s="231"/>
      <c r="T97" s="231"/>
      <c r="U97" s="231"/>
      <c r="V97" s="231"/>
      <c r="W97" s="231"/>
      <c r="X97" s="231"/>
      <c r="Y97" s="231"/>
      <c r="Z97" s="231"/>
      <c r="AA97" s="231"/>
      <c r="AB97" s="231"/>
      <c r="AC97" s="231"/>
      <c r="AD97" s="231"/>
      <c r="AE97" s="231"/>
      <c r="AF97" s="231"/>
      <c r="AG97" s="222">
        <f>'601-00 - Preložka verejné...'!J30</f>
        <v>0</v>
      </c>
      <c r="AH97" s="223"/>
      <c r="AI97" s="223"/>
      <c r="AJ97" s="223"/>
      <c r="AK97" s="223"/>
      <c r="AL97" s="223"/>
      <c r="AM97" s="223"/>
      <c r="AN97" s="222">
        <f>SUM(AG97,AT97)</f>
        <v>0</v>
      </c>
      <c r="AO97" s="223"/>
      <c r="AP97" s="223"/>
      <c r="AQ97" s="83" t="s">
        <v>80</v>
      </c>
      <c r="AR97" s="80"/>
      <c r="AS97" s="84">
        <v>0</v>
      </c>
      <c r="AT97" s="85">
        <f>ROUND(SUM(AV97:AW97),2)</f>
        <v>0</v>
      </c>
      <c r="AU97" s="86">
        <f>'601-00 - Preložka verejné...'!P126</f>
        <v>0</v>
      </c>
      <c r="AV97" s="85">
        <f>'601-00 - Preložka verejné...'!J33</f>
        <v>0</v>
      </c>
      <c r="AW97" s="85">
        <f>'601-00 - Preložka verejné...'!J34</f>
        <v>0</v>
      </c>
      <c r="AX97" s="85">
        <f>'601-00 - Preložka verejné...'!J35</f>
        <v>0</v>
      </c>
      <c r="AY97" s="85">
        <f>'601-00 - Preložka verejné...'!J36</f>
        <v>0</v>
      </c>
      <c r="AZ97" s="85">
        <f>'601-00 - Preložka verejné...'!F33</f>
        <v>0</v>
      </c>
      <c r="BA97" s="85">
        <f>'601-00 - Preložka verejné...'!F34</f>
        <v>0</v>
      </c>
      <c r="BB97" s="85">
        <f>'601-00 - Preložka verejné...'!F35</f>
        <v>0</v>
      </c>
      <c r="BC97" s="85">
        <f>'601-00 - Preložka verejné...'!F36</f>
        <v>0</v>
      </c>
      <c r="BD97" s="87">
        <f>'601-00 - Preložka verejné...'!F37</f>
        <v>0</v>
      </c>
      <c r="BT97" s="88" t="s">
        <v>81</v>
      </c>
      <c r="BV97" s="88" t="s">
        <v>75</v>
      </c>
      <c r="BW97" s="88" t="s">
        <v>88</v>
      </c>
      <c r="BX97" s="88" t="s">
        <v>4</v>
      </c>
      <c r="CL97" s="88" t="s">
        <v>1</v>
      </c>
      <c r="CM97" s="88" t="s">
        <v>73</v>
      </c>
    </row>
    <row r="98" spans="1:91" s="7" customFormat="1" ht="16.5" customHeight="1" x14ac:dyDescent="0.2">
      <c r="A98" s="79" t="s">
        <v>77</v>
      </c>
      <c r="B98" s="80"/>
      <c r="C98" s="81"/>
      <c r="D98" s="231" t="s">
        <v>89</v>
      </c>
      <c r="E98" s="231"/>
      <c r="F98" s="231"/>
      <c r="G98" s="231"/>
      <c r="H98" s="231"/>
      <c r="I98" s="82"/>
      <c r="J98" s="231" t="s">
        <v>90</v>
      </c>
      <c r="K98" s="231"/>
      <c r="L98" s="231"/>
      <c r="M98" s="231"/>
      <c r="N98" s="231"/>
      <c r="O98" s="231"/>
      <c r="P98" s="231"/>
      <c r="Q98" s="231"/>
      <c r="R98" s="231"/>
      <c r="S98" s="231"/>
      <c r="T98" s="231"/>
      <c r="U98" s="231"/>
      <c r="V98" s="231"/>
      <c r="W98" s="231"/>
      <c r="X98" s="231"/>
      <c r="Y98" s="231"/>
      <c r="Z98" s="231"/>
      <c r="AA98" s="231"/>
      <c r="AB98" s="231"/>
      <c r="AC98" s="231"/>
      <c r="AD98" s="231"/>
      <c r="AE98" s="231"/>
      <c r="AF98" s="231"/>
      <c r="AG98" s="222">
        <f>'602-00 - Opatrenia v zóne...'!J30</f>
        <v>0</v>
      </c>
      <c r="AH98" s="223"/>
      <c r="AI98" s="223"/>
      <c r="AJ98" s="223"/>
      <c r="AK98" s="223"/>
      <c r="AL98" s="223"/>
      <c r="AM98" s="223"/>
      <c r="AN98" s="222">
        <f>SUM(AG98,AT98)</f>
        <v>0</v>
      </c>
      <c r="AO98" s="223"/>
      <c r="AP98" s="223"/>
      <c r="AQ98" s="83" t="s">
        <v>80</v>
      </c>
      <c r="AR98" s="80"/>
      <c r="AS98" s="89">
        <v>0</v>
      </c>
      <c r="AT98" s="90">
        <f>ROUND(SUM(AV98:AW98),2)</f>
        <v>0</v>
      </c>
      <c r="AU98" s="91">
        <f>'602-00 - Opatrenia v zóne...'!P122</f>
        <v>0</v>
      </c>
      <c r="AV98" s="90">
        <f>'602-00 - Opatrenia v zóne...'!J33</f>
        <v>0</v>
      </c>
      <c r="AW98" s="90">
        <f>'602-00 - Opatrenia v zóne...'!J34</f>
        <v>0</v>
      </c>
      <c r="AX98" s="90">
        <f>'602-00 - Opatrenia v zóne...'!J35</f>
        <v>0</v>
      </c>
      <c r="AY98" s="90">
        <f>'602-00 - Opatrenia v zóne...'!J36</f>
        <v>0</v>
      </c>
      <c r="AZ98" s="90">
        <f>'602-00 - Opatrenia v zóne...'!F33</f>
        <v>0</v>
      </c>
      <c r="BA98" s="90">
        <f>'602-00 - Opatrenia v zóne...'!F34</f>
        <v>0</v>
      </c>
      <c r="BB98" s="90">
        <f>'602-00 - Opatrenia v zóne...'!F35</f>
        <v>0</v>
      </c>
      <c r="BC98" s="90">
        <f>'602-00 - Opatrenia v zóne...'!F36</f>
        <v>0</v>
      </c>
      <c r="BD98" s="92">
        <f>'602-00 - Opatrenia v zóne...'!F37</f>
        <v>0</v>
      </c>
      <c r="BT98" s="88" t="s">
        <v>81</v>
      </c>
      <c r="BV98" s="88" t="s">
        <v>75</v>
      </c>
      <c r="BW98" s="88" t="s">
        <v>91</v>
      </c>
      <c r="BX98" s="88" t="s">
        <v>4</v>
      </c>
      <c r="CL98" s="88" t="s">
        <v>1</v>
      </c>
      <c r="CM98" s="88" t="s">
        <v>73</v>
      </c>
    </row>
    <row r="99" spans="1:91" s="2" customFormat="1" ht="30" customHeight="1" x14ac:dyDescent="0.2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3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91" s="2" customFormat="1" ht="6.95" customHeight="1" x14ac:dyDescent="0.2">
      <c r="A100" s="32"/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33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</sheetData>
  <mergeCells count="54">
    <mergeCell ref="AS89:AT91"/>
    <mergeCell ref="AM90:AP90"/>
    <mergeCell ref="C92:G92"/>
    <mergeCell ref="AG92:AM92"/>
    <mergeCell ref="I92:AF92"/>
    <mergeCell ref="AN92:AP92"/>
    <mergeCell ref="D98:H98"/>
    <mergeCell ref="J98:AF98"/>
    <mergeCell ref="AN97:AP97"/>
    <mergeCell ref="D97:H97"/>
    <mergeCell ref="J97:AF97"/>
    <mergeCell ref="AG97:AM97"/>
    <mergeCell ref="D96:H96"/>
    <mergeCell ref="AG96:AM96"/>
    <mergeCell ref="AN96:AP96"/>
    <mergeCell ref="D95:H95"/>
    <mergeCell ref="AG95:AM95"/>
    <mergeCell ref="J95:AF95"/>
    <mergeCell ref="AN95:AP95"/>
    <mergeCell ref="AK30:AO30"/>
    <mergeCell ref="L30:P30"/>
    <mergeCell ref="W30:AE30"/>
    <mergeCell ref="L31:P31"/>
    <mergeCell ref="AN98:AP98"/>
    <mergeCell ref="AG98:AM98"/>
    <mergeCell ref="L85:AO85"/>
    <mergeCell ref="AM87:AN87"/>
    <mergeCell ref="AM89:AP89"/>
    <mergeCell ref="AG94:AM94"/>
    <mergeCell ref="AN94:AP94"/>
    <mergeCell ref="J96:AF96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201-00 - Rekonštrukcia mosta'!C2" display="/"/>
    <hyperlink ref="A96" location="'600-00 - Dočasné ukotveni...'!C2" display="/"/>
    <hyperlink ref="A97" location="'601-00 - Preložka verejné...'!C2" display="/"/>
    <hyperlink ref="A98" location="'602-00 - Opatrenia v zóne...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529"/>
  <sheetViews>
    <sheetView showGridLines="0" tabSelected="1" topLeftCell="A381" workbookViewId="0">
      <selection activeCell="F393" sqref="F393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7" t="s">
        <v>82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 x14ac:dyDescent="0.2">
      <c r="B4" s="20"/>
      <c r="D4" s="21" t="s">
        <v>92</v>
      </c>
      <c r="L4" s="20"/>
      <c r="M4" s="93" t="s">
        <v>9</v>
      </c>
      <c r="AT4" s="17" t="s">
        <v>3</v>
      </c>
    </row>
    <row r="5" spans="1:46" s="1" customFormat="1" ht="6.95" customHeight="1" x14ac:dyDescent="0.2">
      <c r="B5" s="20"/>
      <c r="L5" s="20"/>
    </row>
    <row r="6" spans="1:46" s="1" customFormat="1" ht="12" customHeight="1" x14ac:dyDescent="0.2">
      <c r="B6" s="20"/>
      <c r="D6" s="27" t="s">
        <v>15</v>
      </c>
      <c r="L6" s="20"/>
    </row>
    <row r="7" spans="1:46" s="1" customFormat="1" ht="16.5" customHeight="1" x14ac:dyDescent="0.2">
      <c r="B7" s="20"/>
      <c r="E7" s="242" t="str">
        <f>'Rekapitulácia stavby'!K6</f>
        <v>Most na ceste II/537 nad riekou Hornád - rekonštrukcia</v>
      </c>
      <c r="F7" s="243"/>
      <c r="G7" s="243"/>
      <c r="H7" s="243"/>
      <c r="L7" s="20"/>
    </row>
    <row r="8" spans="1:46" s="2" customFormat="1" ht="12" customHeight="1" x14ac:dyDescent="0.2">
      <c r="A8" s="32"/>
      <c r="B8" s="33"/>
      <c r="C8" s="32"/>
      <c r="D8" s="27" t="s">
        <v>93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 x14ac:dyDescent="0.2">
      <c r="A9" s="32"/>
      <c r="B9" s="33"/>
      <c r="C9" s="32"/>
      <c r="D9" s="32"/>
      <c r="E9" s="224" t="s">
        <v>94</v>
      </c>
      <c r="F9" s="241"/>
      <c r="G9" s="241"/>
      <c r="H9" s="24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x14ac:dyDescent="0.2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 x14ac:dyDescent="0.2">
      <c r="A11" s="32"/>
      <c r="B11" s="33"/>
      <c r="C11" s="32"/>
      <c r="D11" s="27" t="s">
        <v>17</v>
      </c>
      <c r="E11" s="32"/>
      <c r="F11" s="25" t="s">
        <v>1</v>
      </c>
      <c r="G11" s="32"/>
      <c r="H11" s="32"/>
      <c r="I11" s="27" t="s">
        <v>18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 x14ac:dyDescent="0.2">
      <c r="A12" s="32"/>
      <c r="B12" s="33"/>
      <c r="C12" s="32"/>
      <c r="D12" s="27" t="s">
        <v>19</v>
      </c>
      <c r="E12" s="32"/>
      <c r="F12" s="25" t="s">
        <v>20</v>
      </c>
      <c r="G12" s="32"/>
      <c r="H12" s="32"/>
      <c r="I12" s="27" t="s">
        <v>21</v>
      </c>
      <c r="J12" s="55" t="str">
        <f>'Rekapitulácia stavby'!AN8</f>
        <v>Vyplň údaj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 x14ac:dyDescent="0.2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22</v>
      </c>
      <c r="E14" s="32"/>
      <c r="F14" s="32"/>
      <c r="G14" s="32"/>
      <c r="H14" s="32"/>
      <c r="I14" s="27" t="s">
        <v>23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 x14ac:dyDescent="0.2">
      <c r="A15" s="32"/>
      <c r="B15" s="33"/>
      <c r="C15" s="32"/>
      <c r="D15" s="32"/>
      <c r="E15" s="25" t="s">
        <v>24</v>
      </c>
      <c r="F15" s="32"/>
      <c r="G15" s="32"/>
      <c r="H15" s="32"/>
      <c r="I15" s="27" t="s">
        <v>25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 x14ac:dyDescent="0.2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26</v>
      </c>
      <c r="E17" s="32"/>
      <c r="F17" s="32"/>
      <c r="G17" s="32"/>
      <c r="H17" s="32"/>
      <c r="I17" s="27" t="s">
        <v>23</v>
      </c>
      <c r="J17" s="28" t="str">
        <f>'Rekapitulácia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44" t="str">
        <f>'Rekapitulácia stavby'!E14</f>
        <v>Vyplň údaj</v>
      </c>
      <c r="F18" s="214"/>
      <c r="G18" s="214"/>
      <c r="H18" s="214"/>
      <c r="I18" s="27" t="s">
        <v>25</v>
      </c>
      <c r="J18" s="28" t="str">
        <f>'Rekapitulácia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 x14ac:dyDescent="0.2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28</v>
      </c>
      <c r="E20" s="32"/>
      <c r="F20" s="32"/>
      <c r="G20" s="32"/>
      <c r="H20" s="32"/>
      <c r="I20" s="27" t="s">
        <v>23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">
        <v>29</v>
      </c>
      <c r="F21" s="32"/>
      <c r="G21" s="32"/>
      <c r="H21" s="32"/>
      <c r="I21" s="27" t="s">
        <v>25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 x14ac:dyDescent="0.2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31</v>
      </c>
      <c r="E23" s="32"/>
      <c r="F23" s="32"/>
      <c r="G23" s="32"/>
      <c r="H23" s="32"/>
      <c r="I23" s="27" t="s">
        <v>23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 t="s">
        <v>29</v>
      </c>
      <c r="F24" s="32"/>
      <c r="G24" s="32"/>
      <c r="H24" s="32"/>
      <c r="I24" s="27" t="s">
        <v>25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 x14ac:dyDescent="0.2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32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4"/>
      <c r="B27" s="95"/>
      <c r="C27" s="94"/>
      <c r="D27" s="94"/>
      <c r="E27" s="218" t="s">
        <v>1</v>
      </c>
      <c r="F27" s="218"/>
      <c r="G27" s="218"/>
      <c r="H27" s="218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 x14ac:dyDescent="0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 x14ac:dyDescent="0.2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97" t="s">
        <v>33</v>
      </c>
      <c r="E30" s="32"/>
      <c r="F30" s="32"/>
      <c r="G30" s="32"/>
      <c r="H30" s="32"/>
      <c r="I30" s="32"/>
      <c r="J30" s="71">
        <f>ROUND(J146,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 x14ac:dyDescent="0.2">
      <c r="A32" s="32"/>
      <c r="B32" s="33"/>
      <c r="C32" s="32"/>
      <c r="D32" s="32"/>
      <c r="E32" s="32"/>
      <c r="F32" s="36" t="s">
        <v>35</v>
      </c>
      <c r="G32" s="32"/>
      <c r="H32" s="32"/>
      <c r="I32" s="36" t="s">
        <v>34</v>
      </c>
      <c r="J32" s="36" t="s">
        <v>36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 x14ac:dyDescent="0.2">
      <c r="A33" s="32"/>
      <c r="B33" s="33"/>
      <c r="C33" s="32"/>
      <c r="D33" s="98" t="s">
        <v>37</v>
      </c>
      <c r="E33" s="27" t="s">
        <v>38</v>
      </c>
      <c r="F33" s="99">
        <f>ROUND((SUM(BE146:BE528)),  2)</f>
        <v>0</v>
      </c>
      <c r="G33" s="32"/>
      <c r="H33" s="32"/>
      <c r="I33" s="100">
        <v>0.2</v>
      </c>
      <c r="J33" s="99">
        <f>ROUND(((SUM(BE146:BE528))*I33),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 x14ac:dyDescent="0.2">
      <c r="A34" s="32"/>
      <c r="B34" s="33"/>
      <c r="C34" s="32"/>
      <c r="D34" s="32"/>
      <c r="E34" s="27" t="s">
        <v>39</v>
      </c>
      <c r="F34" s="99">
        <f>ROUND((SUM(BF146:BF528)),  2)</f>
        <v>0</v>
      </c>
      <c r="G34" s="32"/>
      <c r="H34" s="32"/>
      <c r="I34" s="100">
        <v>0.2</v>
      </c>
      <c r="J34" s="99">
        <f>ROUND(((SUM(BF146:BF528))*I34),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 x14ac:dyDescent="0.2">
      <c r="A35" s="32"/>
      <c r="B35" s="33"/>
      <c r="C35" s="32"/>
      <c r="D35" s="32"/>
      <c r="E35" s="27" t="s">
        <v>40</v>
      </c>
      <c r="F35" s="99">
        <f>ROUND((SUM(BG146:BG528)),  2)</f>
        <v>0</v>
      </c>
      <c r="G35" s="32"/>
      <c r="H35" s="32"/>
      <c r="I35" s="100">
        <v>0.2</v>
      </c>
      <c r="J35" s="99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 x14ac:dyDescent="0.2">
      <c r="A36" s="32"/>
      <c r="B36" s="33"/>
      <c r="C36" s="32"/>
      <c r="D36" s="32"/>
      <c r="E36" s="27" t="s">
        <v>41</v>
      </c>
      <c r="F36" s="99">
        <f>ROUND((SUM(BH146:BH528)),  2)</f>
        <v>0</v>
      </c>
      <c r="G36" s="32"/>
      <c r="H36" s="32"/>
      <c r="I36" s="100">
        <v>0.2</v>
      </c>
      <c r="J36" s="99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 x14ac:dyDescent="0.2">
      <c r="A37" s="32"/>
      <c r="B37" s="33"/>
      <c r="C37" s="32"/>
      <c r="D37" s="32"/>
      <c r="E37" s="27" t="s">
        <v>42</v>
      </c>
      <c r="F37" s="99">
        <f>ROUND((SUM(BI146:BI528)),  2)</f>
        <v>0</v>
      </c>
      <c r="G37" s="32"/>
      <c r="H37" s="32"/>
      <c r="I37" s="100">
        <v>0</v>
      </c>
      <c r="J37" s="99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 x14ac:dyDescent="0.2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1"/>
      <c r="D39" s="102" t="s">
        <v>43</v>
      </c>
      <c r="E39" s="60"/>
      <c r="F39" s="60"/>
      <c r="G39" s="103" t="s">
        <v>44</v>
      </c>
      <c r="H39" s="104" t="s">
        <v>45</v>
      </c>
      <c r="I39" s="60"/>
      <c r="J39" s="105">
        <f>SUM(J30:J37)</f>
        <v>0</v>
      </c>
      <c r="K39" s="106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32"/>
      <c r="B61" s="33"/>
      <c r="C61" s="32"/>
      <c r="D61" s="45" t="s">
        <v>48</v>
      </c>
      <c r="E61" s="35"/>
      <c r="F61" s="107" t="s">
        <v>49</v>
      </c>
      <c r="G61" s="45" t="s">
        <v>48</v>
      </c>
      <c r="H61" s="35"/>
      <c r="I61" s="35"/>
      <c r="J61" s="108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32"/>
      <c r="B76" s="33"/>
      <c r="C76" s="32"/>
      <c r="D76" s="45" t="s">
        <v>48</v>
      </c>
      <c r="E76" s="35"/>
      <c r="F76" s="107" t="s">
        <v>49</v>
      </c>
      <c r="G76" s="45" t="s">
        <v>48</v>
      </c>
      <c r="H76" s="35"/>
      <c r="I76" s="35"/>
      <c r="J76" s="108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 x14ac:dyDescent="0.2">
      <c r="A82" s="32"/>
      <c r="B82" s="33"/>
      <c r="C82" s="21" t="s">
        <v>95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42" t="str">
        <f>E7</f>
        <v>Most na ceste II/537 nad riekou Hornád - rekonštrukcia</v>
      </c>
      <c r="F85" s="243"/>
      <c r="G85" s="243"/>
      <c r="H85" s="243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93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24" t="str">
        <f>E9</f>
        <v>201-00 - Rekonštrukcia mosta</v>
      </c>
      <c r="F87" s="241"/>
      <c r="G87" s="241"/>
      <c r="H87" s="24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 x14ac:dyDescent="0.2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19</v>
      </c>
      <c r="D89" s="32"/>
      <c r="E89" s="32"/>
      <c r="F89" s="25" t="str">
        <f>F12</f>
        <v>Košice</v>
      </c>
      <c r="G89" s="32"/>
      <c r="H89" s="32"/>
      <c r="I89" s="27" t="s">
        <v>21</v>
      </c>
      <c r="J89" s="55" t="str">
        <f>IF(J12="","",J12)</f>
        <v>Vyplň údaj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7" customHeight="1" x14ac:dyDescent="0.2">
      <c r="A91" s="32"/>
      <c r="B91" s="33"/>
      <c r="C91" s="27" t="s">
        <v>22</v>
      </c>
      <c r="D91" s="32"/>
      <c r="E91" s="32"/>
      <c r="F91" s="25" t="str">
        <f>E15</f>
        <v>Mesto Košice</v>
      </c>
      <c r="G91" s="32"/>
      <c r="H91" s="32"/>
      <c r="I91" s="27" t="s">
        <v>28</v>
      </c>
      <c r="J91" s="30" t="str">
        <f>E21</f>
        <v>Tunroad Engineering, s.r.o.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5.7" customHeight="1" x14ac:dyDescent="0.2">
      <c r="A92" s="32"/>
      <c r="B92" s="33"/>
      <c r="C92" s="27" t="s">
        <v>26</v>
      </c>
      <c r="D92" s="32"/>
      <c r="E92" s="32"/>
      <c r="F92" s="25" t="str">
        <f>IF(E18="","",E18)</f>
        <v>Vyplň údaj</v>
      </c>
      <c r="G92" s="32"/>
      <c r="H92" s="32"/>
      <c r="I92" s="27" t="s">
        <v>31</v>
      </c>
      <c r="J92" s="30" t="str">
        <f>E24</f>
        <v>Tunroad Engineering, s.r.o.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09" t="s">
        <v>96</v>
      </c>
      <c r="D94" s="101"/>
      <c r="E94" s="101"/>
      <c r="F94" s="101"/>
      <c r="G94" s="101"/>
      <c r="H94" s="101"/>
      <c r="I94" s="101"/>
      <c r="J94" s="110" t="s">
        <v>97</v>
      </c>
      <c r="K94" s="101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 x14ac:dyDescent="0.2">
      <c r="A96" s="32"/>
      <c r="B96" s="33"/>
      <c r="C96" s="111" t="s">
        <v>98</v>
      </c>
      <c r="D96" s="32"/>
      <c r="E96" s="32"/>
      <c r="F96" s="32"/>
      <c r="G96" s="32"/>
      <c r="H96" s="32"/>
      <c r="I96" s="32"/>
      <c r="J96" s="71">
        <f>J146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99</v>
      </c>
    </row>
    <row r="97" spans="2:12" s="9" customFormat="1" ht="24.95" customHeight="1" x14ac:dyDescent="0.2">
      <c r="B97" s="112"/>
      <c r="D97" s="113" t="s">
        <v>100</v>
      </c>
      <c r="E97" s="114"/>
      <c r="F97" s="114"/>
      <c r="G97" s="114"/>
      <c r="H97" s="114"/>
      <c r="I97" s="114"/>
      <c r="J97" s="115">
        <f>J147</f>
        <v>0</v>
      </c>
      <c r="L97" s="112"/>
    </row>
    <row r="98" spans="2:12" s="10" customFormat="1" ht="19.899999999999999" customHeight="1" x14ac:dyDescent="0.2">
      <c r="B98" s="116"/>
      <c r="D98" s="117" t="s">
        <v>101</v>
      </c>
      <c r="E98" s="118"/>
      <c r="F98" s="118"/>
      <c r="G98" s="118"/>
      <c r="H98" s="118"/>
      <c r="I98" s="118"/>
      <c r="J98" s="119">
        <f>J148</f>
        <v>0</v>
      </c>
      <c r="L98" s="116"/>
    </row>
    <row r="99" spans="2:12" s="10" customFormat="1" ht="19.899999999999999" customHeight="1" x14ac:dyDescent="0.2">
      <c r="B99" s="116"/>
      <c r="D99" s="117" t="s">
        <v>102</v>
      </c>
      <c r="E99" s="118"/>
      <c r="F99" s="118"/>
      <c r="G99" s="118"/>
      <c r="H99" s="118"/>
      <c r="I99" s="118"/>
      <c r="J99" s="119">
        <f>J165</f>
        <v>0</v>
      </c>
      <c r="L99" s="116"/>
    </row>
    <row r="100" spans="2:12" s="10" customFormat="1" ht="19.899999999999999" customHeight="1" x14ac:dyDescent="0.2">
      <c r="B100" s="116"/>
      <c r="D100" s="117" t="s">
        <v>103</v>
      </c>
      <c r="E100" s="118"/>
      <c r="F100" s="118"/>
      <c r="G100" s="118"/>
      <c r="H100" s="118"/>
      <c r="I100" s="118"/>
      <c r="J100" s="119">
        <f>J196</f>
        <v>0</v>
      </c>
      <c r="L100" s="116"/>
    </row>
    <row r="101" spans="2:12" s="10" customFormat="1" ht="19.899999999999999" customHeight="1" x14ac:dyDescent="0.2">
      <c r="B101" s="116"/>
      <c r="D101" s="117" t="s">
        <v>104</v>
      </c>
      <c r="E101" s="118"/>
      <c r="F101" s="118"/>
      <c r="G101" s="118"/>
      <c r="H101" s="118"/>
      <c r="I101" s="118"/>
      <c r="J101" s="119">
        <f>J215</f>
        <v>0</v>
      </c>
      <c r="L101" s="116"/>
    </row>
    <row r="102" spans="2:12" s="10" customFormat="1" ht="19.899999999999999" customHeight="1" x14ac:dyDescent="0.2">
      <c r="B102" s="116"/>
      <c r="D102" s="117" t="s">
        <v>105</v>
      </c>
      <c r="E102" s="118"/>
      <c r="F102" s="118"/>
      <c r="G102" s="118"/>
      <c r="H102" s="118"/>
      <c r="I102" s="118"/>
      <c r="J102" s="119">
        <f>J223</f>
        <v>0</v>
      </c>
      <c r="L102" s="116"/>
    </row>
    <row r="103" spans="2:12" s="10" customFormat="1" ht="19.899999999999999" customHeight="1" x14ac:dyDescent="0.2">
      <c r="B103" s="116"/>
      <c r="D103" s="117" t="s">
        <v>106</v>
      </c>
      <c r="E103" s="118"/>
      <c r="F103" s="118"/>
      <c r="G103" s="118"/>
      <c r="H103" s="118"/>
      <c r="I103" s="118"/>
      <c r="J103" s="119">
        <f>J230</f>
        <v>0</v>
      </c>
      <c r="L103" s="116"/>
    </row>
    <row r="104" spans="2:12" s="10" customFormat="1" ht="19.899999999999999" customHeight="1" x14ac:dyDescent="0.2">
      <c r="B104" s="116"/>
      <c r="D104" s="117" t="s">
        <v>107</v>
      </c>
      <c r="E104" s="118"/>
      <c r="F104" s="118"/>
      <c r="G104" s="118"/>
      <c r="H104" s="118"/>
      <c r="I104" s="118"/>
      <c r="J104" s="119">
        <f>J289</f>
        <v>0</v>
      </c>
      <c r="L104" s="116"/>
    </row>
    <row r="105" spans="2:12" s="10" customFormat="1" ht="19.899999999999999" customHeight="1" x14ac:dyDescent="0.2">
      <c r="B105" s="116"/>
      <c r="D105" s="117" t="s">
        <v>108</v>
      </c>
      <c r="E105" s="118"/>
      <c r="F105" s="118"/>
      <c r="G105" s="118"/>
      <c r="H105" s="118"/>
      <c r="I105" s="118"/>
      <c r="J105" s="119">
        <f>J308</f>
        <v>0</v>
      </c>
      <c r="L105" s="116"/>
    </row>
    <row r="106" spans="2:12" s="10" customFormat="1" ht="19.899999999999999" customHeight="1" x14ac:dyDescent="0.2">
      <c r="B106" s="116"/>
      <c r="D106" s="117" t="s">
        <v>109</v>
      </c>
      <c r="E106" s="118"/>
      <c r="F106" s="118"/>
      <c r="G106" s="118"/>
      <c r="H106" s="118"/>
      <c r="I106" s="118"/>
      <c r="J106" s="119">
        <f>J324</f>
        <v>0</v>
      </c>
      <c r="L106" s="116"/>
    </row>
    <row r="107" spans="2:12" s="10" customFormat="1" ht="19.899999999999999" customHeight="1" x14ac:dyDescent="0.2">
      <c r="B107" s="116"/>
      <c r="D107" s="117" t="s">
        <v>110</v>
      </c>
      <c r="E107" s="118"/>
      <c r="F107" s="118"/>
      <c r="G107" s="118"/>
      <c r="H107" s="118"/>
      <c r="I107" s="118"/>
      <c r="J107" s="119">
        <f>J334</f>
        <v>0</v>
      </c>
      <c r="L107" s="116"/>
    </row>
    <row r="108" spans="2:12" s="10" customFormat="1" ht="19.899999999999999" customHeight="1" x14ac:dyDescent="0.2">
      <c r="B108" s="116"/>
      <c r="D108" s="117" t="s">
        <v>111</v>
      </c>
      <c r="E108" s="118"/>
      <c r="F108" s="118"/>
      <c r="G108" s="118"/>
      <c r="H108" s="118"/>
      <c r="I108" s="118"/>
      <c r="J108" s="119">
        <f>J344</f>
        <v>0</v>
      </c>
      <c r="L108" s="116"/>
    </row>
    <row r="109" spans="2:12" s="10" customFormat="1" ht="19.899999999999999" customHeight="1" x14ac:dyDescent="0.2">
      <c r="B109" s="116"/>
      <c r="D109" s="117" t="s">
        <v>112</v>
      </c>
      <c r="E109" s="118"/>
      <c r="F109" s="118"/>
      <c r="G109" s="118"/>
      <c r="H109" s="118"/>
      <c r="I109" s="118"/>
      <c r="J109" s="119">
        <f>J373</f>
        <v>0</v>
      </c>
      <c r="L109" s="116"/>
    </row>
    <row r="110" spans="2:12" s="10" customFormat="1" ht="19.899999999999999" customHeight="1" x14ac:dyDescent="0.2">
      <c r="B110" s="116"/>
      <c r="D110" s="117" t="s">
        <v>113</v>
      </c>
      <c r="E110" s="118"/>
      <c r="F110" s="118"/>
      <c r="G110" s="118"/>
      <c r="H110" s="118"/>
      <c r="I110" s="118"/>
      <c r="J110" s="119">
        <f>J386</f>
        <v>0</v>
      </c>
      <c r="L110" s="116"/>
    </row>
    <row r="111" spans="2:12" s="10" customFormat="1" ht="19.899999999999999" customHeight="1" x14ac:dyDescent="0.2">
      <c r="B111" s="116"/>
      <c r="D111" s="117" t="s">
        <v>114</v>
      </c>
      <c r="E111" s="118"/>
      <c r="F111" s="118"/>
      <c r="G111" s="118"/>
      <c r="H111" s="118"/>
      <c r="I111" s="118"/>
      <c r="J111" s="119">
        <f>J391</f>
        <v>0</v>
      </c>
      <c r="L111" s="116"/>
    </row>
    <row r="112" spans="2:12" s="10" customFormat="1" ht="19.899999999999999" customHeight="1" x14ac:dyDescent="0.2">
      <c r="B112" s="116"/>
      <c r="D112" s="117" t="s">
        <v>115</v>
      </c>
      <c r="E112" s="118"/>
      <c r="F112" s="118"/>
      <c r="G112" s="118"/>
      <c r="H112" s="118"/>
      <c r="I112" s="118"/>
      <c r="J112" s="119">
        <f>J402</f>
        <v>0</v>
      </c>
      <c r="L112" s="116"/>
    </row>
    <row r="113" spans="1:31" s="10" customFormat="1" ht="19.899999999999999" customHeight="1" x14ac:dyDescent="0.2">
      <c r="B113" s="116"/>
      <c r="D113" s="117" t="s">
        <v>116</v>
      </c>
      <c r="E113" s="118"/>
      <c r="F113" s="118"/>
      <c r="G113" s="118"/>
      <c r="H113" s="118"/>
      <c r="I113" s="118"/>
      <c r="J113" s="119">
        <f>J421</f>
        <v>0</v>
      </c>
      <c r="L113" s="116"/>
    </row>
    <row r="114" spans="1:31" s="10" customFormat="1" ht="19.899999999999999" customHeight="1" x14ac:dyDescent="0.2">
      <c r="B114" s="116"/>
      <c r="D114" s="117" t="s">
        <v>117</v>
      </c>
      <c r="E114" s="118"/>
      <c r="F114" s="118"/>
      <c r="G114" s="118"/>
      <c r="H114" s="118"/>
      <c r="I114" s="118"/>
      <c r="J114" s="119">
        <f>J443</f>
        <v>0</v>
      </c>
      <c r="L114" s="116"/>
    </row>
    <row r="115" spans="1:31" s="10" customFormat="1" ht="19.899999999999999" customHeight="1" x14ac:dyDescent="0.2">
      <c r="B115" s="116"/>
      <c r="D115" s="117" t="s">
        <v>118</v>
      </c>
      <c r="E115" s="118"/>
      <c r="F115" s="118"/>
      <c r="G115" s="118"/>
      <c r="H115" s="118"/>
      <c r="I115" s="118"/>
      <c r="J115" s="119">
        <f>J448</f>
        <v>0</v>
      </c>
      <c r="L115" s="116"/>
    </row>
    <row r="116" spans="1:31" s="10" customFormat="1" ht="19.899999999999999" customHeight="1" x14ac:dyDescent="0.2">
      <c r="B116" s="116"/>
      <c r="D116" s="117" t="s">
        <v>119</v>
      </c>
      <c r="E116" s="118"/>
      <c r="F116" s="118"/>
      <c r="G116" s="118"/>
      <c r="H116" s="118"/>
      <c r="I116" s="118"/>
      <c r="J116" s="119">
        <f>J472</f>
        <v>0</v>
      </c>
      <c r="L116" s="116"/>
    </row>
    <row r="117" spans="1:31" s="10" customFormat="1" ht="19.899999999999999" customHeight="1" x14ac:dyDescent="0.2">
      <c r="B117" s="116"/>
      <c r="D117" s="117" t="s">
        <v>120</v>
      </c>
      <c r="E117" s="118"/>
      <c r="F117" s="118"/>
      <c r="G117" s="118"/>
      <c r="H117" s="118"/>
      <c r="I117" s="118"/>
      <c r="J117" s="119">
        <f>J478</f>
        <v>0</v>
      </c>
      <c r="L117" s="116"/>
    </row>
    <row r="118" spans="1:31" s="10" customFormat="1" ht="19.899999999999999" customHeight="1" x14ac:dyDescent="0.2">
      <c r="B118" s="116"/>
      <c r="D118" s="117" t="s">
        <v>121</v>
      </c>
      <c r="E118" s="118"/>
      <c r="F118" s="118"/>
      <c r="G118" s="118"/>
      <c r="H118" s="118"/>
      <c r="I118" s="118"/>
      <c r="J118" s="119">
        <f>J487</f>
        <v>0</v>
      </c>
      <c r="L118" s="116"/>
    </row>
    <row r="119" spans="1:31" s="9" customFormat="1" ht="24.95" customHeight="1" x14ac:dyDescent="0.2">
      <c r="B119" s="112"/>
      <c r="D119" s="113" t="s">
        <v>122</v>
      </c>
      <c r="E119" s="114"/>
      <c r="F119" s="114"/>
      <c r="G119" s="114"/>
      <c r="H119" s="114"/>
      <c r="I119" s="114"/>
      <c r="J119" s="115">
        <f>J492</f>
        <v>0</v>
      </c>
      <c r="L119" s="112"/>
    </row>
    <row r="120" spans="1:31" s="10" customFormat="1" ht="19.899999999999999" customHeight="1" x14ac:dyDescent="0.2">
      <c r="B120" s="116"/>
      <c r="D120" s="117" t="s">
        <v>123</v>
      </c>
      <c r="E120" s="118"/>
      <c r="F120" s="118"/>
      <c r="G120" s="118"/>
      <c r="H120" s="118"/>
      <c r="I120" s="118"/>
      <c r="J120" s="119">
        <f>J493</f>
        <v>0</v>
      </c>
      <c r="L120" s="116"/>
    </row>
    <row r="121" spans="1:31" s="10" customFormat="1" ht="19.899999999999999" customHeight="1" x14ac:dyDescent="0.2">
      <c r="B121" s="116"/>
      <c r="D121" s="117" t="s">
        <v>124</v>
      </c>
      <c r="E121" s="118"/>
      <c r="F121" s="118"/>
      <c r="G121" s="118"/>
      <c r="H121" s="118"/>
      <c r="I121" s="118"/>
      <c r="J121" s="119">
        <f>J504</f>
        <v>0</v>
      </c>
      <c r="L121" s="116"/>
    </row>
    <row r="122" spans="1:31" s="9" customFormat="1" ht="24.95" customHeight="1" x14ac:dyDescent="0.2">
      <c r="B122" s="112"/>
      <c r="D122" s="113" t="s">
        <v>125</v>
      </c>
      <c r="E122" s="114"/>
      <c r="F122" s="114"/>
      <c r="G122" s="114"/>
      <c r="H122" s="114"/>
      <c r="I122" s="114"/>
      <c r="J122" s="115">
        <f>J515</f>
        <v>0</v>
      </c>
      <c r="L122" s="112"/>
    </row>
    <row r="123" spans="1:31" s="10" customFormat="1" ht="19.899999999999999" customHeight="1" x14ac:dyDescent="0.2">
      <c r="B123" s="116"/>
      <c r="D123" s="117" t="s">
        <v>126</v>
      </c>
      <c r="E123" s="118"/>
      <c r="F123" s="118"/>
      <c r="G123" s="118"/>
      <c r="H123" s="118"/>
      <c r="I123" s="118"/>
      <c r="J123" s="119">
        <f>J516</f>
        <v>0</v>
      </c>
      <c r="L123" s="116"/>
    </row>
    <row r="124" spans="1:31" s="10" customFormat="1" ht="19.899999999999999" customHeight="1" x14ac:dyDescent="0.2">
      <c r="B124" s="116"/>
      <c r="D124" s="117" t="s">
        <v>127</v>
      </c>
      <c r="E124" s="118"/>
      <c r="F124" s="118"/>
      <c r="G124" s="118"/>
      <c r="H124" s="118"/>
      <c r="I124" s="118"/>
      <c r="J124" s="119">
        <f>J520</f>
        <v>0</v>
      </c>
      <c r="L124" s="116"/>
    </row>
    <row r="125" spans="1:31" s="10" customFormat="1" ht="19.899999999999999" customHeight="1" x14ac:dyDescent="0.2">
      <c r="B125" s="116"/>
      <c r="D125" s="117" t="s">
        <v>128</v>
      </c>
      <c r="E125" s="118"/>
      <c r="F125" s="118"/>
      <c r="G125" s="118"/>
      <c r="H125" s="118"/>
      <c r="I125" s="118"/>
      <c r="J125" s="119">
        <f>J523</f>
        <v>0</v>
      </c>
      <c r="L125" s="116"/>
    </row>
    <row r="126" spans="1:31" s="10" customFormat="1" ht="19.899999999999999" customHeight="1" x14ac:dyDescent="0.2">
      <c r="B126" s="116"/>
      <c r="D126" s="117" t="s">
        <v>129</v>
      </c>
      <c r="E126" s="118"/>
      <c r="F126" s="118"/>
      <c r="G126" s="118"/>
      <c r="H126" s="118"/>
      <c r="I126" s="118"/>
      <c r="J126" s="119">
        <f>J527</f>
        <v>0</v>
      </c>
      <c r="L126" s="116"/>
    </row>
    <row r="127" spans="1:31" s="2" customFormat="1" ht="21.75" customHeight="1" x14ac:dyDescent="0.2">
      <c r="A127" s="32"/>
      <c r="B127" s="33"/>
      <c r="C127" s="32"/>
      <c r="D127" s="32"/>
      <c r="E127" s="32"/>
      <c r="F127" s="32"/>
      <c r="G127" s="32"/>
      <c r="H127" s="32"/>
      <c r="I127" s="32"/>
      <c r="J127" s="32"/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6.95" customHeight="1" x14ac:dyDescent="0.2">
      <c r="A128" s="32"/>
      <c r="B128" s="47"/>
      <c r="C128" s="48"/>
      <c r="D128" s="48"/>
      <c r="E128" s="48"/>
      <c r="F128" s="48"/>
      <c r="G128" s="48"/>
      <c r="H128" s="48"/>
      <c r="I128" s="48"/>
      <c r="J128" s="48"/>
      <c r="K128" s="48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32" spans="1:31" s="2" customFormat="1" ht="6.95" customHeight="1" x14ac:dyDescent="0.2">
      <c r="A132" s="32"/>
      <c r="B132" s="49"/>
      <c r="C132" s="50"/>
      <c r="D132" s="50"/>
      <c r="E132" s="50"/>
      <c r="F132" s="50"/>
      <c r="G132" s="50"/>
      <c r="H132" s="50"/>
      <c r="I132" s="50"/>
      <c r="J132" s="50"/>
      <c r="K132" s="50"/>
      <c r="L132" s="4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31" s="2" customFormat="1" ht="24.95" customHeight="1" x14ac:dyDescent="0.2">
      <c r="A133" s="32"/>
      <c r="B133" s="33"/>
      <c r="C133" s="21" t="s">
        <v>130</v>
      </c>
      <c r="D133" s="32"/>
      <c r="E133" s="32"/>
      <c r="F133" s="32"/>
      <c r="G133" s="32"/>
      <c r="H133" s="32"/>
      <c r="I133" s="32"/>
      <c r="J133" s="32"/>
      <c r="K133" s="32"/>
      <c r="L133" s="4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:31" s="2" customFormat="1" ht="6.95" customHeight="1" x14ac:dyDescent="0.2">
      <c r="A134" s="32"/>
      <c r="B134" s="33"/>
      <c r="C134" s="32"/>
      <c r="D134" s="32"/>
      <c r="E134" s="32"/>
      <c r="F134" s="32"/>
      <c r="G134" s="32"/>
      <c r="H134" s="32"/>
      <c r="I134" s="32"/>
      <c r="J134" s="32"/>
      <c r="K134" s="32"/>
      <c r="L134" s="4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</row>
    <row r="135" spans="1:31" s="2" customFormat="1" ht="12" customHeight="1" x14ac:dyDescent="0.2">
      <c r="A135" s="32"/>
      <c r="B135" s="33"/>
      <c r="C135" s="27" t="s">
        <v>15</v>
      </c>
      <c r="D135" s="32"/>
      <c r="E135" s="32"/>
      <c r="F135" s="32"/>
      <c r="G135" s="32"/>
      <c r="H135" s="32"/>
      <c r="I135" s="32"/>
      <c r="J135" s="32"/>
      <c r="K135" s="32"/>
      <c r="L135" s="4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</row>
    <row r="136" spans="1:31" s="2" customFormat="1" ht="16.5" customHeight="1" x14ac:dyDescent="0.2">
      <c r="A136" s="32"/>
      <c r="B136" s="33"/>
      <c r="C136" s="32"/>
      <c r="D136" s="32"/>
      <c r="E136" s="242" t="str">
        <f>E7</f>
        <v>Most na ceste II/537 nad riekou Hornád - rekonštrukcia</v>
      </c>
      <c r="F136" s="243"/>
      <c r="G136" s="243"/>
      <c r="H136" s="243"/>
      <c r="I136" s="32"/>
      <c r="J136" s="32"/>
      <c r="K136" s="32"/>
      <c r="L136" s="4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</row>
    <row r="137" spans="1:31" s="2" customFormat="1" ht="12" customHeight="1" x14ac:dyDescent="0.2">
      <c r="A137" s="32"/>
      <c r="B137" s="33"/>
      <c r="C137" s="27" t="s">
        <v>93</v>
      </c>
      <c r="D137" s="32"/>
      <c r="E137" s="32"/>
      <c r="F137" s="32"/>
      <c r="G137" s="32"/>
      <c r="H137" s="32"/>
      <c r="I137" s="32"/>
      <c r="J137" s="32"/>
      <c r="K137" s="32"/>
      <c r="L137" s="4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</row>
    <row r="138" spans="1:31" s="2" customFormat="1" ht="16.5" customHeight="1" x14ac:dyDescent="0.2">
      <c r="A138" s="32"/>
      <c r="B138" s="33"/>
      <c r="C138" s="32"/>
      <c r="D138" s="32"/>
      <c r="E138" s="224" t="str">
        <f>E9</f>
        <v>201-00 - Rekonštrukcia mosta</v>
      </c>
      <c r="F138" s="241"/>
      <c r="G138" s="241"/>
      <c r="H138" s="241"/>
      <c r="I138" s="32"/>
      <c r="J138" s="32"/>
      <c r="K138" s="32"/>
      <c r="L138" s="4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</row>
    <row r="139" spans="1:31" s="2" customFormat="1" ht="6.95" customHeight="1" x14ac:dyDescent="0.2">
      <c r="A139" s="32"/>
      <c r="B139" s="33"/>
      <c r="C139" s="32"/>
      <c r="D139" s="32"/>
      <c r="E139" s="32"/>
      <c r="F139" s="32"/>
      <c r="G139" s="32"/>
      <c r="H139" s="32"/>
      <c r="I139" s="32"/>
      <c r="J139" s="32"/>
      <c r="K139" s="32"/>
      <c r="L139" s="4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</row>
    <row r="140" spans="1:31" s="2" customFormat="1" ht="12" customHeight="1" x14ac:dyDescent="0.2">
      <c r="A140" s="32"/>
      <c r="B140" s="33"/>
      <c r="C140" s="27" t="s">
        <v>19</v>
      </c>
      <c r="D140" s="32"/>
      <c r="E140" s="32"/>
      <c r="F140" s="25" t="str">
        <f>F12</f>
        <v>Košice</v>
      </c>
      <c r="G140" s="32"/>
      <c r="H140" s="32"/>
      <c r="I140" s="27" t="s">
        <v>21</v>
      </c>
      <c r="J140" s="55" t="str">
        <f>IF(J12="","",J12)</f>
        <v>Vyplň údaj</v>
      </c>
      <c r="K140" s="32"/>
      <c r="L140" s="4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</row>
    <row r="141" spans="1:31" s="2" customFormat="1" ht="6.95" customHeight="1" x14ac:dyDescent="0.2">
      <c r="A141" s="32"/>
      <c r="B141" s="33"/>
      <c r="C141" s="32"/>
      <c r="D141" s="32"/>
      <c r="E141" s="32"/>
      <c r="F141" s="32"/>
      <c r="G141" s="32"/>
      <c r="H141" s="32"/>
      <c r="I141" s="32"/>
      <c r="J141" s="32"/>
      <c r="K141" s="32"/>
      <c r="L141" s="4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</row>
    <row r="142" spans="1:31" s="2" customFormat="1" ht="25.7" customHeight="1" x14ac:dyDescent="0.2">
      <c r="A142" s="32"/>
      <c r="B142" s="33"/>
      <c r="C142" s="27" t="s">
        <v>22</v>
      </c>
      <c r="D142" s="32"/>
      <c r="E142" s="32"/>
      <c r="F142" s="25" t="str">
        <f>E15</f>
        <v>Mesto Košice</v>
      </c>
      <c r="G142" s="32"/>
      <c r="H142" s="32"/>
      <c r="I142" s="27" t="s">
        <v>28</v>
      </c>
      <c r="J142" s="30" t="str">
        <f>E21</f>
        <v>Tunroad Engineering, s.r.o.</v>
      </c>
      <c r="K142" s="32"/>
      <c r="L142" s="4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</row>
    <row r="143" spans="1:31" s="2" customFormat="1" ht="25.7" customHeight="1" x14ac:dyDescent="0.2">
      <c r="A143" s="32"/>
      <c r="B143" s="33"/>
      <c r="C143" s="27" t="s">
        <v>26</v>
      </c>
      <c r="D143" s="32"/>
      <c r="E143" s="32"/>
      <c r="F143" s="25" t="str">
        <f>IF(E18="","",E18)</f>
        <v>Vyplň údaj</v>
      </c>
      <c r="G143" s="32"/>
      <c r="H143" s="32"/>
      <c r="I143" s="27" t="s">
        <v>31</v>
      </c>
      <c r="J143" s="30" t="str">
        <f>E24</f>
        <v>Tunroad Engineering, s.r.o.</v>
      </c>
      <c r="K143" s="32"/>
      <c r="L143" s="4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</row>
    <row r="144" spans="1:31" s="2" customFormat="1" ht="10.35" customHeight="1" x14ac:dyDescent="0.2">
      <c r="A144" s="32"/>
      <c r="B144" s="33"/>
      <c r="C144" s="32"/>
      <c r="D144" s="32"/>
      <c r="E144" s="32"/>
      <c r="F144" s="32"/>
      <c r="G144" s="32"/>
      <c r="H144" s="32"/>
      <c r="I144" s="32"/>
      <c r="J144" s="32"/>
      <c r="K144" s="32"/>
      <c r="L144" s="4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</row>
    <row r="145" spans="1:65" s="11" customFormat="1" ht="29.25" customHeight="1" x14ac:dyDescent="0.2">
      <c r="A145" s="120"/>
      <c r="B145" s="121"/>
      <c r="C145" s="122" t="s">
        <v>131</v>
      </c>
      <c r="D145" s="123" t="s">
        <v>58</v>
      </c>
      <c r="E145" s="123" t="s">
        <v>54</v>
      </c>
      <c r="F145" s="123" t="s">
        <v>55</v>
      </c>
      <c r="G145" s="123" t="s">
        <v>132</v>
      </c>
      <c r="H145" s="123" t="s">
        <v>133</v>
      </c>
      <c r="I145" s="123" t="s">
        <v>134</v>
      </c>
      <c r="J145" s="124" t="s">
        <v>97</v>
      </c>
      <c r="K145" s="125" t="s">
        <v>135</v>
      </c>
      <c r="L145" s="126"/>
      <c r="M145" s="62" t="s">
        <v>1</v>
      </c>
      <c r="N145" s="63" t="s">
        <v>37</v>
      </c>
      <c r="O145" s="63" t="s">
        <v>136</v>
      </c>
      <c r="P145" s="63" t="s">
        <v>137</v>
      </c>
      <c r="Q145" s="63" t="s">
        <v>138</v>
      </c>
      <c r="R145" s="63" t="s">
        <v>139</v>
      </c>
      <c r="S145" s="63" t="s">
        <v>140</v>
      </c>
      <c r="T145" s="64" t="s">
        <v>141</v>
      </c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</row>
    <row r="146" spans="1:65" s="2" customFormat="1" ht="22.9" customHeight="1" x14ac:dyDescent="0.25">
      <c r="A146" s="32"/>
      <c r="B146" s="33"/>
      <c r="C146" s="69" t="s">
        <v>98</v>
      </c>
      <c r="D146" s="32"/>
      <c r="E146" s="32"/>
      <c r="F146" s="32"/>
      <c r="G146" s="32"/>
      <c r="H146" s="32"/>
      <c r="I146" s="32"/>
      <c r="J146" s="127">
        <f>BK146</f>
        <v>0</v>
      </c>
      <c r="K146" s="32"/>
      <c r="L146" s="33"/>
      <c r="M146" s="65"/>
      <c r="N146" s="56"/>
      <c r="O146" s="66"/>
      <c r="P146" s="128">
        <f>P147+P492+P515</f>
        <v>0</v>
      </c>
      <c r="Q146" s="66"/>
      <c r="R146" s="128">
        <f>R147+R492+R515</f>
        <v>2454.1120540900001</v>
      </c>
      <c r="S146" s="66"/>
      <c r="T146" s="129">
        <f>T147+T492+T515</f>
        <v>1230.3567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T146" s="17" t="s">
        <v>72</v>
      </c>
      <c r="AU146" s="17" t="s">
        <v>99</v>
      </c>
      <c r="BK146" s="130">
        <f>BK147+BK492+BK515</f>
        <v>0</v>
      </c>
    </row>
    <row r="147" spans="1:65" s="12" customFormat="1" ht="25.9" customHeight="1" x14ac:dyDescent="0.2">
      <c r="B147" s="131"/>
      <c r="D147" s="132" t="s">
        <v>72</v>
      </c>
      <c r="E147" s="133" t="s">
        <v>142</v>
      </c>
      <c r="F147" s="133" t="s">
        <v>143</v>
      </c>
      <c r="I147" s="134"/>
      <c r="J147" s="135">
        <f>BK147</f>
        <v>0</v>
      </c>
      <c r="L147" s="131"/>
      <c r="M147" s="136"/>
      <c r="N147" s="137"/>
      <c r="O147" s="137"/>
      <c r="P147" s="138">
        <f>P148+P165+P196+P215+P223+P230+P289+P308+P324+P334+P344+P373+P386+P391+P402+P421+P443+P448+P472+P478+P487</f>
        <v>0</v>
      </c>
      <c r="Q147" s="137"/>
      <c r="R147" s="138">
        <f>R148+R165+R196+R215+R223+R230+R289+R308+R324+R334+R344+R373+R386+R391+R402+R421+R443+R448+R472+R478+R487</f>
        <v>2443.57868921</v>
      </c>
      <c r="S147" s="137"/>
      <c r="T147" s="139">
        <f>T148+T165+T196+T215+T223+T230+T289+T308+T324+T334+T344+T373+T386+T391+T402+T421+T443+T448+T472+T478+T487</f>
        <v>1230.3567</v>
      </c>
      <c r="AR147" s="132" t="s">
        <v>81</v>
      </c>
      <c r="AT147" s="140" t="s">
        <v>72</v>
      </c>
      <c r="AU147" s="140" t="s">
        <v>73</v>
      </c>
      <c r="AY147" s="132" t="s">
        <v>144</v>
      </c>
      <c r="BK147" s="141">
        <f>BK148+BK165+BK196+BK215+BK223+BK230+BK289+BK308+BK324+BK334+BK344+BK373+BK386+BK391+BK402+BK421+BK443+BK448+BK472+BK478+BK487</f>
        <v>0</v>
      </c>
    </row>
    <row r="148" spans="1:65" s="12" customFormat="1" ht="22.9" customHeight="1" x14ac:dyDescent="0.2">
      <c r="B148" s="131"/>
      <c r="D148" s="132" t="s">
        <v>72</v>
      </c>
      <c r="E148" s="142" t="s">
        <v>145</v>
      </c>
      <c r="F148" s="142" t="s">
        <v>146</v>
      </c>
      <c r="I148" s="134"/>
      <c r="J148" s="143">
        <f>BK148</f>
        <v>0</v>
      </c>
      <c r="L148" s="131"/>
      <c r="M148" s="136"/>
      <c r="N148" s="137"/>
      <c r="O148" s="137"/>
      <c r="P148" s="138">
        <f>SUM(P149:P164)</f>
        <v>0</v>
      </c>
      <c r="Q148" s="137"/>
      <c r="R148" s="138">
        <f>SUM(R149:R164)</f>
        <v>342</v>
      </c>
      <c r="S148" s="137"/>
      <c r="T148" s="139">
        <f>SUM(T149:T164)</f>
        <v>0</v>
      </c>
      <c r="AR148" s="132" t="s">
        <v>81</v>
      </c>
      <c r="AT148" s="140" t="s">
        <v>72</v>
      </c>
      <c r="AU148" s="140" t="s">
        <v>81</v>
      </c>
      <c r="AY148" s="132" t="s">
        <v>144</v>
      </c>
      <c r="BK148" s="141">
        <f>SUM(BK149:BK164)</f>
        <v>0</v>
      </c>
    </row>
    <row r="149" spans="1:65" s="2" customFormat="1" ht="24.2" customHeight="1" x14ac:dyDescent="0.2">
      <c r="A149" s="32"/>
      <c r="B149" s="144"/>
      <c r="C149" s="145" t="s">
        <v>81</v>
      </c>
      <c r="D149" s="145" t="s">
        <v>147</v>
      </c>
      <c r="E149" s="146" t="s">
        <v>148</v>
      </c>
      <c r="F149" s="147" t="s">
        <v>149</v>
      </c>
      <c r="G149" s="148" t="s">
        <v>150</v>
      </c>
      <c r="H149" s="149">
        <v>171</v>
      </c>
      <c r="I149" s="150"/>
      <c r="J149" s="151">
        <f>ROUND(I149*H149,2)</f>
        <v>0</v>
      </c>
      <c r="K149" s="152"/>
      <c r="L149" s="33"/>
      <c r="M149" s="153" t="s">
        <v>1</v>
      </c>
      <c r="N149" s="154" t="s">
        <v>39</v>
      </c>
      <c r="O149" s="58"/>
      <c r="P149" s="155">
        <f>O149*H149</f>
        <v>0</v>
      </c>
      <c r="Q149" s="155">
        <v>0</v>
      </c>
      <c r="R149" s="155">
        <f>Q149*H149</f>
        <v>0</v>
      </c>
      <c r="S149" s="155">
        <v>0</v>
      </c>
      <c r="T149" s="156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57" t="s">
        <v>151</v>
      </c>
      <c r="AT149" s="157" t="s">
        <v>147</v>
      </c>
      <c r="AU149" s="157" t="s">
        <v>152</v>
      </c>
      <c r="AY149" s="17" t="s">
        <v>144</v>
      </c>
      <c r="BE149" s="158">
        <f>IF(N149="základná",J149,0)</f>
        <v>0</v>
      </c>
      <c r="BF149" s="158">
        <f>IF(N149="znížená",J149,0)</f>
        <v>0</v>
      </c>
      <c r="BG149" s="158">
        <f>IF(N149="zákl. prenesená",J149,0)</f>
        <v>0</v>
      </c>
      <c r="BH149" s="158">
        <f>IF(N149="zníž. prenesená",J149,0)</f>
        <v>0</v>
      </c>
      <c r="BI149" s="158">
        <f>IF(N149="nulová",J149,0)</f>
        <v>0</v>
      </c>
      <c r="BJ149" s="17" t="s">
        <v>152</v>
      </c>
      <c r="BK149" s="158">
        <f>ROUND(I149*H149,2)</f>
        <v>0</v>
      </c>
      <c r="BL149" s="17" t="s">
        <v>151</v>
      </c>
      <c r="BM149" s="157" t="s">
        <v>153</v>
      </c>
    </row>
    <row r="150" spans="1:65" s="13" customFormat="1" x14ac:dyDescent="0.2">
      <c r="B150" s="159"/>
      <c r="D150" s="160" t="s">
        <v>154</v>
      </c>
      <c r="E150" s="161" t="s">
        <v>1</v>
      </c>
      <c r="F150" s="162" t="s">
        <v>155</v>
      </c>
      <c r="H150" s="163">
        <v>171</v>
      </c>
      <c r="I150" s="164"/>
      <c r="L150" s="159"/>
      <c r="M150" s="165"/>
      <c r="N150" s="166"/>
      <c r="O150" s="166"/>
      <c r="P150" s="166"/>
      <c r="Q150" s="166"/>
      <c r="R150" s="166"/>
      <c r="S150" s="166"/>
      <c r="T150" s="167"/>
      <c r="AT150" s="161" t="s">
        <v>154</v>
      </c>
      <c r="AU150" s="161" t="s">
        <v>152</v>
      </c>
      <c r="AV150" s="13" t="s">
        <v>152</v>
      </c>
      <c r="AW150" s="13" t="s">
        <v>30</v>
      </c>
      <c r="AX150" s="13" t="s">
        <v>81</v>
      </c>
      <c r="AY150" s="161" t="s">
        <v>144</v>
      </c>
    </row>
    <row r="151" spans="1:65" s="2" customFormat="1" ht="24.2" customHeight="1" x14ac:dyDescent="0.2">
      <c r="A151" s="32"/>
      <c r="B151" s="144"/>
      <c r="C151" s="145" t="s">
        <v>152</v>
      </c>
      <c r="D151" s="145" t="s">
        <v>147</v>
      </c>
      <c r="E151" s="146" t="s">
        <v>156</v>
      </c>
      <c r="F151" s="147" t="s">
        <v>157</v>
      </c>
      <c r="G151" s="148" t="s">
        <v>150</v>
      </c>
      <c r="H151" s="149">
        <v>68.400000000000006</v>
      </c>
      <c r="I151" s="150"/>
      <c r="J151" s="151">
        <f>ROUND(I151*H151,2)</f>
        <v>0</v>
      </c>
      <c r="K151" s="152"/>
      <c r="L151" s="33"/>
      <c r="M151" s="153" t="s">
        <v>1</v>
      </c>
      <c r="N151" s="154" t="s">
        <v>39</v>
      </c>
      <c r="O151" s="58"/>
      <c r="P151" s="155">
        <f>O151*H151</f>
        <v>0</v>
      </c>
      <c r="Q151" s="155">
        <v>0</v>
      </c>
      <c r="R151" s="155">
        <f>Q151*H151</f>
        <v>0</v>
      </c>
      <c r="S151" s="155">
        <v>0</v>
      </c>
      <c r="T151" s="156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57" t="s">
        <v>151</v>
      </c>
      <c r="AT151" s="157" t="s">
        <v>147</v>
      </c>
      <c r="AU151" s="157" t="s">
        <v>152</v>
      </c>
      <c r="AY151" s="17" t="s">
        <v>144</v>
      </c>
      <c r="BE151" s="158">
        <f>IF(N151="základná",J151,0)</f>
        <v>0</v>
      </c>
      <c r="BF151" s="158">
        <f>IF(N151="znížená",J151,0)</f>
        <v>0</v>
      </c>
      <c r="BG151" s="158">
        <f>IF(N151="zákl. prenesená",J151,0)</f>
        <v>0</v>
      </c>
      <c r="BH151" s="158">
        <f>IF(N151="zníž. prenesená",J151,0)</f>
        <v>0</v>
      </c>
      <c r="BI151" s="158">
        <f>IF(N151="nulová",J151,0)</f>
        <v>0</v>
      </c>
      <c r="BJ151" s="17" t="s">
        <v>152</v>
      </c>
      <c r="BK151" s="158">
        <f>ROUND(I151*H151,2)</f>
        <v>0</v>
      </c>
      <c r="BL151" s="17" t="s">
        <v>151</v>
      </c>
      <c r="BM151" s="157" t="s">
        <v>158</v>
      </c>
    </row>
    <row r="152" spans="1:65" s="13" customFormat="1" x14ac:dyDescent="0.2">
      <c r="B152" s="159"/>
      <c r="D152" s="160" t="s">
        <v>154</v>
      </c>
      <c r="E152" s="161" t="s">
        <v>1</v>
      </c>
      <c r="F152" s="162" t="s">
        <v>159</v>
      </c>
      <c r="H152" s="163">
        <v>68.400000000000006</v>
      </c>
      <c r="I152" s="164"/>
      <c r="L152" s="159"/>
      <c r="M152" s="165"/>
      <c r="N152" s="166"/>
      <c r="O152" s="166"/>
      <c r="P152" s="166"/>
      <c r="Q152" s="166"/>
      <c r="R152" s="166"/>
      <c r="S152" s="166"/>
      <c r="T152" s="167"/>
      <c r="AT152" s="161" t="s">
        <v>154</v>
      </c>
      <c r="AU152" s="161" t="s">
        <v>152</v>
      </c>
      <c r="AV152" s="13" t="s">
        <v>152</v>
      </c>
      <c r="AW152" s="13" t="s">
        <v>30</v>
      </c>
      <c r="AX152" s="13" t="s">
        <v>81</v>
      </c>
      <c r="AY152" s="161" t="s">
        <v>144</v>
      </c>
    </row>
    <row r="153" spans="1:65" s="2" customFormat="1" ht="24.2" customHeight="1" x14ac:dyDescent="0.2">
      <c r="A153" s="32"/>
      <c r="B153" s="144"/>
      <c r="C153" s="145" t="s">
        <v>160</v>
      </c>
      <c r="D153" s="145" t="s">
        <v>147</v>
      </c>
      <c r="E153" s="146" t="s">
        <v>161</v>
      </c>
      <c r="F153" s="147" t="s">
        <v>162</v>
      </c>
      <c r="G153" s="148" t="s">
        <v>150</v>
      </c>
      <c r="H153" s="149">
        <v>102.6</v>
      </c>
      <c r="I153" s="150"/>
      <c r="J153" s="151">
        <f>ROUND(I153*H153,2)</f>
        <v>0</v>
      </c>
      <c r="K153" s="152"/>
      <c r="L153" s="33"/>
      <c r="M153" s="153" t="s">
        <v>1</v>
      </c>
      <c r="N153" s="154" t="s">
        <v>39</v>
      </c>
      <c r="O153" s="58"/>
      <c r="P153" s="155">
        <f>O153*H153</f>
        <v>0</v>
      </c>
      <c r="Q153" s="155">
        <v>0</v>
      </c>
      <c r="R153" s="155">
        <f>Q153*H153</f>
        <v>0</v>
      </c>
      <c r="S153" s="155">
        <v>0</v>
      </c>
      <c r="T153" s="156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57" t="s">
        <v>151</v>
      </c>
      <c r="AT153" s="157" t="s">
        <v>147</v>
      </c>
      <c r="AU153" s="157" t="s">
        <v>152</v>
      </c>
      <c r="AY153" s="17" t="s">
        <v>144</v>
      </c>
      <c r="BE153" s="158">
        <f>IF(N153="základná",J153,0)</f>
        <v>0</v>
      </c>
      <c r="BF153" s="158">
        <f>IF(N153="znížená",J153,0)</f>
        <v>0</v>
      </c>
      <c r="BG153" s="158">
        <f>IF(N153="zákl. prenesená",J153,0)</f>
        <v>0</v>
      </c>
      <c r="BH153" s="158">
        <f>IF(N153="zníž. prenesená",J153,0)</f>
        <v>0</v>
      </c>
      <c r="BI153" s="158">
        <f>IF(N153="nulová",J153,0)</f>
        <v>0</v>
      </c>
      <c r="BJ153" s="17" t="s">
        <v>152</v>
      </c>
      <c r="BK153" s="158">
        <f>ROUND(I153*H153,2)</f>
        <v>0</v>
      </c>
      <c r="BL153" s="17" t="s">
        <v>151</v>
      </c>
      <c r="BM153" s="157" t="s">
        <v>163</v>
      </c>
    </row>
    <row r="154" spans="1:65" s="13" customFormat="1" x14ac:dyDescent="0.2">
      <c r="B154" s="159"/>
      <c r="D154" s="160" t="s">
        <v>154</v>
      </c>
      <c r="E154" s="161" t="s">
        <v>1</v>
      </c>
      <c r="F154" s="162" t="s">
        <v>164</v>
      </c>
      <c r="H154" s="163">
        <v>102.6</v>
      </c>
      <c r="I154" s="164"/>
      <c r="L154" s="159"/>
      <c r="M154" s="165"/>
      <c r="N154" s="166"/>
      <c r="O154" s="166"/>
      <c r="P154" s="166"/>
      <c r="Q154" s="166"/>
      <c r="R154" s="166"/>
      <c r="S154" s="166"/>
      <c r="T154" s="167"/>
      <c r="AT154" s="161" t="s">
        <v>154</v>
      </c>
      <c r="AU154" s="161" t="s">
        <v>152</v>
      </c>
      <c r="AV154" s="13" t="s">
        <v>152</v>
      </c>
      <c r="AW154" s="13" t="s">
        <v>30</v>
      </c>
      <c r="AX154" s="13" t="s">
        <v>81</v>
      </c>
      <c r="AY154" s="161" t="s">
        <v>144</v>
      </c>
    </row>
    <row r="155" spans="1:65" s="2" customFormat="1" ht="37.9" customHeight="1" x14ac:dyDescent="0.2">
      <c r="A155" s="32"/>
      <c r="B155" s="144"/>
      <c r="C155" s="145" t="s">
        <v>151</v>
      </c>
      <c r="D155" s="145" t="s">
        <v>147</v>
      </c>
      <c r="E155" s="146" t="s">
        <v>165</v>
      </c>
      <c r="F155" s="147" t="s">
        <v>166</v>
      </c>
      <c r="G155" s="148" t="s">
        <v>150</v>
      </c>
      <c r="H155" s="149">
        <v>342</v>
      </c>
      <c r="I155" s="150"/>
      <c r="J155" s="151">
        <f>ROUND(I155*H155,2)</f>
        <v>0</v>
      </c>
      <c r="K155" s="152"/>
      <c r="L155" s="33"/>
      <c r="M155" s="153" t="s">
        <v>1</v>
      </c>
      <c r="N155" s="154" t="s">
        <v>39</v>
      </c>
      <c r="O155" s="58"/>
      <c r="P155" s="155">
        <f>O155*H155</f>
        <v>0</v>
      </c>
      <c r="Q155" s="155">
        <v>0</v>
      </c>
      <c r="R155" s="155">
        <f>Q155*H155</f>
        <v>0</v>
      </c>
      <c r="S155" s="155">
        <v>0</v>
      </c>
      <c r="T155" s="156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57" t="s">
        <v>151</v>
      </c>
      <c r="AT155" s="157" t="s">
        <v>147</v>
      </c>
      <c r="AU155" s="157" t="s">
        <v>152</v>
      </c>
      <c r="AY155" s="17" t="s">
        <v>144</v>
      </c>
      <c r="BE155" s="158">
        <f>IF(N155="základná",J155,0)</f>
        <v>0</v>
      </c>
      <c r="BF155" s="158">
        <f>IF(N155="znížená",J155,0)</f>
        <v>0</v>
      </c>
      <c r="BG155" s="158">
        <f>IF(N155="zákl. prenesená",J155,0)</f>
        <v>0</v>
      </c>
      <c r="BH155" s="158">
        <f>IF(N155="zníž. prenesená",J155,0)</f>
        <v>0</v>
      </c>
      <c r="BI155" s="158">
        <f>IF(N155="nulová",J155,0)</f>
        <v>0</v>
      </c>
      <c r="BJ155" s="17" t="s">
        <v>152</v>
      </c>
      <c r="BK155" s="158">
        <f>ROUND(I155*H155,2)</f>
        <v>0</v>
      </c>
      <c r="BL155" s="17" t="s">
        <v>151</v>
      </c>
      <c r="BM155" s="157" t="s">
        <v>167</v>
      </c>
    </row>
    <row r="156" spans="1:65" s="2" customFormat="1" ht="37.9" customHeight="1" x14ac:dyDescent="0.2">
      <c r="A156" s="32"/>
      <c r="B156" s="144"/>
      <c r="C156" s="145" t="s">
        <v>168</v>
      </c>
      <c r="D156" s="145" t="s">
        <v>147</v>
      </c>
      <c r="E156" s="146" t="s">
        <v>169</v>
      </c>
      <c r="F156" s="147" t="s">
        <v>170</v>
      </c>
      <c r="G156" s="148" t="s">
        <v>150</v>
      </c>
      <c r="H156" s="149">
        <v>2394</v>
      </c>
      <c r="I156" s="150"/>
      <c r="J156" s="151">
        <f>ROUND(I156*H156,2)</f>
        <v>0</v>
      </c>
      <c r="K156" s="152"/>
      <c r="L156" s="33"/>
      <c r="M156" s="153" t="s">
        <v>1</v>
      </c>
      <c r="N156" s="154" t="s">
        <v>39</v>
      </c>
      <c r="O156" s="58"/>
      <c r="P156" s="155">
        <f>O156*H156</f>
        <v>0</v>
      </c>
      <c r="Q156" s="155">
        <v>0</v>
      </c>
      <c r="R156" s="155">
        <f>Q156*H156</f>
        <v>0</v>
      </c>
      <c r="S156" s="155">
        <v>0</v>
      </c>
      <c r="T156" s="156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57" t="s">
        <v>151</v>
      </c>
      <c r="AT156" s="157" t="s">
        <v>147</v>
      </c>
      <c r="AU156" s="157" t="s">
        <v>152</v>
      </c>
      <c r="AY156" s="17" t="s">
        <v>144</v>
      </c>
      <c r="BE156" s="158">
        <f>IF(N156="základná",J156,0)</f>
        <v>0</v>
      </c>
      <c r="BF156" s="158">
        <f>IF(N156="znížená",J156,0)</f>
        <v>0</v>
      </c>
      <c r="BG156" s="158">
        <f>IF(N156="zákl. prenesená",J156,0)</f>
        <v>0</v>
      </c>
      <c r="BH156" s="158">
        <f>IF(N156="zníž. prenesená",J156,0)</f>
        <v>0</v>
      </c>
      <c r="BI156" s="158">
        <f>IF(N156="nulová",J156,0)</f>
        <v>0</v>
      </c>
      <c r="BJ156" s="17" t="s">
        <v>152</v>
      </c>
      <c r="BK156" s="158">
        <f>ROUND(I156*H156,2)</f>
        <v>0</v>
      </c>
      <c r="BL156" s="17" t="s">
        <v>151</v>
      </c>
      <c r="BM156" s="157" t="s">
        <v>171</v>
      </c>
    </row>
    <row r="157" spans="1:65" s="13" customFormat="1" x14ac:dyDescent="0.2">
      <c r="B157" s="159"/>
      <c r="D157" s="160" t="s">
        <v>154</v>
      </c>
      <c r="F157" s="162" t="s">
        <v>172</v>
      </c>
      <c r="H157" s="163">
        <v>2394</v>
      </c>
      <c r="I157" s="164"/>
      <c r="L157" s="159"/>
      <c r="M157" s="165"/>
      <c r="N157" s="166"/>
      <c r="O157" s="166"/>
      <c r="P157" s="166"/>
      <c r="Q157" s="166"/>
      <c r="R157" s="166"/>
      <c r="S157" s="166"/>
      <c r="T157" s="167"/>
      <c r="AT157" s="161" t="s">
        <v>154</v>
      </c>
      <c r="AU157" s="161" t="s">
        <v>152</v>
      </c>
      <c r="AV157" s="13" t="s">
        <v>152</v>
      </c>
      <c r="AW157" s="13" t="s">
        <v>3</v>
      </c>
      <c r="AX157" s="13" t="s">
        <v>81</v>
      </c>
      <c r="AY157" s="161" t="s">
        <v>144</v>
      </c>
    </row>
    <row r="158" spans="1:65" s="2" customFormat="1" ht="14.45" customHeight="1" x14ac:dyDescent="0.2">
      <c r="A158" s="32"/>
      <c r="B158" s="144"/>
      <c r="C158" s="145" t="s">
        <v>173</v>
      </c>
      <c r="D158" s="145" t="s">
        <v>147</v>
      </c>
      <c r="E158" s="146" t="s">
        <v>174</v>
      </c>
      <c r="F158" s="147" t="s">
        <v>175</v>
      </c>
      <c r="G158" s="148" t="s">
        <v>150</v>
      </c>
      <c r="H158" s="149">
        <v>342</v>
      </c>
      <c r="I158" s="150"/>
      <c r="J158" s="151">
        <f>ROUND(I158*H158,2)</f>
        <v>0</v>
      </c>
      <c r="K158" s="152"/>
      <c r="L158" s="33"/>
      <c r="M158" s="153" t="s">
        <v>1</v>
      </c>
      <c r="N158" s="154" t="s">
        <v>39</v>
      </c>
      <c r="O158" s="58"/>
      <c r="P158" s="155">
        <f>O158*H158</f>
        <v>0</v>
      </c>
      <c r="Q158" s="155">
        <v>0</v>
      </c>
      <c r="R158" s="155">
        <f>Q158*H158</f>
        <v>0</v>
      </c>
      <c r="S158" s="155">
        <v>0</v>
      </c>
      <c r="T158" s="156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57" t="s">
        <v>151</v>
      </c>
      <c r="AT158" s="157" t="s">
        <v>147</v>
      </c>
      <c r="AU158" s="157" t="s">
        <v>152</v>
      </c>
      <c r="AY158" s="17" t="s">
        <v>144</v>
      </c>
      <c r="BE158" s="158">
        <f>IF(N158="základná",J158,0)</f>
        <v>0</v>
      </c>
      <c r="BF158" s="158">
        <f>IF(N158="znížená",J158,0)</f>
        <v>0</v>
      </c>
      <c r="BG158" s="158">
        <f>IF(N158="zákl. prenesená",J158,0)</f>
        <v>0</v>
      </c>
      <c r="BH158" s="158">
        <f>IF(N158="zníž. prenesená",J158,0)</f>
        <v>0</v>
      </c>
      <c r="BI158" s="158">
        <f>IF(N158="nulová",J158,0)</f>
        <v>0</v>
      </c>
      <c r="BJ158" s="17" t="s">
        <v>152</v>
      </c>
      <c r="BK158" s="158">
        <f>ROUND(I158*H158,2)</f>
        <v>0</v>
      </c>
      <c r="BL158" s="17" t="s">
        <v>151</v>
      </c>
      <c r="BM158" s="157" t="s">
        <v>176</v>
      </c>
    </row>
    <row r="159" spans="1:65" s="2" customFormat="1" ht="24.2" customHeight="1" x14ac:dyDescent="0.2">
      <c r="A159" s="32"/>
      <c r="B159" s="144"/>
      <c r="C159" s="145" t="s">
        <v>177</v>
      </c>
      <c r="D159" s="145" t="s">
        <v>147</v>
      </c>
      <c r="E159" s="146" t="s">
        <v>178</v>
      </c>
      <c r="F159" s="147" t="s">
        <v>179</v>
      </c>
      <c r="G159" s="148" t="s">
        <v>180</v>
      </c>
      <c r="H159" s="149">
        <v>615.6</v>
      </c>
      <c r="I159" s="150"/>
      <c r="J159" s="151">
        <f>ROUND(I159*H159,2)</f>
        <v>0</v>
      </c>
      <c r="K159" s="152"/>
      <c r="L159" s="33"/>
      <c r="M159" s="153" t="s">
        <v>1</v>
      </c>
      <c r="N159" s="154" t="s">
        <v>39</v>
      </c>
      <c r="O159" s="58"/>
      <c r="P159" s="155">
        <f>O159*H159</f>
        <v>0</v>
      </c>
      <c r="Q159" s="155">
        <v>0</v>
      </c>
      <c r="R159" s="155">
        <f>Q159*H159</f>
        <v>0</v>
      </c>
      <c r="S159" s="155">
        <v>0</v>
      </c>
      <c r="T159" s="156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57" t="s">
        <v>151</v>
      </c>
      <c r="AT159" s="157" t="s">
        <v>147</v>
      </c>
      <c r="AU159" s="157" t="s">
        <v>152</v>
      </c>
      <c r="AY159" s="17" t="s">
        <v>144</v>
      </c>
      <c r="BE159" s="158">
        <f>IF(N159="základná",J159,0)</f>
        <v>0</v>
      </c>
      <c r="BF159" s="158">
        <f>IF(N159="znížená",J159,0)</f>
        <v>0</v>
      </c>
      <c r="BG159" s="158">
        <f>IF(N159="zákl. prenesená",J159,0)</f>
        <v>0</v>
      </c>
      <c r="BH159" s="158">
        <f>IF(N159="zníž. prenesená",J159,0)</f>
        <v>0</v>
      </c>
      <c r="BI159" s="158">
        <f>IF(N159="nulová",J159,0)</f>
        <v>0</v>
      </c>
      <c r="BJ159" s="17" t="s">
        <v>152</v>
      </c>
      <c r="BK159" s="158">
        <f>ROUND(I159*H159,2)</f>
        <v>0</v>
      </c>
      <c r="BL159" s="17" t="s">
        <v>151</v>
      </c>
      <c r="BM159" s="157" t="s">
        <v>181</v>
      </c>
    </row>
    <row r="160" spans="1:65" s="13" customFormat="1" x14ac:dyDescent="0.2">
      <c r="B160" s="159"/>
      <c r="D160" s="160" t="s">
        <v>154</v>
      </c>
      <c r="F160" s="162" t="s">
        <v>182</v>
      </c>
      <c r="H160" s="163">
        <v>615.6</v>
      </c>
      <c r="I160" s="164"/>
      <c r="L160" s="159"/>
      <c r="M160" s="165"/>
      <c r="N160" s="166"/>
      <c r="O160" s="166"/>
      <c r="P160" s="166"/>
      <c r="Q160" s="166"/>
      <c r="R160" s="166"/>
      <c r="S160" s="166"/>
      <c r="T160" s="167"/>
      <c r="AT160" s="161" t="s">
        <v>154</v>
      </c>
      <c r="AU160" s="161" t="s">
        <v>152</v>
      </c>
      <c r="AV160" s="13" t="s">
        <v>152</v>
      </c>
      <c r="AW160" s="13" t="s">
        <v>3</v>
      </c>
      <c r="AX160" s="13" t="s">
        <v>81</v>
      </c>
      <c r="AY160" s="161" t="s">
        <v>144</v>
      </c>
    </row>
    <row r="161" spans="1:65" s="2" customFormat="1" ht="24.2" customHeight="1" x14ac:dyDescent="0.2">
      <c r="A161" s="32"/>
      <c r="B161" s="144"/>
      <c r="C161" s="145" t="s">
        <v>183</v>
      </c>
      <c r="D161" s="145" t="s">
        <v>147</v>
      </c>
      <c r="E161" s="146" t="s">
        <v>184</v>
      </c>
      <c r="F161" s="147" t="s">
        <v>185</v>
      </c>
      <c r="G161" s="148" t="s">
        <v>150</v>
      </c>
      <c r="H161" s="149">
        <v>171</v>
      </c>
      <c r="I161" s="150"/>
      <c r="J161" s="151">
        <f>ROUND(I161*H161,2)</f>
        <v>0</v>
      </c>
      <c r="K161" s="152"/>
      <c r="L161" s="33"/>
      <c r="M161" s="153" t="s">
        <v>1</v>
      </c>
      <c r="N161" s="154" t="s">
        <v>39</v>
      </c>
      <c r="O161" s="58"/>
      <c r="P161" s="155">
        <f>O161*H161</f>
        <v>0</v>
      </c>
      <c r="Q161" s="155">
        <v>0</v>
      </c>
      <c r="R161" s="155">
        <f>Q161*H161</f>
        <v>0</v>
      </c>
      <c r="S161" s="155">
        <v>0</v>
      </c>
      <c r="T161" s="156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57" t="s">
        <v>151</v>
      </c>
      <c r="AT161" s="157" t="s">
        <v>147</v>
      </c>
      <c r="AU161" s="157" t="s">
        <v>152</v>
      </c>
      <c r="AY161" s="17" t="s">
        <v>144</v>
      </c>
      <c r="BE161" s="158">
        <f>IF(N161="základná",J161,0)</f>
        <v>0</v>
      </c>
      <c r="BF161" s="158">
        <f>IF(N161="znížená",J161,0)</f>
        <v>0</v>
      </c>
      <c r="BG161" s="158">
        <f>IF(N161="zákl. prenesená",J161,0)</f>
        <v>0</v>
      </c>
      <c r="BH161" s="158">
        <f>IF(N161="zníž. prenesená",J161,0)</f>
        <v>0</v>
      </c>
      <c r="BI161" s="158">
        <f>IF(N161="nulová",J161,0)</f>
        <v>0</v>
      </c>
      <c r="BJ161" s="17" t="s">
        <v>152</v>
      </c>
      <c r="BK161" s="158">
        <f>ROUND(I161*H161,2)</f>
        <v>0</v>
      </c>
      <c r="BL161" s="17" t="s">
        <v>151</v>
      </c>
      <c r="BM161" s="157" t="s">
        <v>186</v>
      </c>
    </row>
    <row r="162" spans="1:65" s="13" customFormat="1" x14ac:dyDescent="0.2">
      <c r="B162" s="159"/>
      <c r="D162" s="160" t="s">
        <v>154</v>
      </c>
      <c r="E162" s="161" t="s">
        <v>1</v>
      </c>
      <c r="F162" s="162" t="s">
        <v>187</v>
      </c>
      <c r="H162" s="163">
        <v>171</v>
      </c>
      <c r="I162" s="164"/>
      <c r="L162" s="159"/>
      <c r="M162" s="165"/>
      <c r="N162" s="166"/>
      <c r="O162" s="166"/>
      <c r="P162" s="166"/>
      <c r="Q162" s="166"/>
      <c r="R162" s="166"/>
      <c r="S162" s="166"/>
      <c r="T162" s="167"/>
      <c r="AT162" s="161" t="s">
        <v>154</v>
      </c>
      <c r="AU162" s="161" t="s">
        <v>152</v>
      </c>
      <c r="AV162" s="13" t="s">
        <v>152</v>
      </c>
      <c r="AW162" s="13" t="s">
        <v>30</v>
      </c>
      <c r="AX162" s="13" t="s">
        <v>81</v>
      </c>
      <c r="AY162" s="161" t="s">
        <v>144</v>
      </c>
    </row>
    <row r="163" spans="1:65" s="2" customFormat="1" ht="14.45" customHeight="1" x14ac:dyDescent="0.2">
      <c r="A163" s="32"/>
      <c r="B163" s="144"/>
      <c r="C163" s="168" t="s">
        <v>188</v>
      </c>
      <c r="D163" s="168" t="s">
        <v>189</v>
      </c>
      <c r="E163" s="169" t="s">
        <v>190</v>
      </c>
      <c r="F163" s="170" t="s">
        <v>191</v>
      </c>
      <c r="G163" s="171" t="s">
        <v>180</v>
      </c>
      <c r="H163" s="172">
        <v>342</v>
      </c>
      <c r="I163" s="173"/>
      <c r="J163" s="174">
        <f>ROUND(I163*H163,2)</f>
        <v>0</v>
      </c>
      <c r="K163" s="175"/>
      <c r="L163" s="176"/>
      <c r="M163" s="177" t="s">
        <v>1</v>
      </c>
      <c r="N163" s="178" t="s">
        <v>39</v>
      </c>
      <c r="O163" s="58"/>
      <c r="P163" s="155">
        <f>O163*H163</f>
        <v>0</v>
      </c>
      <c r="Q163" s="155">
        <v>1</v>
      </c>
      <c r="R163" s="155">
        <f>Q163*H163</f>
        <v>342</v>
      </c>
      <c r="S163" s="155">
        <v>0</v>
      </c>
      <c r="T163" s="156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57" t="s">
        <v>183</v>
      </c>
      <c r="AT163" s="157" t="s">
        <v>189</v>
      </c>
      <c r="AU163" s="157" t="s">
        <v>152</v>
      </c>
      <c r="AY163" s="17" t="s">
        <v>144</v>
      </c>
      <c r="BE163" s="158">
        <f>IF(N163="základná",J163,0)</f>
        <v>0</v>
      </c>
      <c r="BF163" s="158">
        <f>IF(N163="znížená",J163,0)</f>
        <v>0</v>
      </c>
      <c r="BG163" s="158">
        <f>IF(N163="zákl. prenesená",J163,0)</f>
        <v>0</v>
      </c>
      <c r="BH163" s="158">
        <f>IF(N163="zníž. prenesená",J163,0)</f>
        <v>0</v>
      </c>
      <c r="BI163" s="158">
        <f>IF(N163="nulová",J163,0)</f>
        <v>0</v>
      </c>
      <c r="BJ163" s="17" t="s">
        <v>152</v>
      </c>
      <c r="BK163" s="158">
        <f>ROUND(I163*H163,2)</f>
        <v>0</v>
      </c>
      <c r="BL163" s="17" t="s">
        <v>151</v>
      </c>
      <c r="BM163" s="157" t="s">
        <v>192</v>
      </c>
    </row>
    <row r="164" spans="1:65" s="13" customFormat="1" x14ac:dyDescent="0.2">
      <c r="B164" s="159"/>
      <c r="D164" s="160" t="s">
        <v>154</v>
      </c>
      <c r="F164" s="162" t="s">
        <v>193</v>
      </c>
      <c r="H164" s="163">
        <v>342</v>
      </c>
      <c r="I164" s="164"/>
      <c r="L164" s="159"/>
      <c r="M164" s="165"/>
      <c r="N164" s="166"/>
      <c r="O164" s="166"/>
      <c r="P164" s="166"/>
      <c r="Q164" s="166"/>
      <c r="R164" s="166"/>
      <c r="S164" s="166"/>
      <c r="T164" s="167"/>
      <c r="AT164" s="161" t="s">
        <v>154</v>
      </c>
      <c r="AU164" s="161" t="s">
        <v>152</v>
      </c>
      <c r="AV164" s="13" t="s">
        <v>152</v>
      </c>
      <c r="AW164" s="13" t="s">
        <v>3</v>
      </c>
      <c r="AX164" s="13" t="s">
        <v>81</v>
      </c>
      <c r="AY164" s="161" t="s">
        <v>144</v>
      </c>
    </row>
    <row r="165" spans="1:65" s="12" customFormat="1" ht="22.9" customHeight="1" x14ac:dyDescent="0.2">
      <c r="B165" s="131"/>
      <c r="D165" s="132" t="s">
        <v>72</v>
      </c>
      <c r="E165" s="142" t="s">
        <v>194</v>
      </c>
      <c r="F165" s="142" t="s">
        <v>195</v>
      </c>
      <c r="I165" s="134"/>
      <c r="J165" s="143">
        <f>BK165</f>
        <v>0</v>
      </c>
      <c r="L165" s="131"/>
      <c r="M165" s="136"/>
      <c r="N165" s="137"/>
      <c r="O165" s="137"/>
      <c r="P165" s="138">
        <f>SUM(P166:P195)</f>
        <v>0</v>
      </c>
      <c r="Q165" s="137"/>
      <c r="R165" s="138">
        <f>SUM(R166:R195)</f>
        <v>0.39999050000000003</v>
      </c>
      <c r="S165" s="137"/>
      <c r="T165" s="139">
        <f>SUM(T166:T195)</f>
        <v>545.72929999999997</v>
      </c>
      <c r="AR165" s="132" t="s">
        <v>81</v>
      </c>
      <c r="AT165" s="140" t="s">
        <v>72</v>
      </c>
      <c r="AU165" s="140" t="s">
        <v>81</v>
      </c>
      <c r="AY165" s="132" t="s">
        <v>144</v>
      </c>
      <c r="BK165" s="141">
        <f>SUM(BK166:BK195)</f>
        <v>0</v>
      </c>
    </row>
    <row r="166" spans="1:65" s="2" customFormat="1" ht="24.2" customHeight="1" x14ac:dyDescent="0.2">
      <c r="A166" s="32"/>
      <c r="B166" s="144"/>
      <c r="C166" s="145" t="s">
        <v>196</v>
      </c>
      <c r="D166" s="145" t="s">
        <v>147</v>
      </c>
      <c r="E166" s="146" t="s">
        <v>197</v>
      </c>
      <c r="F166" s="147" t="s">
        <v>198</v>
      </c>
      <c r="G166" s="148" t="s">
        <v>199</v>
      </c>
      <c r="H166" s="149">
        <v>111.9</v>
      </c>
      <c r="I166" s="150"/>
      <c r="J166" s="151">
        <f>ROUND(I166*H166,2)</f>
        <v>0</v>
      </c>
      <c r="K166" s="152"/>
      <c r="L166" s="33"/>
      <c r="M166" s="153" t="s">
        <v>1</v>
      </c>
      <c r="N166" s="154" t="s">
        <v>39</v>
      </c>
      <c r="O166" s="58"/>
      <c r="P166" s="155">
        <f>O166*H166</f>
        <v>0</v>
      </c>
      <c r="Q166" s="155">
        <v>0</v>
      </c>
      <c r="R166" s="155">
        <f>Q166*H166</f>
        <v>0</v>
      </c>
      <c r="S166" s="155">
        <v>9.8000000000000004E-2</v>
      </c>
      <c r="T166" s="156">
        <f>S166*H166</f>
        <v>10.966200000000001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57" t="s">
        <v>151</v>
      </c>
      <c r="AT166" s="157" t="s">
        <v>147</v>
      </c>
      <c r="AU166" s="157" t="s">
        <v>152</v>
      </c>
      <c r="AY166" s="17" t="s">
        <v>144</v>
      </c>
      <c r="BE166" s="158">
        <f>IF(N166="základná",J166,0)</f>
        <v>0</v>
      </c>
      <c r="BF166" s="158">
        <f>IF(N166="znížená",J166,0)</f>
        <v>0</v>
      </c>
      <c r="BG166" s="158">
        <f>IF(N166="zákl. prenesená",J166,0)</f>
        <v>0</v>
      </c>
      <c r="BH166" s="158">
        <f>IF(N166="zníž. prenesená",J166,0)</f>
        <v>0</v>
      </c>
      <c r="BI166" s="158">
        <f>IF(N166="nulová",J166,0)</f>
        <v>0</v>
      </c>
      <c r="BJ166" s="17" t="s">
        <v>152</v>
      </c>
      <c r="BK166" s="158">
        <f>ROUND(I166*H166,2)</f>
        <v>0</v>
      </c>
      <c r="BL166" s="17" t="s">
        <v>151</v>
      </c>
      <c r="BM166" s="157" t="s">
        <v>200</v>
      </c>
    </row>
    <row r="167" spans="1:65" s="13" customFormat="1" x14ac:dyDescent="0.2">
      <c r="B167" s="159"/>
      <c r="D167" s="160" t="s">
        <v>154</v>
      </c>
      <c r="E167" s="161" t="s">
        <v>1</v>
      </c>
      <c r="F167" s="162" t="s">
        <v>201</v>
      </c>
      <c r="H167" s="163">
        <v>68.099999999999994</v>
      </c>
      <c r="I167" s="164"/>
      <c r="L167" s="159"/>
      <c r="M167" s="165"/>
      <c r="N167" s="166"/>
      <c r="O167" s="166"/>
      <c r="P167" s="166"/>
      <c r="Q167" s="166"/>
      <c r="R167" s="166"/>
      <c r="S167" s="166"/>
      <c r="T167" s="167"/>
      <c r="AT167" s="161" t="s">
        <v>154</v>
      </c>
      <c r="AU167" s="161" t="s">
        <v>152</v>
      </c>
      <c r="AV167" s="13" t="s">
        <v>152</v>
      </c>
      <c r="AW167" s="13" t="s">
        <v>30</v>
      </c>
      <c r="AX167" s="13" t="s">
        <v>73</v>
      </c>
      <c r="AY167" s="161" t="s">
        <v>144</v>
      </c>
    </row>
    <row r="168" spans="1:65" s="13" customFormat="1" x14ac:dyDescent="0.2">
      <c r="B168" s="159"/>
      <c r="D168" s="160" t="s">
        <v>154</v>
      </c>
      <c r="E168" s="161" t="s">
        <v>1</v>
      </c>
      <c r="F168" s="162" t="s">
        <v>202</v>
      </c>
      <c r="H168" s="163">
        <v>43.8</v>
      </c>
      <c r="I168" s="164"/>
      <c r="L168" s="159"/>
      <c r="M168" s="165"/>
      <c r="N168" s="166"/>
      <c r="O168" s="166"/>
      <c r="P168" s="166"/>
      <c r="Q168" s="166"/>
      <c r="R168" s="166"/>
      <c r="S168" s="166"/>
      <c r="T168" s="167"/>
      <c r="AT168" s="161" t="s">
        <v>154</v>
      </c>
      <c r="AU168" s="161" t="s">
        <v>152</v>
      </c>
      <c r="AV168" s="13" t="s">
        <v>152</v>
      </c>
      <c r="AW168" s="13" t="s">
        <v>30</v>
      </c>
      <c r="AX168" s="13" t="s">
        <v>73</v>
      </c>
      <c r="AY168" s="161" t="s">
        <v>144</v>
      </c>
    </row>
    <row r="169" spans="1:65" s="14" customFormat="1" x14ac:dyDescent="0.2">
      <c r="B169" s="179"/>
      <c r="D169" s="160" t="s">
        <v>154</v>
      </c>
      <c r="E169" s="180" t="s">
        <v>1</v>
      </c>
      <c r="F169" s="181" t="s">
        <v>203</v>
      </c>
      <c r="H169" s="182">
        <v>111.9</v>
      </c>
      <c r="I169" s="183"/>
      <c r="L169" s="179"/>
      <c r="M169" s="184"/>
      <c r="N169" s="185"/>
      <c r="O169" s="185"/>
      <c r="P169" s="185"/>
      <c r="Q169" s="185"/>
      <c r="R169" s="185"/>
      <c r="S169" s="185"/>
      <c r="T169" s="186"/>
      <c r="AT169" s="180" t="s">
        <v>154</v>
      </c>
      <c r="AU169" s="180" t="s">
        <v>152</v>
      </c>
      <c r="AV169" s="14" t="s">
        <v>151</v>
      </c>
      <c r="AW169" s="14" t="s">
        <v>30</v>
      </c>
      <c r="AX169" s="14" t="s">
        <v>81</v>
      </c>
      <c r="AY169" s="180" t="s">
        <v>144</v>
      </c>
    </row>
    <row r="170" spans="1:65" s="2" customFormat="1" ht="37.9" customHeight="1" x14ac:dyDescent="0.2">
      <c r="A170" s="32"/>
      <c r="B170" s="144"/>
      <c r="C170" s="145" t="s">
        <v>204</v>
      </c>
      <c r="D170" s="145" t="s">
        <v>147</v>
      </c>
      <c r="E170" s="146" t="s">
        <v>205</v>
      </c>
      <c r="F170" s="147" t="s">
        <v>206</v>
      </c>
      <c r="G170" s="148" t="s">
        <v>199</v>
      </c>
      <c r="H170" s="149">
        <v>634</v>
      </c>
      <c r="I170" s="150"/>
      <c r="J170" s="151">
        <f>ROUND(I170*H170,2)</f>
        <v>0</v>
      </c>
      <c r="K170" s="152"/>
      <c r="L170" s="33"/>
      <c r="M170" s="153" t="s">
        <v>1</v>
      </c>
      <c r="N170" s="154" t="s">
        <v>39</v>
      </c>
      <c r="O170" s="58"/>
      <c r="P170" s="155">
        <f>O170*H170</f>
        <v>0</v>
      </c>
      <c r="Q170" s="155">
        <v>1.2E-4</v>
      </c>
      <c r="R170" s="155">
        <f>Q170*H170</f>
        <v>7.6080000000000009E-2</v>
      </c>
      <c r="S170" s="155">
        <v>0.10199999999999999</v>
      </c>
      <c r="T170" s="156">
        <f>S170*H170</f>
        <v>64.667999999999992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57" t="s">
        <v>151</v>
      </c>
      <c r="AT170" s="157" t="s">
        <v>147</v>
      </c>
      <c r="AU170" s="157" t="s">
        <v>152</v>
      </c>
      <c r="AY170" s="17" t="s">
        <v>144</v>
      </c>
      <c r="BE170" s="158">
        <f>IF(N170="základná",J170,0)</f>
        <v>0</v>
      </c>
      <c r="BF170" s="158">
        <f>IF(N170="znížená",J170,0)</f>
        <v>0</v>
      </c>
      <c r="BG170" s="158">
        <f>IF(N170="zákl. prenesená",J170,0)</f>
        <v>0</v>
      </c>
      <c r="BH170" s="158">
        <f>IF(N170="zníž. prenesená",J170,0)</f>
        <v>0</v>
      </c>
      <c r="BI170" s="158">
        <f>IF(N170="nulová",J170,0)</f>
        <v>0</v>
      </c>
      <c r="BJ170" s="17" t="s">
        <v>152</v>
      </c>
      <c r="BK170" s="158">
        <f>ROUND(I170*H170,2)</f>
        <v>0</v>
      </c>
      <c r="BL170" s="17" t="s">
        <v>151</v>
      </c>
      <c r="BM170" s="157" t="s">
        <v>207</v>
      </c>
    </row>
    <row r="171" spans="1:65" s="13" customFormat="1" x14ac:dyDescent="0.2">
      <c r="B171" s="159"/>
      <c r="D171" s="160" t="s">
        <v>154</v>
      </c>
      <c r="E171" s="161" t="s">
        <v>1</v>
      </c>
      <c r="F171" s="162" t="s">
        <v>208</v>
      </c>
      <c r="H171" s="163">
        <v>634</v>
      </c>
      <c r="I171" s="164"/>
      <c r="L171" s="159"/>
      <c r="M171" s="165"/>
      <c r="N171" s="166"/>
      <c r="O171" s="166"/>
      <c r="P171" s="166"/>
      <c r="Q171" s="166"/>
      <c r="R171" s="166"/>
      <c r="S171" s="166"/>
      <c r="T171" s="167"/>
      <c r="AT171" s="161" t="s">
        <v>154</v>
      </c>
      <c r="AU171" s="161" t="s">
        <v>152</v>
      </c>
      <c r="AV171" s="13" t="s">
        <v>152</v>
      </c>
      <c r="AW171" s="13" t="s">
        <v>30</v>
      </c>
      <c r="AX171" s="13" t="s">
        <v>81</v>
      </c>
      <c r="AY171" s="161" t="s">
        <v>144</v>
      </c>
    </row>
    <row r="172" spans="1:65" s="2" customFormat="1" ht="37.9" customHeight="1" x14ac:dyDescent="0.2">
      <c r="A172" s="32"/>
      <c r="B172" s="144"/>
      <c r="C172" s="145" t="s">
        <v>209</v>
      </c>
      <c r="D172" s="145" t="s">
        <v>147</v>
      </c>
      <c r="E172" s="146" t="s">
        <v>210</v>
      </c>
      <c r="F172" s="147" t="s">
        <v>211</v>
      </c>
      <c r="G172" s="148" t="s">
        <v>199</v>
      </c>
      <c r="H172" s="149">
        <v>681.15</v>
      </c>
      <c r="I172" s="150"/>
      <c r="J172" s="151">
        <f>ROUND(I172*H172,2)</f>
        <v>0</v>
      </c>
      <c r="K172" s="152"/>
      <c r="L172" s="33"/>
      <c r="M172" s="153" t="s">
        <v>1</v>
      </c>
      <c r="N172" s="154" t="s">
        <v>39</v>
      </c>
      <c r="O172" s="58"/>
      <c r="P172" s="155">
        <f>O172*H172</f>
        <v>0</v>
      </c>
      <c r="Q172" s="155">
        <v>2.7E-4</v>
      </c>
      <c r="R172" s="155">
        <f>Q172*H172</f>
        <v>0.1839105</v>
      </c>
      <c r="S172" s="155">
        <v>0.254</v>
      </c>
      <c r="T172" s="156">
        <f>S172*H172</f>
        <v>173.0121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57" t="s">
        <v>151</v>
      </c>
      <c r="AT172" s="157" t="s">
        <v>147</v>
      </c>
      <c r="AU172" s="157" t="s">
        <v>152</v>
      </c>
      <c r="AY172" s="17" t="s">
        <v>144</v>
      </c>
      <c r="BE172" s="158">
        <f>IF(N172="základná",J172,0)</f>
        <v>0</v>
      </c>
      <c r="BF172" s="158">
        <f>IF(N172="znížená",J172,0)</f>
        <v>0</v>
      </c>
      <c r="BG172" s="158">
        <f>IF(N172="zákl. prenesená",J172,0)</f>
        <v>0</v>
      </c>
      <c r="BH172" s="158">
        <f>IF(N172="zníž. prenesená",J172,0)</f>
        <v>0</v>
      </c>
      <c r="BI172" s="158">
        <f>IF(N172="nulová",J172,0)</f>
        <v>0</v>
      </c>
      <c r="BJ172" s="17" t="s">
        <v>152</v>
      </c>
      <c r="BK172" s="158">
        <f>ROUND(I172*H172,2)</f>
        <v>0</v>
      </c>
      <c r="BL172" s="17" t="s">
        <v>151</v>
      </c>
      <c r="BM172" s="157" t="s">
        <v>212</v>
      </c>
    </row>
    <row r="173" spans="1:65" s="13" customFormat="1" x14ac:dyDescent="0.2">
      <c r="B173" s="159"/>
      <c r="D173" s="160" t="s">
        <v>154</v>
      </c>
      <c r="E173" s="161" t="s">
        <v>1</v>
      </c>
      <c r="F173" s="162" t="s">
        <v>213</v>
      </c>
      <c r="H173" s="163">
        <v>681.15</v>
      </c>
      <c r="I173" s="164"/>
      <c r="L173" s="159"/>
      <c r="M173" s="165"/>
      <c r="N173" s="166"/>
      <c r="O173" s="166"/>
      <c r="P173" s="166"/>
      <c r="Q173" s="166"/>
      <c r="R173" s="166"/>
      <c r="S173" s="166"/>
      <c r="T173" s="167"/>
      <c r="AT173" s="161" t="s">
        <v>154</v>
      </c>
      <c r="AU173" s="161" t="s">
        <v>152</v>
      </c>
      <c r="AV173" s="13" t="s">
        <v>152</v>
      </c>
      <c r="AW173" s="13" t="s">
        <v>30</v>
      </c>
      <c r="AX173" s="13" t="s">
        <v>81</v>
      </c>
      <c r="AY173" s="161" t="s">
        <v>144</v>
      </c>
    </row>
    <row r="174" spans="1:65" s="2" customFormat="1" ht="37.9" customHeight="1" x14ac:dyDescent="0.2">
      <c r="A174" s="32"/>
      <c r="B174" s="144"/>
      <c r="C174" s="145" t="s">
        <v>214</v>
      </c>
      <c r="D174" s="145" t="s">
        <v>147</v>
      </c>
      <c r="E174" s="146" t="s">
        <v>215</v>
      </c>
      <c r="F174" s="147" t="s">
        <v>216</v>
      </c>
      <c r="G174" s="148" t="s">
        <v>199</v>
      </c>
      <c r="H174" s="149">
        <v>280</v>
      </c>
      <c r="I174" s="150"/>
      <c r="J174" s="151">
        <f>ROUND(I174*H174,2)</f>
        <v>0</v>
      </c>
      <c r="K174" s="152"/>
      <c r="L174" s="33"/>
      <c r="M174" s="153" t="s">
        <v>1</v>
      </c>
      <c r="N174" s="154" t="s">
        <v>39</v>
      </c>
      <c r="O174" s="58"/>
      <c r="P174" s="155">
        <f>O174*H174</f>
        <v>0</v>
      </c>
      <c r="Q174" s="155">
        <v>5.0000000000000001E-4</v>
      </c>
      <c r="R174" s="155">
        <f>Q174*H174</f>
        <v>0.14000000000000001</v>
      </c>
      <c r="S174" s="155">
        <v>0.50800000000000001</v>
      </c>
      <c r="T174" s="156">
        <f>S174*H174</f>
        <v>142.24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57" t="s">
        <v>151</v>
      </c>
      <c r="AT174" s="157" t="s">
        <v>147</v>
      </c>
      <c r="AU174" s="157" t="s">
        <v>152</v>
      </c>
      <c r="AY174" s="17" t="s">
        <v>144</v>
      </c>
      <c r="BE174" s="158">
        <f>IF(N174="základná",J174,0)</f>
        <v>0</v>
      </c>
      <c r="BF174" s="158">
        <f>IF(N174="znížená",J174,0)</f>
        <v>0</v>
      </c>
      <c r="BG174" s="158">
        <f>IF(N174="zákl. prenesená",J174,0)</f>
        <v>0</v>
      </c>
      <c r="BH174" s="158">
        <f>IF(N174="zníž. prenesená",J174,0)</f>
        <v>0</v>
      </c>
      <c r="BI174" s="158">
        <f>IF(N174="nulová",J174,0)</f>
        <v>0</v>
      </c>
      <c r="BJ174" s="17" t="s">
        <v>152</v>
      </c>
      <c r="BK174" s="158">
        <f>ROUND(I174*H174,2)</f>
        <v>0</v>
      </c>
      <c r="BL174" s="17" t="s">
        <v>151</v>
      </c>
      <c r="BM174" s="157" t="s">
        <v>217</v>
      </c>
    </row>
    <row r="175" spans="1:65" s="13" customFormat="1" x14ac:dyDescent="0.2">
      <c r="B175" s="159"/>
      <c r="D175" s="160" t="s">
        <v>154</v>
      </c>
      <c r="E175" s="161" t="s">
        <v>1</v>
      </c>
      <c r="F175" s="162" t="s">
        <v>218</v>
      </c>
      <c r="H175" s="163">
        <v>228</v>
      </c>
      <c r="I175" s="164"/>
      <c r="L175" s="159"/>
      <c r="M175" s="165"/>
      <c r="N175" s="166"/>
      <c r="O175" s="166"/>
      <c r="P175" s="166"/>
      <c r="Q175" s="166"/>
      <c r="R175" s="166"/>
      <c r="S175" s="166"/>
      <c r="T175" s="167"/>
      <c r="AT175" s="161" t="s">
        <v>154</v>
      </c>
      <c r="AU175" s="161" t="s">
        <v>152</v>
      </c>
      <c r="AV175" s="13" t="s">
        <v>152</v>
      </c>
      <c r="AW175" s="13" t="s">
        <v>30</v>
      </c>
      <c r="AX175" s="13" t="s">
        <v>73</v>
      </c>
      <c r="AY175" s="161" t="s">
        <v>144</v>
      </c>
    </row>
    <row r="176" spans="1:65" s="13" customFormat="1" ht="22.5" x14ac:dyDescent="0.2">
      <c r="B176" s="159"/>
      <c r="D176" s="160" t="s">
        <v>154</v>
      </c>
      <c r="E176" s="161" t="s">
        <v>1</v>
      </c>
      <c r="F176" s="162" t="s">
        <v>219</v>
      </c>
      <c r="H176" s="163">
        <v>52</v>
      </c>
      <c r="I176" s="164"/>
      <c r="L176" s="159"/>
      <c r="M176" s="165"/>
      <c r="N176" s="166"/>
      <c r="O176" s="166"/>
      <c r="P176" s="166"/>
      <c r="Q176" s="166"/>
      <c r="R176" s="166"/>
      <c r="S176" s="166"/>
      <c r="T176" s="167"/>
      <c r="AT176" s="161" t="s">
        <v>154</v>
      </c>
      <c r="AU176" s="161" t="s">
        <v>152</v>
      </c>
      <c r="AV176" s="13" t="s">
        <v>152</v>
      </c>
      <c r="AW176" s="13" t="s">
        <v>30</v>
      </c>
      <c r="AX176" s="13" t="s">
        <v>73</v>
      </c>
      <c r="AY176" s="161" t="s">
        <v>144</v>
      </c>
    </row>
    <row r="177" spans="1:65" s="14" customFormat="1" x14ac:dyDescent="0.2">
      <c r="B177" s="179"/>
      <c r="D177" s="160" t="s">
        <v>154</v>
      </c>
      <c r="E177" s="180" t="s">
        <v>1</v>
      </c>
      <c r="F177" s="181" t="s">
        <v>203</v>
      </c>
      <c r="H177" s="182">
        <v>280</v>
      </c>
      <c r="I177" s="183"/>
      <c r="L177" s="179"/>
      <c r="M177" s="184"/>
      <c r="N177" s="185"/>
      <c r="O177" s="185"/>
      <c r="P177" s="185"/>
      <c r="Q177" s="185"/>
      <c r="R177" s="185"/>
      <c r="S177" s="185"/>
      <c r="T177" s="186"/>
      <c r="AT177" s="180" t="s">
        <v>154</v>
      </c>
      <c r="AU177" s="180" t="s">
        <v>152</v>
      </c>
      <c r="AV177" s="14" t="s">
        <v>151</v>
      </c>
      <c r="AW177" s="14" t="s">
        <v>30</v>
      </c>
      <c r="AX177" s="14" t="s">
        <v>81</v>
      </c>
      <c r="AY177" s="180" t="s">
        <v>144</v>
      </c>
    </row>
    <row r="178" spans="1:65" s="2" customFormat="1" ht="24.2" customHeight="1" x14ac:dyDescent="0.2">
      <c r="A178" s="32"/>
      <c r="B178" s="144"/>
      <c r="C178" s="145" t="s">
        <v>220</v>
      </c>
      <c r="D178" s="145" t="s">
        <v>147</v>
      </c>
      <c r="E178" s="146" t="s">
        <v>221</v>
      </c>
      <c r="F178" s="147" t="s">
        <v>222</v>
      </c>
      <c r="G178" s="148" t="s">
        <v>223</v>
      </c>
      <c r="H178" s="149">
        <v>34.4</v>
      </c>
      <c r="I178" s="150"/>
      <c r="J178" s="151">
        <f>ROUND(I178*H178,2)</f>
        <v>0</v>
      </c>
      <c r="K178" s="152"/>
      <c r="L178" s="33"/>
      <c r="M178" s="153" t="s">
        <v>1</v>
      </c>
      <c r="N178" s="154" t="s">
        <v>39</v>
      </c>
      <c r="O178" s="58"/>
      <c r="P178" s="155">
        <f>O178*H178</f>
        <v>0</v>
      </c>
      <c r="Q178" s="155">
        <v>0</v>
      </c>
      <c r="R178" s="155">
        <f>Q178*H178</f>
        <v>0</v>
      </c>
      <c r="S178" s="155">
        <v>0.14499999999999999</v>
      </c>
      <c r="T178" s="156">
        <f>S178*H178</f>
        <v>4.9879999999999995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57" t="s">
        <v>151</v>
      </c>
      <c r="AT178" s="157" t="s">
        <v>147</v>
      </c>
      <c r="AU178" s="157" t="s">
        <v>152</v>
      </c>
      <c r="AY178" s="17" t="s">
        <v>144</v>
      </c>
      <c r="BE178" s="158">
        <f>IF(N178="základná",J178,0)</f>
        <v>0</v>
      </c>
      <c r="BF178" s="158">
        <f>IF(N178="znížená",J178,0)</f>
        <v>0</v>
      </c>
      <c r="BG178" s="158">
        <f>IF(N178="zákl. prenesená",J178,0)</f>
        <v>0</v>
      </c>
      <c r="BH178" s="158">
        <f>IF(N178="zníž. prenesená",J178,0)</f>
        <v>0</v>
      </c>
      <c r="BI178" s="158">
        <f>IF(N178="nulová",J178,0)</f>
        <v>0</v>
      </c>
      <c r="BJ178" s="17" t="s">
        <v>152</v>
      </c>
      <c r="BK178" s="158">
        <f>ROUND(I178*H178,2)</f>
        <v>0</v>
      </c>
      <c r="BL178" s="17" t="s">
        <v>151</v>
      </c>
      <c r="BM178" s="157" t="s">
        <v>224</v>
      </c>
    </row>
    <row r="179" spans="1:65" s="13" customFormat="1" x14ac:dyDescent="0.2">
      <c r="B179" s="159"/>
      <c r="D179" s="160" t="s">
        <v>154</v>
      </c>
      <c r="E179" s="161" t="s">
        <v>1</v>
      </c>
      <c r="F179" s="162" t="s">
        <v>225</v>
      </c>
      <c r="H179" s="163">
        <v>34.4</v>
      </c>
      <c r="I179" s="164"/>
      <c r="L179" s="159"/>
      <c r="M179" s="165"/>
      <c r="N179" s="166"/>
      <c r="O179" s="166"/>
      <c r="P179" s="166"/>
      <c r="Q179" s="166"/>
      <c r="R179" s="166"/>
      <c r="S179" s="166"/>
      <c r="T179" s="167"/>
      <c r="AT179" s="161" t="s">
        <v>154</v>
      </c>
      <c r="AU179" s="161" t="s">
        <v>152</v>
      </c>
      <c r="AV179" s="13" t="s">
        <v>152</v>
      </c>
      <c r="AW179" s="13" t="s">
        <v>30</v>
      </c>
      <c r="AX179" s="13" t="s">
        <v>81</v>
      </c>
      <c r="AY179" s="161" t="s">
        <v>144</v>
      </c>
    </row>
    <row r="180" spans="1:65" s="2" customFormat="1" ht="24.2" customHeight="1" x14ac:dyDescent="0.2">
      <c r="A180" s="32"/>
      <c r="B180" s="144"/>
      <c r="C180" s="145" t="s">
        <v>226</v>
      </c>
      <c r="D180" s="145" t="s">
        <v>147</v>
      </c>
      <c r="E180" s="146" t="s">
        <v>227</v>
      </c>
      <c r="F180" s="147" t="s">
        <v>228</v>
      </c>
      <c r="G180" s="148" t="s">
        <v>199</v>
      </c>
      <c r="H180" s="149">
        <v>43.8</v>
      </c>
      <c r="I180" s="150"/>
      <c r="J180" s="151">
        <f>ROUND(I180*H180,2)</f>
        <v>0</v>
      </c>
      <c r="K180" s="152"/>
      <c r="L180" s="33"/>
      <c r="M180" s="153" t="s">
        <v>1</v>
      </c>
      <c r="N180" s="154" t="s">
        <v>39</v>
      </c>
      <c r="O180" s="58"/>
      <c r="P180" s="155">
        <f>O180*H180</f>
        <v>0</v>
      </c>
      <c r="Q180" s="155">
        <v>0</v>
      </c>
      <c r="R180" s="155">
        <f>Q180*H180</f>
        <v>0</v>
      </c>
      <c r="S180" s="155">
        <v>0.22500000000000001</v>
      </c>
      <c r="T180" s="156">
        <f>S180*H180</f>
        <v>9.8550000000000004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57" t="s">
        <v>151</v>
      </c>
      <c r="AT180" s="157" t="s">
        <v>147</v>
      </c>
      <c r="AU180" s="157" t="s">
        <v>152</v>
      </c>
      <c r="AY180" s="17" t="s">
        <v>144</v>
      </c>
      <c r="BE180" s="158">
        <f>IF(N180="základná",J180,0)</f>
        <v>0</v>
      </c>
      <c r="BF180" s="158">
        <f>IF(N180="znížená",J180,0)</f>
        <v>0</v>
      </c>
      <c r="BG180" s="158">
        <f>IF(N180="zákl. prenesená",J180,0)</f>
        <v>0</v>
      </c>
      <c r="BH180" s="158">
        <f>IF(N180="zníž. prenesená",J180,0)</f>
        <v>0</v>
      </c>
      <c r="BI180" s="158">
        <f>IF(N180="nulová",J180,0)</f>
        <v>0</v>
      </c>
      <c r="BJ180" s="17" t="s">
        <v>152</v>
      </c>
      <c r="BK180" s="158">
        <f>ROUND(I180*H180,2)</f>
        <v>0</v>
      </c>
      <c r="BL180" s="17" t="s">
        <v>151</v>
      </c>
      <c r="BM180" s="157" t="s">
        <v>229</v>
      </c>
    </row>
    <row r="181" spans="1:65" s="13" customFormat="1" x14ac:dyDescent="0.2">
      <c r="B181" s="159"/>
      <c r="D181" s="160" t="s">
        <v>154</v>
      </c>
      <c r="E181" s="161" t="s">
        <v>1</v>
      </c>
      <c r="F181" s="162" t="s">
        <v>202</v>
      </c>
      <c r="H181" s="163">
        <v>43.8</v>
      </c>
      <c r="I181" s="164"/>
      <c r="L181" s="159"/>
      <c r="M181" s="165"/>
      <c r="N181" s="166"/>
      <c r="O181" s="166"/>
      <c r="P181" s="166"/>
      <c r="Q181" s="166"/>
      <c r="R181" s="166"/>
      <c r="S181" s="166"/>
      <c r="T181" s="167"/>
      <c r="AT181" s="161" t="s">
        <v>154</v>
      </c>
      <c r="AU181" s="161" t="s">
        <v>152</v>
      </c>
      <c r="AV181" s="13" t="s">
        <v>152</v>
      </c>
      <c r="AW181" s="13" t="s">
        <v>30</v>
      </c>
      <c r="AX181" s="13" t="s">
        <v>81</v>
      </c>
      <c r="AY181" s="161" t="s">
        <v>144</v>
      </c>
    </row>
    <row r="182" spans="1:65" s="2" customFormat="1" ht="24.2" customHeight="1" x14ac:dyDescent="0.2">
      <c r="A182" s="32"/>
      <c r="B182" s="144"/>
      <c r="C182" s="145" t="s">
        <v>230</v>
      </c>
      <c r="D182" s="145" t="s">
        <v>147</v>
      </c>
      <c r="E182" s="146" t="s">
        <v>231</v>
      </c>
      <c r="F182" s="147" t="s">
        <v>232</v>
      </c>
      <c r="G182" s="148" t="s">
        <v>199</v>
      </c>
      <c r="H182" s="149">
        <v>280</v>
      </c>
      <c r="I182" s="150"/>
      <c r="J182" s="151">
        <f>ROUND(I182*H182,2)</f>
        <v>0</v>
      </c>
      <c r="K182" s="152"/>
      <c r="L182" s="33"/>
      <c r="M182" s="153" t="s">
        <v>1</v>
      </c>
      <c r="N182" s="154" t="s">
        <v>39</v>
      </c>
      <c r="O182" s="58"/>
      <c r="P182" s="155">
        <f>O182*H182</f>
        <v>0</v>
      </c>
      <c r="Q182" s="155">
        <v>0</v>
      </c>
      <c r="R182" s="155">
        <f>Q182*H182</f>
        <v>0</v>
      </c>
      <c r="S182" s="155">
        <v>0.5</v>
      </c>
      <c r="T182" s="156">
        <f>S182*H182</f>
        <v>140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57" t="s">
        <v>151</v>
      </c>
      <c r="AT182" s="157" t="s">
        <v>147</v>
      </c>
      <c r="AU182" s="157" t="s">
        <v>152</v>
      </c>
      <c r="AY182" s="17" t="s">
        <v>144</v>
      </c>
      <c r="BE182" s="158">
        <f>IF(N182="základná",J182,0)</f>
        <v>0</v>
      </c>
      <c r="BF182" s="158">
        <f>IF(N182="znížená",J182,0)</f>
        <v>0</v>
      </c>
      <c r="BG182" s="158">
        <f>IF(N182="zákl. prenesená",J182,0)</f>
        <v>0</v>
      </c>
      <c r="BH182" s="158">
        <f>IF(N182="zníž. prenesená",J182,0)</f>
        <v>0</v>
      </c>
      <c r="BI182" s="158">
        <f>IF(N182="nulová",J182,0)</f>
        <v>0</v>
      </c>
      <c r="BJ182" s="17" t="s">
        <v>152</v>
      </c>
      <c r="BK182" s="158">
        <f>ROUND(I182*H182,2)</f>
        <v>0</v>
      </c>
      <c r="BL182" s="17" t="s">
        <v>151</v>
      </c>
      <c r="BM182" s="157" t="s">
        <v>233</v>
      </c>
    </row>
    <row r="183" spans="1:65" s="13" customFormat="1" x14ac:dyDescent="0.2">
      <c r="B183" s="159"/>
      <c r="D183" s="160" t="s">
        <v>154</v>
      </c>
      <c r="E183" s="161" t="s">
        <v>1</v>
      </c>
      <c r="F183" s="162" t="s">
        <v>218</v>
      </c>
      <c r="H183" s="163">
        <v>228</v>
      </c>
      <c r="I183" s="164"/>
      <c r="L183" s="159"/>
      <c r="M183" s="165"/>
      <c r="N183" s="166"/>
      <c r="O183" s="166"/>
      <c r="P183" s="166"/>
      <c r="Q183" s="166"/>
      <c r="R183" s="166"/>
      <c r="S183" s="166"/>
      <c r="T183" s="167"/>
      <c r="AT183" s="161" t="s">
        <v>154</v>
      </c>
      <c r="AU183" s="161" t="s">
        <v>152</v>
      </c>
      <c r="AV183" s="13" t="s">
        <v>152</v>
      </c>
      <c r="AW183" s="13" t="s">
        <v>30</v>
      </c>
      <c r="AX183" s="13" t="s">
        <v>73</v>
      </c>
      <c r="AY183" s="161" t="s">
        <v>144</v>
      </c>
    </row>
    <row r="184" spans="1:65" s="13" customFormat="1" ht="22.5" x14ac:dyDescent="0.2">
      <c r="B184" s="159"/>
      <c r="D184" s="160" t="s">
        <v>154</v>
      </c>
      <c r="E184" s="161" t="s">
        <v>1</v>
      </c>
      <c r="F184" s="162" t="s">
        <v>219</v>
      </c>
      <c r="H184" s="163">
        <v>52</v>
      </c>
      <c r="I184" s="164"/>
      <c r="L184" s="159"/>
      <c r="M184" s="165"/>
      <c r="N184" s="166"/>
      <c r="O184" s="166"/>
      <c r="P184" s="166"/>
      <c r="Q184" s="166"/>
      <c r="R184" s="166"/>
      <c r="S184" s="166"/>
      <c r="T184" s="167"/>
      <c r="AT184" s="161" t="s">
        <v>154</v>
      </c>
      <c r="AU184" s="161" t="s">
        <v>152</v>
      </c>
      <c r="AV184" s="13" t="s">
        <v>152</v>
      </c>
      <c r="AW184" s="13" t="s">
        <v>30</v>
      </c>
      <c r="AX184" s="13" t="s">
        <v>73</v>
      </c>
      <c r="AY184" s="161" t="s">
        <v>144</v>
      </c>
    </row>
    <row r="185" spans="1:65" s="14" customFormat="1" x14ac:dyDescent="0.2">
      <c r="B185" s="179"/>
      <c r="D185" s="160" t="s">
        <v>154</v>
      </c>
      <c r="E185" s="180" t="s">
        <v>1</v>
      </c>
      <c r="F185" s="181" t="s">
        <v>203</v>
      </c>
      <c r="H185" s="182">
        <v>280</v>
      </c>
      <c r="I185" s="183"/>
      <c r="L185" s="179"/>
      <c r="M185" s="184"/>
      <c r="N185" s="185"/>
      <c r="O185" s="185"/>
      <c r="P185" s="185"/>
      <c r="Q185" s="185"/>
      <c r="R185" s="185"/>
      <c r="S185" s="185"/>
      <c r="T185" s="186"/>
      <c r="AT185" s="180" t="s">
        <v>154</v>
      </c>
      <c r="AU185" s="180" t="s">
        <v>152</v>
      </c>
      <c r="AV185" s="14" t="s">
        <v>151</v>
      </c>
      <c r="AW185" s="14" t="s">
        <v>30</v>
      </c>
      <c r="AX185" s="14" t="s">
        <v>81</v>
      </c>
      <c r="AY185" s="180" t="s">
        <v>144</v>
      </c>
    </row>
    <row r="186" spans="1:65" s="2" customFormat="1" ht="14.45" customHeight="1" x14ac:dyDescent="0.2">
      <c r="A186" s="32"/>
      <c r="B186" s="144"/>
      <c r="C186" s="145" t="s">
        <v>234</v>
      </c>
      <c r="D186" s="145" t="s">
        <v>147</v>
      </c>
      <c r="E186" s="146" t="s">
        <v>235</v>
      </c>
      <c r="F186" s="147" t="s">
        <v>236</v>
      </c>
      <c r="G186" s="148" t="s">
        <v>180</v>
      </c>
      <c r="H186" s="149">
        <v>545.72900000000004</v>
      </c>
      <c r="I186" s="150"/>
      <c r="J186" s="151">
        <f>ROUND(I186*H186,2)</f>
        <v>0</v>
      </c>
      <c r="K186" s="152"/>
      <c r="L186" s="33"/>
      <c r="M186" s="153" t="s">
        <v>1</v>
      </c>
      <c r="N186" s="154" t="s">
        <v>39</v>
      </c>
      <c r="O186" s="58"/>
      <c r="P186" s="155">
        <f>O186*H186</f>
        <v>0</v>
      </c>
      <c r="Q186" s="155">
        <v>0</v>
      </c>
      <c r="R186" s="155">
        <f>Q186*H186</f>
        <v>0</v>
      </c>
      <c r="S186" s="155">
        <v>0</v>
      </c>
      <c r="T186" s="156">
        <f>S186*H186</f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57" t="s">
        <v>151</v>
      </c>
      <c r="AT186" s="157" t="s">
        <v>147</v>
      </c>
      <c r="AU186" s="157" t="s">
        <v>152</v>
      </c>
      <c r="AY186" s="17" t="s">
        <v>144</v>
      </c>
      <c r="BE186" s="158">
        <f>IF(N186="základná",J186,0)</f>
        <v>0</v>
      </c>
      <c r="BF186" s="158">
        <f>IF(N186="znížená",J186,0)</f>
        <v>0</v>
      </c>
      <c r="BG186" s="158">
        <f>IF(N186="zákl. prenesená",J186,0)</f>
        <v>0</v>
      </c>
      <c r="BH186" s="158">
        <f>IF(N186="zníž. prenesená",J186,0)</f>
        <v>0</v>
      </c>
      <c r="BI186" s="158">
        <f>IF(N186="nulová",J186,0)</f>
        <v>0</v>
      </c>
      <c r="BJ186" s="17" t="s">
        <v>152</v>
      </c>
      <c r="BK186" s="158">
        <f>ROUND(I186*H186,2)</f>
        <v>0</v>
      </c>
      <c r="BL186" s="17" t="s">
        <v>151</v>
      </c>
      <c r="BM186" s="157" t="s">
        <v>237</v>
      </c>
    </row>
    <row r="187" spans="1:65" s="13" customFormat="1" x14ac:dyDescent="0.2">
      <c r="B187" s="159"/>
      <c r="D187" s="160" t="s">
        <v>154</v>
      </c>
      <c r="E187" s="161" t="s">
        <v>1</v>
      </c>
      <c r="F187" s="162" t="s">
        <v>238</v>
      </c>
      <c r="H187" s="163">
        <v>390.88600000000002</v>
      </c>
      <c r="I187" s="164"/>
      <c r="L187" s="159"/>
      <c r="M187" s="165"/>
      <c r="N187" s="166"/>
      <c r="O187" s="166"/>
      <c r="P187" s="166"/>
      <c r="Q187" s="166"/>
      <c r="R187" s="166"/>
      <c r="S187" s="166"/>
      <c r="T187" s="167"/>
      <c r="AT187" s="161" t="s">
        <v>154</v>
      </c>
      <c r="AU187" s="161" t="s">
        <v>152</v>
      </c>
      <c r="AV187" s="13" t="s">
        <v>152</v>
      </c>
      <c r="AW187" s="13" t="s">
        <v>30</v>
      </c>
      <c r="AX187" s="13" t="s">
        <v>73</v>
      </c>
      <c r="AY187" s="161" t="s">
        <v>144</v>
      </c>
    </row>
    <row r="188" spans="1:65" s="13" customFormat="1" x14ac:dyDescent="0.2">
      <c r="B188" s="159"/>
      <c r="D188" s="160" t="s">
        <v>154</v>
      </c>
      <c r="E188" s="161" t="s">
        <v>1</v>
      </c>
      <c r="F188" s="162" t="s">
        <v>239</v>
      </c>
      <c r="H188" s="163">
        <v>154.84299999999999</v>
      </c>
      <c r="I188" s="164"/>
      <c r="L188" s="159"/>
      <c r="M188" s="165"/>
      <c r="N188" s="166"/>
      <c r="O188" s="166"/>
      <c r="P188" s="166"/>
      <c r="Q188" s="166"/>
      <c r="R188" s="166"/>
      <c r="S188" s="166"/>
      <c r="T188" s="167"/>
      <c r="AT188" s="161" t="s">
        <v>154</v>
      </c>
      <c r="AU188" s="161" t="s">
        <v>152</v>
      </c>
      <c r="AV188" s="13" t="s">
        <v>152</v>
      </c>
      <c r="AW188" s="13" t="s">
        <v>30</v>
      </c>
      <c r="AX188" s="13" t="s">
        <v>73</v>
      </c>
      <c r="AY188" s="161" t="s">
        <v>144</v>
      </c>
    </row>
    <row r="189" spans="1:65" s="14" customFormat="1" x14ac:dyDescent="0.2">
      <c r="B189" s="179"/>
      <c r="D189" s="160" t="s">
        <v>154</v>
      </c>
      <c r="E189" s="180" t="s">
        <v>1</v>
      </c>
      <c r="F189" s="181" t="s">
        <v>203</v>
      </c>
      <c r="H189" s="182">
        <v>545.72900000000004</v>
      </c>
      <c r="I189" s="183"/>
      <c r="L189" s="179"/>
      <c r="M189" s="184"/>
      <c r="N189" s="185"/>
      <c r="O189" s="185"/>
      <c r="P189" s="185"/>
      <c r="Q189" s="185"/>
      <c r="R189" s="185"/>
      <c r="S189" s="185"/>
      <c r="T189" s="186"/>
      <c r="AT189" s="180" t="s">
        <v>154</v>
      </c>
      <c r="AU189" s="180" t="s">
        <v>152</v>
      </c>
      <c r="AV189" s="14" t="s">
        <v>151</v>
      </c>
      <c r="AW189" s="14" t="s">
        <v>30</v>
      </c>
      <c r="AX189" s="14" t="s">
        <v>81</v>
      </c>
      <c r="AY189" s="180" t="s">
        <v>144</v>
      </c>
    </row>
    <row r="190" spans="1:65" s="2" customFormat="1" ht="24.2" customHeight="1" x14ac:dyDescent="0.2">
      <c r="A190" s="32"/>
      <c r="B190" s="144"/>
      <c r="C190" s="145" t="s">
        <v>240</v>
      </c>
      <c r="D190" s="145" t="s">
        <v>147</v>
      </c>
      <c r="E190" s="146" t="s">
        <v>241</v>
      </c>
      <c r="F190" s="147" t="s">
        <v>242</v>
      </c>
      <c r="G190" s="148" t="s">
        <v>180</v>
      </c>
      <c r="H190" s="149">
        <v>4911.5609999999997</v>
      </c>
      <c r="I190" s="150"/>
      <c r="J190" s="151">
        <f>ROUND(I190*H190,2)</f>
        <v>0</v>
      </c>
      <c r="K190" s="152"/>
      <c r="L190" s="33"/>
      <c r="M190" s="153" t="s">
        <v>1</v>
      </c>
      <c r="N190" s="154" t="s">
        <v>39</v>
      </c>
      <c r="O190" s="58"/>
      <c r="P190" s="155">
        <f>O190*H190</f>
        <v>0</v>
      </c>
      <c r="Q190" s="155">
        <v>0</v>
      </c>
      <c r="R190" s="155">
        <f>Q190*H190</f>
        <v>0</v>
      </c>
      <c r="S190" s="155">
        <v>0</v>
      </c>
      <c r="T190" s="156">
        <f>S190*H190</f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57" t="s">
        <v>151</v>
      </c>
      <c r="AT190" s="157" t="s">
        <v>147</v>
      </c>
      <c r="AU190" s="157" t="s">
        <v>152</v>
      </c>
      <c r="AY190" s="17" t="s">
        <v>144</v>
      </c>
      <c r="BE190" s="158">
        <f>IF(N190="základná",J190,0)</f>
        <v>0</v>
      </c>
      <c r="BF190" s="158">
        <f>IF(N190="znížená",J190,0)</f>
        <v>0</v>
      </c>
      <c r="BG190" s="158">
        <f>IF(N190="zákl. prenesená",J190,0)</f>
        <v>0</v>
      </c>
      <c r="BH190" s="158">
        <f>IF(N190="zníž. prenesená",J190,0)</f>
        <v>0</v>
      </c>
      <c r="BI190" s="158">
        <f>IF(N190="nulová",J190,0)</f>
        <v>0</v>
      </c>
      <c r="BJ190" s="17" t="s">
        <v>152</v>
      </c>
      <c r="BK190" s="158">
        <f>ROUND(I190*H190,2)</f>
        <v>0</v>
      </c>
      <c r="BL190" s="17" t="s">
        <v>151</v>
      </c>
      <c r="BM190" s="157" t="s">
        <v>243</v>
      </c>
    </row>
    <row r="191" spans="1:65" s="13" customFormat="1" x14ac:dyDescent="0.2">
      <c r="B191" s="159"/>
      <c r="D191" s="160" t="s">
        <v>154</v>
      </c>
      <c r="F191" s="162" t="s">
        <v>244</v>
      </c>
      <c r="H191" s="163">
        <v>4911.5609999999997</v>
      </c>
      <c r="I191" s="164"/>
      <c r="L191" s="159"/>
      <c r="M191" s="165"/>
      <c r="N191" s="166"/>
      <c r="O191" s="166"/>
      <c r="P191" s="166"/>
      <c r="Q191" s="166"/>
      <c r="R191" s="166"/>
      <c r="S191" s="166"/>
      <c r="T191" s="167"/>
      <c r="AT191" s="161" t="s">
        <v>154</v>
      </c>
      <c r="AU191" s="161" t="s">
        <v>152</v>
      </c>
      <c r="AV191" s="13" t="s">
        <v>152</v>
      </c>
      <c r="AW191" s="13" t="s">
        <v>3</v>
      </c>
      <c r="AX191" s="13" t="s">
        <v>81</v>
      </c>
      <c r="AY191" s="161" t="s">
        <v>144</v>
      </c>
    </row>
    <row r="192" spans="1:65" s="2" customFormat="1" ht="24.2" customHeight="1" x14ac:dyDescent="0.2">
      <c r="A192" s="32"/>
      <c r="B192" s="144"/>
      <c r="C192" s="145" t="s">
        <v>245</v>
      </c>
      <c r="D192" s="145" t="s">
        <v>147</v>
      </c>
      <c r="E192" s="146" t="s">
        <v>246</v>
      </c>
      <c r="F192" s="147" t="s">
        <v>247</v>
      </c>
      <c r="G192" s="148" t="s">
        <v>180</v>
      </c>
      <c r="H192" s="149">
        <v>154.84299999999999</v>
      </c>
      <c r="I192" s="150"/>
      <c r="J192" s="151">
        <f>ROUND(I192*H192,2)</f>
        <v>0</v>
      </c>
      <c r="K192" s="152"/>
      <c r="L192" s="33"/>
      <c r="M192" s="153" t="s">
        <v>1</v>
      </c>
      <c r="N192" s="154" t="s">
        <v>39</v>
      </c>
      <c r="O192" s="58"/>
      <c r="P192" s="155">
        <f>O192*H192</f>
        <v>0</v>
      </c>
      <c r="Q192" s="155">
        <v>0</v>
      </c>
      <c r="R192" s="155">
        <f>Q192*H192</f>
        <v>0</v>
      </c>
      <c r="S192" s="155">
        <v>0</v>
      </c>
      <c r="T192" s="156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57" t="s">
        <v>151</v>
      </c>
      <c r="AT192" s="157" t="s">
        <v>147</v>
      </c>
      <c r="AU192" s="157" t="s">
        <v>152</v>
      </c>
      <c r="AY192" s="17" t="s">
        <v>144</v>
      </c>
      <c r="BE192" s="158">
        <f>IF(N192="základná",J192,0)</f>
        <v>0</v>
      </c>
      <c r="BF192" s="158">
        <f>IF(N192="znížená",J192,0)</f>
        <v>0</v>
      </c>
      <c r="BG192" s="158">
        <f>IF(N192="zákl. prenesená",J192,0)</f>
        <v>0</v>
      </c>
      <c r="BH192" s="158">
        <f>IF(N192="zníž. prenesená",J192,0)</f>
        <v>0</v>
      </c>
      <c r="BI192" s="158">
        <f>IF(N192="nulová",J192,0)</f>
        <v>0</v>
      </c>
      <c r="BJ192" s="17" t="s">
        <v>152</v>
      </c>
      <c r="BK192" s="158">
        <f>ROUND(I192*H192,2)</f>
        <v>0</v>
      </c>
      <c r="BL192" s="17" t="s">
        <v>151</v>
      </c>
      <c r="BM192" s="157" t="s">
        <v>248</v>
      </c>
    </row>
    <row r="193" spans="1:65" s="13" customFormat="1" x14ac:dyDescent="0.2">
      <c r="B193" s="159"/>
      <c r="D193" s="160" t="s">
        <v>154</v>
      </c>
      <c r="E193" s="161" t="s">
        <v>1</v>
      </c>
      <c r="F193" s="162" t="s">
        <v>239</v>
      </c>
      <c r="H193" s="163">
        <v>154.84299999999999</v>
      </c>
      <c r="I193" s="164"/>
      <c r="L193" s="159"/>
      <c r="M193" s="165"/>
      <c r="N193" s="166"/>
      <c r="O193" s="166"/>
      <c r="P193" s="166"/>
      <c r="Q193" s="166"/>
      <c r="R193" s="166"/>
      <c r="S193" s="166"/>
      <c r="T193" s="167"/>
      <c r="AT193" s="161" t="s">
        <v>154</v>
      </c>
      <c r="AU193" s="161" t="s">
        <v>152</v>
      </c>
      <c r="AV193" s="13" t="s">
        <v>152</v>
      </c>
      <c r="AW193" s="13" t="s">
        <v>30</v>
      </c>
      <c r="AX193" s="13" t="s">
        <v>81</v>
      </c>
      <c r="AY193" s="161" t="s">
        <v>144</v>
      </c>
    </row>
    <row r="194" spans="1:65" s="2" customFormat="1" ht="24.2" customHeight="1" x14ac:dyDescent="0.2">
      <c r="A194" s="32"/>
      <c r="B194" s="144"/>
      <c r="C194" s="145" t="s">
        <v>7</v>
      </c>
      <c r="D194" s="145" t="s">
        <v>147</v>
      </c>
      <c r="E194" s="146" t="s">
        <v>249</v>
      </c>
      <c r="F194" s="147" t="s">
        <v>250</v>
      </c>
      <c r="G194" s="148" t="s">
        <v>180</v>
      </c>
      <c r="H194" s="149">
        <v>390.88600000000002</v>
      </c>
      <c r="I194" s="150"/>
      <c r="J194" s="151">
        <f>ROUND(I194*H194,2)</f>
        <v>0</v>
      </c>
      <c r="K194" s="152"/>
      <c r="L194" s="33"/>
      <c r="M194" s="153" t="s">
        <v>1</v>
      </c>
      <c r="N194" s="154" t="s">
        <v>39</v>
      </c>
      <c r="O194" s="58"/>
      <c r="P194" s="155">
        <f>O194*H194</f>
        <v>0</v>
      </c>
      <c r="Q194" s="155">
        <v>0</v>
      </c>
      <c r="R194" s="155">
        <f>Q194*H194</f>
        <v>0</v>
      </c>
      <c r="S194" s="155">
        <v>0</v>
      </c>
      <c r="T194" s="156">
        <f>S194*H194</f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57" t="s">
        <v>151</v>
      </c>
      <c r="AT194" s="157" t="s">
        <v>147</v>
      </c>
      <c r="AU194" s="157" t="s">
        <v>152</v>
      </c>
      <c r="AY194" s="17" t="s">
        <v>144</v>
      </c>
      <c r="BE194" s="158">
        <f>IF(N194="základná",J194,0)</f>
        <v>0</v>
      </c>
      <c r="BF194" s="158">
        <f>IF(N194="znížená",J194,0)</f>
        <v>0</v>
      </c>
      <c r="BG194" s="158">
        <f>IF(N194="zákl. prenesená",J194,0)</f>
        <v>0</v>
      </c>
      <c r="BH194" s="158">
        <f>IF(N194="zníž. prenesená",J194,0)</f>
        <v>0</v>
      </c>
      <c r="BI194" s="158">
        <f>IF(N194="nulová",J194,0)</f>
        <v>0</v>
      </c>
      <c r="BJ194" s="17" t="s">
        <v>152</v>
      </c>
      <c r="BK194" s="158">
        <f>ROUND(I194*H194,2)</f>
        <v>0</v>
      </c>
      <c r="BL194" s="17" t="s">
        <v>151</v>
      </c>
      <c r="BM194" s="157" t="s">
        <v>251</v>
      </c>
    </row>
    <row r="195" spans="1:65" s="13" customFormat="1" x14ac:dyDescent="0.2">
      <c r="B195" s="159"/>
      <c r="D195" s="160" t="s">
        <v>154</v>
      </c>
      <c r="E195" s="161" t="s">
        <v>1</v>
      </c>
      <c r="F195" s="162" t="s">
        <v>252</v>
      </c>
      <c r="H195" s="163">
        <v>390.88600000000002</v>
      </c>
      <c r="I195" s="164"/>
      <c r="L195" s="159"/>
      <c r="M195" s="165"/>
      <c r="N195" s="166"/>
      <c r="O195" s="166"/>
      <c r="P195" s="166"/>
      <c r="Q195" s="166"/>
      <c r="R195" s="166"/>
      <c r="S195" s="166"/>
      <c r="T195" s="167"/>
      <c r="AT195" s="161" t="s">
        <v>154</v>
      </c>
      <c r="AU195" s="161" t="s">
        <v>152</v>
      </c>
      <c r="AV195" s="13" t="s">
        <v>152</v>
      </c>
      <c r="AW195" s="13" t="s">
        <v>30</v>
      </c>
      <c r="AX195" s="13" t="s">
        <v>81</v>
      </c>
      <c r="AY195" s="161" t="s">
        <v>144</v>
      </c>
    </row>
    <row r="196" spans="1:65" s="12" customFormat="1" ht="22.9" customHeight="1" x14ac:dyDescent="0.2">
      <c r="B196" s="131"/>
      <c r="D196" s="132" t="s">
        <v>72</v>
      </c>
      <c r="E196" s="142" t="s">
        <v>253</v>
      </c>
      <c r="F196" s="142" t="s">
        <v>254</v>
      </c>
      <c r="I196" s="134"/>
      <c r="J196" s="143">
        <f>BK196</f>
        <v>0</v>
      </c>
      <c r="L196" s="131"/>
      <c r="M196" s="136"/>
      <c r="N196" s="137"/>
      <c r="O196" s="137"/>
      <c r="P196" s="138">
        <f>SUM(P197:P214)</f>
        <v>0</v>
      </c>
      <c r="Q196" s="137"/>
      <c r="R196" s="138">
        <f>SUM(R197:R214)</f>
        <v>0</v>
      </c>
      <c r="S196" s="137"/>
      <c r="T196" s="139">
        <f>SUM(T197:T214)</f>
        <v>0</v>
      </c>
      <c r="AR196" s="132" t="s">
        <v>81</v>
      </c>
      <c r="AT196" s="140" t="s">
        <v>72</v>
      </c>
      <c r="AU196" s="140" t="s">
        <v>81</v>
      </c>
      <c r="AY196" s="132" t="s">
        <v>144</v>
      </c>
      <c r="BK196" s="141">
        <f>SUM(BK197:BK214)</f>
        <v>0</v>
      </c>
    </row>
    <row r="197" spans="1:65" s="2" customFormat="1" ht="24.2" customHeight="1" x14ac:dyDescent="0.2">
      <c r="A197" s="32"/>
      <c r="B197" s="144"/>
      <c r="C197" s="145" t="s">
        <v>255</v>
      </c>
      <c r="D197" s="145" t="s">
        <v>147</v>
      </c>
      <c r="E197" s="146" t="s">
        <v>256</v>
      </c>
      <c r="F197" s="147" t="s">
        <v>257</v>
      </c>
      <c r="G197" s="148" t="s">
        <v>199</v>
      </c>
      <c r="H197" s="149">
        <v>300</v>
      </c>
      <c r="I197" s="150"/>
      <c r="J197" s="151">
        <f>ROUND(I197*H197,2)</f>
        <v>0</v>
      </c>
      <c r="K197" s="152"/>
      <c r="L197" s="33"/>
      <c r="M197" s="153" t="s">
        <v>1</v>
      </c>
      <c r="N197" s="154" t="s">
        <v>39</v>
      </c>
      <c r="O197" s="58"/>
      <c r="P197" s="155">
        <f>O197*H197</f>
        <v>0</v>
      </c>
      <c r="Q197" s="155">
        <v>0</v>
      </c>
      <c r="R197" s="155">
        <f>Q197*H197</f>
        <v>0</v>
      </c>
      <c r="S197" s="155">
        <v>0</v>
      </c>
      <c r="T197" s="156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57" t="s">
        <v>151</v>
      </c>
      <c r="AT197" s="157" t="s">
        <v>147</v>
      </c>
      <c r="AU197" s="157" t="s">
        <v>152</v>
      </c>
      <c r="AY197" s="17" t="s">
        <v>144</v>
      </c>
      <c r="BE197" s="158">
        <f>IF(N197="základná",J197,0)</f>
        <v>0</v>
      </c>
      <c r="BF197" s="158">
        <f>IF(N197="znížená",J197,0)</f>
        <v>0</v>
      </c>
      <c r="BG197" s="158">
        <f>IF(N197="zákl. prenesená",J197,0)</f>
        <v>0</v>
      </c>
      <c r="BH197" s="158">
        <f>IF(N197="zníž. prenesená",J197,0)</f>
        <v>0</v>
      </c>
      <c r="BI197" s="158">
        <f>IF(N197="nulová",J197,0)</f>
        <v>0</v>
      </c>
      <c r="BJ197" s="17" t="s">
        <v>152</v>
      </c>
      <c r="BK197" s="158">
        <f>ROUND(I197*H197,2)</f>
        <v>0</v>
      </c>
      <c r="BL197" s="17" t="s">
        <v>151</v>
      </c>
      <c r="BM197" s="157" t="s">
        <v>258</v>
      </c>
    </row>
    <row r="198" spans="1:65" s="2" customFormat="1" ht="24.2" customHeight="1" x14ac:dyDescent="0.2">
      <c r="A198" s="32"/>
      <c r="B198" s="144"/>
      <c r="C198" s="145" t="s">
        <v>259</v>
      </c>
      <c r="D198" s="145" t="s">
        <v>147</v>
      </c>
      <c r="E198" s="146" t="s">
        <v>260</v>
      </c>
      <c r="F198" s="147" t="s">
        <v>261</v>
      </c>
      <c r="G198" s="148" t="s">
        <v>150</v>
      </c>
      <c r="H198" s="149">
        <v>126</v>
      </c>
      <c r="I198" s="150"/>
      <c r="J198" s="151">
        <f>ROUND(I198*H198,2)</f>
        <v>0</v>
      </c>
      <c r="K198" s="152"/>
      <c r="L198" s="33"/>
      <c r="M198" s="153" t="s">
        <v>1</v>
      </c>
      <c r="N198" s="154" t="s">
        <v>39</v>
      </c>
      <c r="O198" s="58"/>
      <c r="P198" s="155">
        <f>O198*H198</f>
        <v>0</v>
      </c>
      <c r="Q198" s="155">
        <v>0</v>
      </c>
      <c r="R198" s="155">
        <f>Q198*H198</f>
        <v>0</v>
      </c>
      <c r="S198" s="155">
        <v>0</v>
      </c>
      <c r="T198" s="156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57" t="s">
        <v>151</v>
      </c>
      <c r="AT198" s="157" t="s">
        <v>147</v>
      </c>
      <c r="AU198" s="157" t="s">
        <v>152</v>
      </c>
      <c r="AY198" s="17" t="s">
        <v>144</v>
      </c>
      <c r="BE198" s="158">
        <f>IF(N198="základná",J198,0)</f>
        <v>0</v>
      </c>
      <c r="BF198" s="158">
        <f>IF(N198="znížená",J198,0)</f>
        <v>0</v>
      </c>
      <c r="BG198" s="158">
        <f>IF(N198="zákl. prenesená",J198,0)</f>
        <v>0</v>
      </c>
      <c r="BH198" s="158">
        <f>IF(N198="zníž. prenesená",J198,0)</f>
        <v>0</v>
      </c>
      <c r="BI198" s="158">
        <f>IF(N198="nulová",J198,0)</f>
        <v>0</v>
      </c>
      <c r="BJ198" s="17" t="s">
        <v>152</v>
      </c>
      <c r="BK198" s="158">
        <f>ROUND(I198*H198,2)</f>
        <v>0</v>
      </c>
      <c r="BL198" s="17" t="s">
        <v>151</v>
      </c>
      <c r="BM198" s="157" t="s">
        <v>262</v>
      </c>
    </row>
    <row r="199" spans="1:65" s="13" customFormat="1" x14ac:dyDescent="0.2">
      <c r="B199" s="159"/>
      <c r="D199" s="160" t="s">
        <v>154</v>
      </c>
      <c r="E199" s="161" t="s">
        <v>1</v>
      </c>
      <c r="F199" s="162" t="s">
        <v>263</v>
      </c>
      <c r="H199" s="163">
        <v>67.2</v>
      </c>
      <c r="I199" s="164"/>
      <c r="L199" s="159"/>
      <c r="M199" s="165"/>
      <c r="N199" s="166"/>
      <c r="O199" s="166"/>
      <c r="P199" s="166"/>
      <c r="Q199" s="166"/>
      <c r="R199" s="166"/>
      <c r="S199" s="166"/>
      <c r="T199" s="167"/>
      <c r="AT199" s="161" t="s">
        <v>154</v>
      </c>
      <c r="AU199" s="161" t="s">
        <v>152</v>
      </c>
      <c r="AV199" s="13" t="s">
        <v>152</v>
      </c>
      <c r="AW199" s="13" t="s">
        <v>30</v>
      </c>
      <c r="AX199" s="13" t="s">
        <v>73</v>
      </c>
      <c r="AY199" s="161" t="s">
        <v>144</v>
      </c>
    </row>
    <row r="200" spans="1:65" s="13" customFormat="1" x14ac:dyDescent="0.2">
      <c r="B200" s="159"/>
      <c r="D200" s="160" t="s">
        <v>154</v>
      </c>
      <c r="E200" s="161" t="s">
        <v>1</v>
      </c>
      <c r="F200" s="162" t="s">
        <v>264</v>
      </c>
      <c r="H200" s="163">
        <v>58.8</v>
      </c>
      <c r="I200" s="164"/>
      <c r="L200" s="159"/>
      <c r="M200" s="165"/>
      <c r="N200" s="166"/>
      <c r="O200" s="166"/>
      <c r="P200" s="166"/>
      <c r="Q200" s="166"/>
      <c r="R200" s="166"/>
      <c r="S200" s="166"/>
      <c r="T200" s="167"/>
      <c r="AT200" s="161" t="s">
        <v>154</v>
      </c>
      <c r="AU200" s="161" t="s">
        <v>152</v>
      </c>
      <c r="AV200" s="13" t="s">
        <v>152</v>
      </c>
      <c r="AW200" s="13" t="s">
        <v>30</v>
      </c>
      <c r="AX200" s="13" t="s">
        <v>73</v>
      </c>
      <c r="AY200" s="161" t="s">
        <v>144</v>
      </c>
    </row>
    <row r="201" spans="1:65" s="14" customFormat="1" x14ac:dyDescent="0.2">
      <c r="B201" s="179"/>
      <c r="D201" s="160" t="s">
        <v>154</v>
      </c>
      <c r="E201" s="180" t="s">
        <v>1</v>
      </c>
      <c r="F201" s="181" t="s">
        <v>203</v>
      </c>
      <c r="H201" s="182">
        <v>126</v>
      </c>
      <c r="I201" s="183"/>
      <c r="L201" s="179"/>
      <c r="M201" s="184"/>
      <c r="N201" s="185"/>
      <c r="O201" s="185"/>
      <c r="P201" s="185"/>
      <c r="Q201" s="185"/>
      <c r="R201" s="185"/>
      <c r="S201" s="185"/>
      <c r="T201" s="186"/>
      <c r="AT201" s="180" t="s">
        <v>154</v>
      </c>
      <c r="AU201" s="180" t="s">
        <v>152</v>
      </c>
      <c r="AV201" s="14" t="s">
        <v>151</v>
      </c>
      <c r="AW201" s="14" t="s">
        <v>30</v>
      </c>
      <c r="AX201" s="14" t="s">
        <v>81</v>
      </c>
      <c r="AY201" s="180" t="s">
        <v>144</v>
      </c>
    </row>
    <row r="202" spans="1:65" s="2" customFormat="1" ht="14.45" customHeight="1" x14ac:dyDescent="0.2">
      <c r="A202" s="32"/>
      <c r="B202" s="144"/>
      <c r="C202" s="145" t="s">
        <v>265</v>
      </c>
      <c r="D202" s="145" t="s">
        <v>147</v>
      </c>
      <c r="E202" s="146" t="s">
        <v>266</v>
      </c>
      <c r="F202" s="147" t="s">
        <v>267</v>
      </c>
      <c r="G202" s="148" t="s">
        <v>150</v>
      </c>
      <c r="H202" s="149">
        <v>51.2</v>
      </c>
      <c r="I202" s="150"/>
      <c r="J202" s="151">
        <f>ROUND(I202*H202,2)</f>
        <v>0</v>
      </c>
      <c r="K202" s="152"/>
      <c r="L202" s="33"/>
      <c r="M202" s="153" t="s">
        <v>1</v>
      </c>
      <c r="N202" s="154" t="s">
        <v>39</v>
      </c>
      <c r="O202" s="58"/>
      <c r="P202" s="155">
        <f>O202*H202</f>
        <v>0</v>
      </c>
      <c r="Q202" s="155">
        <v>0</v>
      </c>
      <c r="R202" s="155">
        <f>Q202*H202</f>
        <v>0</v>
      </c>
      <c r="S202" s="155">
        <v>0</v>
      </c>
      <c r="T202" s="156">
        <f>S202*H202</f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57" t="s">
        <v>151</v>
      </c>
      <c r="AT202" s="157" t="s">
        <v>147</v>
      </c>
      <c r="AU202" s="157" t="s">
        <v>152</v>
      </c>
      <c r="AY202" s="17" t="s">
        <v>144</v>
      </c>
      <c r="BE202" s="158">
        <f>IF(N202="základná",J202,0)</f>
        <v>0</v>
      </c>
      <c r="BF202" s="158">
        <f>IF(N202="znížená",J202,0)</f>
        <v>0</v>
      </c>
      <c r="BG202" s="158">
        <f>IF(N202="zákl. prenesená",J202,0)</f>
        <v>0</v>
      </c>
      <c r="BH202" s="158">
        <f>IF(N202="zníž. prenesená",J202,0)</f>
        <v>0</v>
      </c>
      <c r="BI202" s="158">
        <f>IF(N202="nulová",J202,0)</f>
        <v>0</v>
      </c>
      <c r="BJ202" s="17" t="s">
        <v>152</v>
      </c>
      <c r="BK202" s="158">
        <f>ROUND(I202*H202,2)</f>
        <v>0</v>
      </c>
      <c r="BL202" s="17" t="s">
        <v>151</v>
      </c>
      <c r="BM202" s="157" t="s">
        <v>268</v>
      </c>
    </row>
    <row r="203" spans="1:65" s="13" customFormat="1" x14ac:dyDescent="0.2">
      <c r="B203" s="159"/>
      <c r="D203" s="160" t="s">
        <v>154</v>
      </c>
      <c r="E203" s="161" t="s">
        <v>1</v>
      </c>
      <c r="F203" s="162" t="s">
        <v>269</v>
      </c>
      <c r="H203" s="163">
        <v>26</v>
      </c>
      <c r="I203" s="164"/>
      <c r="L203" s="159"/>
      <c r="M203" s="165"/>
      <c r="N203" s="166"/>
      <c r="O203" s="166"/>
      <c r="P203" s="166"/>
      <c r="Q203" s="166"/>
      <c r="R203" s="166"/>
      <c r="S203" s="166"/>
      <c r="T203" s="167"/>
      <c r="AT203" s="161" t="s">
        <v>154</v>
      </c>
      <c r="AU203" s="161" t="s">
        <v>152</v>
      </c>
      <c r="AV203" s="13" t="s">
        <v>152</v>
      </c>
      <c r="AW203" s="13" t="s">
        <v>30</v>
      </c>
      <c r="AX203" s="13" t="s">
        <v>73</v>
      </c>
      <c r="AY203" s="161" t="s">
        <v>144</v>
      </c>
    </row>
    <row r="204" spans="1:65" s="13" customFormat="1" x14ac:dyDescent="0.2">
      <c r="B204" s="159"/>
      <c r="D204" s="160" t="s">
        <v>154</v>
      </c>
      <c r="E204" s="161" t="s">
        <v>1</v>
      </c>
      <c r="F204" s="162" t="s">
        <v>270</v>
      </c>
      <c r="H204" s="163">
        <v>25.2</v>
      </c>
      <c r="I204" s="164"/>
      <c r="L204" s="159"/>
      <c r="M204" s="165"/>
      <c r="N204" s="166"/>
      <c r="O204" s="166"/>
      <c r="P204" s="166"/>
      <c r="Q204" s="166"/>
      <c r="R204" s="166"/>
      <c r="S204" s="166"/>
      <c r="T204" s="167"/>
      <c r="AT204" s="161" t="s">
        <v>154</v>
      </c>
      <c r="AU204" s="161" t="s">
        <v>152</v>
      </c>
      <c r="AV204" s="13" t="s">
        <v>152</v>
      </c>
      <c r="AW204" s="13" t="s">
        <v>30</v>
      </c>
      <c r="AX204" s="13" t="s">
        <v>73</v>
      </c>
      <c r="AY204" s="161" t="s">
        <v>144</v>
      </c>
    </row>
    <row r="205" spans="1:65" s="14" customFormat="1" x14ac:dyDescent="0.2">
      <c r="B205" s="179"/>
      <c r="D205" s="160" t="s">
        <v>154</v>
      </c>
      <c r="E205" s="180" t="s">
        <v>1</v>
      </c>
      <c r="F205" s="181" t="s">
        <v>203</v>
      </c>
      <c r="H205" s="182">
        <v>51.2</v>
      </c>
      <c r="I205" s="183"/>
      <c r="L205" s="179"/>
      <c r="M205" s="184"/>
      <c r="N205" s="185"/>
      <c r="O205" s="185"/>
      <c r="P205" s="185"/>
      <c r="Q205" s="185"/>
      <c r="R205" s="185"/>
      <c r="S205" s="185"/>
      <c r="T205" s="186"/>
      <c r="AT205" s="180" t="s">
        <v>154</v>
      </c>
      <c r="AU205" s="180" t="s">
        <v>152</v>
      </c>
      <c r="AV205" s="14" t="s">
        <v>151</v>
      </c>
      <c r="AW205" s="14" t="s">
        <v>30</v>
      </c>
      <c r="AX205" s="14" t="s">
        <v>81</v>
      </c>
      <c r="AY205" s="180" t="s">
        <v>144</v>
      </c>
    </row>
    <row r="206" spans="1:65" s="2" customFormat="1" ht="24.2" customHeight="1" x14ac:dyDescent="0.2">
      <c r="A206" s="32"/>
      <c r="B206" s="144"/>
      <c r="C206" s="145" t="s">
        <v>271</v>
      </c>
      <c r="D206" s="145" t="s">
        <v>147</v>
      </c>
      <c r="E206" s="146" t="s">
        <v>272</v>
      </c>
      <c r="F206" s="147" t="s">
        <v>273</v>
      </c>
      <c r="G206" s="148" t="s">
        <v>199</v>
      </c>
      <c r="H206" s="149">
        <v>300</v>
      </c>
      <c r="I206" s="150"/>
      <c r="J206" s="151">
        <f>ROUND(I206*H206,2)</f>
        <v>0</v>
      </c>
      <c r="K206" s="152"/>
      <c r="L206" s="33"/>
      <c r="M206" s="153" t="s">
        <v>1</v>
      </c>
      <c r="N206" s="154" t="s">
        <v>39</v>
      </c>
      <c r="O206" s="58"/>
      <c r="P206" s="155">
        <f>O206*H206</f>
        <v>0</v>
      </c>
      <c r="Q206" s="155">
        <v>0</v>
      </c>
      <c r="R206" s="155">
        <f>Q206*H206</f>
        <v>0</v>
      </c>
      <c r="S206" s="155">
        <v>0</v>
      </c>
      <c r="T206" s="156">
        <f>S206*H206</f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57" t="s">
        <v>151</v>
      </c>
      <c r="AT206" s="157" t="s">
        <v>147</v>
      </c>
      <c r="AU206" s="157" t="s">
        <v>152</v>
      </c>
      <c r="AY206" s="17" t="s">
        <v>144</v>
      </c>
      <c r="BE206" s="158">
        <f>IF(N206="základná",J206,0)</f>
        <v>0</v>
      </c>
      <c r="BF206" s="158">
        <f>IF(N206="znížená",J206,0)</f>
        <v>0</v>
      </c>
      <c r="BG206" s="158">
        <f>IF(N206="zákl. prenesená",J206,0)</f>
        <v>0</v>
      </c>
      <c r="BH206" s="158">
        <f>IF(N206="zníž. prenesená",J206,0)</f>
        <v>0</v>
      </c>
      <c r="BI206" s="158">
        <f>IF(N206="nulová",J206,0)</f>
        <v>0</v>
      </c>
      <c r="BJ206" s="17" t="s">
        <v>152</v>
      </c>
      <c r="BK206" s="158">
        <f>ROUND(I206*H206,2)</f>
        <v>0</v>
      </c>
      <c r="BL206" s="17" t="s">
        <v>151</v>
      </c>
      <c r="BM206" s="157" t="s">
        <v>274</v>
      </c>
    </row>
    <row r="207" spans="1:65" s="2" customFormat="1" ht="24.2" customHeight="1" x14ac:dyDescent="0.2">
      <c r="A207" s="32"/>
      <c r="B207" s="144"/>
      <c r="C207" s="145" t="s">
        <v>275</v>
      </c>
      <c r="D207" s="145" t="s">
        <v>147</v>
      </c>
      <c r="E207" s="146" t="s">
        <v>276</v>
      </c>
      <c r="F207" s="147" t="s">
        <v>277</v>
      </c>
      <c r="G207" s="148" t="s">
        <v>199</v>
      </c>
      <c r="H207" s="149">
        <v>2100</v>
      </c>
      <c r="I207" s="150"/>
      <c r="J207" s="151">
        <f>ROUND(I207*H207,2)</f>
        <v>0</v>
      </c>
      <c r="K207" s="152"/>
      <c r="L207" s="33"/>
      <c r="M207" s="153" t="s">
        <v>1</v>
      </c>
      <c r="N207" s="154" t="s">
        <v>39</v>
      </c>
      <c r="O207" s="58"/>
      <c r="P207" s="155">
        <f>O207*H207</f>
        <v>0</v>
      </c>
      <c r="Q207" s="155">
        <v>0</v>
      </c>
      <c r="R207" s="155">
        <f>Q207*H207</f>
        <v>0</v>
      </c>
      <c r="S207" s="155">
        <v>0</v>
      </c>
      <c r="T207" s="156">
        <f>S207*H207</f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57" t="s">
        <v>151</v>
      </c>
      <c r="AT207" s="157" t="s">
        <v>147</v>
      </c>
      <c r="AU207" s="157" t="s">
        <v>152</v>
      </c>
      <c r="AY207" s="17" t="s">
        <v>144</v>
      </c>
      <c r="BE207" s="158">
        <f>IF(N207="základná",J207,0)</f>
        <v>0</v>
      </c>
      <c r="BF207" s="158">
        <f>IF(N207="znížená",J207,0)</f>
        <v>0</v>
      </c>
      <c r="BG207" s="158">
        <f>IF(N207="zákl. prenesená",J207,0)</f>
        <v>0</v>
      </c>
      <c r="BH207" s="158">
        <f>IF(N207="zníž. prenesená",J207,0)</f>
        <v>0</v>
      </c>
      <c r="BI207" s="158">
        <f>IF(N207="nulová",J207,0)</f>
        <v>0</v>
      </c>
      <c r="BJ207" s="17" t="s">
        <v>152</v>
      </c>
      <c r="BK207" s="158">
        <f>ROUND(I207*H207,2)</f>
        <v>0</v>
      </c>
      <c r="BL207" s="17" t="s">
        <v>151</v>
      </c>
      <c r="BM207" s="157" t="s">
        <v>278</v>
      </c>
    </row>
    <row r="208" spans="1:65" s="13" customFormat="1" x14ac:dyDescent="0.2">
      <c r="B208" s="159"/>
      <c r="D208" s="160" t="s">
        <v>154</v>
      </c>
      <c r="F208" s="162" t="s">
        <v>279</v>
      </c>
      <c r="H208" s="163">
        <v>2100</v>
      </c>
      <c r="I208" s="164"/>
      <c r="L208" s="159"/>
      <c r="M208" s="165"/>
      <c r="N208" s="166"/>
      <c r="O208" s="166"/>
      <c r="P208" s="166"/>
      <c r="Q208" s="166"/>
      <c r="R208" s="166"/>
      <c r="S208" s="166"/>
      <c r="T208" s="167"/>
      <c r="AT208" s="161" t="s">
        <v>154</v>
      </c>
      <c r="AU208" s="161" t="s">
        <v>152</v>
      </c>
      <c r="AV208" s="13" t="s">
        <v>152</v>
      </c>
      <c r="AW208" s="13" t="s">
        <v>3</v>
      </c>
      <c r="AX208" s="13" t="s">
        <v>81</v>
      </c>
      <c r="AY208" s="161" t="s">
        <v>144</v>
      </c>
    </row>
    <row r="209" spans="1:65" s="2" customFormat="1" ht="37.9" customHeight="1" x14ac:dyDescent="0.2">
      <c r="A209" s="32"/>
      <c r="B209" s="144"/>
      <c r="C209" s="145" t="s">
        <v>280</v>
      </c>
      <c r="D209" s="145" t="s">
        <v>147</v>
      </c>
      <c r="E209" s="146" t="s">
        <v>165</v>
      </c>
      <c r="F209" s="147" t="s">
        <v>166</v>
      </c>
      <c r="G209" s="148" t="s">
        <v>150</v>
      </c>
      <c r="H209" s="149">
        <v>177.2</v>
      </c>
      <c r="I209" s="150"/>
      <c r="J209" s="151">
        <f>ROUND(I209*H209,2)</f>
        <v>0</v>
      </c>
      <c r="K209" s="152"/>
      <c r="L209" s="33"/>
      <c r="M209" s="153" t="s">
        <v>1</v>
      </c>
      <c r="N209" s="154" t="s">
        <v>39</v>
      </c>
      <c r="O209" s="58"/>
      <c r="P209" s="155">
        <f>O209*H209</f>
        <v>0</v>
      </c>
      <c r="Q209" s="155">
        <v>0</v>
      </c>
      <c r="R209" s="155">
        <f>Q209*H209</f>
        <v>0</v>
      </c>
      <c r="S209" s="155">
        <v>0</v>
      </c>
      <c r="T209" s="156">
        <f>S209*H209</f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57" t="s">
        <v>151</v>
      </c>
      <c r="AT209" s="157" t="s">
        <v>147</v>
      </c>
      <c r="AU209" s="157" t="s">
        <v>152</v>
      </c>
      <c r="AY209" s="17" t="s">
        <v>144</v>
      </c>
      <c r="BE209" s="158">
        <f>IF(N209="základná",J209,0)</f>
        <v>0</v>
      </c>
      <c r="BF209" s="158">
        <f>IF(N209="znížená",J209,0)</f>
        <v>0</v>
      </c>
      <c r="BG209" s="158">
        <f>IF(N209="zákl. prenesená",J209,0)</f>
        <v>0</v>
      </c>
      <c r="BH209" s="158">
        <f>IF(N209="zníž. prenesená",J209,0)</f>
        <v>0</v>
      </c>
      <c r="BI209" s="158">
        <f>IF(N209="nulová",J209,0)</f>
        <v>0</v>
      </c>
      <c r="BJ209" s="17" t="s">
        <v>152</v>
      </c>
      <c r="BK209" s="158">
        <f>ROUND(I209*H209,2)</f>
        <v>0</v>
      </c>
      <c r="BL209" s="17" t="s">
        <v>151</v>
      </c>
      <c r="BM209" s="157" t="s">
        <v>281</v>
      </c>
    </row>
    <row r="210" spans="1:65" s="13" customFormat="1" x14ac:dyDescent="0.2">
      <c r="B210" s="159"/>
      <c r="D210" s="160" t="s">
        <v>154</v>
      </c>
      <c r="E210" s="161" t="s">
        <v>1</v>
      </c>
      <c r="F210" s="162" t="s">
        <v>282</v>
      </c>
      <c r="H210" s="163">
        <v>177.2</v>
      </c>
      <c r="I210" s="164"/>
      <c r="L210" s="159"/>
      <c r="M210" s="165"/>
      <c r="N210" s="166"/>
      <c r="O210" s="166"/>
      <c r="P210" s="166"/>
      <c r="Q210" s="166"/>
      <c r="R210" s="166"/>
      <c r="S210" s="166"/>
      <c r="T210" s="167"/>
      <c r="AT210" s="161" t="s">
        <v>154</v>
      </c>
      <c r="AU210" s="161" t="s">
        <v>152</v>
      </c>
      <c r="AV210" s="13" t="s">
        <v>152</v>
      </c>
      <c r="AW210" s="13" t="s">
        <v>30</v>
      </c>
      <c r="AX210" s="13" t="s">
        <v>81</v>
      </c>
      <c r="AY210" s="161" t="s">
        <v>144</v>
      </c>
    </row>
    <row r="211" spans="1:65" s="2" customFormat="1" ht="37.9" customHeight="1" x14ac:dyDescent="0.2">
      <c r="A211" s="32"/>
      <c r="B211" s="144"/>
      <c r="C211" s="145" t="s">
        <v>283</v>
      </c>
      <c r="D211" s="145" t="s">
        <v>147</v>
      </c>
      <c r="E211" s="146" t="s">
        <v>169</v>
      </c>
      <c r="F211" s="147" t="s">
        <v>170</v>
      </c>
      <c r="G211" s="148" t="s">
        <v>150</v>
      </c>
      <c r="H211" s="149">
        <v>1240.4000000000001</v>
      </c>
      <c r="I211" s="150"/>
      <c r="J211" s="151">
        <f>ROUND(I211*H211,2)</f>
        <v>0</v>
      </c>
      <c r="K211" s="152"/>
      <c r="L211" s="33"/>
      <c r="M211" s="153" t="s">
        <v>1</v>
      </c>
      <c r="N211" s="154" t="s">
        <v>39</v>
      </c>
      <c r="O211" s="58"/>
      <c r="P211" s="155">
        <f>O211*H211</f>
        <v>0</v>
      </c>
      <c r="Q211" s="155">
        <v>0</v>
      </c>
      <c r="R211" s="155">
        <f>Q211*H211</f>
        <v>0</v>
      </c>
      <c r="S211" s="155">
        <v>0</v>
      </c>
      <c r="T211" s="156">
        <f>S211*H211</f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57" t="s">
        <v>151</v>
      </c>
      <c r="AT211" s="157" t="s">
        <v>147</v>
      </c>
      <c r="AU211" s="157" t="s">
        <v>152</v>
      </c>
      <c r="AY211" s="17" t="s">
        <v>144</v>
      </c>
      <c r="BE211" s="158">
        <f>IF(N211="základná",J211,0)</f>
        <v>0</v>
      </c>
      <c r="BF211" s="158">
        <f>IF(N211="znížená",J211,0)</f>
        <v>0</v>
      </c>
      <c r="BG211" s="158">
        <f>IF(N211="zákl. prenesená",J211,0)</f>
        <v>0</v>
      </c>
      <c r="BH211" s="158">
        <f>IF(N211="zníž. prenesená",J211,0)</f>
        <v>0</v>
      </c>
      <c r="BI211" s="158">
        <f>IF(N211="nulová",J211,0)</f>
        <v>0</v>
      </c>
      <c r="BJ211" s="17" t="s">
        <v>152</v>
      </c>
      <c r="BK211" s="158">
        <f>ROUND(I211*H211,2)</f>
        <v>0</v>
      </c>
      <c r="BL211" s="17" t="s">
        <v>151</v>
      </c>
      <c r="BM211" s="157" t="s">
        <v>284</v>
      </c>
    </row>
    <row r="212" spans="1:65" s="13" customFormat="1" x14ac:dyDescent="0.2">
      <c r="B212" s="159"/>
      <c r="D212" s="160" t="s">
        <v>154</v>
      </c>
      <c r="F212" s="162" t="s">
        <v>285</v>
      </c>
      <c r="H212" s="163">
        <v>1240.4000000000001</v>
      </c>
      <c r="I212" s="164"/>
      <c r="L212" s="159"/>
      <c r="M212" s="165"/>
      <c r="N212" s="166"/>
      <c r="O212" s="166"/>
      <c r="P212" s="166"/>
      <c r="Q212" s="166"/>
      <c r="R212" s="166"/>
      <c r="S212" s="166"/>
      <c r="T212" s="167"/>
      <c r="AT212" s="161" t="s">
        <v>154</v>
      </c>
      <c r="AU212" s="161" t="s">
        <v>152</v>
      </c>
      <c r="AV212" s="13" t="s">
        <v>152</v>
      </c>
      <c r="AW212" s="13" t="s">
        <v>3</v>
      </c>
      <c r="AX212" s="13" t="s">
        <v>81</v>
      </c>
      <c r="AY212" s="161" t="s">
        <v>144</v>
      </c>
    </row>
    <row r="213" spans="1:65" s="2" customFormat="1" ht="14.45" customHeight="1" x14ac:dyDescent="0.2">
      <c r="A213" s="32"/>
      <c r="B213" s="144"/>
      <c r="C213" s="145" t="s">
        <v>286</v>
      </c>
      <c r="D213" s="145" t="s">
        <v>147</v>
      </c>
      <c r="E213" s="146" t="s">
        <v>174</v>
      </c>
      <c r="F213" s="147" t="s">
        <v>175</v>
      </c>
      <c r="G213" s="148" t="s">
        <v>150</v>
      </c>
      <c r="H213" s="149">
        <v>177.2</v>
      </c>
      <c r="I213" s="150"/>
      <c r="J213" s="151">
        <f>ROUND(I213*H213,2)</f>
        <v>0</v>
      </c>
      <c r="K213" s="152"/>
      <c r="L213" s="33"/>
      <c r="M213" s="153" t="s">
        <v>1</v>
      </c>
      <c r="N213" s="154" t="s">
        <v>39</v>
      </c>
      <c r="O213" s="58"/>
      <c r="P213" s="155">
        <f>O213*H213</f>
        <v>0</v>
      </c>
      <c r="Q213" s="155">
        <v>0</v>
      </c>
      <c r="R213" s="155">
        <f>Q213*H213</f>
        <v>0</v>
      </c>
      <c r="S213" s="155">
        <v>0</v>
      </c>
      <c r="T213" s="156">
        <f>S213*H213</f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57" t="s">
        <v>151</v>
      </c>
      <c r="AT213" s="157" t="s">
        <v>147</v>
      </c>
      <c r="AU213" s="157" t="s">
        <v>152</v>
      </c>
      <c r="AY213" s="17" t="s">
        <v>144</v>
      </c>
      <c r="BE213" s="158">
        <f>IF(N213="základná",J213,0)</f>
        <v>0</v>
      </c>
      <c r="BF213" s="158">
        <f>IF(N213="znížená",J213,0)</f>
        <v>0</v>
      </c>
      <c r="BG213" s="158">
        <f>IF(N213="zákl. prenesená",J213,0)</f>
        <v>0</v>
      </c>
      <c r="BH213" s="158">
        <f>IF(N213="zníž. prenesená",J213,0)</f>
        <v>0</v>
      </c>
      <c r="BI213" s="158">
        <f>IF(N213="nulová",J213,0)</f>
        <v>0</v>
      </c>
      <c r="BJ213" s="17" t="s">
        <v>152</v>
      </c>
      <c r="BK213" s="158">
        <f>ROUND(I213*H213,2)</f>
        <v>0</v>
      </c>
      <c r="BL213" s="17" t="s">
        <v>151</v>
      </c>
      <c r="BM213" s="157" t="s">
        <v>287</v>
      </c>
    </row>
    <row r="214" spans="1:65" s="2" customFormat="1" ht="24.2" customHeight="1" x14ac:dyDescent="0.2">
      <c r="A214" s="32"/>
      <c r="B214" s="144"/>
      <c r="C214" s="145" t="s">
        <v>288</v>
      </c>
      <c r="D214" s="145" t="s">
        <v>147</v>
      </c>
      <c r="E214" s="146" t="s">
        <v>178</v>
      </c>
      <c r="F214" s="147" t="s">
        <v>179</v>
      </c>
      <c r="G214" s="148" t="s">
        <v>180</v>
      </c>
      <c r="H214" s="149">
        <v>177.2</v>
      </c>
      <c r="I214" s="150"/>
      <c r="J214" s="151">
        <f>ROUND(I214*H214,2)</f>
        <v>0</v>
      </c>
      <c r="K214" s="152"/>
      <c r="L214" s="33"/>
      <c r="M214" s="153" t="s">
        <v>1</v>
      </c>
      <c r="N214" s="154" t="s">
        <v>39</v>
      </c>
      <c r="O214" s="58"/>
      <c r="P214" s="155">
        <f>O214*H214</f>
        <v>0</v>
      </c>
      <c r="Q214" s="155">
        <v>0</v>
      </c>
      <c r="R214" s="155">
        <f>Q214*H214</f>
        <v>0</v>
      </c>
      <c r="S214" s="155">
        <v>0</v>
      </c>
      <c r="T214" s="156">
        <f>S214*H214</f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57" t="s">
        <v>151</v>
      </c>
      <c r="AT214" s="157" t="s">
        <v>147</v>
      </c>
      <c r="AU214" s="157" t="s">
        <v>152</v>
      </c>
      <c r="AY214" s="17" t="s">
        <v>144</v>
      </c>
      <c r="BE214" s="158">
        <f>IF(N214="základná",J214,0)</f>
        <v>0</v>
      </c>
      <c r="BF214" s="158">
        <f>IF(N214="znížená",J214,0)</f>
        <v>0</v>
      </c>
      <c r="BG214" s="158">
        <f>IF(N214="zákl. prenesená",J214,0)</f>
        <v>0</v>
      </c>
      <c r="BH214" s="158">
        <f>IF(N214="zníž. prenesená",J214,0)</f>
        <v>0</v>
      </c>
      <c r="BI214" s="158">
        <f>IF(N214="nulová",J214,0)</f>
        <v>0</v>
      </c>
      <c r="BJ214" s="17" t="s">
        <v>152</v>
      </c>
      <c r="BK214" s="158">
        <f>ROUND(I214*H214,2)</f>
        <v>0</v>
      </c>
      <c r="BL214" s="17" t="s">
        <v>151</v>
      </c>
      <c r="BM214" s="157" t="s">
        <v>289</v>
      </c>
    </row>
    <row r="215" spans="1:65" s="12" customFormat="1" ht="22.9" customHeight="1" x14ac:dyDescent="0.2">
      <c r="B215" s="131"/>
      <c r="D215" s="132" t="s">
        <v>72</v>
      </c>
      <c r="E215" s="142" t="s">
        <v>290</v>
      </c>
      <c r="F215" s="142" t="s">
        <v>291</v>
      </c>
      <c r="I215" s="134"/>
      <c r="J215" s="143">
        <f>BK215</f>
        <v>0</v>
      </c>
      <c r="L215" s="131"/>
      <c r="M215" s="136"/>
      <c r="N215" s="137"/>
      <c r="O215" s="137"/>
      <c r="P215" s="138">
        <f>SUM(P216:P222)</f>
        <v>0</v>
      </c>
      <c r="Q215" s="137"/>
      <c r="R215" s="138">
        <f>SUM(R216:R222)</f>
        <v>4.5554362400000006</v>
      </c>
      <c r="S215" s="137"/>
      <c r="T215" s="139">
        <f>SUM(T216:T222)</f>
        <v>0</v>
      </c>
      <c r="AR215" s="132" t="s">
        <v>81</v>
      </c>
      <c r="AT215" s="140" t="s">
        <v>72</v>
      </c>
      <c r="AU215" s="140" t="s">
        <v>81</v>
      </c>
      <c r="AY215" s="132" t="s">
        <v>144</v>
      </c>
      <c r="BK215" s="141">
        <f>SUM(BK216:BK222)</f>
        <v>0</v>
      </c>
    </row>
    <row r="216" spans="1:65" s="2" customFormat="1" ht="24.2" customHeight="1" x14ac:dyDescent="0.2">
      <c r="A216" s="32"/>
      <c r="B216" s="144"/>
      <c r="C216" s="145" t="s">
        <v>292</v>
      </c>
      <c r="D216" s="145" t="s">
        <v>147</v>
      </c>
      <c r="E216" s="146" t="s">
        <v>293</v>
      </c>
      <c r="F216" s="147" t="s">
        <v>294</v>
      </c>
      <c r="G216" s="148" t="s">
        <v>223</v>
      </c>
      <c r="H216" s="149">
        <v>50</v>
      </c>
      <c r="I216" s="150"/>
      <c r="J216" s="151">
        <f>ROUND(I216*H216,2)</f>
        <v>0</v>
      </c>
      <c r="K216" s="152"/>
      <c r="L216" s="33"/>
      <c r="M216" s="153" t="s">
        <v>1</v>
      </c>
      <c r="N216" s="154" t="s">
        <v>39</v>
      </c>
      <c r="O216" s="58"/>
      <c r="P216" s="155">
        <f>O216*H216</f>
        <v>0</v>
      </c>
      <c r="Q216" s="155">
        <v>9.3999999999999997E-4</v>
      </c>
      <c r="R216" s="155">
        <f>Q216*H216</f>
        <v>4.7E-2</v>
      </c>
      <c r="S216" s="155">
        <v>0</v>
      </c>
      <c r="T216" s="156">
        <f>S216*H216</f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57" t="s">
        <v>151</v>
      </c>
      <c r="AT216" s="157" t="s">
        <v>147</v>
      </c>
      <c r="AU216" s="157" t="s">
        <v>152</v>
      </c>
      <c r="AY216" s="17" t="s">
        <v>144</v>
      </c>
      <c r="BE216" s="158">
        <f>IF(N216="základná",J216,0)</f>
        <v>0</v>
      </c>
      <c r="BF216" s="158">
        <f>IF(N216="znížená",J216,0)</f>
        <v>0</v>
      </c>
      <c r="BG216" s="158">
        <f>IF(N216="zákl. prenesená",J216,0)</f>
        <v>0</v>
      </c>
      <c r="BH216" s="158">
        <f>IF(N216="zníž. prenesená",J216,0)</f>
        <v>0</v>
      </c>
      <c r="BI216" s="158">
        <f>IF(N216="nulová",J216,0)</f>
        <v>0</v>
      </c>
      <c r="BJ216" s="17" t="s">
        <v>152</v>
      </c>
      <c r="BK216" s="158">
        <f>ROUND(I216*H216,2)</f>
        <v>0</v>
      </c>
      <c r="BL216" s="17" t="s">
        <v>151</v>
      </c>
      <c r="BM216" s="157" t="s">
        <v>295</v>
      </c>
    </row>
    <row r="217" spans="1:65" s="13" customFormat="1" x14ac:dyDescent="0.2">
      <c r="B217" s="159"/>
      <c r="D217" s="160" t="s">
        <v>154</v>
      </c>
      <c r="E217" s="161" t="s">
        <v>1</v>
      </c>
      <c r="F217" s="162" t="s">
        <v>296</v>
      </c>
      <c r="H217" s="163">
        <v>50</v>
      </c>
      <c r="I217" s="164"/>
      <c r="L217" s="159"/>
      <c r="M217" s="165"/>
      <c r="N217" s="166"/>
      <c r="O217" s="166"/>
      <c r="P217" s="166"/>
      <c r="Q217" s="166"/>
      <c r="R217" s="166"/>
      <c r="S217" s="166"/>
      <c r="T217" s="167"/>
      <c r="AT217" s="161" t="s">
        <v>154</v>
      </c>
      <c r="AU217" s="161" t="s">
        <v>152</v>
      </c>
      <c r="AV217" s="13" t="s">
        <v>152</v>
      </c>
      <c r="AW217" s="13" t="s">
        <v>30</v>
      </c>
      <c r="AX217" s="13" t="s">
        <v>81</v>
      </c>
      <c r="AY217" s="161" t="s">
        <v>144</v>
      </c>
    </row>
    <row r="218" spans="1:65" s="2" customFormat="1" ht="24.2" customHeight="1" x14ac:dyDescent="0.2">
      <c r="A218" s="32"/>
      <c r="B218" s="144"/>
      <c r="C218" s="168" t="s">
        <v>297</v>
      </c>
      <c r="D218" s="168" t="s">
        <v>189</v>
      </c>
      <c r="E218" s="169" t="s">
        <v>298</v>
      </c>
      <c r="F218" s="170" t="s">
        <v>299</v>
      </c>
      <c r="G218" s="171" t="s">
        <v>223</v>
      </c>
      <c r="H218" s="172">
        <v>50</v>
      </c>
      <c r="I218" s="173"/>
      <c r="J218" s="174">
        <f>ROUND(I218*H218,2)</f>
        <v>0</v>
      </c>
      <c r="K218" s="175"/>
      <c r="L218" s="176"/>
      <c r="M218" s="177" t="s">
        <v>1</v>
      </c>
      <c r="N218" s="178" t="s">
        <v>39</v>
      </c>
      <c r="O218" s="58"/>
      <c r="P218" s="155">
        <f>O218*H218</f>
        <v>0</v>
      </c>
      <c r="Q218" s="155">
        <v>6.3E-2</v>
      </c>
      <c r="R218" s="155">
        <f>Q218*H218</f>
        <v>3.15</v>
      </c>
      <c r="S218" s="155">
        <v>0</v>
      </c>
      <c r="T218" s="156">
        <f>S218*H218</f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57" t="s">
        <v>183</v>
      </c>
      <c r="AT218" s="157" t="s">
        <v>189</v>
      </c>
      <c r="AU218" s="157" t="s">
        <v>152</v>
      </c>
      <c r="AY218" s="17" t="s">
        <v>144</v>
      </c>
      <c r="BE218" s="158">
        <f>IF(N218="základná",J218,0)</f>
        <v>0</v>
      </c>
      <c r="BF218" s="158">
        <f>IF(N218="znížená",J218,0)</f>
        <v>0</v>
      </c>
      <c r="BG218" s="158">
        <f>IF(N218="zákl. prenesená",J218,0)</f>
        <v>0</v>
      </c>
      <c r="BH218" s="158">
        <f>IF(N218="zníž. prenesená",J218,0)</f>
        <v>0</v>
      </c>
      <c r="BI218" s="158">
        <f>IF(N218="nulová",J218,0)</f>
        <v>0</v>
      </c>
      <c r="BJ218" s="17" t="s">
        <v>152</v>
      </c>
      <c r="BK218" s="158">
        <f>ROUND(I218*H218,2)</f>
        <v>0</v>
      </c>
      <c r="BL218" s="17" t="s">
        <v>151</v>
      </c>
      <c r="BM218" s="157" t="s">
        <v>300</v>
      </c>
    </row>
    <row r="219" spans="1:65" s="2" customFormat="1" ht="14.45" customHeight="1" x14ac:dyDescent="0.2">
      <c r="A219" s="32"/>
      <c r="B219" s="144"/>
      <c r="C219" s="145" t="s">
        <v>301</v>
      </c>
      <c r="D219" s="145" t="s">
        <v>147</v>
      </c>
      <c r="E219" s="146" t="s">
        <v>302</v>
      </c>
      <c r="F219" s="147" t="s">
        <v>303</v>
      </c>
      <c r="G219" s="148" t="s">
        <v>223</v>
      </c>
      <c r="H219" s="149">
        <v>50</v>
      </c>
      <c r="I219" s="150"/>
      <c r="J219" s="151">
        <f>ROUND(I219*H219,2)</f>
        <v>0</v>
      </c>
      <c r="K219" s="152"/>
      <c r="L219" s="33"/>
      <c r="M219" s="153" t="s">
        <v>1</v>
      </c>
      <c r="N219" s="154" t="s">
        <v>39</v>
      </c>
      <c r="O219" s="58"/>
      <c r="P219" s="155">
        <f>O219*H219</f>
        <v>0</v>
      </c>
      <c r="Q219" s="155">
        <v>0</v>
      </c>
      <c r="R219" s="155">
        <f>Q219*H219</f>
        <v>0</v>
      </c>
      <c r="S219" s="155">
        <v>0</v>
      </c>
      <c r="T219" s="156">
        <f>S219*H219</f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57" t="s">
        <v>151</v>
      </c>
      <c r="AT219" s="157" t="s">
        <v>147</v>
      </c>
      <c r="AU219" s="157" t="s">
        <v>152</v>
      </c>
      <c r="AY219" s="17" t="s">
        <v>144</v>
      </c>
      <c r="BE219" s="158">
        <f>IF(N219="základná",J219,0)</f>
        <v>0</v>
      </c>
      <c r="BF219" s="158">
        <f>IF(N219="znížená",J219,0)</f>
        <v>0</v>
      </c>
      <c r="BG219" s="158">
        <f>IF(N219="zákl. prenesená",J219,0)</f>
        <v>0</v>
      </c>
      <c r="BH219" s="158">
        <f>IF(N219="zníž. prenesená",J219,0)</f>
        <v>0</v>
      </c>
      <c r="BI219" s="158">
        <f>IF(N219="nulová",J219,0)</f>
        <v>0</v>
      </c>
      <c r="BJ219" s="17" t="s">
        <v>152</v>
      </c>
      <c r="BK219" s="158">
        <f>ROUND(I219*H219,2)</f>
        <v>0</v>
      </c>
      <c r="BL219" s="17" t="s">
        <v>151</v>
      </c>
      <c r="BM219" s="157" t="s">
        <v>304</v>
      </c>
    </row>
    <row r="220" spans="1:65" s="2" customFormat="1" ht="24.2" customHeight="1" x14ac:dyDescent="0.2">
      <c r="A220" s="32"/>
      <c r="B220" s="144"/>
      <c r="C220" s="145" t="s">
        <v>305</v>
      </c>
      <c r="D220" s="145" t="s">
        <v>147</v>
      </c>
      <c r="E220" s="146" t="s">
        <v>306</v>
      </c>
      <c r="F220" s="147" t="s">
        <v>307</v>
      </c>
      <c r="G220" s="148" t="s">
        <v>150</v>
      </c>
      <c r="H220" s="149">
        <v>2.4540000000000002</v>
      </c>
      <c r="I220" s="150"/>
      <c r="J220" s="151">
        <f>ROUND(I220*H220,2)</f>
        <v>0</v>
      </c>
      <c r="K220" s="152"/>
      <c r="L220" s="33"/>
      <c r="M220" s="153" t="s">
        <v>1</v>
      </c>
      <c r="N220" s="154" t="s">
        <v>39</v>
      </c>
      <c r="O220" s="58"/>
      <c r="P220" s="155">
        <f>O220*H220</f>
        <v>0</v>
      </c>
      <c r="Q220" s="155">
        <v>3.5599999999999998E-3</v>
      </c>
      <c r="R220" s="155">
        <f>Q220*H220</f>
        <v>8.7362399999999993E-3</v>
      </c>
      <c r="S220" s="155">
        <v>0</v>
      </c>
      <c r="T220" s="156">
        <f>S220*H220</f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57" t="s">
        <v>151</v>
      </c>
      <c r="AT220" s="157" t="s">
        <v>147</v>
      </c>
      <c r="AU220" s="157" t="s">
        <v>152</v>
      </c>
      <c r="AY220" s="17" t="s">
        <v>144</v>
      </c>
      <c r="BE220" s="158">
        <f>IF(N220="základná",J220,0)</f>
        <v>0</v>
      </c>
      <c r="BF220" s="158">
        <f>IF(N220="znížená",J220,0)</f>
        <v>0</v>
      </c>
      <c r="BG220" s="158">
        <f>IF(N220="zákl. prenesená",J220,0)</f>
        <v>0</v>
      </c>
      <c r="BH220" s="158">
        <f>IF(N220="zníž. prenesená",J220,0)</f>
        <v>0</v>
      </c>
      <c r="BI220" s="158">
        <f>IF(N220="nulová",J220,0)</f>
        <v>0</v>
      </c>
      <c r="BJ220" s="17" t="s">
        <v>152</v>
      </c>
      <c r="BK220" s="158">
        <f>ROUND(I220*H220,2)</f>
        <v>0</v>
      </c>
      <c r="BL220" s="17" t="s">
        <v>151</v>
      </c>
      <c r="BM220" s="157" t="s">
        <v>308</v>
      </c>
    </row>
    <row r="221" spans="1:65" s="2" customFormat="1" ht="24.2" customHeight="1" x14ac:dyDescent="0.2">
      <c r="A221" s="32"/>
      <c r="B221" s="144"/>
      <c r="C221" s="168" t="s">
        <v>309</v>
      </c>
      <c r="D221" s="168" t="s">
        <v>189</v>
      </c>
      <c r="E221" s="169" t="s">
        <v>310</v>
      </c>
      <c r="F221" s="170" t="s">
        <v>311</v>
      </c>
      <c r="G221" s="171" t="s">
        <v>150</v>
      </c>
      <c r="H221" s="172">
        <v>2.4540000000000002</v>
      </c>
      <c r="I221" s="173"/>
      <c r="J221" s="174">
        <f>ROUND(I221*H221,2)</f>
        <v>0</v>
      </c>
      <c r="K221" s="175"/>
      <c r="L221" s="176"/>
      <c r="M221" s="177" t="s">
        <v>1</v>
      </c>
      <c r="N221" s="178" t="s">
        <v>39</v>
      </c>
      <c r="O221" s="58"/>
      <c r="P221" s="155">
        <f>O221*H221</f>
        <v>0</v>
      </c>
      <c r="Q221" s="155">
        <v>0.55000000000000004</v>
      </c>
      <c r="R221" s="155">
        <f>Q221*H221</f>
        <v>1.3497000000000001</v>
      </c>
      <c r="S221" s="155">
        <v>0</v>
      </c>
      <c r="T221" s="156">
        <f>S221*H221</f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57" t="s">
        <v>183</v>
      </c>
      <c r="AT221" s="157" t="s">
        <v>189</v>
      </c>
      <c r="AU221" s="157" t="s">
        <v>152</v>
      </c>
      <c r="AY221" s="17" t="s">
        <v>144</v>
      </c>
      <c r="BE221" s="158">
        <f>IF(N221="základná",J221,0)</f>
        <v>0</v>
      </c>
      <c r="BF221" s="158">
        <f>IF(N221="znížená",J221,0)</f>
        <v>0</v>
      </c>
      <c r="BG221" s="158">
        <f>IF(N221="zákl. prenesená",J221,0)</f>
        <v>0</v>
      </c>
      <c r="BH221" s="158">
        <f>IF(N221="zníž. prenesená",J221,0)</f>
        <v>0</v>
      </c>
      <c r="BI221" s="158">
        <f>IF(N221="nulová",J221,0)</f>
        <v>0</v>
      </c>
      <c r="BJ221" s="17" t="s">
        <v>152</v>
      </c>
      <c r="BK221" s="158">
        <f>ROUND(I221*H221,2)</f>
        <v>0</v>
      </c>
      <c r="BL221" s="17" t="s">
        <v>151</v>
      </c>
      <c r="BM221" s="157" t="s">
        <v>312</v>
      </c>
    </row>
    <row r="222" spans="1:65" s="2" customFormat="1" ht="24.2" customHeight="1" x14ac:dyDescent="0.2">
      <c r="A222" s="32"/>
      <c r="B222" s="144"/>
      <c r="C222" s="145" t="s">
        <v>313</v>
      </c>
      <c r="D222" s="145" t="s">
        <v>147</v>
      </c>
      <c r="E222" s="146" t="s">
        <v>314</v>
      </c>
      <c r="F222" s="147" t="s">
        <v>315</v>
      </c>
      <c r="G222" s="148" t="s">
        <v>150</v>
      </c>
      <c r="H222" s="149">
        <v>2.4540000000000002</v>
      </c>
      <c r="I222" s="150"/>
      <c r="J222" s="151">
        <f>ROUND(I222*H222,2)</f>
        <v>0</v>
      </c>
      <c r="K222" s="152"/>
      <c r="L222" s="33"/>
      <c r="M222" s="153" t="s">
        <v>1</v>
      </c>
      <c r="N222" s="154" t="s">
        <v>39</v>
      </c>
      <c r="O222" s="58"/>
      <c r="P222" s="155">
        <f>O222*H222</f>
        <v>0</v>
      </c>
      <c r="Q222" s="155">
        <v>0</v>
      </c>
      <c r="R222" s="155">
        <f>Q222*H222</f>
        <v>0</v>
      </c>
      <c r="S222" s="155">
        <v>0</v>
      </c>
      <c r="T222" s="156">
        <f>S222*H222</f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57" t="s">
        <v>151</v>
      </c>
      <c r="AT222" s="157" t="s">
        <v>147</v>
      </c>
      <c r="AU222" s="157" t="s">
        <v>152</v>
      </c>
      <c r="AY222" s="17" t="s">
        <v>144</v>
      </c>
      <c r="BE222" s="158">
        <f>IF(N222="základná",J222,0)</f>
        <v>0</v>
      </c>
      <c r="BF222" s="158">
        <f>IF(N222="znížená",J222,0)</f>
        <v>0</v>
      </c>
      <c r="BG222" s="158">
        <f>IF(N222="zákl. prenesená",J222,0)</f>
        <v>0</v>
      </c>
      <c r="BH222" s="158">
        <f>IF(N222="zníž. prenesená",J222,0)</f>
        <v>0</v>
      </c>
      <c r="BI222" s="158">
        <f>IF(N222="nulová",J222,0)</f>
        <v>0</v>
      </c>
      <c r="BJ222" s="17" t="s">
        <v>152</v>
      </c>
      <c r="BK222" s="158">
        <f>ROUND(I222*H222,2)</f>
        <v>0</v>
      </c>
      <c r="BL222" s="17" t="s">
        <v>151</v>
      </c>
      <c r="BM222" s="157" t="s">
        <v>316</v>
      </c>
    </row>
    <row r="223" spans="1:65" s="12" customFormat="1" ht="22.9" customHeight="1" x14ac:dyDescent="0.2">
      <c r="B223" s="131"/>
      <c r="D223" s="132" t="s">
        <v>72</v>
      </c>
      <c r="E223" s="142" t="s">
        <v>317</v>
      </c>
      <c r="F223" s="142" t="s">
        <v>318</v>
      </c>
      <c r="I223" s="134"/>
      <c r="J223" s="143">
        <f>BK223</f>
        <v>0</v>
      </c>
      <c r="L223" s="131"/>
      <c r="M223" s="136"/>
      <c r="N223" s="137"/>
      <c r="O223" s="137"/>
      <c r="P223" s="138">
        <f>SUM(P224:P229)</f>
        <v>0</v>
      </c>
      <c r="Q223" s="137"/>
      <c r="R223" s="138">
        <f>SUM(R224:R229)</f>
        <v>8.6039399999999997</v>
      </c>
      <c r="S223" s="137"/>
      <c r="T223" s="139">
        <f>SUM(T224:T229)</f>
        <v>0</v>
      </c>
      <c r="AR223" s="132" t="s">
        <v>81</v>
      </c>
      <c r="AT223" s="140" t="s">
        <v>72</v>
      </c>
      <c r="AU223" s="140" t="s">
        <v>81</v>
      </c>
      <c r="AY223" s="132" t="s">
        <v>144</v>
      </c>
      <c r="BK223" s="141">
        <f>SUM(BK224:BK229)</f>
        <v>0</v>
      </c>
    </row>
    <row r="224" spans="1:65" s="2" customFormat="1" ht="14.45" customHeight="1" x14ac:dyDescent="0.2">
      <c r="A224" s="32"/>
      <c r="B224" s="144"/>
      <c r="C224" s="145" t="s">
        <v>319</v>
      </c>
      <c r="D224" s="145" t="s">
        <v>147</v>
      </c>
      <c r="E224" s="146" t="s">
        <v>320</v>
      </c>
      <c r="F224" s="147" t="s">
        <v>321</v>
      </c>
      <c r="G224" s="148" t="s">
        <v>150</v>
      </c>
      <c r="H224" s="149">
        <v>1.8</v>
      </c>
      <c r="I224" s="150"/>
      <c r="J224" s="151">
        <f>ROUND(I224*H224,2)</f>
        <v>0</v>
      </c>
      <c r="K224" s="152"/>
      <c r="L224" s="33"/>
      <c r="M224" s="153" t="s">
        <v>1</v>
      </c>
      <c r="N224" s="154" t="s">
        <v>39</v>
      </c>
      <c r="O224" s="58"/>
      <c r="P224" s="155">
        <f>O224*H224</f>
        <v>0</v>
      </c>
      <c r="Q224" s="155">
        <v>0.92700000000000005</v>
      </c>
      <c r="R224" s="155">
        <f>Q224*H224</f>
        <v>1.6686000000000001</v>
      </c>
      <c r="S224" s="155">
        <v>0</v>
      </c>
      <c r="T224" s="156">
        <f>S224*H224</f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57" t="s">
        <v>151</v>
      </c>
      <c r="AT224" s="157" t="s">
        <v>147</v>
      </c>
      <c r="AU224" s="157" t="s">
        <v>152</v>
      </c>
      <c r="AY224" s="17" t="s">
        <v>144</v>
      </c>
      <c r="BE224" s="158">
        <f>IF(N224="základná",J224,0)</f>
        <v>0</v>
      </c>
      <c r="BF224" s="158">
        <f>IF(N224="znížená",J224,0)</f>
        <v>0</v>
      </c>
      <c r="BG224" s="158">
        <f>IF(N224="zákl. prenesená",J224,0)</f>
        <v>0</v>
      </c>
      <c r="BH224" s="158">
        <f>IF(N224="zníž. prenesená",J224,0)</f>
        <v>0</v>
      </c>
      <c r="BI224" s="158">
        <f>IF(N224="nulová",J224,0)</f>
        <v>0</v>
      </c>
      <c r="BJ224" s="17" t="s">
        <v>152</v>
      </c>
      <c r="BK224" s="158">
        <f>ROUND(I224*H224,2)</f>
        <v>0</v>
      </c>
      <c r="BL224" s="17" t="s">
        <v>151</v>
      </c>
      <c r="BM224" s="157" t="s">
        <v>322</v>
      </c>
    </row>
    <row r="225" spans="1:65" s="13" customFormat="1" x14ac:dyDescent="0.2">
      <c r="B225" s="159"/>
      <c r="D225" s="160" t="s">
        <v>154</v>
      </c>
      <c r="E225" s="161" t="s">
        <v>1</v>
      </c>
      <c r="F225" s="162" t="s">
        <v>323</v>
      </c>
      <c r="H225" s="163">
        <v>1.8</v>
      </c>
      <c r="I225" s="164"/>
      <c r="L225" s="159"/>
      <c r="M225" s="165"/>
      <c r="N225" s="166"/>
      <c r="O225" s="166"/>
      <c r="P225" s="166"/>
      <c r="Q225" s="166"/>
      <c r="R225" s="166"/>
      <c r="S225" s="166"/>
      <c r="T225" s="167"/>
      <c r="AT225" s="161" t="s">
        <v>154</v>
      </c>
      <c r="AU225" s="161" t="s">
        <v>152</v>
      </c>
      <c r="AV225" s="13" t="s">
        <v>152</v>
      </c>
      <c r="AW225" s="13" t="s">
        <v>30</v>
      </c>
      <c r="AX225" s="13" t="s">
        <v>81</v>
      </c>
      <c r="AY225" s="161" t="s">
        <v>144</v>
      </c>
    </row>
    <row r="226" spans="1:65" s="2" customFormat="1" ht="24.2" customHeight="1" x14ac:dyDescent="0.2">
      <c r="A226" s="32"/>
      <c r="B226" s="144"/>
      <c r="C226" s="145" t="s">
        <v>324</v>
      </c>
      <c r="D226" s="145" t="s">
        <v>147</v>
      </c>
      <c r="E226" s="146" t="s">
        <v>325</v>
      </c>
      <c r="F226" s="147" t="s">
        <v>326</v>
      </c>
      <c r="G226" s="148" t="s">
        <v>223</v>
      </c>
      <c r="H226" s="149">
        <v>30</v>
      </c>
      <c r="I226" s="150"/>
      <c r="J226" s="151">
        <f>ROUND(I226*H226,2)</f>
        <v>0</v>
      </c>
      <c r="K226" s="152"/>
      <c r="L226" s="33"/>
      <c r="M226" s="153" t="s">
        <v>1</v>
      </c>
      <c r="N226" s="154" t="s">
        <v>39</v>
      </c>
      <c r="O226" s="58"/>
      <c r="P226" s="155">
        <f>O226*H226</f>
        <v>0</v>
      </c>
      <c r="Q226" s="155">
        <v>9.8999999999999999E-4</v>
      </c>
      <c r="R226" s="155">
        <f>Q226*H226</f>
        <v>2.9700000000000001E-2</v>
      </c>
      <c r="S226" s="155">
        <v>0</v>
      </c>
      <c r="T226" s="156">
        <f>S226*H226</f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57" t="s">
        <v>151</v>
      </c>
      <c r="AT226" s="157" t="s">
        <v>147</v>
      </c>
      <c r="AU226" s="157" t="s">
        <v>152</v>
      </c>
      <c r="AY226" s="17" t="s">
        <v>144</v>
      </c>
      <c r="BE226" s="158">
        <f>IF(N226="základná",J226,0)</f>
        <v>0</v>
      </c>
      <c r="BF226" s="158">
        <f>IF(N226="znížená",J226,0)</f>
        <v>0</v>
      </c>
      <c r="BG226" s="158">
        <f>IF(N226="zákl. prenesená",J226,0)</f>
        <v>0</v>
      </c>
      <c r="BH226" s="158">
        <f>IF(N226="zníž. prenesená",J226,0)</f>
        <v>0</v>
      </c>
      <c r="BI226" s="158">
        <f>IF(N226="nulová",J226,0)</f>
        <v>0</v>
      </c>
      <c r="BJ226" s="17" t="s">
        <v>152</v>
      </c>
      <c r="BK226" s="158">
        <f>ROUND(I226*H226,2)</f>
        <v>0</v>
      </c>
      <c r="BL226" s="17" t="s">
        <v>151</v>
      </c>
      <c r="BM226" s="157" t="s">
        <v>327</v>
      </c>
    </row>
    <row r="227" spans="1:65" s="2" customFormat="1" ht="14.45" customHeight="1" x14ac:dyDescent="0.2">
      <c r="A227" s="32"/>
      <c r="B227" s="144"/>
      <c r="C227" s="145" t="s">
        <v>328</v>
      </c>
      <c r="D227" s="145" t="s">
        <v>147</v>
      </c>
      <c r="E227" s="146" t="s">
        <v>329</v>
      </c>
      <c r="F227" s="147" t="s">
        <v>330</v>
      </c>
      <c r="G227" s="148" t="s">
        <v>223</v>
      </c>
      <c r="H227" s="149">
        <v>30</v>
      </c>
      <c r="I227" s="150"/>
      <c r="J227" s="151">
        <f>ROUND(I227*H227,2)</f>
        <v>0</v>
      </c>
      <c r="K227" s="152"/>
      <c r="L227" s="33"/>
      <c r="M227" s="153" t="s">
        <v>1</v>
      </c>
      <c r="N227" s="154" t="s">
        <v>39</v>
      </c>
      <c r="O227" s="58"/>
      <c r="P227" s="155">
        <f>O227*H227</f>
        <v>0</v>
      </c>
      <c r="Q227" s="155">
        <v>1.6000000000000001E-4</v>
      </c>
      <c r="R227" s="155">
        <f>Q227*H227</f>
        <v>4.8000000000000004E-3</v>
      </c>
      <c r="S227" s="155">
        <v>0</v>
      </c>
      <c r="T227" s="156">
        <f>S227*H227</f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57" t="s">
        <v>151</v>
      </c>
      <c r="AT227" s="157" t="s">
        <v>147</v>
      </c>
      <c r="AU227" s="157" t="s">
        <v>152</v>
      </c>
      <c r="AY227" s="17" t="s">
        <v>144</v>
      </c>
      <c r="BE227" s="158">
        <f>IF(N227="základná",J227,0)</f>
        <v>0</v>
      </c>
      <c r="BF227" s="158">
        <f>IF(N227="znížená",J227,0)</f>
        <v>0</v>
      </c>
      <c r="BG227" s="158">
        <f>IF(N227="zákl. prenesená",J227,0)</f>
        <v>0</v>
      </c>
      <c r="BH227" s="158">
        <f>IF(N227="zníž. prenesená",J227,0)</f>
        <v>0</v>
      </c>
      <c r="BI227" s="158">
        <f>IF(N227="nulová",J227,0)</f>
        <v>0</v>
      </c>
      <c r="BJ227" s="17" t="s">
        <v>152</v>
      </c>
      <c r="BK227" s="158">
        <f>ROUND(I227*H227,2)</f>
        <v>0</v>
      </c>
      <c r="BL227" s="17" t="s">
        <v>151</v>
      </c>
      <c r="BM227" s="157" t="s">
        <v>331</v>
      </c>
    </row>
    <row r="228" spans="1:65" s="2" customFormat="1" ht="24.2" customHeight="1" x14ac:dyDescent="0.2">
      <c r="A228" s="32"/>
      <c r="B228" s="144"/>
      <c r="C228" s="145" t="s">
        <v>332</v>
      </c>
      <c r="D228" s="145" t="s">
        <v>147</v>
      </c>
      <c r="E228" s="146" t="s">
        <v>333</v>
      </c>
      <c r="F228" s="147" t="s">
        <v>334</v>
      </c>
      <c r="G228" s="148" t="s">
        <v>150</v>
      </c>
      <c r="H228" s="149">
        <v>3</v>
      </c>
      <c r="I228" s="150"/>
      <c r="J228" s="151">
        <f>ROUND(I228*H228,2)</f>
        <v>0</v>
      </c>
      <c r="K228" s="152"/>
      <c r="L228" s="33"/>
      <c r="M228" s="153" t="s">
        <v>1</v>
      </c>
      <c r="N228" s="154" t="s">
        <v>39</v>
      </c>
      <c r="O228" s="58"/>
      <c r="P228" s="155">
        <f>O228*H228</f>
        <v>0</v>
      </c>
      <c r="Q228" s="155">
        <v>2.3002799999999999</v>
      </c>
      <c r="R228" s="155">
        <f>Q228*H228</f>
        <v>6.9008399999999996</v>
      </c>
      <c r="S228" s="155">
        <v>0</v>
      </c>
      <c r="T228" s="156">
        <f>S228*H228</f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57" t="s">
        <v>151</v>
      </c>
      <c r="AT228" s="157" t="s">
        <v>147</v>
      </c>
      <c r="AU228" s="157" t="s">
        <v>152</v>
      </c>
      <c r="AY228" s="17" t="s">
        <v>144</v>
      </c>
      <c r="BE228" s="158">
        <f>IF(N228="základná",J228,0)</f>
        <v>0</v>
      </c>
      <c r="BF228" s="158">
        <f>IF(N228="znížená",J228,0)</f>
        <v>0</v>
      </c>
      <c r="BG228" s="158">
        <f>IF(N228="zákl. prenesená",J228,0)</f>
        <v>0</v>
      </c>
      <c r="BH228" s="158">
        <f>IF(N228="zníž. prenesená",J228,0)</f>
        <v>0</v>
      </c>
      <c r="BI228" s="158">
        <f>IF(N228="nulová",J228,0)</f>
        <v>0</v>
      </c>
      <c r="BJ228" s="17" t="s">
        <v>152</v>
      </c>
      <c r="BK228" s="158">
        <f>ROUND(I228*H228,2)</f>
        <v>0</v>
      </c>
      <c r="BL228" s="17" t="s">
        <v>151</v>
      </c>
      <c r="BM228" s="157" t="s">
        <v>335</v>
      </c>
    </row>
    <row r="229" spans="1:65" s="13" customFormat="1" x14ac:dyDescent="0.2">
      <c r="B229" s="159"/>
      <c r="D229" s="160" t="s">
        <v>154</v>
      </c>
      <c r="E229" s="161" t="s">
        <v>1</v>
      </c>
      <c r="F229" s="162" t="s">
        <v>336</v>
      </c>
      <c r="H229" s="163">
        <v>3</v>
      </c>
      <c r="I229" s="164"/>
      <c r="L229" s="159"/>
      <c r="M229" s="165"/>
      <c r="N229" s="166"/>
      <c r="O229" s="166"/>
      <c r="P229" s="166"/>
      <c r="Q229" s="166"/>
      <c r="R229" s="166"/>
      <c r="S229" s="166"/>
      <c r="T229" s="167"/>
      <c r="AT229" s="161" t="s">
        <v>154</v>
      </c>
      <c r="AU229" s="161" t="s">
        <v>152</v>
      </c>
      <c r="AV229" s="13" t="s">
        <v>152</v>
      </c>
      <c r="AW229" s="13" t="s">
        <v>30</v>
      </c>
      <c r="AX229" s="13" t="s">
        <v>81</v>
      </c>
      <c r="AY229" s="161" t="s">
        <v>144</v>
      </c>
    </row>
    <row r="230" spans="1:65" s="12" customFormat="1" ht="22.9" customHeight="1" x14ac:dyDescent="0.2">
      <c r="B230" s="131"/>
      <c r="D230" s="132" t="s">
        <v>72</v>
      </c>
      <c r="E230" s="142" t="s">
        <v>337</v>
      </c>
      <c r="F230" s="142" t="s">
        <v>338</v>
      </c>
      <c r="I230" s="134"/>
      <c r="J230" s="143">
        <f>BK230</f>
        <v>0</v>
      </c>
      <c r="L230" s="131"/>
      <c r="M230" s="136"/>
      <c r="N230" s="137"/>
      <c r="O230" s="137"/>
      <c r="P230" s="138">
        <f>SUM(P231:P288)</f>
        <v>0</v>
      </c>
      <c r="Q230" s="137"/>
      <c r="R230" s="138">
        <f>SUM(R231:R288)</f>
        <v>285.58339015999996</v>
      </c>
      <c r="S230" s="137"/>
      <c r="T230" s="139">
        <f>SUM(T231:T288)</f>
        <v>0</v>
      </c>
      <c r="AR230" s="132" t="s">
        <v>81</v>
      </c>
      <c r="AT230" s="140" t="s">
        <v>72</v>
      </c>
      <c r="AU230" s="140" t="s">
        <v>81</v>
      </c>
      <c r="AY230" s="132" t="s">
        <v>144</v>
      </c>
      <c r="BK230" s="141">
        <f>SUM(BK231:BK288)</f>
        <v>0</v>
      </c>
    </row>
    <row r="231" spans="1:65" s="2" customFormat="1" ht="24.2" customHeight="1" x14ac:dyDescent="0.2">
      <c r="A231" s="32"/>
      <c r="B231" s="144"/>
      <c r="C231" s="145" t="s">
        <v>339</v>
      </c>
      <c r="D231" s="145" t="s">
        <v>147</v>
      </c>
      <c r="E231" s="146" t="s">
        <v>340</v>
      </c>
      <c r="F231" s="147" t="s">
        <v>341</v>
      </c>
      <c r="G231" s="148" t="s">
        <v>342</v>
      </c>
      <c r="H231" s="149">
        <v>65</v>
      </c>
      <c r="I231" s="150"/>
      <c r="J231" s="151">
        <f>ROUND(I231*H231,2)</f>
        <v>0</v>
      </c>
      <c r="K231" s="152"/>
      <c r="L231" s="33"/>
      <c r="M231" s="153" t="s">
        <v>1</v>
      </c>
      <c r="N231" s="154" t="s">
        <v>39</v>
      </c>
      <c r="O231" s="58"/>
      <c r="P231" s="155">
        <f>O231*H231</f>
        <v>0</v>
      </c>
      <c r="Q231" s="155">
        <v>1.192E-2</v>
      </c>
      <c r="R231" s="155">
        <f>Q231*H231</f>
        <v>0.77480000000000004</v>
      </c>
      <c r="S231" s="155">
        <v>0</v>
      </c>
      <c r="T231" s="156">
        <f>S231*H231</f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57" t="s">
        <v>151</v>
      </c>
      <c r="AT231" s="157" t="s">
        <v>147</v>
      </c>
      <c r="AU231" s="157" t="s">
        <v>152</v>
      </c>
      <c r="AY231" s="17" t="s">
        <v>144</v>
      </c>
      <c r="BE231" s="158">
        <f>IF(N231="základná",J231,0)</f>
        <v>0</v>
      </c>
      <c r="BF231" s="158">
        <f>IF(N231="znížená",J231,0)</f>
        <v>0</v>
      </c>
      <c r="BG231" s="158">
        <f>IF(N231="zákl. prenesená",J231,0)</f>
        <v>0</v>
      </c>
      <c r="BH231" s="158">
        <f>IF(N231="zníž. prenesená",J231,0)</f>
        <v>0</v>
      </c>
      <c r="BI231" s="158">
        <f>IF(N231="nulová",J231,0)</f>
        <v>0</v>
      </c>
      <c r="BJ231" s="17" t="s">
        <v>152</v>
      </c>
      <c r="BK231" s="158">
        <f>ROUND(I231*H231,2)</f>
        <v>0</v>
      </c>
      <c r="BL231" s="17" t="s">
        <v>151</v>
      </c>
      <c r="BM231" s="157" t="s">
        <v>343</v>
      </c>
    </row>
    <row r="232" spans="1:65" s="15" customFormat="1" x14ac:dyDescent="0.2">
      <c r="B232" s="187"/>
      <c r="D232" s="160" t="s">
        <v>154</v>
      </c>
      <c r="E232" s="188" t="s">
        <v>1</v>
      </c>
      <c r="F232" s="189" t="s">
        <v>344</v>
      </c>
      <c r="H232" s="188" t="s">
        <v>1</v>
      </c>
      <c r="I232" s="190"/>
      <c r="L232" s="187"/>
      <c r="M232" s="191"/>
      <c r="N232" s="192"/>
      <c r="O232" s="192"/>
      <c r="P232" s="192"/>
      <c r="Q232" s="192"/>
      <c r="R232" s="192"/>
      <c r="S232" s="192"/>
      <c r="T232" s="193"/>
      <c r="AT232" s="188" t="s">
        <v>154</v>
      </c>
      <c r="AU232" s="188" t="s">
        <v>152</v>
      </c>
      <c r="AV232" s="15" t="s">
        <v>81</v>
      </c>
      <c r="AW232" s="15" t="s">
        <v>30</v>
      </c>
      <c r="AX232" s="15" t="s">
        <v>73</v>
      </c>
      <c r="AY232" s="188" t="s">
        <v>144</v>
      </c>
    </row>
    <row r="233" spans="1:65" s="15" customFormat="1" x14ac:dyDescent="0.2">
      <c r="B233" s="187"/>
      <c r="D233" s="160" t="s">
        <v>154</v>
      </c>
      <c r="E233" s="188" t="s">
        <v>1</v>
      </c>
      <c r="F233" s="189" t="s">
        <v>345</v>
      </c>
      <c r="H233" s="188" t="s">
        <v>1</v>
      </c>
      <c r="I233" s="190"/>
      <c r="L233" s="187"/>
      <c r="M233" s="191"/>
      <c r="N233" s="192"/>
      <c r="O233" s="192"/>
      <c r="P233" s="192"/>
      <c r="Q233" s="192"/>
      <c r="R233" s="192"/>
      <c r="S233" s="192"/>
      <c r="T233" s="193"/>
      <c r="AT233" s="188" t="s">
        <v>154</v>
      </c>
      <c r="AU233" s="188" t="s">
        <v>152</v>
      </c>
      <c r="AV233" s="15" t="s">
        <v>81</v>
      </c>
      <c r="AW233" s="15" t="s">
        <v>30</v>
      </c>
      <c r="AX233" s="15" t="s">
        <v>73</v>
      </c>
      <c r="AY233" s="188" t="s">
        <v>144</v>
      </c>
    </row>
    <row r="234" spans="1:65" s="15" customFormat="1" ht="22.5" x14ac:dyDescent="0.2">
      <c r="B234" s="187"/>
      <c r="D234" s="160" t="s">
        <v>154</v>
      </c>
      <c r="E234" s="188" t="s">
        <v>1</v>
      </c>
      <c r="F234" s="189" t="s">
        <v>346</v>
      </c>
      <c r="H234" s="188" t="s">
        <v>1</v>
      </c>
      <c r="I234" s="190"/>
      <c r="L234" s="187"/>
      <c r="M234" s="191"/>
      <c r="N234" s="192"/>
      <c r="O234" s="192"/>
      <c r="P234" s="192"/>
      <c r="Q234" s="192"/>
      <c r="R234" s="192"/>
      <c r="S234" s="192"/>
      <c r="T234" s="193"/>
      <c r="AT234" s="188" t="s">
        <v>154</v>
      </c>
      <c r="AU234" s="188" t="s">
        <v>152</v>
      </c>
      <c r="AV234" s="15" t="s">
        <v>81</v>
      </c>
      <c r="AW234" s="15" t="s">
        <v>30</v>
      </c>
      <c r="AX234" s="15" t="s">
        <v>73</v>
      </c>
      <c r="AY234" s="188" t="s">
        <v>144</v>
      </c>
    </row>
    <row r="235" spans="1:65" s="15" customFormat="1" x14ac:dyDescent="0.2">
      <c r="B235" s="187"/>
      <c r="D235" s="160" t="s">
        <v>154</v>
      </c>
      <c r="E235" s="188" t="s">
        <v>1</v>
      </c>
      <c r="F235" s="189" t="s">
        <v>347</v>
      </c>
      <c r="H235" s="188" t="s">
        <v>1</v>
      </c>
      <c r="I235" s="190"/>
      <c r="L235" s="187"/>
      <c r="M235" s="191"/>
      <c r="N235" s="192"/>
      <c r="O235" s="192"/>
      <c r="P235" s="192"/>
      <c r="Q235" s="192"/>
      <c r="R235" s="192"/>
      <c r="S235" s="192"/>
      <c r="T235" s="193"/>
      <c r="AT235" s="188" t="s">
        <v>154</v>
      </c>
      <c r="AU235" s="188" t="s">
        <v>152</v>
      </c>
      <c r="AV235" s="15" t="s">
        <v>81</v>
      </c>
      <c r="AW235" s="15" t="s">
        <v>30</v>
      </c>
      <c r="AX235" s="15" t="s">
        <v>73</v>
      </c>
      <c r="AY235" s="188" t="s">
        <v>144</v>
      </c>
    </row>
    <row r="236" spans="1:65" s="13" customFormat="1" ht="22.5" x14ac:dyDescent="0.2">
      <c r="B236" s="159"/>
      <c r="D236" s="160" t="s">
        <v>154</v>
      </c>
      <c r="E236" s="161" t="s">
        <v>1</v>
      </c>
      <c r="F236" s="162" t="s">
        <v>348</v>
      </c>
      <c r="H236" s="163">
        <v>65</v>
      </c>
      <c r="I236" s="164"/>
      <c r="L236" s="159"/>
      <c r="M236" s="165"/>
      <c r="N236" s="166"/>
      <c r="O236" s="166"/>
      <c r="P236" s="166"/>
      <c r="Q236" s="166"/>
      <c r="R236" s="166"/>
      <c r="S236" s="166"/>
      <c r="T236" s="167"/>
      <c r="AT236" s="161" t="s">
        <v>154</v>
      </c>
      <c r="AU236" s="161" t="s">
        <v>152</v>
      </c>
      <c r="AV236" s="13" t="s">
        <v>152</v>
      </c>
      <c r="AW236" s="13" t="s">
        <v>30</v>
      </c>
      <c r="AX236" s="13" t="s">
        <v>81</v>
      </c>
      <c r="AY236" s="161" t="s">
        <v>144</v>
      </c>
    </row>
    <row r="237" spans="1:65" s="2" customFormat="1" ht="14.45" customHeight="1" x14ac:dyDescent="0.2">
      <c r="A237" s="32"/>
      <c r="B237" s="144"/>
      <c r="C237" s="168" t="s">
        <v>349</v>
      </c>
      <c r="D237" s="168" t="s">
        <v>189</v>
      </c>
      <c r="E237" s="169" t="s">
        <v>350</v>
      </c>
      <c r="F237" s="170" t="s">
        <v>351</v>
      </c>
      <c r="G237" s="171" t="s">
        <v>342</v>
      </c>
      <c r="H237" s="172">
        <v>65</v>
      </c>
      <c r="I237" s="173"/>
      <c r="J237" s="174">
        <f>ROUND(I237*H237,2)</f>
        <v>0</v>
      </c>
      <c r="K237" s="175"/>
      <c r="L237" s="176"/>
      <c r="M237" s="177" t="s">
        <v>1</v>
      </c>
      <c r="N237" s="178" t="s">
        <v>39</v>
      </c>
      <c r="O237" s="58"/>
      <c r="P237" s="155">
        <f>O237*H237</f>
        <v>0</v>
      </c>
      <c r="Q237" s="155">
        <v>2.8780000000000001</v>
      </c>
      <c r="R237" s="155">
        <f>Q237*H237</f>
        <v>187.07</v>
      </c>
      <c r="S237" s="155">
        <v>0</v>
      </c>
      <c r="T237" s="156">
        <f>S237*H237</f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57" t="s">
        <v>183</v>
      </c>
      <c r="AT237" s="157" t="s">
        <v>189</v>
      </c>
      <c r="AU237" s="157" t="s">
        <v>152</v>
      </c>
      <c r="AY237" s="17" t="s">
        <v>144</v>
      </c>
      <c r="BE237" s="158">
        <f>IF(N237="základná",J237,0)</f>
        <v>0</v>
      </c>
      <c r="BF237" s="158">
        <f>IF(N237="znížená",J237,0)</f>
        <v>0</v>
      </c>
      <c r="BG237" s="158">
        <f>IF(N237="zákl. prenesená",J237,0)</f>
        <v>0</v>
      </c>
      <c r="BH237" s="158">
        <f>IF(N237="zníž. prenesená",J237,0)</f>
        <v>0</v>
      </c>
      <c r="BI237" s="158">
        <f>IF(N237="nulová",J237,0)</f>
        <v>0</v>
      </c>
      <c r="BJ237" s="17" t="s">
        <v>152</v>
      </c>
      <c r="BK237" s="158">
        <f>ROUND(I237*H237,2)</f>
        <v>0</v>
      </c>
      <c r="BL237" s="17" t="s">
        <v>151</v>
      </c>
      <c r="BM237" s="157" t="s">
        <v>352</v>
      </c>
    </row>
    <row r="238" spans="1:65" s="2" customFormat="1" ht="24.2" customHeight="1" x14ac:dyDescent="0.2">
      <c r="A238" s="32"/>
      <c r="B238" s="144"/>
      <c r="C238" s="168" t="s">
        <v>353</v>
      </c>
      <c r="D238" s="168" t="s">
        <v>189</v>
      </c>
      <c r="E238" s="169" t="s">
        <v>354</v>
      </c>
      <c r="F238" s="170" t="s">
        <v>355</v>
      </c>
      <c r="G238" s="171" t="s">
        <v>199</v>
      </c>
      <c r="H238" s="172">
        <v>31.675000000000001</v>
      </c>
      <c r="I238" s="173"/>
      <c r="J238" s="174">
        <f>ROUND(I238*H238,2)</f>
        <v>0</v>
      </c>
      <c r="K238" s="175"/>
      <c r="L238" s="176"/>
      <c r="M238" s="177" t="s">
        <v>1</v>
      </c>
      <c r="N238" s="178" t="s">
        <v>39</v>
      </c>
      <c r="O238" s="58"/>
      <c r="P238" s="155">
        <f>O238*H238</f>
        <v>0</v>
      </c>
      <c r="Q238" s="155">
        <v>2.8400000000000002E-2</v>
      </c>
      <c r="R238" s="155">
        <f>Q238*H238</f>
        <v>0.89957000000000009</v>
      </c>
      <c r="S238" s="155">
        <v>0</v>
      </c>
      <c r="T238" s="156">
        <f>S238*H238</f>
        <v>0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R238" s="157" t="s">
        <v>183</v>
      </c>
      <c r="AT238" s="157" t="s">
        <v>189</v>
      </c>
      <c r="AU238" s="157" t="s">
        <v>152</v>
      </c>
      <c r="AY238" s="17" t="s">
        <v>144</v>
      </c>
      <c r="BE238" s="158">
        <f>IF(N238="základná",J238,0)</f>
        <v>0</v>
      </c>
      <c r="BF238" s="158">
        <f>IF(N238="znížená",J238,0)</f>
        <v>0</v>
      </c>
      <c r="BG238" s="158">
        <f>IF(N238="zákl. prenesená",J238,0)</f>
        <v>0</v>
      </c>
      <c r="BH238" s="158">
        <f>IF(N238="zníž. prenesená",J238,0)</f>
        <v>0</v>
      </c>
      <c r="BI238" s="158">
        <f>IF(N238="nulová",J238,0)</f>
        <v>0</v>
      </c>
      <c r="BJ238" s="17" t="s">
        <v>152</v>
      </c>
      <c r="BK238" s="158">
        <f>ROUND(I238*H238,2)</f>
        <v>0</v>
      </c>
      <c r="BL238" s="17" t="s">
        <v>151</v>
      </c>
      <c r="BM238" s="157" t="s">
        <v>356</v>
      </c>
    </row>
    <row r="239" spans="1:65" s="13" customFormat="1" x14ac:dyDescent="0.2">
      <c r="B239" s="159"/>
      <c r="D239" s="160" t="s">
        <v>154</v>
      </c>
      <c r="E239" s="161" t="s">
        <v>1</v>
      </c>
      <c r="F239" s="162" t="s">
        <v>357</v>
      </c>
      <c r="H239" s="163">
        <v>31.675000000000001</v>
      </c>
      <c r="I239" s="164"/>
      <c r="L239" s="159"/>
      <c r="M239" s="165"/>
      <c r="N239" s="166"/>
      <c r="O239" s="166"/>
      <c r="P239" s="166"/>
      <c r="Q239" s="166"/>
      <c r="R239" s="166"/>
      <c r="S239" s="166"/>
      <c r="T239" s="167"/>
      <c r="AT239" s="161" t="s">
        <v>154</v>
      </c>
      <c r="AU239" s="161" t="s">
        <v>152</v>
      </c>
      <c r="AV239" s="13" t="s">
        <v>152</v>
      </c>
      <c r="AW239" s="13" t="s">
        <v>30</v>
      </c>
      <c r="AX239" s="13" t="s">
        <v>81</v>
      </c>
      <c r="AY239" s="161" t="s">
        <v>144</v>
      </c>
    </row>
    <row r="240" spans="1:65" s="2" customFormat="1" ht="24.2" customHeight="1" x14ac:dyDescent="0.2">
      <c r="A240" s="32"/>
      <c r="B240" s="144"/>
      <c r="C240" s="145" t="s">
        <v>358</v>
      </c>
      <c r="D240" s="145" t="s">
        <v>147</v>
      </c>
      <c r="E240" s="146" t="s">
        <v>359</v>
      </c>
      <c r="F240" s="147" t="s">
        <v>360</v>
      </c>
      <c r="G240" s="148" t="s">
        <v>342</v>
      </c>
      <c r="H240" s="149">
        <v>128</v>
      </c>
      <c r="I240" s="150"/>
      <c r="J240" s="151">
        <f>ROUND(I240*H240,2)</f>
        <v>0</v>
      </c>
      <c r="K240" s="152"/>
      <c r="L240" s="33"/>
      <c r="M240" s="153" t="s">
        <v>1</v>
      </c>
      <c r="N240" s="154" t="s">
        <v>39</v>
      </c>
      <c r="O240" s="58"/>
      <c r="P240" s="155">
        <f>O240*H240</f>
        <v>0</v>
      </c>
      <c r="Q240" s="155">
        <v>8.8999999999999995E-4</v>
      </c>
      <c r="R240" s="155">
        <f>Q240*H240</f>
        <v>0.11391999999999999</v>
      </c>
      <c r="S240" s="155">
        <v>0</v>
      </c>
      <c r="T240" s="156">
        <f>S240*H240</f>
        <v>0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157" t="s">
        <v>151</v>
      </c>
      <c r="AT240" s="157" t="s">
        <v>147</v>
      </c>
      <c r="AU240" s="157" t="s">
        <v>152</v>
      </c>
      <c r="AY240" s="17" t="s">
        <v>144</v>
      </c>
      <c r="BE240" s="158">
        <f>IF(N240="základná",J240,0)</f>
        <v>0</v>
      </c>
      <c r="BF240" s="158">
        <f>IF(N240="znížená",J240,0)</f>
        <v>0</v>
      </c>
      <c r="BG240" s="158">
        <f>IF(N240="zákl. prenesená",J240,0)</f>
        <v>0</v>
      </c>
      <c r="BH240" s="158">
        <f>IF(N240="zníž. prenesená",J240,0)</f>
        <v>0</v>
      </c>
      <c r="BI240" s="158">
        <f>IF(N240="nulová",J240,0)</f>
        <v>0</v>
      </c>
      <c r="BJ240" s="17" t="s">
        <v>152</v>
      </c>
      <c r="BK240" s="158">
        <f>ROUND(I240*H240,2)</f>
        <v>0</v>
      </c>
      <c r="BL240" s="17" t="s">
        <v>151</v>
      </c>
      <c r="BM240" s="157" t="s">
        <v>361</v>
      </c>
    </row>
    <row r="241" spans="1:65" s="2" customFormat="1" ht="24.2" customHeight="1" x14ac:dyDescent="0.2">
      <c r="A241" s="32"/>
      <c r="B241" s="144"/>
      <c r="C241" s="168" t="s">
        <v>362</v>
      </c>
      <c r="D241" s="168" t="s">
        <v>189</v>
      </c>
      <c r="E241" s="169" t="s">
        <v>363</v>
      </c>
      <c r="F241" s="170" t="s">
        <v>364</v>
      </c>
      <c r="G241" s="171" t="s">
        <v>342</v>
      </c>
      <c r="H241" s="172">
        <v>128</v>
      </c>
      <c r="I241" s="173"/>
      <c r="J241" s="174">
        <f>ROUND(I241*H241,2)</f>
        <v>0</v>
      </c>
      <c r="K241" s="175"/>
      <c r="L241" s="176"/>
      <c r="M241" s="177" t="s">
        <v>1</v>
      </c>
      <c r="N241" s="178" t="s">
        <v>39</v>
      </c>
      <c r="O241" s="58"/>
      <c r="P241" s="155">
        <f>O241*H241</f>
        <v>0</v>
      </c>
      <c r="Q241" s="155">
        <v>1.2E-4</v>
      </c>
      <c r="R241" s="155">
        <f>Q241*H241</f>
        <v>1.536E-2</v>
      </c>
      <c r="S241" s="155">
        <v>0</v>
      </c>
      <c r="T241" s="156">
        <f>S241*H241</f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57" t="s">
        <v>183</v>
      </c>
      <c r="AT241" s="157" t="s">
        <v>189</v>
      </c>
      <c r="AU241" s="157" t="s">
        <v>152</v>
      </c>
      <c r="AY241" s="17" t="s">
        <v>144</v>
      </c>
      <c r="BE241" s="158">
        <f>IF(N241="základná",J241,0)</f>
        <v>0</v>
      </c>
      <c r="BF241" s="158">
        <f>IF(N241="znížená",J241,0)</f>
        <v>0</v>
      </c>
      <c r="BG241" s="158">
        <f>IF(N241="zákl. prenesená",J241,0)</f>
        <v>0</v>
      </c>
      <c r="BH241" s="158">
        <f>IF(N241="zníž. prenesená",J241,0)</f>
        <v>0</v>
      </c>
      <c r="BI241" s="158">
        <f>IF(N241="nulová",J241,0)</f>
        <v>0</v>
      </c>
      <c r="BJ241" s="17" t="s">
        <v>152</v>
      </c>
      <c r="BK241" s="158">
        <f>ROUND(I241*H241,2)</f>
        <v>0</v>
      </c>
      <c r="BL241" s="17" t="s">
        <v>151</v>
      </c>
      <c r="BM241" s="157" t="s">
        <v>365</v>
      </c>
    </row>
    <row r="242" spans="1:65" s="2" customFormat="1" ht="14.45" customHeight="1" x14ac:dyDescent="0.2">
      <c r="A242" s="32"/>
      <c r="B242" s="144"/>
      <c r="C242" s="145" t="s">
        <v>366</v>
      </c>
      <c r="D242" s="145" t="s">
        <v>147</v>
      </c>
      <c r="E242" s="146" t="s">
        <v>367</v>
      </c>
      <c r="F242" s="147" t="s">
        <v>368</v>
      </c>
      <c r="G242" s="148" t="s">
        <v>150</v>
      </c>
      <c r="H242" s="149">
        <v>34.109000000000002</v>
      </c>
      <c r="I242" s="150"/>
      <c r="J242" s="151">
        <f>ROUND(I242*H242,2)</f>
        <v>0</v>
      </c>
      <c r="K242" s="152"/>
      <c r="L242" s="33"/>
      <c r="M242" s="153" t="s">
        <v>1</v>
      </c>
      <c r="N242" s="154" t="s">
        <v>39</v>
      </c>
      <c r="O242" s="58"/>
      <c r="P242" s="155">
        <f>O242*H242</f>
        <v>0</v>
      </c>
      <c r="Q242" s="155">
        <v>2.3855499999999998</v>
      </c>
      <c r="R242" s="155">
        <f>Q242*H242</f>
        <v>81.368724950000001</v>
      </c>
      <c r="S242" s="155">
        <v>0</v>
      </c>
      <c r="T242" s="156">
        <f>S242*H242</f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57" t="s">
        <v>151</v>
      </c>
      <c r="AT242" s="157" t="s">
        <v>147</v>
      </c>
      <c r="AU242" s="157" t="s">
        <v>152</v>
      </c>
      <c r="AY242" s="17" t="s">
        <v>144</v>
      </c>
      <c r="BE242" s="158">
        <f>IF(N242="základná",J242,0)</f>
        <v>0</v>
      </c>
      <c r="BF242" s="158">
        <f>IF(N242="znížená",J242,0)</f>
        <v>0</v>
      </c>
      <c r="BG242" s="158">
        <f>IF(N242="zákl. prenesená",J242,0)</f>
        <v>0</v>
      </c>
      <c r="BH242" s="158">
        <f>IF(N242="zníž. prenesená",J242,0)</f>
        <v>0</v>
      </c>
      <c r="BI242" s="158">
        <f>IF(N242="nulová",J242,0)</f>
        <v>0</v>
      </c>
      <c r="BJ242" s="17" t="s">
        <v>152</v>
      </c>
      <c r="BK242" s="158">
        <f>ROUND(I242*H242,2)</f>
        <v>0</v>
      </c>
      <c r="BL242" s="17" t="s">
        <v>151</v>
      </c>
      <c r="BM242" s="157" t="s">
        <v>369</v>
      </c>
    </row>
    <row r="243" spans="1:65" s="13" customFormat="1" x14ac:dyDescent="0.2">
      <c r="B243" s="159"/>
      <c r="D243" s="160" t="s">
        <v>154</v>
      </c>
      <c r="E243" s="161" t="s">
        <v>1</v>
      </c>
      <c r="F243" s="162" t="s">
        <v>370</v>
      </c>
      <c r="H243" s="163">
        <v>15.6</v>
      </c>
      <c r="I243" s="164"/>
      <c r="L243" s="159"/>
      <c r="M243" s="165"/>
      <c r="N243" s="166"/>
      <c r="O243" s="166"/>
      <c r="P243" s="166"/>
      <c r="Q243" s="166"/>
      <c r="R243" s="166"/>
      <c r="S243" s="166"/>
      <c r="T243" s="167"/>
      <c r="AT243" s="161" t="s">
        <v>154</v>
      </c>
      <c r="AU243" s="161" t="s">
        <v>152</v>
      </c>
      <c r="AV243" s="13" t="s">
        <v>152</v>
      </c>
      <c r="AW243" s="13" t="s">
        <v>30</v>
      </c>
      <c r="AX243" s="13" t="s">
        <v>73</v>
      </c>
      <c r="AY243" s="161" t="s">
        <v>144</v>
      </c>
    </row>
    <row r="244" spans="1:65" s="13" customFormat="1" x14ac:dyDescent="0.2">
      <c r="B244" s="159"/>
      <c r="D244" s="160" t="s">
        <v>154</v>
      </c>
      <c r="E244" s="161" t="s">
        <v>1</v>
      </c>
      <c r="F244" s="162" t="s">
        <v>371</v>
      </c>
      <c r="H244" s="163">
        <v>4.9889999999999999</v>
      </c>
      <c r="I244" s="164"/>
      <c r="L244" s="159"/>
      <c r="M244" s="165"/>
      <c r="N244" s="166"/>
      <c r="O244" s="166"/>
      <c r="P244" s="166"/>
      <c r="Q244" s="166"/>
      <c r="R244" s="166"/>
      <c r="S244" s="166"/>
      <c r="T244" s="167"/>
      <c r="AT244" s="161" t="s">
        <v>154</v>
      </c>
      <c r="AU244" s="161" t="s">
        <v>152</v>
      </c>
      <c r="AV244" s="13" t="s">
        <v>152</v>
      </c>
      <c r="AW244" s="13" t="s">
        <v>30</v>
      </c>
      <c r="AX244" s="13" t="s">
        <v>73</v>
      </c>
      <c r="AY244" s="161" t="s">
        <v>144</v>
      </c>
    </row>
    <row r="245" spans="1:65" s="13" customFormat="1" x14ac:dyDescent="0.2">
      <c r="B245" s="159"/>
      <c r="D245" s="160" t="s">
        <v>154</v>
      </c>
      <c r="E245" s="161" t="s">
        <v>1</v>
      </c>
      <c r="F245" s="162" t="s">
        <v>372</v>
      </c>
      <c r="H245" s="163">
        <v>13.52</v>
      </c>
      <c r="I245" s="164"/>
      <c r="L245" s="159"/>
      <c r="M245" s="165"/>
      <c r="N245" s="166"/>
      <c r="O245" s="166"/>
      <c r="P245" s="166"/>
      <c r="Q245" s="166"/>
      <c r="R245" s="166"/>
      <c r="S245" s="166"/>
      <c r="T245" s="167"/>
      <c r="AT245" s="161" t="s">
        <v>154</v>
      </c>
      <c r="AU245" s="161" t="s">
        <v>152</v>
      </c>
      <c r="AV245" s="13" t="s">
        <v>152</v>
      </c>
      <c r="AW245" s="13" t="s">
        <v>30</v>
      </c>
      <c r="AX245" s="13" t="s">
        <v>73</v>
      </c>
      <c r="AY245" s="161" t="s">
        <v>144</v>
      </c>
    </row>
    <row r="246" spans="1:65" s="14" customFormat="1" x14ac:dyDescent="0.2">
      <c r="B246" s="179"/>
      <c r="D246" s="160" t="s">
        <v>154</v>
      </c>
      <c r="E246" s="180" t="s">
        <v>1</v>
      </c>
      <c r="F246" s="181" t="s">
        <v>203</v>
      </c>
      <c r="H246" s="182">
        <v>34.109000000000002</v>
      </c>
      <c r="I246" s="183"/>
      <c r="L246" s="179"/>
      <c r="M246" s="184"/>
      <c r="N246" s="185"/>
      <c r="O246" s="185"/>
      <c r="P246" s="185"/>
      <c r="Q246" s="185"/>
      <c r="R246" s="185"/>
      <c r="S246" s="185"/>
      <c r="T246" s="186"/>
      <c r="AT246" s="180" t="s">
        <v>154</v>
      </c>
      <c r="AU246" s="180" t="s">
        <v>152</v>
      </c>
      <c r="AV246" s="14" t="s">
        <v>151</v>
      </c>
      <c r="AW246" s="14" t="s">
        <v>30</v>
      </c>
      <c r="AX246" s="14" t="s">
        <v>81</v>
      </c>
      <c r="AY246" s="180" t="s">
        <v>144</v>
      </c>
    </row>
    <row r="247" spans="1:65" s="2" customFormat="1" ht="14.45" customHeight="1" x14ac:dyDescent="0.2">
      <c r="A247" s="32"/>
      <c r="B247" s="144"/>
      <c r="C247" s="145" t="s">
        <v>373</v>
      </c>
      <c r="D247" s="145" t="s">
        <v>147</v>
      </c>
      <c r="E247" s="146" t="s">
        <v>374</v>
      </c>
      <c r="F247" s="147" t="s">
        <v>375</v>
      </c>
      <c r="G247" s="148" t="s">
        <v>199</v>
      </c>
      <c r="H247" s="149">
        <v>76.59</v>
      </c>
      <c r="I247" s="150"/>
      <c r="J247" s="151">
        <f>ROUND(I247*H247,2)</f>
        <v>0</v>
      </c>
      <c r="K247" s="152"/>
      <c r="L247" s="33"/>
      <c r="M247" s="153" t="s">
        <v>1</v>
      </c>
      <c r="N247" s="154" t="s">
        <v>39</v>
      </c>
      <c r="O247" s="58"/>
      <c r="P247" s="155">
        <f>O247*H247</f>
        <v>0</v>
      </c>
      <c r="Q247" s="155">
        <v>3.8350000000000002E-2</v>
      </c>
      <c r="R247" s="155">
        <f>Q247*H247</f>
        <v>2.9372265000000004</v>
      </c>
      <c r="S247" s="155">
        <v>0</v>
      </c>
      <c r="T247" s="156">
        <f>S247*H247</f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57" t="s">
        <v>151</v>
      </c>
      <c r="AT247" s="157" t="s">
        <v>147</v>
      </c>
      <c r="AU247" s="157" t="s">
        <v>152</v>
      </c>
      <c r="AY247" s="17" t="s">
        <v>144</v>
      </c>
      <c r="BE247" s="158">
        <f>IF(N247="základná",J247,0)</f>
        <v>0</v>
      </c>
      <c r="BF247" s="158">
        <f>IF(N247="znížená",J247,0)</f>
        <v>0</v>
      </c>
      <c r="BG247" s="158">
        <f>IF(N247="zákl. prenesená",J247,0)</f>
        <v>0</v>
      </c>
      <c r="BH247" s="158">
        <f>IF(N247="zníž. prenesená",J247,0)</f>
        <v>0</v>
      </c>
      <c r="BI247" s="158">
        <f>IF(N247="nulová",J247,0)</f>
        <v>0</v>
      </c>
      <c r="BJ247" s="17" t="s">
        <v>152</v>
      </c>
      <c r="BK247" s="158">
        <f>ROUND(I247*H247,2)</f>
        <v>0</v>
      </c>
      <c r="BL247" s="17" t="s">
        <v>151</v>
      </c>
      <c r="BM247" s="157" t="s">
        <v>376</v>
      </c>
    </row>
    <row r="248" spans="1:65" s="13" customFormat="1" x14ac:dyDescent="0.2">
      <c r="B248" s="159"/>
      <c r="D248" s="160" t="s">
        <v>154</v>
      </c>
      <c r="E248" s="161" t="s">
        <v>1</v>
      </c>
      <c r="F248" s="162" t="s">
        <v>377</v>
      </c>
      <c r="H248" s="163">
        <v>26.274999999999999</v>
      </c>
      <c r="I248" s="164"/>
      <c r="L248" s="159"/>
      <c r="M248" s="165"/>
      <c r="N248" s="166"/>
      <c r="O248" s="166"/>
      <c r="P248" s="166"/>
      <c r="Q248" s="166"/>
      <c r="R248" s="166"/>
      <c r="S248" s="166"/>
      <c r="T248" s="167"/>
      <c r="AT248" s="161" t="s">
        <v>154</v>
      </c>
      <c r="AU248" s="161" t="s">
        <v>152</v>
      </c>
      <c r="AV248" s="13" t="s">
        <v>152</v>
      </c>
      <c r="AW248" s="13" t="s">
        <v>30</v>
      </c>
      <c r="AX248" s="13" t="s">
        <v>73</v>
      </c>
      <c r="AY248" s="161" t="s">
        <v>144</v>
      </c>
    </row>
    <row r="249" spans="1:65" s="13" customFormat="1" x14ac:dyDescent="0.2">
      <c r="B249" s="159"/>
      <c r="D249" s="160" t="s">
        <v>154</v>
      </c>
      <c r="E249" s="161" t="s">
        <v>1</v>
      </c>
      <c r="F249" s="162" t="s">
        <v>378</v>
      </c>
      <c r="H249" s="163">
        <v>7.6749999999999998</v>
      </c>
      <c r="I249" s="164"/>
      <c r="L249" s="159"/>
      <c r="M249" s="165"/>
      <c r="N249" s="166"/>
      <c r="O249" s="166"/>
      <c r="P249" s="166"/>
      <c r="Q249" s="166"/>
      <c r="R249" s="166"/>
      <c r="S249" s="166"/>
      <c r="T249" s="167"/>
      <c r="AT249" s="161" t="s">
        <v>154</v>
      </c>
      <c r="AU249" s="161" t="s">
        <v>152</v>
      </c>
      <c r="AV249" s="13" t="s">
        <v>152</v>
      </c>
      <c r="AW249" s="13" t="s">
        <v>30</v>
      </c>
      <c r="AX249" s="13" t="s">
        <v>73</v>
      </c>
      <c r="AY249" s="161" t="s">
        <v>144</v>
      </c>
    </row>
    <row r="250" spans="1:65" s="13" customFormat="1" x14ac:dyDescent="0.2">
      <c r="B250" s="159"/>
      <c r="D250" s="160" t="s">
        <v>154</v>
      </c>
      <c r="E250" s="161" t="s">
        <v>1</v>
      </c>
      <c r="F250" s="162" t="s">
        <v>379</v>
      </c>
      <c r="H250" s="163">
        <v>42.64</v>
      </c>
      <c r="I250" s="164"/>
      <c r="L250" s="159"/>
      <c r="M250" s="165"/>
      <c r="N250" s="166"/>
      <c r="O250" s="166"/>
      <c r="P250" s="166"/>
      <c r="Q250" s="166"/>
      <c r="R250" s="166"/>
      <c r="S250" s="166"/>
      <c r="T250" s="167"/>
      <c r="AT250" s="161" t="s">
        <v>154</v>
      </c>
      <c r="AU250" s="161" t="s">
        <v>152</v>
      </c>
      <c r="AV250" s="13" t="s">
        <v>152</v>
      </c>
      <c r="AW250" s="13" t="s">
        <v>30</v>
      </c>
      <c r="AX250" s="13" t="s">
        <v>73</v>
      </c>
      <c r="AY250" s="161" t="s">
        <v>144</v>
      </c>
    </row>
    <row r="251" spans="1:65" s="14" customFormat="1" x14ac:dyDescent="0.2">
      <c r="B251" s="179"/>
      <c r="D251" s="160" t="s">
        <v>154</v>
      </c>
      <c r="E251" s="180" t="s">
        <v>1</v>
      </c>
      <c r="F251" s="181" t="s">
        <v>203</v>
      </c>
      <c r="H251" s="182">
        <v>76.59</v>
      </c>
      <c r="I251" s="183"/>
      <c r="L251" s="179"/>
      <c r="M251" s="184"/>
      <c r="N251" s="185"/>
      <c r="O251" s="185"/>
      <c r="P251" s="185"/>
      <c r="Q251" s="185"/>
      <c r="R251" s="185"/>
      <c r="S251" s="185"/>
      <c r="T251" s="186"/>
      <c r="AT251" s="180" t="s">
        <v>154</v>
      </c>
      <c r="AU251" s="180" t="s">
        <v>152</v>
      </c>
      <c r="AV251" s="14" t="s">
        <v>151</v>
      </c>
      <c r="AW251" s="14" t="s">
        <v>30</v>
      </c>
      <c r="AX251" s="14" t="s">
        <v>81</v>
      </c>
      <c r="AY251" s="180" t="s">
        <v>144</v>
      </c>
    </row>
    <row r="252" spans="1:65" s="2" customFormat="1" ht="27.75" customHeight="1" x14ac:dyDescent="0.2">
      <c r="A252" s="32"/>
      <c r="B252" s="144"/>
      <c r="C252" s="145" t="s">
        <v>380</v>
      </c>
      <c r="D252" s="145" t="s">
        <v>147</v>
      </c>
      <c r="E252" s="146" t="s">
        <v>381</v>
      </c>
      <c r="F252" s="147" t="s">
        <v>382</v>
      </c>
      <c r="G252" s="148" t="s">
        <v>199</v>
      </c>
      <c r="H252" s="149">
        <v>76.59</v>
      </c>
      <c r="I252" s="150"/>
      <c r="J252" s="151">
        <f>ROUND(I252*H252,2)</f>
        <v>0</v>
      </c>
      <c r="K252" s="152"/>
      <c r="L252" s="33"/>
      <c r="M252" s="153" t="s">
        <v>1</v>
      </c>
      <c r="N252" s="154" t="s">
        <v>39</v>
      </c>
      <c r="O252" s="58"/>
      <c r="P252" s="155">
        <f>O252*H252</f>
        <v>0</v>
      </c>
      <c r="Q252" s="155">
        <v>1.0000000000000001E-5</v>
      </c>
      <c r="R252" s="155">
        <f>Q252*H252</f>
        <v>7.6590000000000013E-4</v>
      </c>
      <c r="S252" s="155">
        <v>0</v>
      </c>
      <c r="T252" s="156">
        <f>S252*H252</f>
        <v>0</v>
      </c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R252" s="157" t="s">
        <v>151</v>
      </c>
      <c r="AT252" s="157" t="s">
        <v>147</v>
      </c>
      <c r="AU252" s="157" t="s">
        <v>152</v>
      </c>
      <c r="AY252" s="17" t="s">
        <v>144</v>
      </c>
      <c r="BE252" s="158">
        <f>IF(N252="základná",J252,0)</f>
        <v>0</v>
      </c>
      <c r="BF252" s="158">
        <f>IF(N252="znížená",J252,0)</f>
        <v>0</v>
      </c>
      <c r="BG252" s="158">
        <f>IF(N252="zákl. prenesená",J252,0)</f>
        <v>0</v>
      </c>
      <c r="BH252" s="158">
        <f>IF(N252="zníž. prenesená",J252,0)</f>
        <v>0</v>
      </c>
      <c r="BI252" s="158">
        <f>IF(N252="nulová",J252,0)</f>
        <v>0</v>
      </c>
      <c r="BJ252" s="17" t="s">
        <v>152</v>
      </c>
      <c r="BK252" s="158">
        <f>ROUND(I252*H252,2)</f>
        <v>0</v>
      </c>
      <c r="BL252" s="17" t="s">
        <v>151</v>
      </c>
      <c r="BM252" s="157" t="s">
        <v>383</v>
      </c>
    </row>
    <row r="253" spans="1:65" s="2" customFormat="1" ht="14.45" customHeight="1" x14ac:dyDescent="0.2">
      <c r="A253" s="32"/>
      <c r="B253" s="144"/>
      <c r="C253" s="145" t="s">
        <v>384</v>
      </c>
      <c r="D253" s="145" t="s">
        <v>147</v>
      </c>
      <c r="E253" s="146" t="s">
        <v>385</v>
      </c>
      <c r="F253" s="147" t="s">
        <v>386</v>
      </c>
      <c r="G253" s="148" t="s">
        <v>180</v>
      </c>
      <c r="H253" s="149">
        <v>5.0919999999999996</v>
      </c>
      <c r="I253" s="150"/>
      <c r="J253" s="151">
        <f>ROUND(I253*H253,2)</f>
        <v>0</v>
      </c>
      <c r="K253" s="152"/>
      <c r="L253" s="33"/>
      <c r="M253" s="153" t="s">
        <v>1</v>
      </c>
      <c r="N253" s="154" t="s">
        <v>39</v>
      </c>
      <c r="O253" s="58"/>
      <c r="P253" s="155">
        <f>O253*H253</f>
        <v>0</v>
      </c>
      <c r="Q253" s="155">
        <v>1.03704</v>
      </c>
      <c r="R253" s="155">
        <f>Q253*H253</f>
        <v>5.2806076799999992</v>
      </c>
      <c r="S253" s="155">
        <v>0</v>
      </c>
      <c r="T253" s="156">
        <f>S253*H253</f>
        <v>0</v>
      </c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R253" s="157" t="s">
        <v>151</v>
      </c>
      <c r="AT253" s="157" t="s">
        <v>147</v>
      </c>
      <c r="AU253" s="157" t="s">
        <v>152</v>
      </c>
      <c r="AY253" s="17" t="s">
        <v>144</v>
      </c>
      <c r="BE253" s="158">
        <f>IF(N253="základná",J253,0)</f>
        <v>0</v>
      </c>
      <c r="BF253" s="158">
        <f>IF(N253="znížená",J253,0)</f>
        <v>0</v>
      </c>
      <c r="BG253" s="158">
        <f>IF(N253="zákl. prenesená",J253,0)</f>
        <v>0</v>
      </c>
      <c r="BH253" s="158">
        <f>IF(N253="zníž. prenesená",J253,0)</f>
        <v>0</v>
      </c>
      <c r="BI253" s="158">
        <f>IF(N253="nulová",J253,0)</f>
        <v>0</v>
      </c>
      <c r="BJ253" s="17" t="s">
        <v>152</v>
      </c>
      <c r="BK253" s="158">
        <f>ROUND(I253*H253,2)</f>
        <v>0</v>
      </c>
      <c r="BL253" s="17" t="s">
        <v>151</v>
      </c>
      <c r="BM253" s="157" t="s">
        <v>387</v>
      </c>
    </row>
    <row r="254" spans="1:65" s="2" customFormat="1" ht="24.2" customHeight="1" x14ac:dyDescent="0.2">
      <c r="A254" s="32"/>
      <c r="B254" s="144"/>
      <c r="C254" s="145" t="s">
        <v>388</v>
      </c>
      <c r="D254" s="145" t="s">
        <v>147</v>
      </c>
      <c r="E254" s="146" t="s">
        <v>389</v>
      </c>
      <c r="F254" s="147" t="s">
        <v>390</v>
      </c>
      <c r="G254" s="148" t="s">
        <v>199</v>
      </c>
      <c r="H254" s="149">
        <v>126.7</v>
      </c>
      <c r="I254" s="150"/>
      <c r="J254" s="151">
        <f>ROUND(I254*H254,2)</f>
        <v>0</v>
      </c>
      <c r="K254" s="152"/>
      <c r="L254" s="33"/>
      <c r="M254" s="153" t="s">
        <v>1</v>
      </c>
      <c r="N254" s="154" t="s">
        <v>39</v>
      </c>
      <c r="O254" s="58"/>
      <c r="P254" s="155">
        <f>O254*H254</f>
        <v>0</v>
      </c>
      <c r="Q254" s="155">
        <v>6.9999999999999994E-5</v>
      </c>
      <c r="R254" s="155">
        <f>Q254*H254</f>
        <v>8.8690000000000001E-3</v>
      </c>
      <c r="S254" s="155">
        <v>0</v>
      </c>
      <c r="T254" s="156">
        <f>S254*H254</f>
        <v>0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57" t="s">
        <v>151</v>
      </c>
      <c r="AT254" s="157" t="s">
        <v>147</v>
      </c>
      <c r="AU254" s="157" t="s">
        <v>152</v>
      </c>
      <c r="AY254" s="17" t="s">
        <v>144</v>
      </c>
      <c r="BE254" s="158">
        <f>IF(N254="základná",J254,0)</f>
        <v>0</v>
      </c>
      <c r="BF254" s="158">
        <f>IF(N254="znížená",J254,0)</f>
        <v>0</v>
      </c>
      <c r="BG254" s="158">
        <f>IF(N254="zákl. prenesená",J254,0)</f>
        <v>0</v>
      </c>
      <c r="BH254" s="158">
        <f>IF(N254="zníž. prenesená",J254,0)</f>
        <v>0</v>
      </c>
      <c r="BI254" s="158">
        <f>IF(N254="nulová",J254,0)</f>
        <v>0</v>
      </c>
      <c r="BJ254" s="17" t="s">
        <v>152</v>
      </c>
      <c r="BK254" s="158">
        <f>ROUND(I254*H254,2)</f>
        <v>0</v>
      </c>
      <c r="BL254" s="17" t="s">
        <v>151</v>
      </c>
      <c r="BM254" s="157" t="s">
        <v>391</v>
      </c>
    </row>
    <row r="255" spans="1:65" s="15" customFormat="1" x14ac:dyDescent="0.2">
      <c r="B255" s="187"/>
      <c r="D255" s="160" t="s">
        <v>154</v>
      </c>
      <c r="E255" s="188" t="s">
        <v>1</v>
      </c>
      <c r="F255" s="189" t="s">
        <v>392</v>
      </c>
      <c r="H255" s="188" t="s">
        <v>1</v>
      </c>
      <c r="I255" s="190"/>
      <c r="L255" s="187"/>
      <c r="M255" s="191"/>
      <c r="N255" s="192"/>
      <c r="O255" s="192"/>
      <c r="P255" s="192"/>
      <c r="Q255" s="192"/>
      <c r="R255" s="192"/>
      <c r="S255" s="192"/>
      <c r="T255" s="193"/>
      <c r="AT255" s="188" t="s">
        <v>154</v>
      </c>
      <c r="AU255" s="188" t="s">
        <v>152</v>
      </c>
      <c r="AV255" s="15" t="s">
        <v>81</v>
      </c>
      <c r="AW255" s="15" t="s">
        <v>30</v>
      </c>
      <c r="AX255" s="15" t="s">
        <v>73</v>
      </c>
      <c r="AY255" s="188" t="s">
        <v>144</v>
      </c>
    </row>
    <row r="256" spans="1:65" s="13" customFormat="1" x14ac:dyDescent="0.2">
      <c r="B256" s="159"/>
      <c r="D256" s="160" t="s">
        <v>154</v>
      </c>
      <c r="E256" s="161" t="s">
        <v>1</v>
      </c>
      <c r="F256" s="162" t="s">
        <v>393</v>
      </c>
      <c r="H256" s="163">
        <v>126.7</v>
      </c>
      <c r="I256" s="164"/>
      <c r="L256" s="159"/>
      <c r="M256" s="165"/>
      <c r="N256" s="166"/>
      <c r="O256" s="166"/>
      <c r="P256" s="166"/>
      <c r="Q256" s="166"/>
      <c r="R256" s="166"/>
      <c r="S256" s="166"/>
      <c r="T256" s="167"/>
      <c r="AT256" s="161" t="s">
        <v>154</v>
      </c>
      <c r="AU256" s="161" t="s">
        <v>152</v>
      </c>
      <c r="AV256" s="13" t="s">
        <v>152</v>
      </c>
      <c r="AW256" s="13" t="s">
        <v>30</v>
      </c>
      <c r="AX256" s="13" t="s">
        <v>81</v>
      </c>
      <c r="AY256" s="161" t="s">
        <v>144</v>
      </c>
    </row>
    <row r="257" spans="1:65" s="2" customFormat="1" ht="24.2" customHeight="1" x14ac:dyDescent="0.2">
      <c r="A257" s="32"/>
      <c r="B257" s="144"/>
      <c r="C257" s="145" t="s">
        <v>394</v>
      </c>
      <c r="D257" s="145" t="s">
        <v>147</v>
      </c>
      <c r="E257" s="146" t="s">
        <v>395</v>
      </c>
      <c r="F257" s="147" t="s">
        <v>396</v>
      </c>
      <c r="G257" s="148" t="s">
        <v>223</v>
      </c>
      <c r="H257" s="149">
        <v>9.75</v>
      </c>
      <c r="I257" s="150"/>
      <c r="J257" s="151">
        <f>ROUND(I257*H257,2)</f>
        <v>0</v>
      </c>
      <c r="K257" s="152"/>
      <c r="L257" s="33"/>
      <c r="M257" s="153" t="s">
        <v>1</v>
      </c>
      <c r="N257" s="154" t="s">
        <v>39</v>
      </c>
      <c r="O257" s="58"/>
      <c r="P257" s="155">
        <f>O257*H257</f>
        <v>0</v>
      </c>
      <c r="Q257" s="155">
        <v>1.9000000000000001E-4</v>
      </c>
      <c r="R257" s="155">
        <f>Q257*H257</f>
        <v>1.8525000000000002E-3</v>
      </c>
      <c r="S257" s="155">
        <v>0</v>
      </c>
      <c r="T257" s="156">
        <f>S257*H257</f>
        <v>0</v>
      </c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R257" s="157" t="s">
        <v>151</v>
      </c>
      <c r="AT257" s="157" t="s">
        <v>147</v>
      </c>
      <c r="AU257" s="157" t="s">
        <v>152</v>
      </c>
      <c r="AY257" s="17" t="s">
        <v>144</v>
      </c>
      <c r="BE257" s="158">
        <f>IF(N257="základná",J257,0)</f>
        <v>0</v>
      </c>
      <c r="BF257" s="158">
        <f>IF(N257="znížená",J257,0)</f>
        <v>0</v>
      </c>
      <c r="BG257" s="158">
        <f>IF(N257="zákl. prenesená",J257,0)</f>
        <v>0</v>
      </c>
      <c r="BH257" s="158">
        <f>IF(N257="zníž. prenesená",J257,0)</f>
        <v>0</v>
      </c>
      <c r="BI257" s="158">
        <f>IF(N257="nulová",J257,0)</f>
        <v>0</v>
      </c>
      <c r="BJ257" s="17" t="s">
        <v>152</v>
      </c>
      <c r="BK257" s="158">
        <f>ROUND(I257*H257,2)</f>
        <v>0</v>
      </c>
      <c r="BL257" s="17" t="s">
        <v>151</v>
      </c>
      <c r="BM257" s="157" t="s">
        <v>397</v>
      </c>
    </row>
    <row r="258" spans="1:65" s="13" customFormat="1" x14ac:dyDescent="0.2">
      <c r="B258" s="159"/>
      <c r="D258" s="160" t="s">
        <v>154</v>
      </c>
      <c r="E258" s="161" t="s">
        <v>1</v>
      </c>
      <c r="F258" s="162" t="s">
        <v>398</v>
      </c>
      <c r="H258" s="163">
        <v>9.75</v>
      </c>
      <c r="I258" s="164"/>
      <c r="L258" s="159"/>
      <c r="M258" s="165"/>
      <c r="N258" s="166"/>
      <c r="O258" s="166"/>
      <c r="P258" s="166"/>
      <c r="Q258" s="166"/>
      <c r="R258" s="166"/>
      <c r="S258" s="166"/>
      <c r="T258" s="167"/>
      <c r="AT258" s="161" t="s">
        <v>154</v>
      </c>
      <c r="AU258" s="161" t="s">
        <v>152</v>
      </c>
      <c r="AV258" s="13" t="s">
        <v>152</v>
      </c>
      <c r="AW258" s="13" t="s">
        <v>30</v>
      </c>
      <c r="AX258" s="13" t="s">
        <v>81</v>
      </c>
      <c r="AY258" s="161" t="s">
        <v>144</v>
      </c>
    </row>
    <row r="259" spans="1:65" s="2" customFormat="1" ht="24.2" customHeight="1" x14ac:dyDescent="0.2">
      <c r="A259" s="32"/>
      <c r="B259" s="144"/>
      <c r="C259" s="145" t="s">
        <v>399</v>
      </c>
      <c r="D259" s="145" t="s">
        <v>147</v>
      </c>
      <c r="E259" s="146" t="s">
        <v>400</v>
      </c>
      <c r="F259" s="147" t="s">
        <v>401</v>
      </c>
      <c r="G259" s="148" t="s">
        <v>199</v>
      </c>
      <c r="H259" s="149">
        <v>3.25</v>
      </c>
      <c r="I259" s="150"/>
      <c r="J259" s="151">
        <f>ROUND(I259*H259,2)</f>
        <v>0</v>
      </c>
      <c r="K259" s="152"/>
      <c r="L259" s="33"/>
      <c r="M259" s="153" t="s">
        <v>1</v>
      </c>
      <c r="N259" s="154" t="s">
        <v>39</v>
      </c>
      <c r="O259" s="58"/>
      <c r="P259" s="155">
        <f>O259*H259</f>
        <v>0</v>
      </c>
      <c r="Q259" s="155">
        <v>6.3000000000000003E-4</v>
      </c>
      <c r="R259" s="155">
        <f>Q259*H259</f>
        <v>2.0475000000000003E-3</v>
      </c>
      <c r="S259" s="155">
        <v>0</v>
      </c>
      <c r="T259" s="156">
        <f>S259*H259</f>
        <v>0</v>
      </c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R259" s="157" t="s">
        <v>151</v>
      </c>
      <c r="AT259" s="157" t="s">
        <v>147</v>
      </c>
      <c r="AU259" s="157" t="s">
        <v>152</v>
      </c>
      <c r="AY259" s="17" t="s">
        <v>144</v>
      </c>
      <c r="BE259" s="158">
        <f>IF(N259="základná",J259,0)</f>
        <v>0</v>
      </c>
      <c r="BF259" s="158">
        <f>IF(N259="znížená",J259,0)</f>
        <v>0</v>
      </c>
      <c r="BG259" s="158">
        <f>IF(N259="zákl. prenesená",J259,0)</f>
        <v>0</v>
      </c>
      <c r="BH259" s="158">
        <f>IF(N259="zníž. prenesená",J259,0)</f>
        <v>0</v>
      </c>
      <c r="BI259" s="158">
        <f>IF(N259="nulová",J259,0)</f>
        <v>0</v>
      </c>
      <c r="BJ259" s="17" t="s">
        <v>152</v>
      </c>
      <c r="BK259" s="158">
        <f>ROUND(I259*H259,2)</f>
        <v>0</v>
      </c>
      <c r="BL259" s="17" t="s">
        <v>151</v>
      </c>
      <c r="BM259" s="157" t="s">
        <v>402</v>
      </c>
    </row>
    <row r="260" spans="1:65" s="13" customFormat="1" x14ac:dyDescent="0.2">
      <c r="B260" s="159"/>
      <c r="D260" s="160" t="s">
        <v>154</v>
      </c>
      <c r="E260" s="161" t="s">
        <v>1</v>
      </c>
      <c r="F260" s="162" t="s">
        <v>403</v>
      </c>
      <c r="H260" s="163">
        <v>3.25</v>
      </c>
      <c r="I260" s="164"/>
      <c r="L260" s="159"/>
      <c r="M260" s="165"/>
      <c r="N260" s="166"/>
      <c r="O260" s="166"/>
      <c r="P260" s="166"/>
      <c r="Q260" s="166"/>
      <c r="R260" s="166"/>
      <c r="S260" s="166"/>
      <c r="T260" s="167"/>
      <c r="AT260" s="161" t="s">
        <v>154</v>
      </c>
      <c r="AU260" s="161" t="s">
        <v>152</v>
      </c>
      <c r="AV260" s="13" t="s">
        <v>152</v>
      </c>
      <c r="AW260" s="13" t="s">
        <v>30</v>
      </c>
      <c r="AX260" s="13" t="s">
        <v>81</v>
      </c>
      <c r="AY260" s="161" t="s">
        <v>144</v>
      </c>
    </row>
    <row r="261" spans="1:65" s="2" customFormat="1" ht="24.2" customHeight="1" x14ac:dyDescent="0.2">
      <c r="A261" s="32"/>
      <c r="B261" s="144"/>
      <c r="C261" s="145" t="s">
        <v>404</v>
      </c>
      <c r="D261" s="145" t="s">
        <v>147</v>
      </c>
      <c r="E261" s="146" t="s">
        <v>405</v>
      </c>
      <c r="F261" s="147" t="s">
        <v>406</v>
      </c>
      <c r="G261" s="148" t="s">
        <v>150</v>
      </c>
      <c r="H261" s="149">
        <v>2.85</v>
      </c>
      <c r="I261" s="150"/>
      <c r="J261" s="151">
        <f>ROUND(I261*H261,2)</f>
        <v>0</v>
      </c>
      <c r="K261" s="152"/>
      <c r="L261" s="33"/>
      <c r="M261" s="153" t="s">
        <v>1</v>
      </c>
      <c r="N261" s="154" t="s">
        <v>39</v>
      </c>
      <c r="O261" s="58"/>
      <c r="P261" s="155">
        <f>O261*H261</f>
        <v>0</v>
      </c>
      <c r="Q261" s="155">
        <v>2.41594</v>
      </c>
      <c r="R261" s="155">
        <f>Q261*H261</f>
        <v>6.8854290000000002</v>
      </c>
      <c r="S261" s="155">
        <v>0</v>
      </c>
      <c r="T261" s="156">
        <f>S261*H261</f>
        <v>0</v>
      </c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R261" s="157" t="s">
        <v>151</v>
      </c>
      <c r="AT261" s="157" t="s">
        <v>147</v>
      </c>
      <c r="AU261" s="157" t="s">
        <v>152</v>
      </c>
      <c r="AY261" s="17" t="s">
        <v>144</v>
      </c>
      <c r="BE261" s="158">
        <f>IF(N261="základná",J261,0)</f>
        <v>0</v>
      </c>
      <c r="BF261" s="158">
        <f>IF(N261="znížená",J261,0)</f>
        <v>0</v>
      </c>
      <c r="BG261" s="158">
        <f>IF(N261="zákl. prenesená",J261,0)</f>
        <v>0</v>
      </c>
      <c r="BH261" s="158">
        <f>IF(N261="zníž. prenesená",J261,0)</f>
        <v>0</v>
      </c>
      <c r="BI261" s="158">
        <f>IF(N261="nulová",J261,0)</f>
        <v>0</v>
      </c>
      <c r="BJ261" s="17" t="s">
        <v>152</v>
      </c>
      <c r="BK261" s="158">
        <f>ROUND(I261*H261,2)</f>
        <v>0</v>
      </c>
      <c r="BL261" s="17" t="s">
        <v>151</v>
      </c>
      <c r="BM261" s="157" t="s">
        <v>407</v>
      </c>
    </row>
    <row r="262" spans="1:65" s="15" customFormat="1" x14ac:dyDescent="0.2">
      <c r="B262" s="187"/>
      <c r="D262" s="160" t="s">
        <v>154</v>
      </c>
      <c r="E262" s="188" t="s">
        <v>1</v>
      </c>
      <c r="F262" s="189" t="s">
        <v>408</v>
      </c>
      <c r="H262" s="188" t="s">
        <v>1</v>
      </c>
      <c r="I262" s="190"/>
      <c r="L262" s="187"/>
      <c r="M262" s="191"/>
      <c r="N262" s="192"/>
      <c r="O262" s="192"/>
      <c r="P262" s="192"/>
      <c r="Q262" s="192"/>
      <c r="R262" s="192"/>
      <c r="S262" s="192"/>
      <c r="T262" s="193"/>
      <c r="AT262" s="188" t="s">
        <v>154</v>
      </c>
      <c r="AU262" s="188" t="s">
        <v>152</v>
      </c>
      <c r="AV262" s="15" t="s">
        <v>81</v>
      </c>
      <c r="AW262" s="15" t="s">
        <v>30</v>
      </c>
      <c r="AX262" s="15" t="s">
        <v>73</v>
      </c>
      <c r="AY262" s="188" t="s">
        <v>144</v>
      </c>
    </row>
    <row r="263" spans="1:65" s="13" customFormat="1" x14ac:dyDescent="0.2">
      <c r="B263" s="159"/>
      <c r="D263" s="160" t="s">
        <v>154</v>
      </c>
      <c r="E263" s="161" t="s">
        <v>1</v>
      </c>
      <c r="F263" s="162" t="s">
        <v>409</v>
      </c>
      <c r="H263" s="163">
        <v>2.85</v>
      </c>
      <c r="I263" s="164"/>
      <c r="L263" s="159"/>
      <c r="M263" s="165"/>
      <c r="N263" s="166"/>
      <c r="O263" s="166"/>
      <c r="P263" s="166"/>
      <c r="Q263" s="166"/>
      <c r="R263" s="166"/>
      <c r="S263" s="166"/>
      <c r="T263" s="167"/>
      <c r="AT263" s="161" t="s">
        <v>154</v>
      </c>
      <c r="AU263" s="161" t="s">
        <v>152</v>
      </c>
      <c r="AV263" s="13" t="s">
        <v>152</v>
      </c>
      <c r="AW263" s="13" t="s">
        <v>30</v>
      </c>
      <c r="AX263" s="13" t="s">
        <v>81</v>
      </c>
      <c r="AY263" s="161" t="s">
        <v>144</v>
      </c>
    </row>
    <row r="264" spans="1:65" s="2" customFormat="1" ht="24.2" customHeight="1" x14ac:dyDescent="0.2">
      <c r="A264" s="32"/>
      <c r="B264" s="144"/>
      <c r="C264" s="145" t="s">
        <v>410</v>
      </c>
      <c r="D264" s="145" t="s">
        <v>147</v>
      </c>
      <c r="E264" s="146" t="s">
        <v>411</v>
      </c>
      <c r="F264" s="147" t="s">
        <v>412</v>
      </c>
      <c r="G264" s="148" t="s">
        <v>199</v>
      </c>
      <c r="H264" s="149">
        <v>2.85</v>
      </c>
      <c r="I264" s="150"/>
      <c r="J264" s="151">
        <f>ROUND(I264*H264,2)</f>
        <v>0</v>
      </c>
      <c r="K264" s="152"/>
      <c r="L264" s="33"/>
      <c r="M264" s="153" t="s">
        <v>1</v>
      </c>
      <c r="N264" s="154" t="s">
        <v>39</v>
      </c>
      <c r="O264" s="58"/>
      <c r="P264" s="155">
        <f>O264*H264</f>
        <v>0</v>
      </c>
      <c r="Q264" s="155">
        <v>4.5700000000000003E-3</v>
      </c>
      <c r="R264" s="155">
        <f>Q264*H264</f>
        <v>1.3024500000000001E-2</v>
      </c>
      <c r="S264" s="155">
        <v>0</v>
      </c>
      <c r="T264" s="156">
        <f>S264*H264</f>
        <v>0</v>
      </c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R264" s="157" t="s">
        <v>151</v>
      </c>
      <c r="AT264" s="157" t="s">
        <v>147</v>
      </c>
      <c r="AU264" s="157" t="s">
        <v>152</v>
      </c>
      <c r="AY264" s="17" t="s">
        <v>144</v>
      </c>
      <c r="BE264" s="158">
        <f>IF(N264="základná",J264,0)</f>
        <v>0</v>
      </c>
      <c r="BF264" s="158">
        <f>IF(N264="znížená",J264,0)</f>
        <v>0</v>
      </c>
      <c r="BG264" s="158">
        <f>IF(N264="zákl. prenesená",J264,0)</f>
        <v>0</v>
      </c>
      <c r="BH264" s="158">
        <f>IF(N264="zníž. prenesená",J264,0)</f>
        <v>0</v>
      </c>
      <c r="BI264" s="158">
        <f>IF(N264="nulová",J264,0)</f>
        <v>0</v>
      </c>
      <c r="BJ264" s="17" t="s">
        <v>152</v>
      </c>
      <c r="BK264" s="158">
        <f>ROUND(I264*H264,2)</f>
        <v>0</v>
      </c>
      <c r="BL264" s="17" t="s">
        <v>151</v>
      </c>
      <c r="BM264" s="157" t="s">
        <v>413</v>
      </c>
    </row>
    <row r="265" spans="1:65" s="13" customFormat="1" x14ac:dyDescent="0.2">
      <c r="B265" s="159"/>
      <c r="D265" s="160" t="s">
        <v>154</v>
      </c>
      <c r="E265" s="161" t="s">
        <v>1</v>
      </c>
      <c r="F265" s="162" t="s">
        <v>414</v>
      </c>
      <c r="H265" s="163">
        <v>2.85</v>
      </c>
      <c r="I265" s="164"/>
      <c r="L265" s="159"/>
      <c r="M265" s="165"/>
      <c r="N265" s="166"/>
      <c r="O265" s="166"/>
      <c r="P265" s="166"/>
      <c r="Q265" s="166"/>
      <c r="R265" s="166"/>
      <c r="S265" s="166"/>
      <c r="T265" s="167"/>
      <c r="AT265" s="161" t="s">
        <v>154</v>
      </c>
      <c r="AU265" s="161" t="s">
        <v>152</v>
      </c>
      <c r="AV265" s="13" t="s">
        <v>152</v>
      </c>
      <c r="AW265" s="13" t="s">
        <v>30</v>
      </c>
      <c r="AX265" s="13" t="s">
        <v>81</v>
      </c>
      <c r="AY265" s="161" t="s">
        <v>144</v>
      </c>
    </row>
    <row r="266" spans="1:65" s="2" customFormat="1" ht="24.2" customHeight="1" x14ac:dyDescent="0.2">
      <c r="A266" s="32"/>
      <c r="B266" s="144"/>
      <c r="C266" s="145" t="s">
        <v>415</v>
      </c>
      <c r="D266" s="145" t="s">
        <v>147</v>
      </c>
      <c r="E266" s="146" t="s">
        <v>416</v>
      </c>
      <c r="F266" s="147" t="s">
        <v>417</v>
      </c>
      <c r="G266" s="148" t="s">
        <v>199</v>
      </c>
      <c r="H266" s="149">
        <v>2.85</v>
      </c>
      <c r="I266" s="150"/>
      <c r="J266" s="151">
        <f>ROUND(I266*H266,2)</f>
        <v>0</v>
      </c>
      <c r="K266" s="152"/>
      <c r="L266" s="33"/>
      <c r="M266" s="153" t="s">
        <v>1</v>
      </c>
      <c r="N266" s="154" t="s">
        <v>39</v>
      </c>
      <c r="O266" s="58"/>
      <c r="P266" s="155">
        <f>O266*H266</f>
        <v>0</v>
      </c>
      <c r="Q266" s="155">
        <v>4.0000000000000003E-5</v>
      </c>
      <c r="R266" s="155">
        <f>Q266*H266</f>
        <v>1.1400000000000001E-4</v>
      </c>
      <c r="S266" s="155">
        <v>0</v>
      </c>
      <c r="T266" s="156">
        <f>S266*H266</f>
        <v>0</v>
      </c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R266" s="157" t="s">
        <v>151</v>
      </c>
      <c r="AT266" s="157" t="s">
        <v>147</v>
      </c>
      <c r="AU266" s="157" t="s">
        <v>152</v>
      </c>
      <c r="AY266" s="17" t="s">
        <v>144</v>
      </c>
      <c r="BE266" s="158">
        <f>IF(N266="základná",J266,0)</f>
        <v>0</v>
      </c>
      <c r="BF266" s="158">
        <f>IF(N266="znížená",J266,0)</f>
        <v>0</v>
      </c>
      <c r="BG266" s="158">
        <f>IF(N266="zákl. prenesená",J266,0)</f>
        <v>0</v>
      </c>
      <c r="BH266" s="158">
        <f>IF(N266="zníž. prenesená",J266,0)</f>
        <v>0</v>
      </c>
      <c r="BI266" s="158">
        <f>IF(N266="nulová",J266,0)</f>
        <v>0</v>
      </c>
      <c r="BJ266" s="17" t="s">
        <v>152</v>
      </c>
      <c r="BK266" s="158">
        <f>ROUND(I266*H266,2)</f>
        <v>0</v>
      </c>
      <c r="BL266" s="17" t="s">
        <v>151</v>
      </c>
      <c r="BM266" s="157" t="s">
        <v>418</v>
      </c>
    </row>
    <row r="267" spans="1:65" s="2" customFormat="1" ht="24.2" customHeight="1" x14ac:dyDescent="0.2">
      <c r="A267" s="32"/>
      <c r="B267" s="144"/>
      <c r="C267" s="145" t="s">
        <v>419</v>
      </c>
      <c r="D267" s="145" t="s">
        <v>147</v>
      </c>
      <c r="E267" s="146" t="s">
        <v>420</v>
      </c>
      <c r="F267" s="147" t="s">
        <v>421</v>
      </c>
      <c r="G267" s="148" t="s">
        <v>180</v>
      </c>
      <c r="H267" s="149">
        <v>8.1000000000000003E-2</v>
      </c>
      <c r="I267" s="150"/>
      <c r="J267" s="151">
        <f>ROUND(I267*H267,2)</f>
        <v>0</v>
      </c>
      <c r="K267" s="152"/>
      <c r="L267" s="33"/>
      <c r="M267" s="153" t="s">
        <v>1</v>
      </c>
      <c r="N267" s="154" t="s">
        <v>39</v>
      </c>
      <c r="O267" s="58"/>
      <c r="P267" s="155">
        <f>O267*H267</f>
        <v>0</v>
      </c>
      <c r="Q267" s="155">
        <v>1.07623</v>
      </c>
      <c r="R267" s="155">
        <f>Q267*H267</f>
        <v>8.7174630000000003E-2</v>
      </c>
      <c r="S267" s="155">
        <v>0</v>
      </c>
      <c r="T267" s="156">
        <f>S267*H267</f>
        <v>0</v>
      </c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R267" s="157" t="s">
        <v>151</v>
      </c>
      <c r="AT267" s="157" t="s">
        <v>147</v>
      </c>
      <c r="AU267" s="157" t="s">
        <v>152</v>
      </c>
      <c r="AY267" s="17" t="s">
        <v>144</v>
      </c>
      <c r="BE267" s="158">
        <f>IF(N267="základná",J267,0)</f>
        <v>0</v>
      </c>
      <c r="BF267" s="158">
        <f>IF(N267="znížená",J267,0)</f>
        <v>0</v>
      </c>
      <c r="BG267" s="158">
        <f>IF(N267="zákl. prenesená",J267,0)</f>
        <v>0</v>
      </c>
      <c r="BH267" s="158">
        <f>IF(N267="zníž. prenesená",J267,0)</f>
        <v>0</v>
      </c>
      <c r="BI267" s="158">
        <f>IF(N267="nulová",J267,0)</f>
        <v>0</v>
      </c>
      <c r="BJ267" s="17" t="s">
        <v>152</v>
      </c>
      <c r="BK267" s="158">
        <f>ROUND(I267*H267,2)</f>
        <v>0</v>
      </c>
      <c r="BL267" s="17" t="s">
        <v>151</v>
      </c>
      <c r="BM267" s="157" t="s">
        <v>422</v>
      </c>
    </row>
    <row r="268" spans="1:65" s="13" customFormat="1" x14ac:dyDescent="0.2">
      <c r="B268" s="159"/>
      <c r="D268" s="160" t="s">
        <v>154</v>
      </c>
      <c r="E268" s="161" t="s">
        <v>1</v>
      </c>
      <c r="F268" s="162" t="s">
        <v>423</v>
      </c>
      <c r="H268" s="163">
        <v>3.5999999999999997E-2</v>
      </c>
      <c r="I268" s="164"/>
      <c r="L268" s="159"/>
      <c r="M268" s="165"/>
      <c r="N268" s="166"/>
      <c r="O268" s="166"/>
      <c r="P268" s="166"/>
      <c r="Q268" s="166"/>
      <c r="R268" s="166"/>
      <c r="S268" s="166"/>
      <c r="T268" s="167"/>
      <c r="AT268" s="161" t="s">
        <v>154</v>
      </c>
      <c r="AU268" s="161" t="s">
        <v>152</v>
      </c>
      <c r="AV268" s="13" t="s">
        <v>152</v>
      </c>
      <c r="AW268" s="13" t="s">
        <v>30</v>
      </c>
      <c r="AX268" s="13" t="s">
        <v>73</v>
      </c>
      <c r="AY268" s="161" t="s">
        <v>144</v>
      </c>
    </row>
    <row r="269" spans="1:65" s="13" customFormat="1" x14ac:dyDescent="0.2">
      <c r="B269" s="159"/>
      <c r="D269" s="160" t="s">
        <v>154</v>
      </c>
      <c r="E269" s="161" t="s">
        <v>1</v>
      </c>
      <c r="F269" s="162" t="s">
        <v>424</v>
      </c>
      <c r="H269" s="163">
        <v>4.4999999999999998E-2</v>
      </c>
      <c r="I269" s="164"/>
      <c r="L269" s="159"/>
      <c r="M269" s="165"/>
      <c r="N269" s="166"/>
      <c r="O269" s="166"/>
      <c r="P269" s="166"/>
      <c r="Q269" s="166"/>
      <c r="R269" s="166"/>
      <c r="S269" s="166"/>
      <c r="T269" s="167"/>
      <c r="AT269" s="161" t="s">
        <v>154</v>
      </c>
      <c r="AU269" s="161" t="s">
        <v>152</v>
      </c>
      <c r="AV269" s="13" t="s">
        <v>152</v>
      </c>
      <c r="AW269" s="13" t="s">
        <v>30</v>
      </c>
      <c r="AX269" s="13" t="s">
        <v>73</v>
      </c>
      <c r="AY269" s="161" t="s">
        <v>144</v>
      </c>
    </row>
    <row r="270" spans="1:65" s="14" customFormat="1" x14ac:dyDescent="0.2">
      <c r="B270" s="179"/>
      <c r="D270" s="160" t="s">
        <v>154</v>
      </c>
      <c r="E270" s="180" t="s">
        <v>1</v>
      </c>
      <c r="F270" s="181" t="s">
        <v>203</v>
      </c>
      <c r="H270" s="182">
        <v>8.1000000000000003E-2</v>
      </c>
      <c r="I270" s="183"/>
      <c r="L270" s="179"/>
      <c r="M270" s="184"/>
      <c r="N270" s="185"/>
      <c r="O270" s="185"/>
      <c r="P270" s="185"/>
      <c r="Q270" s="185"/>
      <c r="R270" s="185"/>
      <c r="S270" s="185"/>
      <c r="T270" s="186"/>
      <c r="AT270" s="180" t="s">
        <v>154</v>
      </c>
      <c r="AU270" s="180" t="s">
        <v>152</v>
      </c>
      <c r="AV270" s="14" t="s">
        <v>151</v>
      </c>
      <c r="AW270" s="14" t="s">
        <v>30</v>
      </c>
      <c r="AX270" s="14" t="s">
        <v>81</v>
      </c>
      <c r="AY270" s="180" t="s">
        <v>144</v>
      </c>
    </row>
    <row r="271" spans="1:65" s="2" customFormat="1" ht="24.2" customHeight="1" x14ac:dyDescent="0.2">
      <c r="A271" s="32"/>
      <c r="B271" s="144"/>
      <c r="C271" s="145" t="s">
        <v>425</v>
      </c>
      <c r="D271" s="145" t="s">
        <v>147</v>
      </c>
      <c r="E271" s="146" t="s">
        <v>426</v>
      </c>
      <c r="F271" s="147" t="s">
        <v>427</v>
      </c>
      <c r="G271" s="148" t="s">
        <v>342</v>
      </c>
      <c r="H271" s="149">
        <v>160</v>
      </c>
      <c r="I271" s="150"/>
      <c r="J271" s="151">
        <f>ROUND(I271*H271,2)</f>
        <v>0</v>
      </c>
      <c r="K271" s="152"/>
      <c r="L271" s="33"/>
      <c r="M271" s="153" t="s">
        <v>1</v>
      </c>
      <c r="N271" s="154" t="s">
        <v>39</v>
      </c>
      <c r="O271" s="58"/>
      <c r="P271" s="155">
        <f>O271*H271</f>
        <v>0</v>
      </c>
      <c r="Q271" s="155">
        <v>1.0000000000000001E-5</v>
      </c>
      <c r="R271" s="155">
        <f>Q271*H271</f>
        <v>1.6000000000000001E-3</v>
      </c>
      <c r="S271" s="155">
        <v>0</v>
      </c>
      <c r="T271" s="156">
        <f>S271*H271</f>
        <v>0</v>
      </c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R271" s="157" t="s">
        <v>151</v>
      </c>
      <c r="AT271" s="157" t="s">
        <v>147</v>
      </c>
      <c r="AU271" s="157" t="s">
        <v>152</v>
      </c>
      <c r="AY271" s="17" t="s">
        <v>144</v>
      </c>
      <c r="BE271" s="158">
        <f>IF(N271="základná",J271,0)</f>
        <v>0</v>
      </c>
      <c r="BF271" s="158">
        <f>IF(N271="znížená",J271,0)</f>
        <v>0</v>
      </c>
      <c r="BG271" s="158">
        <f>IF(N271="zákl. prenesená",J271,0)</f>
        <v>0</v>
      </c>
      <c r="BH271" s="158">
        <f>IF(N271="zníž. prenesená",J271,0)</f>
        <v>0</v>
      </c>
      <c r="BI271" s="158">
        <f>IF(N271="nulová",J271,0)</f>
        <v>0</v>
      </c>
      <c r="BJ271" s="17" t="s">
        <v>152</v>
      </c>
      <c r="BK271" s="158">
        <f>ROUND(I271*H271,2)</f>
        <v>0</v>
      </c>
      <c r="BL271" s="17" t="s">
        <v>151</v>
      </c>
      <c r="BM271" s="157" t="s">
        <v>428</v>
      </c>
    </row>
    <row r="272" spans="1:65" s="15" customFormat="1" x14ac:dyDescent="0.2">
      <c r="B272" s="187"/>
      <c r="D272" s="160" t="s">
        <v>154</v>
      </c>
      <c r="E272" s="188" t="s">
        <v>1</v>
      </c>
      <c r="F272" s="189" t="s">
        <v>429</v>
      </c>
      <c r="H272" s="188" t="s">
        <v>1</v>
      </c>
      <c r="I272" s="190"/>
      <c r="L272" s="187"/>
      <c r="M272" s="191"/>
      <c r="N272" s="192"/>
      <c r="O272" s="192"/>
      <c r="P272" s="192"/>
      <c r="Q272" s="192"/>
      <c r="R272" s="192"/>
      <c r="S272" s="192"/>
      <c r="T272" s="193"/>
      <c r="AT272" s="188" t="s">
        <v>154</v>
      </c>
      <c r="AU272" s="188" t="s">
        <v>152</v>
      </c>
      <c r="AV272" s="15" t="s">
        <v>81</v>
      </c>
      <c r="AW272" s="15" t="s">
        <v>30</v>
      </c>
      <c r="AX272" s="15" t="s">
        <v>73</v>
      </c>
      <c r="AY272" s="188" t="s">
        <v>144</v>
      </c>
    </row>
    <row r="273" spans="1:65" s="15" customFormat="1" x14ac:dyDescent="0.2">
      <c r="B273" s="187"/>
      <c r="D273" s="160" t="s">
        <v>154</v>
      </c>
      <c r="E273" s="188" t="s">
        <v>1</v>
      </c>
      <c r="F273" s="189" t="s">
        <v>430</v>
      </c>
      <c r="H273" s="188" t="s">
        <v>1</v>
      </c>
      <c r="I273" s="190"/>
      <c r="L273" s="187"/>
      <c r="M273" s="191"/>
      <c r="N273" s="192"/>
      <c r="O273" s="192"/>
      <c r="P273" s="192"/>
      <c r="Q273" s="192"/>
      <c r="R273" s="192"/>
      <c r="S273" s="192"/>
      <c r="T273" s="193"/>
      <c r="AT273" s="188" t="s">
        <v>154</v>
      </c>
      <c r="AU273" s="188" t="s">
        <v>152</v>
      </c>
      <c r="AV273" s="15" t="s">
        <v>81</v>
      </c>
      <c r="AW273" s="15" t="s">
        <v>30</v>
      </c>
      <c r="AX273" s="15" t="s">
        <v>73</v>
      </c>
      <c r="AY273" s="188" t="s">
        <v>144</v>
      </c>
    </row>
    <row r="274" spans="1:65" s="15" customFormat="1" x14ac:dyDescent="0.2">
      <c r="B274" s="187"/>
      <c r="D274" s="160" t="s">
        <v>154</v>
      </c>
      <c r="E274" s="188" t="s">
        <v>1</v>
      </c>
      <c r="F274" s="189" t="s">
        <v>431</v>
      </c>
      <c r="H274" s="188" t="s">
        <v>1</v>
      </c>
      <c r="I274" s="190"/>
      <c r="L274" s="187"/>
      <c r="M274" s="191"/>
      <c r="N274" s="192"/>
      <c r="O274" s="192"/>
      <c r="P274" s="192"/>
      <c r="Q274" s="192"/>
      <c r="R274" s="192"/>
      <c r="S274" s="192"/>
      <c r="T274" s="193"/>
      <c r="AT274" s="188" t="s">
        <v>154</v>
      </c>
      <c r="AU274" s="188" t="s">
        <v>152</v>
      </c>
      <c r="AV274" s="15" t="s">
        <v>81</v>
      </c>
      <c r="AW274" s="15" t="s">
        <v>30</v>
      </c>
      <c r="AX274" s="15" t="s">
        <v>73</v>
      </c>
      <c r="AY274" s="188" t="s">
        <v>144</v>
      </c>
    </row>
    <row r="275" spans="1:65" s="15" customFormat="1" ht="33.75" x14ac:dyDescent="0.2">
      <c r="B275" s="187"/>
      <c r="D275" s="160" t="s">
        <v>154</v>
      </c>
      <c r="E275" s="188" t="s">
        <v>1</v>
      </c>
      <c r="F275" s="189" t="s">
        <v>432</v>
      </c>
      <c r="H275" s="188" t="s">
        <v>1</v>
      </c>
      <c r="I275" s="190"/>
      <c r="L275" s="187"/>
      <c r="M275" s="191"/>
      <c r="N275" s="192"/>
      <c r="O275" s="192"/>
      <c r="P275" s="192"/>
      <c r="Q275" s="192"/>
      <c r="R275" s="192"/>
      <c r="S275" s="192"/>
      <c r="T275" s="193"/>
      <c r="AT275" s="188" t="s">
        <v>154</v>
      </c>
      <c r="AU275" s="188" t="s">
        <v>152</v>
      </c>
      <c r="AV275" s="15" t="s">
        <v>81</v>
      </c>
      <c r="AW275" s="15" t="s">
        <v>30</v>
      </c>
      <c r="AX275" s="15" t="s">
        <v>73</v>
      </c>
      <c r="AY275" s="188" t="s">
        <v>144</v>
      </c>
    </row>
    <row r="276" spans="1:65" s="15" customFormat="1" x14ac:dyDescent="0.2">
      <c r="B276" s="187"/>
      <c r="D276" s="160" t="s">
        <v>154</v>
      </c>
      <c r="E276" s="188" t="s">
        <v>1</v>
      </c>
      <c r="F276" s="189" t="s">
        <v>433</v>
      </c>
      <c r="H276" s="188" t="s">
        <v>1</v>
      </c>
      <c r="I276" s="190"/>
      <c r="L276" s="187"/>
      <c r="M276" s="191"/>
      <c r="N276" s="192"/>
      <c r="O276" s="192"/>
      <c r="P276" s="192"/>
      <c r="Q276" s="192"/>
      <c r="R276" s="192"/>
      <c r="S276" s="192"/>
      <c r="T276" s="193"/>
      <c r="AT276" s="188" t="s">
        <v>154</v>
      </c>
      <c r="AU276" s="188" t="s">
        <v>152</v>
      </c>
      <c r="AV276" s="15" t="s">
        <v>81</v>
      </c>
      <c r="AW276" s="15" t="s">
        <v>30</v>
      </c>
      <c r="AX276" s="15" t="s">
        <v>73</v>
      </c>
      <c r="AY276" s="188" t="s">
        <v>144</v>
      </c>
    </row>
    <row r="277" spans="1:65" s="13" customFormat="1" x14ac:dyDescent="0.2">
      <c r="B277" s="159"/>
      <c r="D277" s="160" t="s">
        <v>154</v>
      </c>
      <c r="E277" s="161" t="s">
        <v>1</v>
      </c>
      <c r="F277" s="162" t="s">
        <v>434</v>
      </c>
      <c r="H277" s="163">
        <v>160</v>
      </c>
      <c r="I277" s="164"/>
      <c r="L277" s="159"/>
      <c r="M277" s="165"/>
      <c r="N277" s="166"/>
      <c r="O277" s="166"/>
      <c r="P277" s="166"/>
      <c r="Q277" s="166"/>
      <c r="R277" s="166"/>
      <c r="S277" s="166"/>
      <c r="T277" s="167"/>
      <c r="AT277" s="161" t="s">
        <v>154</v>
      </c>
      <c r="AU277" s="161" t="s">
        <v>152</v>
      </c>
      <c r="AV277" s="13" t="s">
        <v>152</v>
      </c>
      <c r="AW277" s="13" t="s">
        <v>30</v>
      </c>
      <c r="AX277" s="13" t="s">
        <v>81</v>
      </c>
      <c r="AY277" s="161" t="s">
        <v>144</v>
      </c>
    </row>
    <row r="278" spans="1:65" s="2" customFormat="1" ht="24.2" customHeight="1" x14ac:dyDescent="0.2">
      <c r="A278" s="32"/>
      <c r="B278" s="144"/>
      <c r="C278" s="145" t="s">
        <v>435</v>
      </c>
      <c r="D278" s="145" t="s">
        <v>147</v>
      </c>
      <c r="E278" s="146" t="s">
        <v>436</v>
      </c>
      <c r="F278" s="147" t="s">
        <v>437</v>
      </c>
      <c r="G278" s="148" t="s">
        <v>342</v>
      </c>
      <c r="H278" s="149">
        <v>408</v>
      </c>
      <c r="I278" s="150"/>
      <c r="J278" s="151">
        <f>ROUND(I278*H278,2)</f>
        <v>0</v>
      </c>
      <c r="K278" s="152"/>
      <c r="L278" s="33"/>
      <c r="M278" s="153" t="s">
        <v>1</v>
      </c>
      <c r="N278" s="154" t="s">
        <v>39</v>
      </c>
      <c r="O278" s="58"/>
      <c r="P278" s="155">
        <f>O278*H278</f>
        <v>0</v>
      </c>
      <c r="Q278" s="155">
        <v>3.0000000000000001E-5</v>
      </c>
      <c r="R278" s="155">
        <f>Q278*H278</f>
        <v>1.2240000000000001E-2</v>
      </c>
      <c r="S278" s="155">
        <v>0</v>
      </c>
      <c r="T278" s="156">
        <f>S278*H278</f>
        <v>0</v>
      </c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R278" s="157" t="s">
        <v>151</v>
      </c>
      <c r="AT278" s="157" t="s">
        <v>147</v>
      </c>
      <c r="AU278" s="157" t="s">
        <v>152</v>
      </c>
      <c r="AY278" s="17" t="s">
        <v>144</v>
      </c>
      <c r="BE278" s="158">
        <f>IF(N278="základná",J278,0)</f>
        <v>0</v>
      </c>
      <c r="BF278" s="158">
        <f>IF(N278="znížená",J278,0)</f>
        <v>0</v>
      </c>
      <c r="BG278" s="158">
        <f>IF(N278="zákl. prenesená",J278,0)</f>
        <v>0</v>
      </c>
      <c r="BH278" s="158">
        <f>IF(N278="zníž. prenesená",J278,0)</f>
        <v>0</v>
      </c>
      <c r="BI278" s="158">
        <f>IF(N278="nulová",J278,0)</f>
        <v>0</v>
      </c>
      <c r="BJ278" s="17" t="s">
        <v>152</v>
      </c>
      <c r="BK278" s="158">
        <f>ROUND(I278*H278,2)</f>
        <v>0</v>
      </c>
      <c r="BL278" s="17" t="s">
        <v>151</v>
      </c>
      <c r="BM278" s="157" t="s">
        <v>438</v>
      </c>
    </row>
    <row r="279" spans="1:65" s="15" customFormat="1" x14ac:dyDescent="0.2">
      <c r="B279" s="187"/>
      <c r="D279" s="160" t="s">
        <v>154</v>
      </c>
      <c r="E279" s="188" t="s">
        <v>1</v>
      </c>
      <c r="F279" s="189" t="s">
        <v>439</v>
      </c>
      <c r="H279" s="188" t="s">
        <v>1</v>
      </c>
      <c r="I279" s="190"/>
      <c r="L279" s="187"/>
      <c r="M279" s="191"/>
      <c r="N279" s="192"/>
      <c r="O279" s="192"/>
      <c r="P279" s="192"/>
      <c r="Q279" s="192"/>
      <c r="R279" s="192"/>
      <c r="S279" s="192"/>
      <c r="T279" s="193"/>
      <c r="AT279" s="188" t="s">
        <v>154</v>
      </c>
      <c r="AU279" s="188" t="s">
        <v>152</v>
      </c>
      <c r="AV279" s="15" t="s">
        <v>81</v>
      </c>
      <c r="AW279" s="15" t="s">
        <v>30</v>
      </c>
      <c r="AX279" s="15" t="s">
        <v>73</v>
      </c>
      <c r="AY279" s="188" t="s">
        <v>144</v>
      </c>
    </row>
    <row r="280" spans="1:65" s="15" customFormat="1" x14ac:dyDescent="0.2">
      <c r="B280" s="187"/>
      <c r="D280" s="160" t="s">
        <v>154</v>
      </c>
      <c r="E280" s="188" t="s">
        <v>1</v>
      </c>
      <c r="F280" s="189" t="s">
        <v>430</v>
      </c>
      <c r="H280" s="188" t="s">
        <v>1</v>
      </c>
      <c r="I280" s="190"/>
      <c r="L280" s="187"/>
      <c r="M280" s="191"/>
      <c r="N280" s="192"/>
      <c r="O280" s="192"/>
      <c r="P280" s="192"/>
      <c r="Q280" s="192"/>
      <c r="R280" s="192"/>
      <c r="S280" s="192"/>
      <c r="T280" s="193"/>
      <c r="AT280" s="188" t="s">
        <v>154</v>
      </c>
      <c r="AU280" s="188" t="s">
        <v>152</v>
      </c>
      <c r="AV280" s="15" t="s">
        <v>81</v>
      </c>
      <c r="AW280" s="15" t="s">
        <v>30</v>
      </c>
      <c r="AX280" s="15" t="s">
        <v>73</v>
      </c>
      <c r="AY280" s="188" t="s">
        <v>144</v>
      </c>
    </row>
    <row r="281" spans="1:65" s="15" customFormat="1" x14ac:dyDescent="0.2">
      <c r="B281" s="187"/>
      <c r="D281" s="160" t="s">
        <v>154</v>
      </c>
      <c r="E281" s="188" t="s">
        <v>1</v>
      </c>
      <c r="F281" s="189" t="s">
        <v>431</v>
      </c>
      <c r="H281" s="188" t="s">
        <v>1</v>
      </c>
      <c r="I281" s="190"/>
      <c r="L281" s="187"/>
      <c r="M281" s="191"/>
      <c r="N281" s="192"/>
      <c r="O281" s="192"/>
      <c r="P281" s="192"/>
      <c r="Q281" s="192"/>
      <c r="R281" s="192"/>
      <c r="S281" s="192"/>
      <c r="T281" s="193"/>
      <c r="AT281" s="188" t="s">
        <v>154</v>
      </c>
      <c r="AU281" s="188" t="s">
        <v>152</v>
      </c>
      <c r="AV281" s="15" t="s">
        <v>81</v>
      </c>
      <c r="AW281" s="15" t="s">
        <v>30</v>
      </c>
      <c r="AX281" s="15" t="s">
        <v>73</v>
      </c>
      <c r="AY281" s="188" t="s">
        <v>144</v>
      </c>
    </row>
    <row r="282" spans="1:65" s="15" customFormat="1" ht="33.75" x14ac:dyDescent="0.2">
      <c r="B282" s="187"/>
      <c r="D282" s="160" t="s">
        <v>154</v>
      </c>
      <c r="E282" s="188" t="s">
        <v>1</v>
      </c>
      <c r="F282" s="189" t="s">
        <v>432</v>
      </c>
      <c r="H282" s="188" t="s">
        <v>1</v>
      </c>
      <c r="I282" s="190"/>
      <c r="L282" s="187"/>
      <c r="M282" s="191"/>
      <c r="N282" s="192"/>
      <c r="O282" s="192"/>
      <c r="P282" s="192"/>
      <c r="Q282" s="192"/>
      <c r="R282" s="192"/>
      <c r="S282" s="192"/>
      <c r="T282" s="193"/>
      <c r="AT282" s="188" t="s">
        <v>154</v>
      </c>
      <c r="AU282" s="188" t="s">
        <v>152</v>
      </c>
      <c r="AV282" s="15" t="s">
        <v>81</v>
      </c>
      <c r="AW282" s="15" t="s">
        <v>30</v>
      </c>
      <c r="AX282" s="15" t="s">
        <v>73</v>
      </c>
      <c r="AY282" s="188" t="s">
        <v>144</v>
      </c>
    </row>
    <row r="283" spans="1:65" s="15" customFormat="1" x14ac:dyDescent="0.2">
      <c r="B283" s="187"/>
      <c r="D283" s="160" t="s">
        <v>154</v>
      </c>
      <c r="E283" s="188" t="s">
        <v>1</v>
      </c>
      <c r="F283" s="189" t="s">
        <v>440</v>
      </c>
      <c r="H283" s="188" t="s">
        <v>1</v>
      </c>
      <c r="I283" s="190"/>
      <c r="L283" s="187"/>
      <c r="M283" s="191"/>
      <c r="N283" s="192"/>
      <c r="O283" s="192"/>
      <c r="P283" s="192"/>
      <c r="Q283" s="192"/>
      <c r="R283" s="192"/>
      <c r="S283" s="192"/>
      <c r="T283" s="193"/>
      <c r="AT283" s="188" t="s">
        <v>154</v>
      </c>
      <c r="AU283" s="188" t="s">
        <v>152</v>
      </c>
      <c r="AV283" s="15" t="s">
        <v>81</v>
      </c>
      <c r="AW283" s="15" t="s">
        <v>30</v>
      </c>
      <c r="AX283" s="15" t="s">
        <v>73</v>
      </c>
      <c r="AY283" s="188" t="s">
        <v>144</v>
      </c>
    </row>
    <row r="284" spans="1:65" s="13" customFormat="1" x14ac:dyDescent="0.2">
      <c r="B284" s="159"/>
      <c r="D284" s="160" t="s">
        <v>154</v>
      </c>
      <c r="E284" s="161" t="s">
        <v>1</v>
      </c>
      <c r="F284" s="162" t="s">
        <v>441</v>
      </c>
      <c r="H284" s="163">
        <v>408</v>
      </c>
      <c r="I284" s="164"/>
      <c r="L284" s="159"/>
      <c r="M284" s="165"/>
      <c r="N284" s="166"/>
      <c r="O284" s="166"/>
      <c r="P284" s="166"/>
      <c r="Q284" s="166"/>
      <c r="R284" s="166"/>
      <c r="S284" s="166"/>
      <c r="T284" s="167"/>
      <c r="AT284" s="161" t="s">
        <v>154</v>
      </c>
      <c r="AU284" s="161" t="s">
        <v>152</v>
      </c>
      <c r="AV284" s="13" t="s">
        <v>152</v>
      </c>
      <c r="AW284" s="13" t="s">
        <v>30</v>
      </c>
      <c r="AX284" s="13" t="s">
        <v>81</v>
      </c>
      <c r="AY284" s="161" t="s">
        <v>144</v>
      </c>
    </row>
    <row r="285" spans="1:65" s="2" customFormat="1" ht="14.45" customHeight="1" x14ac:dyDescent="0.2">
      <c r="A285" s="32"/>
      <c r="B285" s="144"/>
      <c r="C285" s="168" t="s">
        <v>442</v>
      </c>
      <c r="D285" s="168" t="s">
        <v>189</v>
      </c>
      <c r="E285" s="169" t="s">
        <v>443</v>
      </c>
      <c r="F285" s="170" t="s">
        <v>444</v>
      </c>
      <c r="G285" s="171" t="s">
        <v>445</v>
      </c>
      <c r="H285" s="172">
        <v>110.06399999999999</v>
      </c>
      <c r="I285" s="173"/>
      <c r="J285" s="174">
        <f>ROUND(I285*H285,2)</f>
        <v>0</v>
      </c>
      <c r="K285" s="175"/>
      <c r="L285" s="176"/>
      <c r="M285" s="177" t="s">
        <v>1</v>
      </c>
      <c r="N285" s="178" t="s">
        <v>39</v>
      </c>
      <c r="O285" s="58"/>
      <c r="P285" s="155">
        <f>O285*H285</f>
        <v>0</v>
      </c>
      <c r="Q285" s="155">
        <v>1E-3</v>
      </c>
      <c r="R285" s="155">
        <f>Q285*H285</f>
        <v>0.110064</v>
      </c>
      <c r="S285" s="155">
        <v>0</v>
      </c>
      <c r="T285" s="156">
        <f>S285*H285</f>
        <v>0</v>
      </c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R285" s="157" t="s">
        <v>183</v>
      </c>
      <c r="AT285" s="157" t="s">
        <v>189</v>
      </c>
      <c r="AU285" s="157" t="s">
        <v>152</v>
      </c>
      <c r="AY285" s="17" t="s">
        <v>144</v>
      </c>
      <c r="BE285" s="158">
        <f>IF(N285="základná",J285,0)</f>
        <v>0</v>
      </c>
      <c r="BF285" s="158">
        <f>IF(N285="znížená",J285,0)</f>
        <v>0</v>
      </c>
      <c r="BG285" s="158">
        <f>IF(N285="zákl. prenesená",J285,0)</f>
        <v>0</v>
      </c>
      <c r="BH285" s="158">
        <f>IF(N285="zníž. prenesená",J285,0)</f>
        <v>0</v>
      </c>
      <c r="BI285" s="158">
        <f>IF(N285="nulová",J285,0)</f>
        <v>0</v>
      </c>
      <c r="BJ285" s="17" t="s">
        <v>152</v>
      </c>
      <c r="BK285" s="158">
        <f>ROUND(I285*H285,2)</f>
        <v>0</v>
      </c>
      <c r="BL285" s="17" t="s">
        <v>151</v>
      </c>
      <c r="BM285" s="157" t="s">
        <v>446</v>
      </c>
    </row>
    <row r="286" spans="1:65" s="13" customFormat="1" x14ac:dyDescent="0.2">
      <c r="B286" s="159"/>
      <c r="D286" s="160" t="s">
        <v>154</v>
      </c>
      <c r="E286" s="161" t="s">
        <v>1</v>
      </c>
      <c r="F286" s="162" t="s">
        <v>447</v>
      </c>
      <c r="H286" s="163">
        <v>4.8</v>
      </c>
      <c r="I286" s="164"/>
      <c r="L286" s="159"/>
      <c r="M286" s="165"/>
      <c r="N286" s="166"/>
      <c r="O286" s="166"/>
      <c r="P286" s="166"/>
      <c r="Q286" s="166"/>
      <c r="R286" s="166"/>
      <c r="S286" s="166"/>
      <c r="T286" s="167"/>
      <c r="AT286" s="161" t="s">
        <v>154</v>
      </c>
      <c r="AU286" s="161" t="s">
        <v>152</v>
      </c>
      <c r="AV286" s="13" t="s">
        <v>152</v>
      </c>
      <c r="AW286" s="13" t="s">
        <v>30</v>
      </c>
      <c r="AX286" s="13" t="s">
        <v>73</v>
      </c>
      <c r="AY286" s="161" t="s">
        <v>144</v>
      </c>
    </row>
    <row r="287" spans="1:65" s="13" customFormat="1" x14ac:dyDescent="0.2">
      <c r="B287" s="159"/>
      <c r="D287" s="160" t="s">
        <v>154</v>
      </c>
      <c r="E287" s="161" t="s">
        <v>1</v>
      </c>
      <c r="F287" s="162" t="s">
        <v>448</v>
      </c>
      <c r="H287" s="163">
        <v>105.264</v>
      </c>
      <c r="I287" s="164"/>
      <c r="L287" s="159"/>
      <c r="M287" s="165"/>
      <c r="N287" s="166"/>
      <c r="O287" s="166"/>
      <c r="P287" s="166"/>
      <c r="Q287" s="166"/>
      <c r="R287" s="166"/>
      <c r="S287" s="166"/>
      <c r="T287" s="167"/>
      <c r="AT287" s="161" t="s">
        <v>154</v>
      </c>
      <c r="AU287" s="161" t="s">
        <v>152</v>
      </c>
      <c r="AV287" s="13" t="s">
        <v>152</v>
      </c>
      <c r="AW287" s="13" t="s">
        <v>30</v>
      </c>
      <c r="AX287" s="13" t="s">
        <v>73</v>
      </c>
      <c r="AY287" s="161" t="s">
        <v>144</v>
      </c>
    </row>
    <row r="288" spans="1:65" s="14" customFormat="1" x14ac:dyDescent="0.2">
      <c r="B288" s="179"/>
      <c r="D288" s="160" t="s">
        <v>154</v>
      </c>
      <c r="E288" s="180" t="s">
        <v>1</v>
      </c>
      <c r="F288" s="181" t="s">
        <v>203</v>
      </c>
      <c r="H288" s="182">
        <v>110.06399999999999</v>
      </c>
      <c r="I288" s="183"/>
      <c r="L288" s="179"/>
      <c r="M288" s="184"/>
      <c r="N288" s="185"/>
      <c r="O288" s="185"/>
      <c r="P288" s="185"/>
      <c r="Q288" s="185"/>
      <c r="R288" s="185"/>
      <c r="S288" s="185"/>
      <c r="T288" s="186"/>
      <c r="AT288" s="180" t="s">
        <v>154</v>
      </c>
      <c r="AU288" s="180" t="s">
        <v>152</v>
      </c>
      <c r="AV288" s="14" t="s">
        <v>151</v>
      </c>
      <c r="AW288" s="14" t="s">
        <v>30</v>
      </c>
      <c r="AX288" s="14" t="s">
        <v>81</v>
      </c>
      <c r="AY288" s="180" t="s">
        <v>144</v>
      </c>
    </row>
    <row r="289" spans="1:65" s="12" customFormat="1" ht="22.9" customHeight="1" x14ac:dyDescent="0.2">
      <c r="B289" s="131"/>
      <c r="D289" s="132" t="s">
        <v>72</v>
      </c>
      <c r="E289" s="142" t="s">
        <v>449</v>
      </c>
      <c r="F289" s="142" t="s">
        <v>450</v>
      </c>
      <c r="I289" s="134"/>
      <c r="J289" s="143">
        <f>BK289</f>
        <v>0</v>
      </c>
      <c r="L289" s="131"/>
      <c r="M289" s="136"/>
      <c r="N289" s="137"/>
      <c r="O289" s="137"/>
      <c r="P289" s="138">
        <f>SUM(P290:P307)</f>
        <v>0</v>
      </c>
      <c r="Q289" s="137"/>
      <c r="R289" s="138">
        <f>SUM(R290:R307)</f>
        <v>368.68062837000002</v>
      </c>
      <c r="S289" s="137"/>
      <c r="T289" s="139">
        <f>SUM(T290:T307)</f>
        <v>0</v>
      </c>
      <c r="AR289" s="132" t="s">
        <v>81</v>
      </c>
      <c r="AT289" s="140" t="s">
        <v>72</v>
      </c>
      <c r="AU289" s="140" t="s">
        <v>81</v>
      </c>
      <c r="AY289" s="132" t="s">
        <v>144</v>
      </c>
      <c r="BK289" s="141">
        <f>SUM(BK290:BK307)</f>
        <v>0</v>
      </c>
    </row>
    <row r="290" spans="1:65" s="2" customFormat="1" ht="49.15" customHeight="1" x14ac:dyDescent="0.2">
      <c r="A290" s="32"/>
      <c r="B290" s="144"/>
      <c r="C290" s="145" t="s">
        <v>451</v>
      </c>
      <c r="D290" s="145" t="s">
        <v>147</v>
      </c>
      <c r="E290" s="146" t="s">
        <v>452</v>
      </c>
      <c r="F290" s="147" t="s">
        <v>453</v>
      </c>
      <c r="G290" s="148" t="s">
        <v>342</v>
      </c>
      <c r="H290" s="149">
        <v>6280</v>
      </c>
      <c r="I290" s="150"/>
      <c r="J290" s="151">
        <f>ROUND(I290*H290,2)</f>
        <v>0</v>
      </c>
      <c r="K290" s="152"/>
      <c r="L290" s="33"/>
      <c r="M290" s="153" t="s">
        <v>1</v>
      </c>
      <c r="N290" s="154" t="s">
        <v>39</v>
      </c>
      <c r="O290" s="58"/>
      <c r="P290" s="155">
        <f>O290*H290</f>
        <v>0</v>
      </c>
      <c r="Q290" s="155">
        <v>2.0000000000000002E-5</v>
      </c>
      <c r="R290" s="155">
        <f>Q290*H290</f>
        <v>0.12560000000000002</v>
      </c>
      <c r="S290" s="155">
        <v>0</v>
      </c>
      <c r="T290" s="156">
        <f>S290*H290</f>
        <v>0</v>
      </c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R290" s="157" t="s">
        <v>151</v>
      </c>
      <c r="AT290" s="157" t="s">
        <v>147</v>
      </c>
      <c r="AU290" s="157" t="s">
        <v>152</v>
      </c>
      <c r="AY290" s="17" t="s">
        <v>144</v>
      </c>
      <c r="BE290" s="158">
        <f>IF(N290="základná",J290,0)</f>
        <v>0</v>
      </c>
      <c r="BF290" s="158">
        <f>IF(N290="znížená",J290,0)</f>
        <v>0</v>
      </c>
      <c r="BG290" s="158">
        <f>IF(N290="zákl. prenesená",J290,0)</f>
        <v>0</v>
      </c>
      <c r="BH290" s="158">
        <f>IF(N290="zníž. prenesená",J290,0)</f>
        <v>0</v>
      </c>
      <c r="BI290" s="158">
        <f>IF(N290="nulová",J290,0)</f>
        <v>0</v>
      </c>
      <c r="BJ290" s="17" t="s">
        <v>152</v>
      </c>
      <c r="BK290" s="158">
        <f>ROUND(I290*H290,2)</f>
        <v>0</v>
      </c>
      <c r="BL290" s="17" t="s">
        <v>151</v>
      </c>
      <c r="BM290" s="157" t="s">
        <v>454</v>
      </c>
    </row>
    <row r="291" spans="1:65" s="15" customFormat="1" x14ac:dyDescent="0.2">
      <c r="B291" s="187"/>
      <c r="D291" s="160" t="s">
        <v>154</v>
      </c>
      <c r="E291" s="188" t="s">
        <v>1</v>
      </c>
      <c r="F291" s="189" t="s">
        <v>455</v>
      </c>
      <c r="H291" s="188" t="s">
        <v>1</v>
      </c>
      <c r="I291" s="190"/>
      <c r="L291" s="187"/>
      <c r="M291" s="191"/>
      <c r="N291" s="192"/>
      <c r="O291" s="192"/>
      <c r="P291" s="192"/>
      <c r="Q291" s="192"/>
      <c r="R291" s="192"/>
      <c r="S291" s="192"/>
      <c r="T291" s="193"/>
      <c r="AT291" s="188" t="s">
        <v>154</v>
      </c>
      <c r="AU291" s="188" t="s">
        <v>152</v>
      </c>
      <c r="AV291" s="15" t="s">
        <v>81</v>
      </c>
      <c r="AW291" s="15" t="s">
        <v>30</v>
      </c>
      <c r="AX291" s="15" t="s">
        <v>73</v>
      </c>
      <c r="AY291" s="188" t="s">
        <v>144</v>
      </c>
    </row>
    <row r="292" spans="1:65" s="15" customFormat="1" ht="22.5" x14ac:dyDescent="0.2">
      <c r="B292" s="187"/>
      <c r="D292" s="160" t="s">
        <v>154</v>
      </c>
      <c r="E292" s="188" t="s">
        <v>1</v>
      </c>
      <c r="F292" s="189" t="s">
        <v>456</v>
      </c>
      <c r="H292" s="188" t="s">
        <v>1</v>
      </c>
      <c r="I292" s="190"/>
      <c r="L292" s="187"/>
      <c r="M292" s="191"/>
      <c r="N292" s="192"/>
      <c r="O292" s="192"/>
      <c r="P292" s="192"/>
      <c r="Q292" s="192"/>
      <c r="R292" s="192"/>
      <c r="S292" s="192"/>
      <c r="T292" s="193"/>
      <c r="AT292" s="188" t="s">
        <v>154</v>
      </c>
      <c r="AU292" s="188" t="s">
        <v>152</v>
      </c>
      <c r="AV292" s="15" t="s">
        <v>81</v>
      </c>
      <c r="AW292" s="15" t="s">
        <v>30</v>
      </c>
      <c r="AX292" s="15" t="s">
        <v>73</v>
      </c>
      <c r="AY292" s="188" t="s">
        <v>144</v>
      </c>
    </row>
    <row r="293" spans="1:65" s="13" customFormat="1" x14ac:dyDescent="0.2">
      <c r="B293" s="159"/>
      <c r="D293" s="160" t="s">
        <v>154</v>
      </c>
      <c r="E293" s="161" t="s">
        <v>1</v>
      </c>
      <c r="F293" s="162" t="s">
        <v>457</v>
      </c>
      <c r="H293" s="163">
        <v>6280</v>
      </c>
      <c r="I293" s="164"/>
      <c r="L293" s="159"/>
      <c r="M293" s="165"/>
      <c r="N293" s="166"/>
      <c r="O293" s="166"/>
      <c r="P293" s="166"/>
      <c r="Q293" s="166"/>
      <c r="R293" s="166"/>
      <c r="S293" s="166"/>
      <c r="T293" s="167"/>
      <c r="AT293" s="161" t="s">
        <v>154</v>
      </c>
      <c r="AU293" s="161" t="s">
        <v>152</v>
      </c>
      <c r="AV293" s="13" t="s">
        <v>152</v>
      </c>
      <c r="AW293" s="13" t="s">
        <v>30</v>
      </c>
      <c r="AX293" s="13" t="s">
        <v>81</v>
      </c>
      <c r="AY293" s="161" t="s">
        <v>144</v>
      </c>
    </row>
    <row r="294" spans="1:65" s="2" customFormat="1" ht="23.25" customHeight="1" x14ac:dyDescent="0.2">
      <c r="A294" s="32"/>
      <c r="B294" s="144"/>
      <c r="C294" s="168" t="s">
        <v>458</v>
      </c>
      <c r="D294" s="168" t="s">
        <v>189</v>
      </c>
      <c r="E294" s="169" t="s">
        <v>459</v>
      </c>
      <c r="F294" s="170" t="s">
        <v>1194</v>
      </c>
      <c r="G294" s="171" t="s">
        <v>342</v>
      </c>
      <c r="H294" s="172">
        <v>6280</v>
      </c>
      <c r="I294" s="173"/>
      <c r="J294" s="174">
        <f>ROUND(I294*H294,2)</f>
        <v>0</v>
      </c>
      <c r="K294" s="175"/>
      <c r="L294" s="176"/>
      <c r="M294" s="177" t="s">
        <v>1</v>
      </c>
      <c r="N294" s="178" t="s">
        <v>39</v>
      </c>
      <c r="O294" s="58"/>
      <c r="P294" s="155">
        <f>O294*H294</f>
        <v>0</v>
      </c>
      <c r="Q294" s="155">
        <v>1.9000000000000001E-4</v>
      </c>
      <c r="R294" s="155">
        <f>Q294*H294</f>
        <v>1.1932</v>
      </c>
      <c r="S294" s="155">
        <v>0</v>
      </c>
      <c r="T294" s="156">
        <f>S294*H294</f>
        <v>0</v>
      </c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R294" s="157" t="s">
        <v>183</v>
      </c>
      <c r="AT294" s="157" t="s">
        <v>189</v>
      </c>
      <c r="AU294" s="157" t="s">
        <v>152</v>
      </c>
      <c r="AY294" s="17" t="s">
        <v>144</v>
      </c>
      <c r="BE294" s="158">
        <f>IF(N294="základná",J294,0)</f>
        <v>0</v>
      </c>
      <c r="BF294" s="158">
        <f>IF(N294="znížená",J294,0)</f>
        <v>0</v>
      </c>
      <c r="BG294" s="158">
        <f>IF(N294="zákl. prenesená",J294,0)</f>
        <v>0</v>
      </c>
      <c r="BH294" s="158">
        <f>IF(N294="zníž. prenesená",J294,0)</f>
        <v>0</v>
      </c>
      <c r="BI294" s="158">
        <f>IF(N294="nulová",J294,0)</f>
        <v>0</v>
      </c>
      <c r="BJ294" s="17" t="s">
        <v>152</v>
      </c>
      <c r="BK294" s="158">
        <f>ROUND(I294*H294,2)</f>
        <v>0</v>
      </c>
      <c r="BL294" s="17" t="s">
        <v>151</v>
      </c>
      <c r="BM294" s="157" t="s">
        <v>460</v>
      </c>
    </row>
    <row r="295" spans="1:65" s="2" customFormat="1" ht="24.2" customHeight="1" x14ac:dyDescent="0.2">
      <c r="A295" s="32"/>
      <c r="B295" s="144"/>
      <c r="C295" s="168" t="s">
        <v>461</v>
      </c>
      <c r="D295" s="168" t="s">
        <v>189</v>
      </c>
      <c r="E295" s="169" t="s">
        <v>462</v>
      </c>
      <c r="F295" s="170" t="s">
        <v>1196</v>
      </c>
      <c r="G295" s="171" t="s">
        <v>342</v>
      </c>
      <c r="H295" s="172">
        <v>49.343000000000004</v>
      </c>
      <c r="I295" s="173"/>
      <c r="J295" s="174">
        <f>ROUND(I295*H295,2)</f>
        <v>0</v>
      </c>
      <c r="K295" s="175"/>
      <c r="L295" s="176"/>
      <c r="M295" s="177" t="s">
        <v>1</v>
      </c>
      <c r="N295" s="178" t="s">
        <v>39</v>
      </c>
      <c r="O295" s="58"/>
      <c r="P295" s="155">
        <f>O295*H295</f>
        <v>0</v>
      </c>
      <c r="Q295" s="155">
        <v>8.0999999999999996E-4</v>
      </c>
      <c r="R295" s="155">
        <f>Q295*H295</f>
        <v>3.9967830000000003E-2</v>
      </c>
      <c r="S295" s="155">
        <v>0</v>
      </c>
      <c r="T295" s="156">
        <f>S295*H295</f>
        <v>0</v>
      </c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R295" s="157" t="s">
        <v>183</v>
      </c>
      <c r="AT295" s="157" t="s">
        <v>189</v>
      </c>
      <c r="AU295" s="157" t="s">
        <v>152</v>
      </c>
      <c r="AY295" s="17" t="s">
        <v>144</v>
      </c>
      <c r="BE295" s="158">
        <f>IF(N295="základná",J295,0)</f>
        <v>0</v>
      </c>
      <c r="BF295" s="158">
        <f>IF(N295="znížená",J295,0)</f>
        <v>0</v>
      </c>
      <c r="BG295" s="158">
        <f>IF(N295="zákl. prenesená",J295,0)</f>
        <v>0</v>
      </c>
      <c r="BH295" s="158">
        <f>IF(N295="zníž. prenesená",J295,0)</f>
        <v>0</v>
      </c>
      <c r="BI295" s="158">
        <f>IF(N295="nulová",J295,0)</f>
        <v>0</v>
      </c>
      <c r="BJ295" s="17" t="s">
        <v>152</v>
      </c>
      <c r="BK295" s="158">
        <f>ROUND(I295*H295,2)</f>
        <v>0</v>
      </c>
      <c r="BL295" s="17" t="s">
        <v>151</v>
      </c>
      <c r="BM295" s="157" t="s">
        <v>463</v>
      </c>
    </row>
    <row r="296" spans="1:65" s="13" customFormat="1" x14ac:dyDescent="0.2">
      <c r="B296" s="159"/>
      <c r="D296" s="160" t="s">
        <v>154</v>
      </c>
      <c r="E296" s="161" t="s">
        <v>1</v>
      </c>
      <c r="F296" s="162" t="s">
        <v>464</v>
      </c>
      <c r="H296" s="163">
        <v>49.343000000000004</v>
      </c>
      <c r="I296" s="164"/>
      <c r="L296" s="159"/>
      <c r="M296" s="165"/>
      <c r="N296" s="166"/>
      <c r="O296" s="166"/>
      <c r="P296" s="166"/>
      <c r="Q296" s="166"/>
      <c r="R296" s="166"/>
      <c r="S296" s="166"/>
      <c r="T296" s="167"/>
      <c r="AT296" s="161" t="s">
        <v>154</v>
      </c>
      <c r="AU296" s="161" t="s">
        <v>152</v>
      </c>
      <c r="AV296" s="13" t="s">
        <v>152</v>
      </c>
      <c r="AW296" s="13" t="s">
        <v>30</v>
      </c>
      <c r="AX296" s="13" t="s">
        <v>81</v>
      </c>
      <c r="AY296" s="161" t="s">
        <v>144</v>
      </c>
    </row>
    <row r="297" spans="1:65" s="2" customFormat="1" ht="24.2" customHeight="1" x14ac:dyDescent="0.2">
      <c r="A297" s="32"/>
      <c r="B297" s="144"/>
      <c r="C297" s="145" t="s">
        <v>465</v>
      </c>
      <c r="D297" s="145" t="s">
        <v>147</v>
      </c>
      <c r="E297" s="146" t="s">
        <v>466</v>
      </c>
      <c r="F297" s="147" t="s">
        <v>467</v>
      </c>
      <c r="G297" s="148" t="s">
        <v>150</v>
      </c>
      <c r="H297" s="149">
        <v>149.02199999999999</v>
      </c>
      <c r="I297" s="150"/>
      <c r="J297" s="151">
        <f>ROUND(I297*H297,2)</f>
        <v>0</v>
      </c>
      <c r="K297" s="152"/>
      <c r="L297" s="33"/>
      <c r="M297" s="153" t="s">
        <v>1</v>
      </c>
      <c r="N297" s="154" t="s">
        <v>39</v>
      </c>
      <c r="O297" s="58"/>
      <c r="P297" s="155">
        <f>O297*H297</f>
        <v>0</v>
      </c>
      <c r="Q297" s="155">
        <v>2.3856000000000002</v>
      </c>
      <c r="R297" s="155">
        <f>Q297*H297</f>
        <v>355.5068832</v>
      </c>
      <c r="S297" s="155">
        <v>0</v>
      </c>
      <c r="T297" s="156">
        <f>S297*H297</f>
        <v>0</v>
      </c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R297" s="157" t="s">
        <v>151</v>
      </c>
      <c r="AT297" s="157" t="s">
        <v>147</v>
      </c>
      <c r="AU297" s="157" t="s">
        <v>152</v>
      </c>
      <c r="AY297" s="17" t="s">
        <v>144</v>
      </c>
      <c r="BE297" s="158">
        <f>IF(N297="základná",J297,0)</f>
        <v>0</v>
      </c>
      <c r="BF297" s="158">
        <f>IF(N297="znížená",J297,0)</f>
        <v>0</v>
      </c>
      <c r="BG297" s="158">
        <f>IF(N297="zákl. prenesená",J297,0)</f>
        <v>0</v>
      </c>
      <c r="BH297" s="158">
        <f>IF(N297="zníž. prenesená",J297,0)</f>
        <v>0</v>
      </c>
      <c r="BI297" s="158">
        <f>IF(N297="nulová",J297,0)</f>
        <v>0</v>
      </c>
      <c r="BJ297" s="17" t="s">
        <v>152</v>
      </c>
      <c r="BK297" s="158">
        <f>ROUND(I297*H297,2)</f>
        <v>0</v>
      </c>
      <c r="BL297" s="17" t="s">
        <v>151</v>
      </c>
      <c r="BM297" s="157" t="s">
        <v>468</v>
      </c>
    </row>
    <row r="298" spans="1:65" s="15" customFormat="1" x14ac:dyDescent="0.2">
      <c r="B298" s="187"/>
      <c r="D298" s="160" t="s">
        <v>154</v>
      </c>
      <c r="E298" s="188" t="s">
        <v>1</v>
      </c>
      <c r="F298" s="189" t="s">
        <v>469</v>
      </c>
      <c r="H298" s="188" t="s">
        <v>1</v>
      </c>
      <c r="I298" s="190"/>
      <c r="L298" s="187"/>
      <c r="M298" s="191"/>
      <c r="N298" s="192"/>
      <c r="O298" s="192"/>
      <c r="P298" s="192"/>
      <c r="Q298" s="192"/>
      <c r="R298" s="192"/>
      <c r="S298" s="192"/>
      <c r="T298" s="193"/>
      <c r="AT298" s="188" t="s">
        <v>154</v>
      </c>
      <c r="AU298" s="188" t="s">
        <v>152</v>
      </c>
      <c r="AV298" s="15" t="s">
        <v>81</v>
      </c>
      <c r="AW298" s="15" t="s">
        <v>30</v>
      </c>
      <c r="AX298" s="15" t="s">
        <v>73</v>
      </c>
      <c r="AY298" s="188" t="s">
        <v>144</v>
      </c>
    </row>
    <row r="299" spans="1:65" s="13" customFormat="1" x14ac:dyDescent="0.2">
      <c r="B299" s="159"/>
      <c r="D299" s="160" t="s">
        <v>154</v>
      </c>
      <c r="E299" s="161" t="s">
        <v>1</v>
      </c>
      <c r="F299" s="162" t="s">
        <v>470</v>
      </c>
      <c r="H299" s="163">
        <v>149.02199999999999</v>
      </c>
      <c r="I299" s="164"/>
      <c r="L299" s="159"/>
      <c r="M299" s="165"/>
      <c r="N299" s="166"/>
      <c r="O299" s="166"/>
      <c r="P299" s="166"/>
      <c r="Q299" s="166"/>
      <c r="R299" s="166"/>
      <c r="S299" s="166"/>
      <c r="T299" s="167"/>
      <c r="AT299" s="161" t="s">
        <v>154</v>
      </c>
      <c r="AU299" s="161" t="s">
        <v>152</v>
      </c>
      <c r="AV299" s="13" t="s">
        <v>152</v>
      </c>
      <c r="AW299" s="13" t="s">
        <v>30</v>
      </c>
      <c r="AX299" s="13" t="s">
        <v>81</v>
      </c>
      <c r="AY299" s="161" t="s">
        <v>144</v>
      </c>
    </row>
    <row r="300" spans="1:65" s="2" customFormat="1" ht="24.2" customHeight="1" x14ac:dyDescent="0.2">
      <c r="A300" s="32"/>
      <c r="B300" s="144"/>
      <c r="C300" s="145" t="s">
        <v>471</v>
      </c>
      <c r="D300" s="145" t="s">
        <v>147</v>
      </c>
      <c r="E300" s="146" t="s">
        <v>472</v>
      </c>
      <c r="F300" s="147" t="s">
        <v>473</v>
      </c>
      <c r="G300" s="148" t="s">
        <v>199</v>
      </c>
      <c r="H300" s="149">
        <v>51.48</v>
      </c>
      <c r="I300" s="150"/>
      <c r="J300" s="151">
        <f>ROUND(I300*H300,2)</f>
        <v>0</v>
      </c>
      <c r="K300" s="152"/>
      <c r="L300" s="33"/>
      <c r="M300" s="153" t="s">
        <v>1</v>
      </c>
      <c r="N300" s="154" t="s">
        <v>39</v>
      </c>
      <c r="O300" s="58"/>
      <c r="P300" s="155">
        <f>O300*H300</f>
        <v>0</v>
      </c>
      <c r="Q300" s="155">
        <v>1.719E-2</v>
      </c>
      <c r="R300" s="155">
        <f>Q300*H300</f>
        <v>0.88494119999999998</v>
      </c>
      <c r="S300" s="155">
        <v>0</v>
      </c>
      <c r="T300" s="156">
        <f>S300*H300</f>
        <v>0</v>
      </c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R300" s="157" t="s">
        <v>151</v>
      </c>
      <c r="AT300" s="157" t="s">
        <v>147</v>
      </c>
      <c r="AU300" s="157" t="s">
        <v>152</v>
      </c>
      <c r="AY300" s="17" t="s">
        <v>144</v>
      </c>
      <c r="BE300" s="158">
        <f>IF(N300="základná",J300,0)</f>
        <v>0</v>
      </c>
      <c r="BF300" s="158">
        <f>IF(N300="znížená",J300,0)</f>
        <v>0</v>
      </c>
      <c r="BG300" s="158">
        <f>IF(N300="zákl. prenesená",J300,0)</f>
        <v>0</v>
      </c>
      <c r="BH300" s="158">
        <f>IF(N300="zníž. prenesená",J300,0)</f>
        <v>0</v>
      </c>
      <c r="BI300" s="158">
        <f>IF(N300="nulová",J300,0)</f>
        <v>0</v>
      </c>
      <c r="BJ300" s="17" t="s">
        <v>152</v>
      </c>
      <c r="BK300" s="158">
        <f>ROUND(I300*H300,2)</f>
        <v>0</v>
      </c>
      <c r="BL300" s="17" t="s">
        <v>151</v>
      </c>
      <c r="BM300" s="157" t="s">
        <v>474</v>
      </c>
    </row>
    <row r="301" spans="1:65" s="13" customFormat="1" x14ac:dyDescent="0.2">
      <c r="B301" s="159"/>
      <c r="D301" s="160" t="s">
        <v>154</v>
      </c>
      <c r="E301" s="161" t="s">
        <v>1</v>
      </c>
      <c r="F301" s="162" t="s">
        <v>475</v>
      </c>
      <c r="H301" s="163">
        <v>32</v>
      </c>
      <c r="I301" s="164"/>
      <c r="L301" s="159"/>
      <c r="M301" s="165"/>
      <c r="N301" s="166"/>
      <c r="O301" s="166"/>
      <c r="P301" s="166"/>
      <c r="Q301" s="166"/>
      <c r="R301" s="166"/>
      <c r="S301" s="166"/>
      <c r="T301" s="167"/>
      <c r="AT301" s="161" t="s">
        <v>154</v>
      </c>
      <c r="AU301" s="161" t="s">
        <v>152</v>
      </c>
      <c r="AV301" s="13" t="s">
        <v>152</v>
      </c>
      <c r="AW301" s="13" t="s">
        <v>30</v>
      </c>
      <c r="AX301" s="13" t="s">
        <v>73</v>
      </c>
      <c r="AY301" s="161" t="s">
        <v>144</v>
      </c>
    </row>
    <row r="302" spans="1:65" s="13" customFormat="1" x14ac:dyDescent="0.2">
      <c r="B302" s="159"/>
      <c r="D302" s="160" t="s">
        <v>154</v>
      </c>
      <c r="E302" s="161" t="s">
        <v>1</v>
      </c>
      <c r="F302" s="162" t="s">
        <v>476</v>
      </c>
      <c r="H302" s="163">
        <v>19.48</v>
      </c>
      <c r="I302" s="164"/>
      <c r="L302" s="159"/>
      <c r="M302" s="165"/>
      <c r="N302" s="166"/>
      <c r="O302" s="166"/>
      <c r="P302" s="166"/>
      <c r="Q302" s="166"/>
      <c r="R302" s="166"/>
      <c r="S302" s="166"/>
      <c r="T302" s="167"/>
      <c r="AT302" s="161" t="s">
        <v>154</v>
      </c>
      <c r="AU302" s="161" t="s">
        <v>152</v>
      </c>
      <c r="AV302" s="13" t="s">
        <v>152</v>
      </c>
      <c r="AW302" s="13" t="s">
        <v>30</v>
      </c>
      <c r="AX302" s="13" t="s">
        <v>73</v>
      </c>
      <c r="AY302" s="161" t="s">
        <v>144</v>
      </c>
    </row>
    <row r="303" spans="1:65" s="14" customFormat="1" x14ac:dyDescent="0.2">
      <c r="B303" s="179"/>
      <c r="D303" s="160" t="s">
        <v>154</v>
      </c>
      <c r="E303" s="180" t="s">
        <v>1</v>
      </c>
      <c r="F303" s="181" t="s">
        <v>203</v>
      </c>
      <c r="H303" s="182">
        <v>51.48</v>
      </c>
      <c r="I303" s="183"/>
      <c r="L303" s="179"/>
      <c r="M303" s="184"/>
      <c r="N303" s="185"/>
      <c r="O303" s="185"/>
      <c r="P303" s="185"/>
      <c r="Q303" s="185"/>
      <c r="R303" s="185"/>
      <c r="S303" s="185"/>
      <c r="T303" s="186"/>
      <c r="AT303" s="180" t="s">
        <v>154</v>
      </c>
      <c r="AU303" s="180" t="s">
        <v>152</v>
      </c>
      <c r="AV303" s="14" t="s">
        <v>151</v>
      </c>
      <c r="AW303" s="14" t="s">
        <v>30</v>
      </c>
      <c r="AX303" s="14" t="s">
        <v>81</v>
      </c>
      <c r="AY303" s="180" t="s">
        <v>144</v>
      </c>
    </row>
    <row r="304" spans="1:65" s="2" customFormat="1" ht="24.2" customHeight="1" x14ac:dyDescent="0.2">
      <c r="A304" s="32"/>
      <c r="B304" s="144"/>
      <c r="C304" s="145" t="s">
        <v>477</v>
      </c>
      <c r="D304" s="145" t="s">
        <v>147</v>
      </c>
      <c r="E304" s="146" t="s">
        <v>478</v>
      </c>
      <c r="F304" s="147" t="s">
        <v>479</v>
      </c>
      <c r="G304" s="148" t="s">
        <v>199</v>
      </c>
      <c r="H304" s="149">
        <v>51.48</v>
      </c>
      <c r="I304" s="150"/>
      <c r="J304" s="151">
        <f>ROUND(I304*H304,2)</f>
        <v>0</v>
      </c>
      <c r="K304" s="152"/>
      <c r="L304" s="33"/>
      <c r="M304" s="153" t="s">
        <v>1</v>
      </c>
      <c r="N304" s="154" t="s">
        <v>39</v>
      </c>
      <c r="O304" s="58"/>
      <c r="P304" s="155">
        <f>O304*H304</f>
        <v>0</v>
      </c>
      <c r="Q304" s="155">
        <v>0</v>
      </c>
      <c r="R304" s="155">
        <f>Q304*H304</f>
        <v>0</v>
      </c>
      <c r="S304" s="155">
        <v>0</v>
      </c>
      <c r="T304" s="156">
        <f>S304*H304</f>
        <v>0</v>
      </c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R304" s="157" t="s">
        <v>151</v>
      </c>
      <c r="AT304" s="157" t="s">
        <v>147</v>
      </c>
      <c r="AU304" s="157" t="s">
        <v>152</v>
      </c>
      <c r="AY304" s="17" t="s">
        <v>144</v>
      </c>
      <c r="BE304" s="158">
        <f>IF(N304="základná",J304,0)</f>
        <v>0</v>
      </c>
      <c r="BF304" s="158">
        <f>IF(N304="znížená",J304,0)</f>
        <v>0</v>
      </c>
      <c r="BG304" s="158">
        <f>IF(N304="zákl. prenesená",J304,0)</f>
        <v>0</v>
      </c>
      <c r="BH304" s="158">
        <f>IF(N304="zníž. prenesená",J304,0)</f>
        <v>0</v>
      </c>
      <c r="BI304" s="158">
        <f>IF(N304="nulová",J304,0)</f>
        <v>0</v>
      </c>
      <c r="BJ304" s="17" t="s">
        <v>152</v>
      </c>
      <c r="BK304" s="158">
        <f>ROUND(I304*H304,2)</f>
        <v>0</v>
      </c>
      <c r="BL304" s="17" t="s">
        <v>151</v>
      </c>
      <c r="BM304" s="157" t="s">
        <v>480</v>
      </c>
    </row>
    <row r="305" spans="1:65" s="2" customFormat="1" ht="24.2" customHeight="1" x14ac:dyDescent="0.2">
      <c r="A305" s="32"/>
      <c r="B305" s="144"/>
      <c r="C305" s="145" t="s">
        <v>481</v>
      </c>
      <c r="D305" s="145" t="s">
        <v>147</v>
      </c>
      <c r="E305" s="146" t="s">
        <v>482</v>
      </c>
      <c r="F305" s="147" t="s">
        <v>483</v>
      </c>
      <c r="G305" s="148" t="s">
        <v>180</v>
      </c>
      <c r="H305" s="149">
        <v>10.317</v>
      </c>
      <c r="I305" s="150"/>
      <c r="J305" s="151">
        <f>ROUND(I305*H305,2)</f>
        <v>0</v>
      </c>
      <c r="K305" s="152"/>
      <c r="L305" s="33"/>
      <c r="M305" s="153" t="s">
        <v>1</v>
      </c>
      <c r="N305" s="154" t="s">
        <v>39</v>
      </c>
      <c r="O305" s="58"/>
      <c r="P305" s="155">
        <f>O305*H305</f>
        <v>0</v>
      </c>
      <c r="Q305" s="155">
        <v>1.05942</v>
      </c>
      <c r="R305" s="155">
        <f>Q305*H305</f>
        <v>10.93003614</v>
      </c>
      <c r="S305" s="155">
        <v>0</v>
      </c>
      <c r="T305" s="156">
        <f>S305*H305</f>
        <v>0</v>
      </c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R305" s="157" t="s">
        <v>151</v>
      </c>
      <c r="AT305" s="157" t="s">
        <v>147</v>
      </c>
      <c r="AU305" s="157" t="s">
        <v>152</v>
      </c>
      <c r="AY305" s="17" t="s">
        <v>144</v>
      </c>
      <c r="BE305" s="158">
        <f>IF(N305="základná",J305,0)</f>
        <v>0</v>
      </c>
      <c r="BF305" s="158">
        <f>IF(N305="znížená",J305,0)</f>
        <v>0</v>
      </c>
      <c r="BG305" s="158">
        <f>IF(N305="zákl. prenesená",J305,0)</f>
        <v>0</v>
      </c>
      <c r="BH305" s="158">
        <f>IF(N305="zníž. prenesená",J305,0)</f>
        <v>0</v>
      </c>
      <c r="BI305" s="158">
        <f>IF(N305="nulová",J305,0)</f>
        <v>0</v>
      </c>
      <c r="BJ305" s="17" t="s">
        <v>152</v>
      </c>
      <c r="BK305" s="158">
        <f>ROUND(I305*H305,2)</f>
        <v>0</v>
      </c>
      <c r="BL305" s="17" t="s">
        <v>151</v>
      </c>
      <c r="BM305" s="157" t="s">
        <v>484</v>
      </c>
    </row>
    <row r="306" spans="1:65" s="2" customFormat="1" ht="24.2" customHeight="1" x14ac:dyDescent="0.2">
      <c r="A306" s="32"/>
      <c r="B306" s="144"/>
      <c r="C306" s="145" t="s">
        <v>485</v>
      </c>
      <c r="D306" s="145" t="s">
        <v>147</v>
      </c>
      <c r="E306" s="146" t="s">
        <v>486</v>
      </c>
      <c r="F306" s="147" t="s">
        <v>487</v>
      </c>
      <c r="G306" s="148" t="s">
        <v>199</v>
      </c>
      <c r="H306" s="149">
        <v>745.11</v>
      </c>
      <c r="I306" s="150"/>
      <c r="J306" s="151">
        <f>ROUND(I306*H306,2)</f>
        <v>0</v>
      </c>
      <c r="K306" s="152"/>
      <c r="L306" s="33"/>
      <c r="M306" s="153" t="s">
        <v>1</v>
      </c>
      <c r="N306" s="154" t="s">
        <v>39</v>
      </c>
      <c r="O306" s="58"/>
      <c r="P306" s="155">
        <f>O306*H306</f>
        <v>0</v>
      </c>
      <c r="Q306" s="155">
        <v>0</v>
      </c>
      <c r="R306" s="155">
        <f>Q306*H306</f>
        <v>0</v>
      </c>
      <c r="S306" s="155">
        <v>0</v>
      </c>
      <c r="T306" s="156">
        <f>S306*H306</f>
        <v>0</v>
      </c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R306" s="157" t="s">
        <v>151</v>
      </c>
      <c r="AT306" s="157" t="s">
        <v>147</v>
      </c>
      <c r="AU306" s="157" t="s">
        <v>152</v>
      </c>
      <c r="AY306" s="17" t="s">
        <v>144</v>
      </c>
      <c r="BE306" s="158">
        <f>IF(N306="základná",J306,0)</f>
        <v>0</v>
      </c>
      <c r="BF306" s="158">
        <f>IF(N306="znížená",J306,0)</f>
        <v>0</v>
      </c>
      <c r="BG306" s="158">
        <f>IF(N306="zákl. prenesená",J306,0)</f>
        <v>0</v>
      </c>
      <c r="BH306" s="158">
        <f>IF(N306="zníž. prenesená",J306,0)</f>
        <v>0</v>
      </c>
      <c r="BI306" s="158">
        <f>IF(N306="nulová",J306,0)</f>
        <v>0</v>
      </c>
      <c r="BJ306" s="17" t="s">
        <v>152</v>
      </c>
      <c r="BK306" s="158">
        <f>ROUND(I306*H306,2)</f>
        <v>0</v>
      </c>
      <c r="BL306" s="17" t="s">
        <v>151</v>
      </c>
      <c r="BM306" s="157" t="s">
        <v>488</v>
      </c>
    </row>
    <row r="307" spans="1:65" s="13" customFormat="1" x14ac:dyDescent="0.2">
      <c r="B307" s="159"/>
      <c r="D307" s="160" t="s">
        <v>154</v>
      </c>
      <c r="E307" s="161" t="s">
        <v>1</v>
      </c>
      <c r="F307" s="162" t="s">
        <v>489</v>
      </c>
      <c r="H307" s="163">
        <v>745.11</v>
      </c>
      <c r="I307" s="164"/>
      <c r="L307" s="159"/>
      <c r="M307" s="165"/>
      <c r="N307" s="166"/>
      <c r="O307" s="166"/>
      <c r="P307" s="166"/>
      <c r="Q307" s="166"/>
      <c r="R307" s="166"/>
      <c r="S307" s="166"/>
      <c r="T307" s="167"/>
      <c r="AT307" s="161" t="s">
        <v>154</v>
      </c>
      <c r="AU307" s="161" t="s">
        <v>152</v>
      </c>
      <c r="AV307" s="13" t="s">
        <v>152</v>
      </c>
      <c r="AW307" s="13" t="s">
        <v>30</v>
      </c>
      <c r="AX307" s="13" t="s">
        <v>81</v>
      </c>
      <c r="AY307" s="161" t="s">
        <v>144</v>
      </c>
    </row>
    <row r="308" spans="1:65" s="12" customFormat="1" ht="22.9" customHeight="1" x14ac:dyDescent="0.2">
      <c r="B308" s="131"/>
      <c r="D308" s="132" t="s">
        <v>72</v>
      </c>
      <c r="E308" s="142" t="s">
        <v>490</v>
      </c>
      <c r="F308" s="142" t="s">
        <v>491</v>
      </c>
      <c r="I308" s="134"/>
      <c r="J308" s="143">
        <f>BK308</f>
        <v>0</v>
      </c>
      <c r="L308" s="131"/>
      <c r="M308" s="136"/>
      <c r="N308" s="137"/>
      <c r="O308" s="137"/>
      <c r="P308" s="138">
        <f>SUM(P309:P323)</f>
        <v>0</v>
      </c>
      <c r="Q308" s="137"/>
      <c r="R308" s="138">
        <f>SUM(R309:R323)</f>
        <v>520.97205840999993</v>
      </c>
      <c r="S308" s="137"/>
      <c r="T308" s="139">
        <f>SUM(T309:T323)</f>
        <v>0</v>
      </c>
      <c r="AR308" s="132" t="s">
        <v>81</v>
      </c>
      <c r="AT308" s="140" t="s">
        <v>72</v>
      </c>
      <c r="AU308" s="140" t="s">
        <v>81</v>
      </c>
      <c r="AY308" s="132" t="s">
        <v>144</v>
      </c>
      <c r="BK308" s="141">
        <f>SUM(BK309:BK323)</f>
        <v>0</v>
      </c>
    </row>
    <row r="309" spans="1:65" s="2" customFormat="1" ht="24.2" customHeight="1" x14ac:dyDescent="0.2">
      <c r="A309" s="32"/>
      <c r="B309" s="144"/>
      <c r="C309" s="145" t="s">
        <v>492</v>
      </c>
      <c r="D309" s="145" t="s">
        <v>147</v>
      </c>
      <c r="E309" s="146" t="s">
        <v>493</v>
      </c>
      <c r="F309" s="147" t="s">
        <v>494</v>
      </c>
      <c r="G309" s="148" t="s">
        <v>150</v>
      </c>
      <c r="H309" s="149">
        <v>72.8</v>
      </c>
      <c r="I309" s="150"/>
      <c r="J309" s="151">
        <f>ROUND(I309*H309,2)</f>
        <v>0</v>
      </c>
      <c r="K309" s="152"/>
      <c r="L309" s="33"/>
      <c r="M309" s="153" t="s">
        <v>1</v>
      </c>
      <c r="N309" s="154" t="s">
        <v>39</v>
      </c>
      <c r="O309" s="58"/>
      <c r="P309" s="155">
        <f>O309*H309</f>
        <v>0</v>
      </c>
      <c r="Q309" s="155">
        <v>2.4641899999999999</v>
      </c>
      <c r="R309" s="155">
        <f>Q309*H309</f>
        <v>179.39303199999998</v>
      </c>
      <c r="S309" s="155">
        <v>0</v>
      </c>
      <c r="T309" s="156">
        <f>S309*H309</f>
        <v>0</v>
      </c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R309" s="157" t="s">
        <v>151</v>
      </c>
      <c r="AT309" s="157" t="s">
        <v>147</v>
      </c>
      <c r="AU309" s="157" t="s">
        <v>152</v>
      </c>
      <c r="AY309" s="17" t="s">
        <v>144</v>
      </c>
      <c r="BE309" s="158">
        <f>IF(N309="základná",J309,0)</f>
        <v>0</v>
      </c>
      <c r="BF309" s="158">
        <f>IF(N309="znížená",J309,0)</f>
        <v>0</v>
      </c>
      <c r="BG309" s="158">
        <f>IF(N309="zákl. prenesená",J309,0)</f>
        <v>0</v>
      </c>
      <c r="BH309" s="158">
        <f>IF(N309="zníž. prenesená",J309,0)</f>
        <v>0</v>
      </c>
      <c r="BI309" s="158">
        <f>IF(N309="nulová",J309,0)</f>
        <v>0</v>
      </c>
      <c r="BJ309" s="17" t="s">
        <v>152</v>
      </c>
      <c r="BK309" s="158">
        <f>ROUND(I309*H309,2)</f>
        <v>0</v>
      </c>
      <c r="BL309" s="17" t="s">
        <v>151</v>
      </c>
      <c r="BM309" s="157" t="s">
        <v>495</v>
      </c>
    </row>
    <row r="310" spans="1:65" s="2" customFormat="1" ht="24.2" customHeight="1" x14ac:dyDescent="0.2">
      <c r="A310" s="32"/>
      <c r="B310" s="144"/>
      <c r="C310" s="145" t="s">
        <v>496</v>
      </c>
      <c r="D310" s="145" t="s">
        <v>147</v>
      </c>
      <c r="E310" s="146" t="s">
        <v>497</v>
      </c>
      <c r="F310" s="147" t="s">
        <v>498</v>
      </c>
      <c r="G310" s="148" t="s">
        <v>199</v>
      </c>
      <c r="H310" s="149">
        <v>31.6</v>
      </c>
      <c r="I310" s="150"/>
      <c r="J310" s="151">
        <f>ROUND(I310*H310,2)</f>
        <v>0</v>
      </c>
      <c r="K310" s="152"/>
      <c r="L310" s="33"/>
      <c r="M310" s="153" t="s">
        <v>1</v>
      </c>
      <c r="N310" s="154" t="s">
        <v>39</v>
      </c>
      <c r="O310" s="58"/>
      <c r="P310" s="155">
        <f>O310*H310</f>
        <v>0</v>
      </c>
      <c r="Q310" s="155">
        <v>7.77E-3</v>
      </c>
      <c r="R310" s="155">
        <f>Q310*H310</f>
        <v>0.245532</v>
      </c>
      <c r="S310" s="155">
        <v>0</v>
      </c>
      <c r="T310" s="156">
        <f>S310*H310</f>
        <v>0</v>
      </c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R310" s="157" t="s">
        <v>151</v>
      </c>
      <c r="AT310" s="157" t="s">
        <v>147</v>
      </c>
      <c r="AU310" s="157" t="s">
        <v>152</v>
      </c>
      <c r="AY310" s="17" t="s">
        <v>144</v>
      </c>
      <c r="BE310" s="158">
        <f>IF(N310="základná",J310,0)</f>
        <v>0</v>
      </c>
      <c r="BF310" s="158">
        <f>IF(N310="znížená",J310,0)</f>
        <v>0</v>
      </c>
      <c r="BG310" s="158">
        <f>IF(N310="zákl. prenesená",J310,0)</f>
        <v>0</v>
      </c>
      <c r="BH310" s="158">
        <f>IF(N310="zníž. prenesená",J310,0)</f>
        <v>0</v>
      </c>
      <c r="BI310" s="158">
        <f>IF(N310="nulová",J310,0)</f>
        <v>0</v>
      </c>
      <c r="BJ310" s="17" t="s">
        <v>152</v>
      </c>
      <c r="BK310" s="158">
        <f>ROUND(I310*H310,2)</f>
        <v>0</v>
      </c>
      <c r="BL310" s="17" t="s">
        <v>151</v>
      </c>
      <c r="BM310" s="157" t="s">
        <v>499</v>
      </c>
    </row>
    <row r="311" spans="1:65" s="13" customFormat="1" x14ac:dyDescent="0.2">
      <c r="B311" s="159"/>
      <c r="D311" s="160" t="s">
        <v>154</v>
      </c>
      <c r="E311" s="161" t="s">
        <v>1</v>
      </c>
      <c r="F311" s="162" t="s">
        <v>500</v>
      </c>
      <c r="H311" s="163">
        <v>31.6</v>
      </c>
      <c r="I311" s="164"/>
      <c r="L311" s="159"/>
      <c r="M311" s="165"/>
      <c r="N311" s="166"/>
      <c r="O311" s="166"/>
      <c r="P311" s="166"/>
      <c r="Q311" s="166"/>
      <c r="R311" s="166"/>
      <c r="S311" s="166"/>
      <c r="T311" s="167"/>
      <c r="AT311" s="161" t="s">
        <v>154</v>
      </c>
      <c r="AU311" s="161" t="s">
        <v>152</v>
      </c>
      <c r="AV311" s="13" t="s">
        <v>152</v>
      </c>
      <c r="AW311" s="13" t="s">
        <v>30</v>
      </c>
      <c r="AX311" s="13" t="s">
        <v>81</v>
      </c>
      <c r="AY311" s="161" t="s">
        <v>144</v>
      </c>
    </row>
    <row r="312" spans="1:65" s="2" customFormat="1" ht="24.2" customHeight="1" x14ac:dyDescent="0.2">
      <c r="A312" s="32"/>
      <c r="B312" s="144"/>
      <c r="C312" s="145" t="s">
        <v>501</v>
      </c>
      <c r="D312" s="145" t="s">
        <v>147</v>
      </c>
      <c r="E312" s="146" t="s">
        <v>502</v>
      </c>
      <c r="F312" s="147" t="s">
        <v>503</v>
      </c>
      <c r="G312" s="148" t="s">
        <v>199</v>
      </c>
      <c r="H312" s="149">
        <v>31.6</v>
      </c>
      <c r="I312" s="150"/>
      <c r="J312" s="151">
        <f>ROUND(I312*H312,2)</f>
        <v>0</v>
      </c>
      <c r="K312" s="152"/>
      <c r="L312" s="33"/>
      <c r="M312" s="153" t="s">
        <v>1</v>
      </c>
      <c r="N312" s="154" t="s">
        <v>39</v>
      </c>
      <c r="O312" s="58"/>
      <c r="P312" s="155">
        <f>O312*H312</f>
        <v>0</v>
      </c>
      <c r="Q312" s="155">
        <v>4.0000000000000003E-5</v>
      </c>
      <c r="R312" s="155">
        <f>Q312*H312</f>
        <v>1.2640000000000001E-3</v>
      </c>
      <c r="S312" s="155">
        <v>0</v>
      </c>
      <c r="T312" s="156">
        <f>S312*H312</f>
        <v>0</v>
      </c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R312" s="157" t="s">
        <v>151</v>
      </c>
      <c r="AT312" s="157" t="s">
        <v>147</v>
      </c>
      <c r="AU312" s="157" t="s">
        <v>152</v>
      </c>
      <c r="AY312" s="17" t="s">
        <v>144</v>
      </c>
      <c r="BE312" s="158">
        <f>IF(N312="základná",J312,0)</f>
        <v>0</v>
      </c>
      <c r="BF312" s="158">
        <f>IF(N312="znížená",J312,0)</f>
        <v>0</v>
      </c>
      <c r="BG312" s="158">
        <f>IF(N312="zákl. prenesená",J312,0)</f>
        <v>0</v>
      </c>
      <c r="BH312" s="158">
        <f>IF(N312="zníž. prenesená",J312,0)</f>
        <v>0</v>
      </c>
      <c r="BI312" s="158">
        <f>IF(N312="nulová",J312,0)</f>
        <v>0</v>
      </c>
      <c r="BJ312" s="17" t="s">
        <v>152</v>
      </c>
      <c r="BK312" s="158">
        <f>ROUND(I312*H312,2)</f>
        <v>0</v>
      </c>
      <c r="BL312" s="17" t="s">
        <v>151</v>
      </c>
      <c r="BM312" s="157" t="s">
        <v>504</v>
      </c>
    </row>
    <row r="313" spans="1:65" s="2" customFormat="1" ht="24.2" customHeight="1" x14ac:dyDescent="0.2">
      <c r="A313" s="32"/>
      <c r="B313" s="144"/>
      <c r="C313" s="145" t="s">
        <v>505</v>
      </c>
      <c r="D313" s="145" t="s">
        <v>147</v>
      </c>
      <c r="E313" s="146" t="s">
        <v>506</v>
      </c>
      <c r="F313" s="147" t="s">
        <v>507</v>
      </c>
      <c r="G313" s="148" t="s">
        <v>180</v>
      </c>
      <c r="H313" s="149">
        <v>9.7469999999999999</v>
      </c>
      <c r="I313" s="150"/>
      <c r="J313" s="151">
        <f>ROUND(I313*H313,2)</f>
        <v>0</v>
      </c>
      <c r="K313" s="152"/>
      <c r="L313" s="33"/>
      <c r="M313" s="153" t="s">
        <v>1</v>
      </c>
      <c r="N313" s="154" t="s">
        <v>39</v>
      </c>
      <c r="O313" s="58"/>
      <c r="P313" s="155">
        <f>O313*H313</f>
        <v>0</v>
      </c>
      <c r="Q313" s="155">
        <v>1.04853</v>
      </c>
      <c r="R313" s="155">
        <f>Q313*H313</f>
        <v>10.22002191</v>
      </c>
      <c r="S313" s="155">
        <v>0</v>
      </c>
      <c r="T313" s="156">
        <f>S313*H313</f>
        <v>0</v>
      </c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R313" s="157" t="s">
        <v>151</v>
      </c>
      <c r="AT313" s="157" t="s">
        <v>147</v>
      </c>
      <c r="AU313" s="157" t="s">
        <v>152</v>
      </c>
      <c r="AY313" s="17" t="s">
        <v>144</v>
      </c>
      <c r="BE313" s="158">
        <f>IF(N313="základná",J313,0)</f>
        <v>0</v>
      </c>
      <c r="BF313" s="158">
        <f>IF(N313="znížená",J313,0)</f>
        <v>0</v>
      </c>
      <c r="BG313" s="158">
        <f>IF(N313="zákl. prenesená",J313,0)</f>
        <v>0</v>
      </c>
      <c r="BH313" s="158">
        <f>IF(N313="zníž. prenesená",J313,0)</f>
        <v>0</v>
      </c>
      <c r="BI313" s="158">
        <f>IF(N313="nulová",J313,0)</f>
        <v>0</v>
      </c>
      <c r="BJ313" s="17" t="s">
        <v>152</v>
      </c>
      <c r="BK313" s="158">
        <f>ROUND(I313*H313,2)</f>
        <v>0</v>
      </c>
      <c r="BL313" s="17" t="s">
        <v>151</v>
      </c>
      <c r="BM313" s="157" t="s">
        <v>508</v>
      </c>
    </row>
    <row r="314" spans="1:65" s="2" customFormat="1" ht="24.2" customHeight="1" x14ac:dyDescent="0.2">
      <c r="A314" s="32"/>
      <c r="B314" s="144"/>
      <c r="C314" s="145" t="s">
        <v>509</v>
      </c>
      <c r="D314" s="145" t="s">
        <v>147</v>
      </c>
      <c r="E314" s="146" t="s">
        <v>510</v>
      </c>
      <c r="F314" s="147" t="s">
        <v>511</v>
      </c>
      <c r="G314" s="148" t="s">
        <v>199</v>
      </c>
      <c r="H314" s="149">
        <v>171</v>
      </c>
      <c r="I314" s="150"/>
      <c r="J314" s="151">
        <f>ROUND(I314*H314,2)</f>
        <v>0</v>
      </c>
      <c r="K314" s="152"/>
      <c r="L314" s="33"/>
      <c r="M314" s="153" t="s">
        <v>1</v>
      </c>
      <c r="N314" s="154" t="s">
        <v>39</v>
      </c>
      <c r="O314" s="58"/>
      <c r="P314" s="155">
        <f>O314*H314</f>
        <v>0</v>
      </c>
      <c r="Q314" s="155">
        <v>0.22484000000000001</v>
      </c>
      <c r="R314" s="155">
        <f>Q314*H314</f>
        <v>38.44764</v>
      </c>
      <c r="S314" s="155">
        <v>0</v>
      </c>
      <c r="T314" s="156">
        <f>S314*H314</f>
        <v>0</v>
      </c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R314" s="157" t="s">
        <v>151</v>
      </c>
      <c r="AT314" s="157" t="s">
        <v>147</v>
      </c>
      <c r="AU314" s="157" t="s">
        <v>152</v>
      </c>
      <c r="AY314" s="17" t="s">
        <v>144</v>
      </c>
      <c r="BE314" s="158">
        <f>IF(N314="základná",J314,0)</f>
        <v>0</v>
      </c>
      <c r="BF314" s="158">
        <f>IF(N314="znížená",J314,0)</f>
        <v>0</v>
      </c>
      <c r="BG314" s="158">
        <f>IF(N314="zákl. prenesená",J314,0)</f>
        <v>0</v>
      </c>
      <c r="BH314" s="158">
        <f>IF(N314="zníž. prenesená",J314,0)</f>
        <v>0</v>
      </c>
      <c r="BI314" s="158">
        <f>IF(N314="nulová",J314,0)</f>
        <v>0</v>
      </c>
      <c r="BJ314" s="17" t="s">
        <v>152</v>
      </c>
      <c r="BK314" s="158">
        <f>ROUND(I314*H314,2)</f>
        <v>0</v>
      </c>
      <c r="BL314" s="17" t="s">
        <v>151</v>
      </c>
      <c r="BM314" s="157" t="s">
        <v>512</v>
      </c>
    </row>
    <row r="315" spans="1:65" s="13" customFormat="1" x14ac:dyDescent="0.2">
      <c r="B315" s="159"/>
      <c r="D315" s="160" t="s">
        <v>154</v>
      </c>
      <c r="E315" s="161" t="s">
        <v>1</v>
      </c>
      <c r="F315" s="162" t="s">
        <v>513</v>
      </c>
      <c r="H315" s="163">
        <v>171</v>
      </c>
      <c r="I315" s="164"/>
      <c r="L315" s="159"/>
      <c r="M315" s="165"/>
      <c r="N315" s="166"/>
      <c r="O315" s="166"/>
      <c r="P315" s="166"/>
      <c r="Q315" s="166"/>
      <c r="R315" s="166"/>
      <c r="S315" s="166"/>
      <c r="T315" s="167"/>
      <c r="AT315" s="161" t="s">
        <v>154</v>
      </c>
      <c r="AU315" s="161" t="s">
        <v>152</v>
      </c>
      <c r="AV315" s="13" t="s">
        <v>152</v>
      </c>
      <c r="AW315" s="13" t="s">
        <v>30</v>
      </c>
      <c r="AX315" s="13" t="s">
        <v>81</v>
      </c>
      <c r="AY315" s="161" t="s">
        <v>144</v>
      </c>
    </row>
    <row r="316" spans="1:65" s="2" customFormat="1" ht="24.2" customHeight="1" x14ac:dyDescent="0.2">
      <c r="A316" s="32"/>
      <c r="B316" s="144"/>
      <c r="C316" s="145" t="s">
        <v>514</v>
      </c>
      <c r="D316" s="145" t="s">
        <v>147</v>
      </c>
      <c r="E316" s="146" t="s">
        <v>515</v>
      </c>
      <c r="F316" s="147" t="s">
        <v>401</v>
      </c>
      <c r="G316" s="148" t="s">
        <v>199</v>
      </c>
      <c r="H316" s="149">
        <v>19.95</v>
      </c>
      <c r="I316" s="150"/>
      <c r="J316" s="151">
        <f>ROUND(I316*H316,2)</f>
        <v>0</v>
      </c>
      <c r="K316" s="152"/>
      <c r="L316" s="33"/>
      <c r="M316" s="153" t="s">
        <v>1</v>
      </c>
      <c r="N316" s="154" t="s">
        <v>39</v>
      </c>
      <c r="O316" s="58"/>
      <c r="P316" s="155">
        <f>O316*H316</f>
        <v>0</v>
      </c>
      <c r="Q316" s="155">
        <v>6.3000000000000003E-4</v>
      </c>
      <c r="R316" s="155">
        <f>Q316*H316</f>
        <v>1.25685E-2</v>
      </c>
      <c r="S316" s="155">
        <v>0</v>
      </c>
      <c r="T316" s="156">
        <f>S316*H316</f>
        <v>0</v>
      </c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R316" s="157" t="s">
        <v>151</v>
      </c>
      <c r="AT316" s="157" t="s">
        <v>147</v>
      </c>
      <c r="AU316" s="157" t="s">
        <v>152</v>
      </c>
      <c r="AY316" s="17" t="s">
        <v>144</v>
      </c>
      <c r="BE316" s="158">
        <f>IF(N316="základná",J316,0)</f>
        <v>0</v>
      </c>
      <c r="BF316" s="158">
        <f>IF(N316="znížená",J316,0)</f>
        <v>0</v>
      </c>
      <c r="BG316" s="158">
        <f>IF(N316="zákl. prenesená",J316,0)</f>
        <v>0</v>
      </c>
      <c r="BH316" s="158">
        <f>IF(N316="zníž. prenesená",J316,0)</f>
        <v>0</v>
      </c>
      <c r="BI316" s="158">
        <f>IF(N316="nulová",J316,0)</f>
        <v>0</v>
      </c>
      <c r="BJ316" s="17" t="s">
        <v>152</v>
      </c>
      <c r="BK316" s="158">
        <f>ROUND(I316*H316,2)</f>
        <v>0</v>
      </c>
      <c r="BL316" s="17" t="s">
        <v>151</v>
      </c>
      <c r="BM316" s="157" t="s">
        <v>516</v>
      </c>
    </row>
    <row r="317" spans="1:65" s="13" customFormat="1" x14ac:dyDescent="0.2">
      <c r="B317" s="159"/>
      <c r="D317" s="160" t="s">
        <v>154</v>
      </c>
      <c r="E317" s="161" t="s">
        <v>1</v>
      </c>
      <c r="F317" s="162" t="s">
        <v>517</v>
      </c>
      <c r="H317" s="163">
        <v>19.95</v>
      </c>
      <c r="I317" s="164"/>
      <c r="L317" s="159"/>
      <c r="M317" s="165"/>
      <c r="N317" s="166"/>
      <c r="O317" s="166"/>
      <c r="P317" s="166"/>
      <c r="Q317" s="166"/>
      <c r="R317" s="166"/>
      <c r="S317" s="166"/>
      <c r="T317" s="167"/>
      <c r="AT317" s="161" t="s">
        <v>154</v>
      </c>
      <c r="AU317" s="161" t="s">
        <v>152</v>
      </c>
      <c r="AV317" s="13" t="s">
        <v>152</v>
      </c>
      <c r="AW317" s="13" t="s">
        <v>30</v>
      </c>
      <c r="AX317" s="13" t="s">
        <v>81</v>
      </c>
      <c r="AY317" s="161" t="s">
        <v>144</v>
      </c>
    </row>
    <row r="318" spans="1:65" s="2" customFormat="1" ht="24.2" customHeight="1" x14ac:dyDescent="0.2">
      <c r="A318" s="32"/>
      <c r="B318" s="144"/>
      <c r="C318" s="145" t="s">
        <v>518</v>
      </c>
      <c r="D318" s="145" t="s">
        <v>147</v>
      </c>
      <c r="E318" s="146" t="s">
        <v>519</v>
      </c>
      <c r="F318" s="147" t="s">
        <v>520</v>
      </c>
      <c r="G318" s="148" t="s">
        <v>150</v>
      </c>
      <c r="H318" s="149">
        <v>106.92</v>
      </c>
      <c r="I318" s="150"/>
      <c r="J318" s="151">
        <f>ROUND(I318*H318,2)</f>
        <v>0</v>
      </c>
      <c r="K318" s="152"/>
      <c r="L318" s="33"/>
      <c r="M318" s="153" t="s">
        <v>1</v>
      </c>
      <c r="N318" s="154" t="s">
        <v>39</v>
      </c>
      <c r="O318" s="58"/>
      <c r="P318" s="155">
        <f>O318*H318</f>
        <v>0</v>
      </c>
      <c r="Q318" s="155">
        <v>2.4500000000000002</v>
      </c>
      <c r="R318" s="155">
        <f>Q318*H318</f>
        <v>261.95400000000001</v>
      </c>
      <c r="S318" s="155">
        <v>0</v>
      </c>
      <c r="T318" s="156">
        <f>S318*H318</f>
        <v>0</v>
      </c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R318" s="157" t="s">
        <v>151</v>
      </c>
      <c r="AT318" s="157" t="s">
        <v>147</v>
      </c>
      <c r="AU318" s="157" t="s">
        <v>152</v>
      </c>
      <c r="AY318" s="17" t="s">
        <v>144</v>
      </c>
      <c r="BE318" s="158">
        <f>IF(N318="základná",J318,0)</f>
        <v>0</v>
      </c>
      <c r="BF318" s="158">
        <f>IF(N318="znížená",J318,0)</f>
        <v>0</v>
      </c>
      <c r="BG318" s="158">
        <f>IF(N318="zákl. prenesená",J318,0)</f>
        <v>0</v>
      </c>
      <c r="BH318" s="158">
        <f>IF(N318="zníž. prenesená",J318,0)</f>
        <v>0</v>
      </c>
      <c r="BI318" s="158">
        <f>IF(N318="nulová",J318,0)</f>
        <v>0</v>
      </c>
      <c r="BJ318" s="17" t="s">
        <v>152</v>
      </c>
      <c r="BK318" s="158">
        <f>ROUND(I318*H318,2)</f>
        <v>0</v>
      </c>
      <c r="BL318" s="17" t="s">
        <v>151</v>
      </c>
      <c r="BM318" s="157" t="s">
        <v>521</v>
      </c>
    </row>
    <row r="319" spans="1:65" s="13" customFormat="1" x14ac:dyDescent="0.2">
      <c r="B319" s="159"/>
      <c r="D319" s="160" t="s">
        <v>154</v>
      </c>
      <c r="E319" s="161" t="s">
        <v>1</v>
      </c>
      <c r="F319" s="162" t="s">
        <v>522</v>
      </c>
      <c r="H319" s="163">
        <v>106.92</v>
      </c>
      <c r="I319" s="164"/>
      <c r="L319" s="159"/>
      <c r="M319" s="165"/>
      <c r="N319" s="166"/>
      <c r="O319" s="166"/>
      <c r="P319" s="166"/>
      <c r="Q319" s="166"/>
      <c r="R319" s="166"/>
      <c r="S319" s="166"/>
      <c r="T319" s="167"/>
      <c r="AT319" s="161" t="s">
        <v>154</v>
      </c>
      <c r="AU319" s="161" t="s">
        <v>152</v>
      </c>
      <c r="AV319" s="13" t="s">
        <v>152</v>
      </c>
      <c r="AW319" s="13" t="s">
        <v>30</v>
      </c>
      <c r="AX319" s="13" t="s">
        <v>81</v>
      </c>
      <c r="AY319" s="161" t="s">
        <v>144</v>
      </c>
    </row>
    <row r="320" spans="1:65" s="2" customFormat="1" ht="14.45" customHeight="1" x14ac:dyDescent="0.2">
      <c r="A320" s="32"/>
      <c r="B320" s="144"/>
      <c r="C320" s="145" t="s">
        <v>523</v>
      </c>
      <c r="D320" s="145" t="s">
        <v>147</v>
      </c>
      <c r="E320" s="146" t="s">
        <v>524</v>
      </c>
      <c r="F320" s="147" t="s">
        <v>525</v>
      </c>
      <c r="G320" s="148" t="s">
        <v>150</v>
      </c>
      <c r="H320" s="149">
        <v>13.68</v>
      </c>
      <c r="I320" s="150"/>
      <c r="J320" s="151">
        <f>ROUND(I320*H320,2)</f>
        <v>0</v>
      </c>
      <c r="K320" s="152"/>
      <c r="L320" s="33"/>
      <c r="M320" s="153" t="s">
        <v>1</v>
      </c>
      <c r="N320" s="154" t="s">
        <v>39</v>
      </c>
      <c r="O320" s="58"/>
      <c r="P320" s="155">
        <f>O320*H320</f>
        <v>0</v>
      </c>
      <c r="Q320" s="155">
        <v>0</v>
      </c>
      <c r="R320" s="155">
        <f>Q320*H320</f>
        <v>0</v>
      </c>
      <c r="S320" s="155">
        <v>0</v>
      </c>
      <c r="T320" s="156">
        <f>S320*H320</f>
        <v>0</v>
      </c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R320" s="157" t="s">
        <v>151</v>
      </c>
      <c r="AT320" s="157" t="s">
        <v>147</v>
      </c>
      <c r="AU320" s="157" t="s">
        <v>152</v>
      </c>
      <c r="AY320" s="17" t="s">
        <v>144</v>
      </c>
      <c r="BE320" s="158">
        <f>IF(N320="základná",J320,0)</f>
        <v>0</v>
      </c>
      <c r="BF320" s="158">
        <f>IF(N320="znížená",J320,0)</f>
        <v>0</v>
      </c>
      <c r="BG320" s="158">
        <f>IF(N320="zákl. prenesená",J320,0)</f>
        <v>0</v>
      </c>
      <c r="BH320" s="158">
        <f>IF(N320="zníž. prenesená",J320,0)</f>
        <v>0</v>
      </c>
      <c r="BI320" s="158">
        <f>IF(N320="nulová",J320,0)</f>
        <v>0</v>
      </c>
      <c r="BJ320" s="17" t="s">
        <v>152</v>
      </c>
      <c r="BK320" s="158">
        <f>ROUND(I320*H320,2)</f>
        <v>0</v>
      </c>
      <c r="BL320" s="17" t="s">
        <v>151</v>
      </c>
      <c r="BM320" s="157" t="s">
        <v>526</v>
      </c>
    </row>
    <row r="321" spans="1:65" s="13" customFormat="1" x14ac:dyDescent="0.2">
      <c r="B321" s="159"/>
      <c r="D321" s="160" t="s">
        <v>154</v>
      </c>
      <c r="E321" s="161" t="s">
        <v>1</v>
      </c>
      <c r="F321" s="162" t="s">
        <v>527</v>
      </c>
      <c r="H321" s="163">
        <v>13.68</v>
      </c>
      <c r="I321" s="164"/>
      <c r="L321" s="159"/>
      <c r="M321" s="165"/>
      <c r="N321" s="166"/>
      <c r="O321" s="166"/>
      <c r="P321" s="166"/>
      <c r="Q321" s="166"/>
      <c r="R321" s="166"/>
      <c r="S321" s="166"/>
      <c r="T321" s="167"/>
      <c r="AT321" s="161" t="s">
        <v>154</v>
      </c>
      <c r="AU321" s="161" t="s">
        <v>152</v>
      </c>
      <c r="AV321" s="13" t="s">
        <v>152</v>
      </c>
      <c r="AW321" s="13" t="s">
        <v>30</v>
      </c>
      <c r="AX321" s="13" t="s">
        <v>81</v>
      </c>
      <c r="AY321" s="161" t="s">
        <v>144</v>
      </c>
    </row>
    <row r="322" spans="1:65" s="2" customFormat="1" ht="14.45" customHeight="1" x14ac:dyDescent="0.2">
      <c r="A322" s="32"/>
      <c r="B322" s="144"/>
      <c r="C322" s="168" t="s">
        <v>528</v>
      </c>
      <c r="D322" s="168" t="s">
        <v>189</v>
      </c>
      <c r="E322" s="169" t="s">
        <v>529</v>
      </c>
      <c r="F322" s="170" t="s">
        <v>530</v>
      </c>
      <c r="G322" s="171" t="s">
        <v>180</v>
      </c>
      <c r="H322" s="172">
        <v>30.698</v>
      </c>
      <c r="I322" s="173"/>
      <c r="J322" s="174">
        <f>ROUND(I322*H322,2)</f>
        <v>0</v>
      </c>
      <c r="K322" s="175"/>
      <c r="L322" s="176"/>
      <c r="M322" s="177" t="s">
        <v>1</v>
      </c>
      <c r="N322" s="178" t="s">
        <v>39</v>
      </c>
      <c r="O322" s="58"/>
      <c r="P322" s="155">
        <f>O322*H322</f>
        <v>0</v>
      </c>
      <c r="Q322" s="155">
        <v>1</v>
      </c>
      <c r="R322" s="155">
        <f>Q322*H322</f>
        <v>30.698</v>
      </c>
      <c r="S322" s="155">
        <v>0</v>
      </c>
      <c r="T322" s="156">
        <f>S322*H322</f>
        <v>0</v>
      </c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R322" s="157" t="s">
        <v>183</v>
      </c>
      <c r="AT322" s="157" t="s">
        <v>189</v>
      </c>
      <c r="AU322" s="157" t="s">
        <v>152</v>
      </c>
      <c r="AY322" s="17" t="s">
        <v>144</v>
      </c>
      <c r="BE322" s="158">
        <f>IF(N322="základná",J322,0)</f>
        <v>0</v>
      </c>
      <c r="BF322" s="158">
        <f>IF(N322="znížená",J322,0)</f>
        <v>0</v>
      </c>
      <c r="BG322" s="158">
        <f>IF(N322="zákl. prenesená",J322,0)</f>
        <v>0</v>
      </c>
      <c r="BH322" s="158">
        <f>IF(N322="zníž. prenesená",J322,0)</f>
        <v>0</v>
      </c>
      <c r="BI322" s="158">
        <f>IF(N322="nulová",J322,0)</f>
        <v>0</v>
      </c>
      <c r="BJ322" s="17" t="s">
        <v>152</v>
      </c>
      <c r="BK322" s="158">
        <f>ROUND(I322*H322,2)</f>
        <v>0</v>
      </c>
      <c r="BL322" s="17" t="s">
        <v>151</v>
      </c>
      <c r="BM322" s="157" t="s">
        <v>531</v>
      </c>
    </row>
    <row r="323" spans="1:65" s="13" customFormat="1" x14ac:dyDescent="0.2">
      <c r="B323" s="159"/>
      <c r="D323" s="160" t="s">
        <v>154</v>
      </c>
      <c r="F323" s="162" t="s">
        <v>532</v>
      </c>
      <c r="H323" s="163">
        <v>30.698</v>
      </c>
      <c r="I323" s="164"/>
      <c r="L323" s="159"/>
      <c r="M323" s="165"/>
      <c r="N323" s="166"/>
      <c r="O323" s="166"/>
      <c r="P323" s="166"/>
      <c r="Q323" s="166"/>
      <c r="R323" s="166"/>
      <c r="S323" s="166"/>
      <c r="T323" s="167"/>
      <c r="AT323" s="161" t="s">
        <v>154</v>
      </c>
      <c r="AU323" s="161" t="s">
        <v>152</v>
      </c>
      <c r="AV323" s="13" t="s">
        <v>152</v>
      </c>
      <c r="AW323" s="13" t="s">
        <v>3</v>
      </c>
      <c r="AX323" s="13" t="s">
        <v>81</v>
      </c>
      <c r="AY323" s="161" t="s">
        <v>144</v>
      </c>
    </row>
    <row r="324" spans="1:65" s="12" customFormat="1" ht="22.9" customHeight="1" x14ac:dyDescent="0.2">
      <c r="B324" s="131"/>
      <c r="D324" s="132" t="s">
        <v>72</v>
      </c>
      <c r="E324" s="142" t="s">
        <v>533</v>
      </c>
      <c r="F324" s="142" t="s">
        <v>534</v>
      </c>
      <c r="I324" s="134"/>
      <c r="J324" s="143">
        <f>BK324</f>
        <v>0</v>
      </c>
      <c r="L324" s="131"/>
      <c r="M324" s="136"/>
      <c r="N324" s="137"/>
      <c r="O324" s="137"/>
      <c r="P324" s="138">
        <f>SUM(P325:P333)</f>
        <v>0</v>
      </c>
      <c r="Q324" s="137"/>
      <c r="R324" s="138">
        <f>SUM(R325:R333)</f>
        <v>240.01790399999999</v>
      </c>
      <c r="S324" s="137"/>
      <c r="T324" s="139">
        <f>SUM(T325:T333)</f>
        <v>0</v>
      </c>
      <c r="AR324" s="132" t="s">
        <v>81</v>
      </c>
      <c r="AT324" s="140" t="s">
        <v>72</v>
      </c>
      <c r="AU324" s="140" t="s">
        <v>81</v>
      </c>
      <c r="AY324" s="132" t="s">
        <v>144</v>
      </c>
      <c r="BK324" s="141">
        <f>SUM(BK325:BK333)</f>
        <v>0</v>
      </c>
    </row>
    <row r="325" spans="1:65" s="2" customFormat="1" ht="24.2" customHeight="1" x14ac:dyDescent="0.2">
      <c r="A325" s="32"/>
      <c r="B325" s="144"/>
      <c r="C325" s="145" t="s">
        <v>535</v>
      </c>
      <c r="D325" s="145" t="s">
        <v>147</v>
      </c>
      <c r="E325" s="146" t="s">
        <v>536</v>
      </c>
      <c r="F325" s="147" t="s">
        <v>537</v>
      </c>
      <c r="G325" s="148" t="s">
        <v>199</v>
      </c>
      <c r="H325" s="149">
        <v>51.2</v>
      </c>
      <c r="I325" s="150"/>
      <c r="J325" s="151">
        <f>ROUND(I325*H325,2)</f>
        <v>0</v>
      </c>
      <c r="K325" s="152"/>
      <c r="L325" s="33"/>
      <c r="M325" s="153" t="s">
        <v>1</v>
      </c>
      <c r="N325" s="154" t="s">
        <v>39</v>
      </c>
      <c r="O325" s="58"/>
      <c r="P325" s="155">
        <f>O325*H325</f>
        <v>0</v>
      </c>
      <c r="Q325" s="155">
        <v>0.44064999999999999</v>
      </c>
      <c r="R325" s="155">
        <f>Q325*H325</f>
        <v>22.56128</v>
      </c>
      <c r="S325" s="155">
        <v>0</v>
      </c>
      <c r="T325" s="156">
        <f>S325*H325</f>
        <v>0</v>
      </c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R325" s="157" t="s">
        <v>151</v>
      </c>
      <c r="AT325" s="157" t="s">
        <v>147</v>
      </c>
      <c r="AU325" s="157" t="s">
        <v>152</v>
      </c>
      <c r="AY325" s="17" t="s">
        <v>144</v>
      </c>
      <c r="BE325" s="158">
        <f>IF(N325="základná",J325,0)</f>
        <v>0</v>
      </c>
      <c r="BF325" s="158">
        <f>IF(N325="znížená",J325,0)</f>
        <v>0</v>
      </c>
      <c r="BG325" s="158">
        <f>IF(N325="zákl. prenesená",J325,0)</f>
        <v>0</v>
      </c>
      <c r="BH325" s="158">
        <f>IF(N325="zníž. prenesená",J325,0)</f>
        <v>0</v>
      </c>
      <c r="BI325" s="158">
        <f>IF(N325="nulová",J325,0)</f>
        <v>0</v>
      </c>
      <c r="BJ325" s="17" t="s">
        <v>152</v>
      </c>
      <c r="BK325" s="158">
        <f>ROUND(I325*H325,2)</f>
        <v>0</v>
      </c>
      <c r="BL325" s="17" t="s">
        <v>151</v>
      </c>
      <c r="BM325" s="157" t="s">
        <v>538</v>
      </c>
    </row>
    <row r="326" spans="1:65" s="2" customFormat="1" ht="14.45" customHeight="1" x14ac:dyDescent="0.2">
      <c r="A326" s="32"/>
      <c r="B326" s="144"/>
      <c r="C326" s="145" t="s">
        <v>539</v>
      </c>
      <c r="D326" s="145" t="s">
        <v>147</v>
      </c>
      <c r="E326" s="146" t="s">
        <v>540</v>
      </c>
      <c r="F326" s="147" t="s">
        <v>541</v>
      </c>
      <c r="G326" s="148" t="s">
        <v>150</v>
      </c>
      <c r="H326" s="149">
        <v>51.2</v>
      </c>
      <c r="I326" s="150"/>
      <c r="J326" s="151">
        <f>ROUND(I326*H326,2)</f>
        <v>0</v>
      </c>
      <c r="K326" s="152"/>
      <c r="L326" s="33"/>
      <c r="M326" s="153" t="s">
        <v>1</v>
      </c>
      <c r="N326" s="154" t="s">
        <v>39</v>
      </c>
      <c r="O326" s="58"/>
      <c r="P326" s="155">
        <f>O326*H326</f>
        <v>0</v>
      </c>
      <c r="Q326" s="155">
        <v>2.27528</v>
      </c>
      <c r="R326" s="155">
        <f>Q326*H326</f>
        <v>116.494336</v>
      </c>
      <c r="S326" s="155">
        <v>0</v>
      </c>
      <c r="T326" s="156">
        <f>S326*H326</f>
        <v>0</v>
      </c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R326" s="157" t="s">
        <v>151</v>
      </c>
      <c r="AT326" s="157" t="s">
        <v>147</v>
      </c>
      <c r="AU326" s="157" t="s">
        <v>152</v>
      </c>
      <c r="AY326" s="17" t="s">
        <v>144</v>
      </c>
      <c r="BE326" s="158">
        <f>IF(N326="základná",J326,0)</f>
        <v>0</v>
      </c>
      <c r="BF326" s="158">
        <f>IF(N326="znížená",J326,0)</f>
        <v>0</v>
      </c>
      <c r="BG326" s="158">
        <f>IF(N326="zákl. prenesená",J326,0)</f>
        <v>0</v>
      </c>
      <c r="BH326" s="158">
        <f>IF(N326="zníž. prenesená",J326,0)</f>
        <v>0</v>
      </c>
      <c r="BI326" s="158">
        <f>IF(N326="nulová",J326,0)</f>
        <v>0</v>
      </c>
      <c r="BJ326" s="17" t="s">
        <v>152</v>
      </c>
      <c r="BK326" s="158">
        <f>ROUND(I326*H326,2)</f>
        <v>0</v>
      </c>
      <c r="BL326" s="17" t="s">
        <v>151</v>
      </c>
      <c r="BM326" s="157" t="s">
        <v>542</v>
      </c>
    </row>
    <row r="327" spans="1:65" s="13" customFormat="1" x14ac:dyDescent="0.2">
      <c r="B327" s="159"/>
      <c r="D327" s="160" t="s">
        <v>154</v>
      </c>
      <c r="E327" s="161" t="s">
        <v>1</v>
      </c>
      <c r="F327" s="162" t="s">
        <v>269</v>
      </c>
      <c r="H327" s="163">
        <v>26</v>
      </c>
      <c r="I327" s="164"/>
      <c r="L327" s="159"/>
      <c r="M327" s="165"/>
      <c r="N327" s="166"/>
      <c r="O327" s="166"/>
      <c r="P327" s="166"/>
      <c r="Q327" s="166"/>
      <c r="R327" s="166"/>
      <c r="S327" s="166"/>
      <c r="T327" s="167"/>
      <c r="AT327" s="161" t="s">
        <v>154</v>
      </c>
      <c r="AU327" s="161" t="s">
        <v>152</v>
      </c>
      <c r="AV327" s="13" t="s">
        <v>152</v>
      </c>
      <c r="AW327" s="13" t="s">
        <v>30</v>
      </c>
      <c r="AX327" s="13" t="s">
        <v>73</v>
      </c>
      <c r="AY327" s="161" t="s">
        <v>144</v>
      </c>
    </row>
    <row r="328" spans="1:65" s="13" customFormat="1" x14ac:dyDescent="0.2">
      <c r="B328" s="159"/>
      <c r="D328" s="160" t="s">
        <v>154</v>
      </c>
      <c r="E328" s="161" t="s">
        <v>1</v>
      </c>
      <c r="F328" s="162" t="s">
        <v>270</v>
      </c>
      <c r="H328" s="163">
        <v>25.2</v>
      </c>
      <c r="I328" s="164"/>
      <c r="L328" s="159"/>
      <c r="M328" s="165"/>
      <c r="N328" s="166"/>
      <c r="O328" s="166"/>
      <c r="P328" s="166"/>
      <c r="Q328" s="166"/>
      <c r="R328" s="166"/>
      <c r="S328" s="166"/>
      <c r="T328" s="167"/>
      <c r="AT328" s="161" t="s">
        <v>154</v>
      </c>
      <c r="AU328" s="161" t="s">
        <v>152</v>
      </c>
      <c r="AV328" s="13" t="s">
        <v>152</v>
      </c>
      <c r="AW328" s="13" t="s">
        <v>30</v>
      </c>
      <c r="AX328" s="13" t="s">
        <v>73</v>
      </c>
      <c r="AY328" s="161" t="s">
        <v>144</v>
      </c>
    </row>
    <row r="329" spans="1:65" s="14" customFormat="1" x14ac:dyDescent="0.2">
      <c r="B329" s="179"/>
      <c r="D329" s="160" t="s">
        <v>154</v>
      </c>
      <c r="E329" s="180" t="s">
        <v>1</v>
      </c>
      <c r="F329" s="181" t="s">
        <v>203</v>
      </c>
      <c r="H329" s="182">
        <v>51.2</v>
      </c>
      <c r="I329" s="183"/>
      <c r="L329" s="179"/>
      <c r="M329" s="184"/>
      <c r="N329" s="185"/>
      <c r="O329" s="185"/>
      <c r="P329" s="185"/>
      <c r="Q329" s="185"/>
      <c r="R329" s="185"/>
      <c r="S329" s="185"/>
      <c r="T329" s="186"/>
      <c r="AT329" s="180" t="s">
        <v>154</v>
      </c>
      <c r="AU329" s="180" t="s">
        <v>152</v>
      </c>
      <c r="AV329" s="14" t="s">
        <v>151</v>
      </c>
      <c r="AW329" s="14" t="s">
        <v>30</v>
      </c>
      <c r="AX329" s="14" t="s">
        <v>81</v>
      </c>
      <c r="AY329" s="180" t="s">
        <v>144</v>
      </c>
    </row>
    <row r="330" spans="1:65" s="2" customFormat="1" ht="24.2" customHeight="1" x14ac:dyDescent="0.2">
      <c r="A330" s="32"/>
      <c r="B330" s="144"/>
      <c r="C330" s="145" t="s">
        <v>543</v>
      </c>
      <c r="D330" s="145" t="s">
        <v>147</v>
      </c>
      <c r="E330" s="146" t="s">
        <v>544</v>
      </c>
      <c r="F330" s="147" t="s">
        <v>545</v>
      </c>
      <c r="G330" s="148" t="s">
        <v>150</v>
      </c>
      <c r="H330" s="149">
        <v>50.4</v>
      </c>
      <c r="I330" s="150"/>
      <c r="J330" s="151">
        <f>ROUND(I330*H330,2)</f>
        <v>0</v>
      </c>
      <c r="K330" s="152"/>
      <c r="L330" s="33"/>
      <c r="M330" s="153" t="s">
        <v>1</v>
      </c>
      <c r="N330" s="154" t="s">
        <v>39</v>
      </c>
      <c r="O330" s="58"/>
      <c r="P330" s="155">
        <f>O330*H330</f>
        <v>0</v>
      </c>
      <c r="Q330" s="155">
        <v>2.0032199999999998</v>
      </c>
      <c r="R330" s="155">
        <f>Q330*H330</f>
        <v>100.96228799999999</v>
      </c>
      <c r="S330" s="155">
        <v>0</v>
      </c>
      <c r="T330" s="156">
        <f>S330*H330</f>
        <v>0</v>
      </c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R330" s="157" t="s">
        <v>151</v>
      </c>
      <c r="AT330" s="157" t="s">
        <v>147</v>
      </c>
      <c r="AU330" s="157" t="s">
        <v>152</v>
      </c>
      <c r="AY330" s="17" t="s">
        <v>144</v>
      </c>
      <c r="BE330" s="158">
        <f>IF(N330="základná",J330,0)</f>
        <v>0</v>
      </c>
      <c r="BF330" s="158">
        <f>IF(N330="znížená",J330,0)</f>
        <v>0</v>
      </c>
      <c r="BG330" s="158">
        <f>IF(N330="zákl. prenesená",J330,0)</f>
        <v>0</v>
      </c>
      <c r="BH330" s="158">
        <f>IF(N330="zníž. prenesená",J330,0)</f>
        <v>0</v>
      </c>
      <c r="BI330" s="158">
        <f>IF(N330="nulová",J330,0)</f>
        <v>0</v>
      </c>
      <c r="BJ330" s="17" t="s">
        <v>152</v>
      </c>
      <c r="BK330" s="158">
        <f>ROUND(I330*H330,2)</f>
        <v>0</v>
      </c>
      <c r="BL330" s="17" t="s">
        <v>151</v>
      </c>
      <c r="BM330" s="157" t="s">
        <v>546</v>
      </c>
    </row>
    <row r="331" spans="1:65" s="13" customFormat="1" x14ac:dyDescent="0.2">
      <c r="B331" s="159"/>
      <c r="D331" s="160" t="s">
        <v>154</v>
      </c>
      <c r="E331" s="161" t="s">
        <v>1</v>
      </c>
      <c r="F331" s="162" t="s">
        <v>547</v>
      </c>
      <c r="H331" s="163">
        <v>26.88</v>
      </c>
      <c r="I331" s="164"/>
      <c r="L331" s="159"/>
      <c r="M331" s="165"/>
      <c r="N331" s="166"/>
      <c r="O331" s="166"/>
      <c r="P331" s="166"/>
      <c r="Q331" s="166"/>
      <c r="R331" s="166"/>
      <c r="S331" s="166"/>
      <c r="T331" s="167"/>
      <c r="AT331" s="161" t="s">
        <v>154</v>
      </c>
      <c r="AU331" s="161" t="s">
        <v>152</v>
      </c>
      <c r="AV331" s="13" t="s">
        <v>152</v>
      </c>
      <c r="AW331" s="13" t="s">
        <v>30</v>
      </c>
      <c r="AX331" s="13" t="s">
        <v>73</v>
      </c>
      <c r="AY331" s="161" t="s">
        <v>144</v>
      </c>
    </row>
    <row r="332" spans="1:65" s="13" customFormat="1" x14ac:dyDescent="0.2">
      <c r="B332" s="159"/>
      <c r="D332" s="160" t="s">
        <v>154</v>
      </c>
      <c r="E332" s="161" t="s">
        <v>1</v>
      </c>
      <c r="F332" s="162" t="s">
        <v>548</v>
      </c>
      <c r="H332" s="163">
        <v>23.52</v>
      </c>
      <c r="I332" s="164"/>
      <c r="L332" s="159"/>
      <c r="M332" s="165"/>
      <c r="N332" s="166"/>
      <c r="O332" s="166"/>
      <c r="P332" s="166"/>
      <c r="Q332" s="166"/>
      <c r="R332" s="166"/>
      <c r="S332" s="166"/>
      <c r="T332" s="167"/>
      <c r="AT332" s="161" t="s">
        <v>154</v>
      </c>
      <c r="AU332" s="161" t="s">
        <v>152</v>
      </c>
      <c r="AV332" s="13" t="s">
        <v>152</v>
      </c>
      <c r="AW332" s="13" t="s">
        <v>30</v>
      </c>
      <c r="AX332" s="13" t="s">
        <v>73</v>
      </c>
      <c r="AY332" s="161" t="s">
        <v>144</v>
      </c>
    </row>
    <row r="333" spans="1:65" s="14" customFormat="1" x14ac:dyDescent="0.2">
      <c r="B333" s="179"/>
      <c r="D333" s="160" t="s">
        <v>154</v>
      </c>
      <c r="E333" s="180" t="s">
        <v>1</v>
      </c>
      <c r="F333" s="181" t="s">
        <v>203</v>
      </c>
      <c r="H333" s="182">
        <v>50.4</v>
      </c>
      <c r="I333" s="183"/>
      <c r="L333" s="179"/>
      <c r="M333" s="184"/>
      <c r="N333" s="185"/>
      <c r="O333" s="185"/>
      <c r="P333" s="185"/>
      <c r="Q333" s="185"/>
      <c r="R333" s="185"/>
      <c r="S333" s="185"/>
      <c r="T333" s="186"/>
      <c r="AT333" s="180" t="s">
        <v>154</v>
      </c>
      <c r="AU333" s="180" t="s">
        <v>152</v>
      </c>
      <c r="AV333" s="14" t="s">
        <v>151</v>
      </c>
      <c r="AW333" s="14" t="s">
        <v>30</v>
      </c>
      <c r="AX333" s="14" t="s">
        <v>81</v>
      </c>
      <c r="AY333" s="180" t="s">
        <v>144</v>
      </c>
    </row>
    <row r="334" spans="1:65" s="12" customFormat="1" ht="22.9" customHeight="1" x14ac:dyDescent="0.2">
      <c r="B334" s="131"/>
      <c r="D334" s="132" t="s">
        <v>72</v>
      </c>
      <c r="E334" s="142" t="s">
        <v>549</v>
      </c>
      <c r="F334" s="142" t="s">
        <v>550</v>
      </c>
      <c r="I334" s="134"/>
      <c r="J334" s="143">
        <f>BK334</f>
        <v>0</v>
      </c>
      <c r="L334" s="131"/>
      <c r="M334" s="136"/>
      <c r="N334" s="137"/>
      <c r="O334" s="137"/>
      <c r="P334" s="138">
        <f>SUM(P335:P343)</f>
        <v>0</v>
      </c>
      <c r="Q334" s="137"/>
      <c r="R334" s="138">
        <f>SUM(R335:R343)</f>
        <v>154.67919749999999</v>
      </c>
      <c r="S334" s="137"/>
      <c r="T334" s="139">
        <f>SUM(T335:T343)</f>
        <v>0</v>
      </c>
      <c r="AR334" s="132" t="s">
        <v>81</v>
      </c>
      <c r="AT334" s="140" t="s">
        <v>72</v>
      </c>
      <c r="AU334" s="140" t="s">
        <v>81</v>
      </c>
      <c r="AY334" s="132" t="s">
        <v>144</v>
      </c>
      <c r="BK334" s="141">
        <f>SUM(BK335:BK343)</f>
        <v>0</v>
      </c>
    </row>
    <row r="335" spans="1:65" s="2" customFormat="1" ht="24.2" customHeight="1" x14ac:dyDescent="0.2">
      <c r="A335" s="32"/>
      <c r="B335" s="144"/>
      <c r="C335" s="145" t="s">
        <v>551</v>
      </c>
      <c r="D335" s="145" t="s">
        <v>147</v>
      </c>
      <c r="E335" s="146" t="s">
        <v>552</v>
      </c>
      <c r="F335" s="147" t="s">
        <v>553</v>
      </c>
      <c r="G335" s="148" t="s">
        <v>199</v>
      </c>
      <c r="H335" s="149">
        <v>681.15</v>
      </c>
      <c r="I335" s="150"/>
      <c r="J335" s="151">
        <f>ROUND(I335*H335,2)</f>
        <v>0</v>
      </c>
      <c r="K335" s="152"/>
      <c r="L335" s="33"/>
      <c r="M335" s="153" t="s">
        <v>1</v>
      </c>
      <c r="N335" s="154" t="s">
        <v>39</v>
      </c>
      <c r="O335" s="58"/>
      <c r="P335" s="155">
        <f>O335*H335</f>
        <v>0</v>
      </c>
      <c r="Q335" s="155">
        <v>5.1000000000000004E-4</v>
      </c>
      <c r="R335" s="155">
        <f>Q335*H335</f>
        <v>0.34738649999999999</v>
      </c>
      <c r="S335" s="155">
        <v>0</v>
      </c>
      <c r="T335" s="156">
        <f>S335*H335</f>
        <v>0</v>
      </c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R335" s="157" t="s">
        <v>151</v>
      </c>
      <c r="AT335" s="157" t="s">
        <v>147</v>
      </c>
      <c r="AU335" s="157" t="s">
        <v>152</v>
      </c>
      <c r="AY335" s="17" t="s">
        <v>144</v>
      </c>
      <c r="BE335" s="158">
        <f>IF(N335="základná",J335,0)</f>
        <v>0</v>
      </c>
      <c r="BF335" s="158">
        <f>IF(N335="znížená",J335,0)</f>
        <v>0</v>
      </c>
      <c r="BG335" s="158">
        <f>IF(N335="zákl. prenesená",J335,0)</f>
        <v>0</v>
      </c>
      <c r="BH335" s="158">
        <f>IF(N335="zníž. prenesená",J335,0)</f>
        <v>0</v>
      </c>
      <c r="BI335" s="158">
        <f>IF(N335="nulová",J335,0)</f>
        <v>0</v>
      </c>
      <c r="BJ335" s="17" t="s">
        <v>152</v>
      </c>
      <c r="BK335" s="158">
        <f>ROUND(I335*H335,2)</f>
        <v>0</v>
      </c>
      <c r="BL335" s="17" t="s">
        <v>151</v>
      </c>
      <c r="BM335" s="157" t="s">
        <v>554</v>
      </c>
    </row>
    <row r="336" spans="1:65" s="2" customFormat="1" ht="24.2" customHeight="1" x14ac:dyDescent="0.2">
      <c r="A336" s="32"/>
      <c r="B336" s="144"/>
      <c r="C336" s="145" t="s">
        <v>555</v>
      </c>
      <c r="D336" s="145" t="s">
        <v>147</v>
      </c>
      <c r="E336" s="146" t="s">
        <v>556</v>
      </c>
      <c r="F336" s="147" t="s">
        <v>557</v>
      </c>
      <c r="G336" s="148" t="s">
        <v>199</v>
      </c>
      <c r="H336" s="149">
        <v>681.15</v>
      </c>
      <c r="I336" s="150"/>
      <c r="J336" s="151">
        <f>ROUND(I336*H336,2)</f>
        <v>0</v>
      </c>
      <c r="K336" s="152"/>
      <c r="L336" s="33"/>
      <c r="M336" s="153" t="s">
        <v>1</v>
      </c>
      <c r="N336" s="154" t="s">
        <v>39</v>
      </c>
      <c r="O336" s="58"/>
      <c r="P336" s="155">
        <f>O336*H336</f>
        <v>0</v>
      </c>
      <c r="Q336" s="155">
        <v>9.6680000000000002E-2</v>
      </c>
      <c r="R336" s="155">
        <f>Q336*H336</f>
        <v>65.853582000000003</v>
      </c>
      <c r="S336" s="155">
        <v>0</v>
      </c>
      <c r="T336" s="156">
        <f>S336*H336</f>
        <v>0</v>
      </c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R336" s="157" t="s">
        <v>151</v>
      </c>
      <c r="AT336" s="157" t="s">
        <v>147</v>
      </c>
      <c r="AU336" s="157" t="s">
        <v>152</v>
      </c>
      <c r="AY336" s="17" t="s">
        <v>144</v>
      </c>
      <c r="BE336" s="158">
        <f>IF(N336="základná",J336,0)</f>
        <v>0</v>
      </c>
      <c r="BF336" s="158">
        <f>IF(N336="znížená",J336,0)</f>
        <v>0</v>
      </c>
      <c r="BG336" s="158">
        <f>IF(N336="zákl. prenesená",J336,0)</f>
        <v>0</v>
      </c>
      <c r="BH336" s="158">
        <f>IF(N336="zníž. prenesená",J336,0)</f>
        <v>0</v>
      </c>
      <c r="BI336" s="158">
        <f>IF(N336="nulová",J336,0)</f>
        <v>0</v>
      </c>
      <c r="BJ336" s="17" t="s">
        <v>152</v>
      </c>
      <c r="BK336" s="158">
        <f>ROUND(I336*H336,2)</f>
        <v>0</v>
      </c>
      <c r="BL336" s="17" t="s">
        <v>151</v>
      </c>
      <c r="BM336" s="157" t="s">
        <v>558</v>
      </c>
    </row>
    <row r="337" spans="1:65" s="13" customFormat="1" x14ac:dyDescent="0.2">
      <c r="B337" s="159"/>
      <c r="D337" s="160" t="s">
        <v>154</v>
      </c>
      <c r="E337" s="161" t="s">
        <v>1</v>
      </c>
      <c r="F337" s="162" t="s">
        <v>213</v>
      </c>
      <c r="H337" s="163">
        <v>681.15</v>
      </c>
      <c r="I337" s="164"/>
      <c r="L337" s="159"/>
      <c r="M337" s="165"/>
      <c r="N337" s="166"/>
      <c r="O337" s="166"/>
      <c r="P337" s="166"/>
      <c r="Q337" s="166"/>
      <c r="R337" s="166"/>
      <c r="S337" s="166"/>
      <c r="T337" s="167"/>
      <c r="AT337" s="161" t="s">
        <v>154</v>
      </c>
      <c r="AU337" s="161" t="s">
        <v>152</v>
      </c>
      <c r="AV337" s="13" t="s">
        <v>152</v>
      </c>
      <c r="AW337" s="13" t="s">
        <v>30</v>
      </c>
      <c r="AX337" s="13" t="s">
        <v>81</v>
      </c>
      <c r="AY337" s="161" t="s">
        <v>144</v>
      </c>
    </row>
    <row r="338" spans="1:65" s="2" customFormat="1" ht="24.2" customHeight="1" x14ac:dyDescent="0.2">
      <c r="A338" s="32"/>
      <c r="B338" s="144"/>
      <c r="C338" s="145" t="s">
        <v>559</v>
      </c>
      <c r="D338" s="145" t="s">
        <v>147</v>
      </c>
      <c r="E338" s="146" t="s">
        <v>560</v>
      </c>
      <c r="F338" s="147" t="s">
        <v>561</v>
      </c>
      <c r="G338" s="148" t="s">
        <v>199</v>
      </c>
      <c r="H338" s="149">
        <v>681.15</v>
      </c>
      <c r="I338" s="150"/>
      <c r="J338" s="151">
        <f>ROUND(I338*H338,2)</f>
        <v>0</v>
      </c>
      <c r="K338" s="152"/>
      <c r="L338" s="33"/>
      <c r="M338" s="153" t="s">
        <v>1</v>
      </c>
      <c r="N338" s="154" t="s">
        <v>39</v>
      </c>
      <c r="O338" s="58"/>
      <c r="P338" s="155">
        <f>O338*H338</f>
        <v>0</v>
      </c>
      <c r="Q338" s="155">
        <v>0.12966</v>
      </c>
      <c r="R338" s="155">
        <f>Q338*H338</f>
        <v>88.317909</v>
      </c>
      <c r="S338" s="155">
        <v>0</v>
      </c>
      <c r="T338" s="156">
        <f>S338*H338</f>
        <v>0</v>
      </c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R338" s="157" t="s">
        <v>151</v>
      </c>
      <c r="AT338" s="157" t="s">
        <v>147</v>
      </c>
      <c r="AU338" s="157" t="s">
        <v>152</v>
      </c>
      <c r="AY338" s="17" t="s">
        <v>144</v>
      </c>
      <c r="BE338" s="158">
        <f>IF(N338="základná",J338,0)</f>
        <v>0</v>
      </c>
      <c r="BF338" s="158">
        <f>IF(N338="znížená",J338,0)</f>
        <v>0</v>
      </c>
      <c r="BG338" s="158">
        <f>IF(N338="zákl. prenesená",J338,0)</f>
        <v>0</v>
      </c>
      <c r="BH338" s="158">
        <f>IF(N338="zníž. prenesená",J338,0)</f>
        <v>0</v>
      </c>
      <c r="BI338" s="158">
        <f>IF(N338="nulová",J338,0)</f>
        <v>0</v>
      </c>
      <c r="BJ338" s="17" t="s">
        <v>152</v>
      </c>
      <c r="BK338" s="158">
        <f>ROUND(I338*H338,2)</f>
        <v>0</v>
      </c>
      <c r="BL338" s="17" t="s">
        <v>151</v>
      </c>
      <c r="BM338" s="157" t="s">
        <v>562</v>
      </c>
    </row>
    <row r="339" spans="1:65" s="13" customFormat="1" x14ac:dyDescent="0.2">
      <c r="B339" s="159"/>
      <c r="D339" s="160" t="s">
        <v>154</v>
      </c>
      <c r="E339" s="161" t="s">
        <v>1</v>
      </c>
      <c r="F339" s="162" t="s">
        <v>213</v>
      </c>
      <c r="H339" s="163">
        <v>681.15</v>
      </c>
      <c r="I339" s="164"/>
      <c r="L339" s="159"/>
      <c r="M339" s="165"/>
      <c r="N339" s="166"/>
      <c r="O339" s="166"/>
      <c r="P339" s="166"/>
      <c r="Q339" s="166"/>
      <c r="R339" s="166"/>
      <c r="S339" s="166"/>
      <c r="T339" s="167"/>
      <c r="AT339" s="161" t="s">
        <v>154</v>
      </c>
      <c r="AU339" s="161" t="s">
        <v>152</v>
      </c>
      <c r="AV339" s="13" t="s">
        <v>152</v>
      </c>
      <c r="AW339" s="13" t="s">
        <v>30</v>
      </c>
      <c r="AX339" s="13" t="s">
        <v>81</v>
      </c>
      <c r="AY339" s="161" t="s">
        <v>144</v>
      </c>
    </row>
    <row r="340" spans="1:65" s="2" customFormat="1" ht="24.2" customHeight="1" x14ac:dyDescent="0.2">
      <c r="A340" s="32"/>
      <c r="B340" s="144"/>
      <c r="C340" s="145" t="s">
        <v>563</v>
      </c>
      <c r="D340" s="145" t="s">
        <v>147</v>
      </c>
      <c r="E340" s="146" t="s">
        <v>564</v>
      </c>
      <c r="F340" s="147" t="s">
        <v>565</v>
      </c>
      <c r="G340" s="148" t="s">
        <v>223</v>
      </c>
      <c r="H340" s="149">
        <v>96</v>
      </c>
      <c r="I340" s="150"/>
      <c r="J340" s="151">
        <f>ROUND(I340*H340,2)</f>
        <v>0</v>
      </c>
      <c r="K340" s="152"/>
      <c r="L340" s="33"/>
      <c r="M340" s="153" t="s">
        <v>1</v>
      </c>
      <c r="N340" s="154" t="s">
        <v>39</v>
      </c>
      <c r="O340" s="58"/>
      <c r="P340" s="155">
        <f>O340*H340</f>
        <v>0</v>
      </c>
      <c r="Q340" s="155">
        <v>4.8000000000000001E-4</v>
      </c>
      <c r="R340" s="155">
        <f>Q340*H340</f>
        <v>4.6080000000000003E-2</v>
      </c>
      <c r="S340" s="155">
        <v>0</v>
      </c>
      <c r="T340" s="156">
        <f>S340*H340</f>
        <v>0</v>
      </c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R340" s="157" t="s">
        <v>151</v>
      </c>
      <c r="AT340" s="157" t="s">
        <v>147</v>
      </c>
      <c r="AU340" s="157" t="s">
        <v>152</v>
      </c>
      <c r="AY340" s="17" t="s">
        <v>144</v>
      </c>
      <c r="BE340" s="158">
        <f>IF(N340="základná",J340,0)</f>
        <v>0</v>
      </c>
      <c r="BF340" s="158">
        <f>IF(N340="znížená",J340,0)</f>
        <v>0</v>
      </c>
      <c r="BG340" s="158">
        <f>IF(N340="zákl. prenesená",J340,0)</f>
        <v>0</v>
      </c>
      <c r="BH340" s="158">
        <f>IF(N340="zníž. prenesená",J340,0)</f>
        <v>0</v>
      </c>
      <c r="BI340" s="158">
        <f>IF(N340="nulová",J340,0)</f>
        <v>0</v>
      </c>
      <c r="BJ340" s="17" t="s">
        <v>152</v>
      </c>
      <c r="BK340" s="158">
        <f>ROUND(I340*H340,2)</f>
        <v>0</v>
      </c>
      <c r="BL340" s="17" t="s">
        <v>151</v>
      </c>
      <c r="BM340" s="157" t="s">
        <v>566</v>
      </c>
    </row>
    <row r="341" spans="1:65" s="13" customFormat="1" x14ac:dyDescent="0.2">
      <c r="B341" s="159"/>
      <c r="D341" s="160" t="s">
        <v>154</v>
      </c>
      <c r="E341" s="161" t="s">
        <v>1</v>
      </c>
      <c r="F341" s="162" t="s">
        <v>567</v>
      </c>
      <c r="H341" s="163">
        <v>96</v>
      </c>
      <c r="I341" s="164"/>
      <c r="L341" s="159"/>
      <c r="M341" s="165"/>
      <c r="N341" s="166"/>
      <c r="O341" s="166"/>
      <c r="P341" s="166"/>
      <c r="Q341" s="166"/>
      <c r="R341" s="166"/>
      <c r="S341" s="166"/>
      <c r="T341" s="167"/>
      <c r="AT341" s="161" t="s">
        <v>154</v>
      </c>
      <c r="AU341" s="161" t="s">
        <v>152</v>
      </c>
      <c r="AV341" s="13" t="s">
        <v>152</v>
      </c>
      <c r="AW341" s="13" t="s">
        <v>30</v>
      </c>
      <c r="AX341" s="13" t="s">
        <v>81</v>
      </c>
      <c r="AY341" s="161" t="s">
        <v>144</v>
      </c>
    </row>
    <row r="342" spans="1:65" s="2" customFormat="1" ht="24.2" customHeight="1" x14ac:dyDescent="0.2">
      <c r="A342" s="32"/>
      <c r="B342" s="144"/>
      <c r="C342" s="145" t="s">
        <v>568</v>
      </c>
      <c r="D342" s="145" t="s">
        <v>147</v>
      </c>
      <c r="E342" s="146" t="s">
        <v>569</v>
      </c>
      <c r="F342" s="147" t="s">
        <v>570</v>
      </c>
      <c r="G342" s="148" t="s">
        <v>223</v>
      </c>
      <c r="H342" s="149">
        <v>96</v>
      </c>
      <c r="I342" s="150"/>
      <c r="J342" s="151">
        <f>ROUND(I342*H342,2)</f>
        <v>0</v>
      </c>
      <c r="K342" s="152"/>
      <c r="L342" s="33"/>
      <c r="M342" s="153" t="s">
        <v>1</v>
      </c>
      <c r="N342" s="154" t="s">
        <v>39</v>
      </c>
      <c r="O342" s="58"/>
      <c r="P342" s="155">
        <f>O342*H342</f>
        <v>0</v>
      </c>
      <c r="Q342" s="155">
        <v>1.1900000000000001E-3</v>
      </c>
      <c r="R342" s="155">
        <f>Q342*H342</f>
        <v>0.11424000000000001</v>
      </c>
      <c r="S342" s="155">
        <v>0</v>
      </c>
      <c r="T342" s="156">
        <f>S342*H342</f>
        <v>0</v>
      </c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R342" s="157" t="s">
        <v>151</v>
      </c>
      <c r="AT342" s="157" t="s">
        <v>147</v>
      </c>
      <c r="AU342" s="157" t="s">
        <v>152</v>
      </c>
      <c r="AY342" s="17" t="s">
        <v>144</v>
      </c>
      <c r="BE342" s="158">
        <f>IF(N342="základná",J342,0)</f>
        <v>0</v>
      </c>
      <c r="BF342" s="158">
        <f>IF(N342="znížená",J342,0)</f>
        <v>0</v>
      </c>
      <c r="BG342" s="158">
        <f>IF(N342="zákl. prenesená",J342,0)</f>
        <v>0</v>
      </c>
      <c r="BH342" s="158">
        <f>IF(N342="zníž. prenesená",J342,0)</f>
        <v>0</v>
      </c>
      <c r="BI342" s="158">
        <f>IF(N342="nulová",J342,0)</f>
        <v>0</v>
      </c>
      <c r="BJ342" s="17" t="s">
        <v>152</v>
      </c>
      <c r="BK342" s="158">
        <f>ROUND(I342*H342,2)</f>
        <v>0</v>
      </c>
      <c r="BL342" s="17" t="s">
        <v>151</v>
      </c>
      <c r="BM342" s="157" t="s">
        <v>571</v>
      </c>
    </row>
    <row r="343" spans="1:65" s="13" customFormat="1" x14ac:dyDescent="0.2">
      <c r="B343" s="159"/>
      <c r="D343" s="160" t="s">
        <v>154</v>
      </c>
      <c r="E343" s="161" t="s">
        <v>1</v>
      </c>
      <c r="F343" s="162" t="s">
        <v>572</v>
      </c>
      <c r="H343" s="163">
        <v>96</v>
      </c>
      <c r="I343" s="164"/>
      <c r="L343" s="159"/>
      <c r="M343" s="165"/>
      <c r="N343" s="166"/>
      <c r="O343" s="166"/>
      <c r="P343" s="166"/>
      <c r="Q343" s="166"/>
      <c r="R343" s="166"/>
      <c r="S343" s="166"/>
      <c r="T343" s="167"/>
      <c r="AT343" s="161" t="s">
        <v>154</v>
      </c>
      <c r="AU343" s="161" t="s">
        <v>152</v>
      </c>
      <c r="AV343" s="13" t="s">
        <v>152</v>
      </c>
      <c r="AW343" s="13" t="s">
        <v>30</v>
      </c>
      <c r="AX343" s="13" t="s">
        <v>81</v>
      </c>
      <c r="AY343" s="161" t="s">
        <v>144</v>
      </c>
    </row>
    <row r="344" spans="1:65" s="12" customFormat="1" ht="22.9" customHeight="1" x14ac:dyDescent="0.2">
      <c r="B344" s="131"/>
      <c r="D344" s="132" t="s">
        <v>72</v>
      </c>
      <c r="E344" s="142" t="s">
        <v>573</v>
      </c>
      <c r="F344" s="142" t="s">
        <v>574</v>
      </c>
      <c r="I344" s="134"/>
      <c r="J344" s="143">
        <f>BK344</f>
        <v>0</v>
      </c>
      <c r="L344" s="131"/>
      <c r="M344" s="136"/>
      <c r="N344" s="137"/>
      <c r="O344" s="137"/>
      <c r="P344" s="138">
        <f>SUM(P345:P372)</f>
        <v>0</v>
      </c>
      <c r="Q344" s="137"/>
      <c r="R344" s="138">
        <f>SUM(R345:R372)</f>
        <v>390.18600900000001</v>
      </c>
      <c r="S344" s="137"/>
      <c r="T344" s="139">
        <f>SUM(T345:T372)</f>
        <v>0</v>
      </c>
      <c r="AR344" s="132" t="s">
        <v>81</v>
      </c>
      <c r="AT344" s="140" t="s">
        <v>72</v>
      </c>
      <c r="AU344" s="140" t="s">
        <v>81</v>
      </c>
      <c r="AY344" s="132" t="s">
        <v>144</v>
      </c>
      <c r="BK344" s="141">
        <f>SUM(BK345:BK372)</f>
        <v>0</v>
      </c>
    </row>
    <row r="345" spans="1:65" s="2" customFormat="1" ht="24.2" customHeight="1" x14ac:dyDescent="0.2">
      <c r="A345" s="32"/>
      <c r="B345" s="144"/>
      <c r="C345" s="145" t="s">
        <v>575</v>
      </c>
      <c r="D345" s="145" t="s">
        <v>147</v>
      </c>
      <c r="E345" s="146" t="s">
        <v>576</v>
      </c>
      <c r="F345" s="147" t="s">
        <v>577</v>
      </c>
      <c r="G345" s="148" t="s">
        <v>199</v>
      </c>
      <c r="H345" s="149">
        <v>228</v>
      </c>
      <c r="I345" s="150"/>
      <c r="J345" s="151">
        <f>ROUND(I345*H345,2)</f>
        <v>0</v>
      </c>
      <c r="K345" s="152"/>
      <c r="L345" s="33"/>
      <c r="M345" s="153" t="s">
        <v>1</v>
      </c>
      <c r="N345" s="154" t="s">
        <v>39</v>
      </c>
      <c r="O345" s="58"/>
      <c r="P345" s="155">
        <f>O345*H345</f>
        <v>0</v>
      </c>
      <c r="Q345" s="155">
        <v>0.37080000000000002</v>
      </c>
      <c r="R345" s="155">
        <f>Q345*H345</f>
        <v>84.542400000000001</v>
      </c>
      <c r="S345" s="155">
        <v>0</v>
      </c>
      <c r="T345" s="156">
        <f>S345*H345</f>
        <v>0</v>
      </c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R345" s="157" t="s">
        <v>151</v>
      </c>
      <c r="AT345" s="157" t="s">
        <v>147</v>
      </c>
      <c r="AU345" s="157" t="s">
        <v>152</v>
      </c>
      <c r="AY345" s="17" t="s">
        <v>144</v>
      </c>
      <c r="BE345" s="158">
        <f>IF(N345="základná",J345,0)</f>
        <v>0</v>
      </c>
      <c r="BF345" s="158">
        <f>IF(N345="znížená",J345,0)</f>
        <v>0</v>
      </c>
      <c r="BG345" s="158">
        <f>IF(N345="zákl. prenesená",J345,0)</f>
        <v>0</v>
      </c>
      <c r="BH345" s="158">
        <f>IF(N345="zníž. prenesená",J345,0)</f>
        <v>0</v>
      </c>
      <c r="BI345" s="158">
        <f>IF(N345="nulová",J345,0)</f>
        <v>0</v>
      </c>
      <c r="BJ345" s="17" t="s">
        <v>152</v>
      </c>
      <c r="BK345" s="158">
        <f>ROUND(I345*H345,2)</f>
        <v>0</v>
      </c>
      <c r="BL345" s="17" t="s">
        <v>151</v>
      </c>
      <c r="BM345" s="157" t="s">
        <v>578</v>
      </c>
    </row>
    <row r="346" spans="1:65" s="2" customFormat="1" ht="24.2" customHeight="1" x14ac:dyDescent="0.2">
      <c r="A346" s="32"/>
      <c r="B346" s="144"/>
      <c r="C346" s="145" t="s">
        <v>579</v>
      </c>
      <c r="D346" s="145" t="s">
        <v>147</v>
      </c>
      <c r="E346" s="146" t="s">
        <v>580</v>
      </c>
      <c r="F346" s="147" t="s">
        <v>581</v>
      </c>
      <c r="G346" s="148" t="s">
        <v>199</v>
      </c>
      <c r="H346" s="149">
        <v>280</v>
      </c>
      <c r="I346" s="150"/>
      <c r="J346" s="151">
        <f>ROUND(I346*H346,2)</f>
        <v>0</v>
      </c>
      <c r="K346" s="152"/>
      <c r="L346" s="33"/>
      <c r="M346" s="153" t="s">
        <v>1</v>
      </c>
      <c r="N346" s="154" t="s">
        <v>39</v>
      </c>
      <c r="O346" s="58"/>
      <c r="P346" s="155">
        <f>O346*H346</f>
        <v>0</v>
      </c>
      <c r="Q346" s="155">
        <v>0.18462999999999999</v>
      </c>
      <c r="R346" s="155">
        <f>Q346*H346</f>
        <v>51.696399999999997</v>
      </c>
      <c r="S346" s="155">
        <v>0</v>
      </c>
      <c r="T346" s="156">
        <f>S346*H346</f>
        <v>0</v>
      </c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R346" s="157" t="s">
        <v>151</v>
      </c>
      <c r="AT346" s="157" t="s">
        <v>147</v>
      </c>
      <c r="AU346" s="157" t="s">
        <v>152</v>
      </c>
      <c r="AY346" s="17" t="s">
        <v>144</v>
      </c>
      <c r="BE346" s="158">
        <f>IF(N346="základná",J346,0)</f>
        <v>0</v>
      </c>
      <c r="BF346" s="158">
        <f>IF(N346="znížená",J346,0)</f>
        <v>0</v>
      </c>
      <c r="BG346" s="158">
        <f>IF(N346="zákl. prenesená",J346,0)</f>
        <v>0</v>
      </c>
      <c r="BH346" s="158">
        <f>IF(N346="zníž. prenesená",J346,0)</f>
        <v>0</v>
      </c>
      <c r="BI346" s="158">
        <f>IF(N346="nulová",J346,0)</f>
        <v>0</v>
      </c>
      <c r="BJ346" s="17" t="s">
        <v>152</v>
      </c>
      <c r="BK346" s="158">
        <f>ROUND(I346*H346,2)</f>
        <v>0</v>
      </c>
      <c r="BL346" s="17" t="s">
        <v>151</v>
      </c>
      <c r="BM346" s="157" t="s">
        <v>582</v>
      </c>
    </row>
    <row r="347" spans="1:65" s="13" customFormat="1" x14ac:dyDescent="0.2">
      <c r="B347" s="159"/>
      <c r="D347" s="160" t="s">
        <v>154</v>
      </c>
      <c r="E347" s="161" t="s">
        <v>1</v>
      </c>
      <c r="F347" s="162" t="s">
        <v>218</v>
      </c>
      <c r="H347" s="163">
        <v>228</v>
      </c>
      <c r="I347" s="164"/>
      <c r="L347" s="159"/>
      <c r="M347" s="165"/>
      <c r="N347" s="166"/>
      <c r="O347" s="166"/>
      <c r="P347" s="166"/>
      <c r="Q347" s="166"/>
      <c r="R347" s="166"/>
      <c r="S347" s="166"/>
      <c r="T347" s="167"/>
      <c r="AT347" s="161" t="s">
        <v>154</v>
      </c>
      <c r="AU347" s="161" t="s">
        <v>152</v>
      </c>
      <c r="AV347" s="13" t="s">
        <v>152</v>
      </c>
      <c r="AW347" s="13" t="s">
        <v>30</v>
      </c>
      <c r="AX347" s="13" t="s">
        <v>73</v>
      </c>
      <c r="AY347" s="161" t="s">
        <v>144</v>
      </c>
    </row>
    <row r="348" spans="1:65" s="13" customFormat="1" x14ac:dyDescent="0.2">
      <c r="B348" s="159"/>
      <c r="D348" s="160" t="s">
        <v>154</v>
      </c>
      <c r="E348" s="161" t="s">
        <v>1</v>
      </c>
      <c r="F348" s="162" t="s">
        <v>583</v>
      </c>
      <c r="H348" s="163">
        <v>52</v>
      </c>
      <c r="I348" s="164"/>
      <c r="L348" s="159"/>
      <c r="M348" s="165"/>
      <c r="N348" s="166"/>
      <c r="O348" s="166"/>
      <c r="P348" s="166"/>
      <c r="Q348" s="166"/>
      <c r="R348" s="166"/>
      <c r="S348" s="166"/>
      <c r="T348" s="167"/>
      <c r="AT348" s="161" t="s">
        <v>154</v>
      </c>
      <c r="AU348" s="161" t="s">
        <v>152</v>
      </c>
      <c r="AV348" s="13" t="s">
        <v>152</v>
      </c>
      <c r="AW348" s="13" t="s">
        <v>30</v>
      </c>
      <c r="AX348" s="13" t="s">
        <v>73</v>
      </c>
      <c r="AY348" s="161" t="s">
        <v>144</v>
      </c>
    </row>
    <row r="349" spans="1:65" s="14" customFormat="1" x14ac:dyDescent="0.2">
      <c r="B349" s="179"/>
      <c r="D349" s="160" t="s">
        <v>154</v>
      </c>
      <c r="E349" s="180" t="s">
        <v>1</v>
      </c>
      <c r="F349" s="181" t="s">
        <v>203</v>
      </c>
      <c r="H349" s="182">
        <v>280</v>
      </c>
      <c r="I349" s="183"/>
      <c r="L349" s="179"/>
      <c r="M349" s="184"/>
      <c r="N349" s="185"/>
      <c r="O349" s="185"/>
      <c r="P349" s="185"/>
      <c r="Q349" s="185"/>
      <c r="R349" s="185"/>
      <c r="S349" s="185"/>
      <c r="T349" s="186"/>
      <c r="AT349" s="180" t="s">
        <v>154</v>
      </c>
      <c r="AU349" s="180" t="s">
        <v>152</v>
      </c>
      <c r="AV349" s="14" t="s">
        <v>151</v>
      </c>
      <c r="AW349" s="14" t="s">
        <v>30</v>
      </c>
      <c r="AX349" s="14" t="s">
        <v>81</v>
      </c>
      <c r="AY349" s="180" t="s">
        <v>144</v>
      </c>
    </row>
    <row r="350" spans="1:65" s="2" customFormat="1" ht="37.9" customHeight="1" x14ac:dyDescent="0.2">
      <c r="A350" s="32"/>
      <c r="B350" s="144"/>
      <c r="C350" s="145" t="s">
        <v>584</v>
      </c>
      <c r="D350" s="145" t="s">
        <v>147</v>
      </c>
      <c r="E350" s="146" t="s">
        <v>585</v>
      </c>
      <c r="F350" s="147" t="s">
        <v>586</v>
      </c>
      <c r="G350" s="148" t="s">
        <v>199</v>
      </c>
      <c r="H350" s="149">
        <v>280</v>
      </c>
      <c r="I350" s="150"/>
      <c r="J350" s="151">
        <f>ROUND(I350*H350,2)</f>
        <v>0</v>
      </c>
      <c r="K350" s="152"/>
      <c r="L350" s="33"/>
      <c r="M350" s="153" t="s">
        <v>1</v>
      </c>
      <c r="N350" s="154" t="s">
        <v>39</v>
      </c>
      <c r="O350" s="58"/>
      <c r="P350" s="155">
        <f>O350*H350</f>
        <v>0</v>
      </c>
      <c r="Q350" s="155">
        <v>0.47117999999999999</v>
      </c>
      <c r="R350" s="155">
        <f>Q350*H350</f>
        <v>131.93039999999999</v>
      </c>
      <c r="S350" s="155">
        <v>0</v>
      </c>
      <c r="T350" s="156">
        <f>S350*H350</f>
        <v>0</v>
      </c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R350" s="157" t="s">
        <v>151</v>
      </c>
      <c r="AT350" s="157" t="s">
        <v>147</v>
      </c>
      <c r="AU350" s="157" t="s">
        <v>152</v>
      </c>
      <c r="AY350" s="17" t="s">
        <v>144</v>
      </c>
      <c r="BE350" s="158">
        <f>IF(N350="základná",J350,0)</f>
        <v>0</v>
      </c>
      <c r="BF350" s="158">
        <f>IF(N350="znížená",J350,0)</f>
        <v>0</v>
      </c>
      <c r="BG350" s="158">
        <f>IF(N350="zákl. prenesená",J350,0)</f>
        <v>0</v>
      </c>
      <c r="BH350" s="158">
        <f>IF(N350="zníž. prenesená",J350,0)</f>
        <v>0</v>
      </c>
      <c r="BI350" s="158">
        <f>IF(N350="nulová",J350,0)</f>
        <v>0</v>
      </c>
      <c r="BJ350" s="17" t="s">
        <v>152</v>
      </c>
      <c r="BK350" s="158">
        <f>ROUND(I350*H350,2)</f>
        <v>0</v>
      </c>
      <c r="BL350" s="17" t="s">
        <v>151</v>
      </c>
      <c r="BM350" s="157" t="s">
        <v>587</v>
      </c>
    </row>
    <row r="351" spans="1:65" s="2" customFormat="1" ht="24.2" customHeight="1" x14ac:dyDescent="0.2">
      <c r="A351" s="32"/>
      <c r="B351" s="144"/>
      <c r="C351" s="145" t="s">
        <v>588</v>
      </c>
      <c r="D351" s="145" t="s">
        <v>147</v>
      </c>
      <c r="E351" s="146" t="s">
        <v>589</v>
      </c>
      <c r="F351" s="147" t="s">
        <v>590</v>
      </c>
      <c r="G351" s="148" t="s">
        <v>199</v>
      </c>
      <c r="H351" s="149">
        <v>280</v>
      </c>
      <c r="I351" s="150"/>
      <c r="J351" s="151">
        <f>ROUND(I351*H351,2)</f>
        <v>0</v>
      </c>
      <c r="K351" s="152"/>
      <c r="L351" s="33"/>
      <c r="M351" s="153" t="s">
        <v>1</v>
      </c>
      <c r="N351" s="154" t="s">
        <v>39</v>
      </c>
      <c r="O351" s="58"/>
      <c r="P351" s="155">
        <f>O351*H351</f>
        <v>0</v>
      </c>
      <c r="Q351" s="155">
        <v>5.8100000000000001E-3</v>
      </c>
      <c r="R351" s="155">
        <f>Q351*H351</f>
        <v>1.6268</v>
      </c>
      <c r="S351" s="155">
        <v>0</v>
      </c>
      <c r="T351" s="156">
        <f>S351*H351</f>
        <v>0</v>
      </c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R351" s="157" t="s">
        <v>151</v>
      </c>
      <c r="AT351" s="157" t="s">
        <v>147</v>
      </c>
      <c r="AU351" s="157" t="s">
        <v>152</v>
      </c>
      <c r="AY351" s="17" t="s">
        <v>144</v>
      </c>
      <c r="BE351" s="158">
        <f>IF(N351="základná",J351,0)</f>
        <v>0</v>
      </c>
      <c r="BF351" s="158">
        <f>IF(N351="znížená",J351,0)</f>
        <v>0</v>
      </c>
      <c r="BG351" s="158">
        <f>IF(N351="zákl. prenesená",J351,0)</f>
        <v>0</v>
      </c>
      <c r="BH351" s="158">
        <f>IF(N351="zníž. prenesená",J351,0)</f>
        <v>0</v>
      </c>
      <c r="BI351" s="158">
        <f>IF(N351="nulová",J351,0)</f>
        <v>0</v>
      </c>
      <c r="BJ351" s="17" t="s">
        <v>152</v>
      </c>
      <c r="BK351" s="158">
        <f>ROUND(I351*H351,2)</f>
        <v>0</v>
      </c>
      <c r="BL351" s="17" t="s">
        <v>151</v>
      </c>
      <c r="BM351" s="157" t="s">
        <v>591</v>
      </c>
    </row>
    <row r="352" spans="1:65" s="2" customFormat="1" ht="24.2" customHeight="1" x14ac:dyDescent="0.2">
      <c r="A352" s="32"/>
      <c r="B352" s="144"/>
      <c r="C352" s="145" t="s">
        <v>592</v>
      </c>
      <c r="D352" s="145" t="s">
        <v>147</v>
      </c>
      <c r="E352" s="146" t="s">
        <v>593</v>
      </c>
      <c r="F352" s="147" t="s">
        <v>553</v>
      </c>
      <c r="G352" s="148" t="s">
        <v>199</v>
      </c>
      <c r="H352" s="149">
        <v>1194</v>
      </c>
      <c r="I352" s="150"/>
      <c r="J352" s="151">
        <f>ROUND(I352*H352,2)</f>
        <v>0</v>
      </c>
      <c r="K352" s="152"/>
      <c r="L352" s="33"/>
      <c r="M352" s="153" t="s">
        <v>1</v>
      </c>
      <c r="N352" s="154" t="s">
        <v>39</v>
      </c>
      <c r="O352" s="58"/>
      <c r="P352" s="155">
        <f>O352*H352</f>
        <v>0</v>
      </c>
      <c r="Q352" s="155">
        <v>5.1000000000000004E-4</v>
      </c>
      <c r="R352" s="155">
        <f>Q352*H352</f>
        <v>0.60894000000000004</v>
      </c>
      <c r="S352" s="155">
        <v>0</v>
      </c>
      <c r="T352" s="156">
        <f>S352*H352</f>
        <v>0</v>
      </c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R352" s="157" t="s">
        <v>151</v>
      </c>
      <c r="AT352" s="157" t="s">
        <v>147</v>
      </c>
      <c r="AU352" s="157" t="s">
        <v>152</v>
      </c>
      <c r="AY352" s="17" t="s">
        <v>144</v>
      </c>
      <c r="BE352" s="158">
        <f>IF(N352="základná",J352,0)</f>
        <v>0</v>
      </c>
      <c r="BF352" s="158">
        <f>IF(N352="znížená",J352,0)</f>
        <v>0</v>
      </c>
      <c r="BG352" s="158">
        <f>IF(N352="zákl. prenesená",J352,0)</f>
        <v>0</v>
      </c>
      <c r="BH352" s="158">
        <f>IF(N352="zníž. prenesená",J352,0)</f>
        <v>0</v>
      </c>
      <c r="BI352" s="158">
        <f>IF(N352="nulová",J352,0)</f>
        <v>0</v>
      </c>
      <c r="BJ352" s="17" t="s">
        <v>152</v>
      </c>
      <c r="BK352" s="158">
        <f>ROUND(I352*H352,2)</f>
        <v>0</v>
      </c>
      <c r="BL352" s="17" t="s">
        <v>151</v>
      </c>
      <c r="BM352" s="157" t="s">
        <v>594</v>
      </c>
    </row>
    <row r="353" spans="1:65" s="13" customFormat="1" x14ac:dyDescent="0.2">
      <c r="B353" s="159"/>
      <c r="D353" s="160" t="s">
        <v>154</v>
      </c>
      <c r="E353" s="161" t="s">
        <v>1</v>
      </c>
      <c r="F353" s="162" t="s">
        <v>208</v>
      </c>
      <c r="H353" s="163">
        <v>634</v>
      </c>
      <c r="I353" s="164"/>
      <c r="L353" s="159"/>
      <c r="M353" s="165"/>
      <c r="N353" s="166"/>
      <c r="O353" s="166"/>
      <c r="P353" s="166"/>
      <c r="Q353" s="166"/>
      <c r="R353" s="166"/>
      <c r="S353" s="166"/>
      <c r="T353" s="167"/>
      <c r="AT353" s="161" t="s">
        <v>154</v>
      </c>
      <c r="AU353" s="161" t="s">
        <v>152</v>
      </c>
      <c r="AV353" s="13" t="s">
        <v>152</v>
      </c>
      <c r="AW353" s="13" t="s">
        <v>30</v>
      </c>
      <c r="AX353" s="13" t="s">
        <v>73</v>
      </c>
      <c r="AY353" s="161" t="s">
        <v>144</v>
      </c>
    </row>
    <row r="354" spans="1:65" s="13" customFormat="1" x14ac:dyDescent="0.2">
      <c r="B354" s="159"/>
      <c r="D354" s="160" t="s">
        <v>154</v>
      </c>
      <c r="E354" s="161" t="s">
        <v>1</v>
      </c>
      <c r="F354" s="162" t="s">
        <v>595</v>
      </c>
      <c r="H354" s="163">
        <v>456</v>
      </c>
      <c r="I354" s="164"/>
      <c r="L354" s="159"/>
      <c r="M354" s="165"/>
      <c r="N354" s="166"/>
      <c r="O354" s="166"/>
      <c r="P354" s="166"/>
      <c r="Q354" s="166"/>
      <c r="R354" s="166"/>
      <c r="S354" s="166"/>
      <c r="T354" s="167"/>
      <c r="AT354" s="161" t="s">
        <v>154</v>
      </c>
      <c r="AU354" s="161" t="s">
        <v>152</v>
      </c>
      <c r="AV354" s="13" t="s">
        <v>152</v>
      </c>
      <c r="AW354" s="13" t="s">
        <v>30</v>
      </c>
      <c r="AX354" s="13" t="s">
        <v>73</v>
      </c>
      <c r="AY354" s="161" t="s">
        <v>144</v>
      </c>
    </row>
    <row r="355" spans="1:65" s="13" customFormat="1" x14ac:dyDescent="0.2">
      <c r="B355" s="159"/>
      <c r="D355" s="160" t="s">
        <v>154</v>
      </c>
      <c r="E355" s="161" t="s">
        <v>1</v>
      </c>
      <c r="F355" s="162" t="s">
        <v>596</v>
      </c>
      <c r="H355" s="163">
        <v>104</v>
      </c>
      <c r="I355" s="164"/>
      <c r="L355" s="159"/>
      <c r="M355" s="165"/>
      <c r="N355" s="166"/>
      <c r="O355" s="166"/>
      <c r="P355" s="166"/>
      <c r="Q355" s="166"/>
      <c r="R355" s="166"/>
      <c r="S355" s="166"/>
      <c r="T355" s="167"/>
      <c r="AT355" s="161" t="s">
        <v>154</v>
      </c>
      <c r="AU355" s="161" t="s">
        <v>152</v>
      </c>
      <c r="AV355" s="13" t="s">
        <v>152</v>
      </c>
      <c r="AW355" s="13" t="s">
        <v>30</v>
      </c>
      <c r="AX355" s="13" t="s">
        <v>73</v>
      </c>
      <c r="AY355" s="161" t="s">
        <v>144</v>
      </c>
    </row>
    <row r="356" spans="1:65" s="14" customFormat="1" x14ac:dyDescent="0.2">
      <c r="B356" s="179"/>
      <c r="D356" s="160" t="s">
        <v>154</v>
      </c>
      <c r="E356" s="180" t="s">
        <v>1</v>
      </c>
      <c r="F356" s="181" t="s">
        <v>203</v>
      </c>
      <c r="H356" s="182">
        <v>1194</v>
      </c>
      <c r="I356" s="183"/>
      <c r="L356" s="179"/>
      <c r="M356" s="184"/>
      <c r="N356" s="185"/>
      <c r="O356" s="185"/>
      <c r="P356" s="185"/>
      <c r="Q356" s="185"/>
      <c r="R356" s="185"/>
      <c r="S356" s="185"/>
      <c r="T356" s="186"/>
      <c r="AT356" s="180" t="s">
        <v>154</v>
      </c>
      <c r="AU356" s="180" t="s">
        <v>152</v>
      </c>
      <c r="AV356" s="14" t="s">
        <v>151</v>
      </c>
      <c r="AW356" s="14" t="s">
        <v>30</v>
      </c>
      <c r="AX356" s="14" t="s">
        <v>81</v>
      </c>
      <c r="AY356" s="180" t="s">
        <v>144</v>
      </c>
    </row>
    <row r="357" spans="1:65" s="2" customFormat="1" ht="24.2" customHeight="1" x14ac:dyDescent="0.2">
      <c r="A357" s="32"/>
      <c r="B357" s="144"/>
      <c r="C357" s="145" t="s">
        <v>597</v>
      </c>
      <c r="D357" s="145" t="s">
        <v>147</v>
      </c>
      <c r="E357" s="146" t="s">
        <v>598</v>
      </c>
      <c r="F357" s="147" t="s">
        <v>557</v>
      </c>
      <c r="G357" s="148" t="s">
        <v>199</v>
      </c>
      <c r="H357" s="149">
        <v>862</v>
      </c>
      <c r="I357" s="150"/>
      <c r="J357" s="151">
        <f>ROUND(I357*H357,2)</f>
        <v>0</v>
      </c>
      <c r="K357" s="152"/>
      <c r="L357" s="33"/>
      <c r="M357" s="153" t="s">
        <v>1</v>
      </c>
      <c r="N357" s="154" t="s">
        <v>39</v>
      </c>
      <c r="O357" s="58"/>
      <c r="P357" s="155">
        <f>O357*H357</f>
        <v>0</v>
      </c>
      <c r="Q357" s="155">
        <v>9.6680000000000002E-2</v>
      </c>
      <c r="R357" s="155">
        <f>Q357*H357</f>
        <v>83.338160000000002</v>
      </c>
      <c r="S357" s="155">
        <v>0</v>
      </c>
      <c r="T357" s="156">
        <f>S357*H357</f>
        <v>0</v>
      </c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R357" s="157" t="s">
        <v>151</v>
      </c>
      <c r="AT357" s="157" t="s">
        <v>147</v>
      </c>
      <c r="AU357" s="157" t="s">
        <v>152</v>
      </c>
      <c r="AY357" s="17" t="s">
        <v>144</v>
      </c>
      <c r="BE357" s="158">
        <f>IF(N357="základná",J357,0)</f>
        <v>0</v>
      </c>
      <c r="BF357" s="158">
        <f>IF(N357="znížená",J357,0)</f>
        <v>0</v>
      </c>
      <c r="BG357" s="158">
        <f>IF(N357="zákl. prenesená",J357,0)</f>
        <v>0</v>
      </c>
      <c r="BH357" s="158">
        <f>IF(N357="zníž. prenesená",J357,0)</f>
        <v>0</v>
      </c>
      <c r="BI357" s="158">
        <f>IF(N357="nulová",J357,0)</f>
        <v>0</v>
      </c>
      <c r="BJ357" s="17" t="s">
        <v>152</v>
      </c>
      <c r="BK357" s="158">
        <f>ROUND(I357*H357,2)</f>
        <v>0</v>
      </c>
      <c r="BL357" s="17" t="s">
        <v>151</v>
      </c>
      <c r="BM357" s="157" t="s">
        <v>599</v>
      </c>
    </row>
    <row r="358" spans="1:65" s="13" customFormat="1" x14ac:dyDescent="0.2">
      <c r="B358" s="159"/>
      <c r="D358" s="160" t="s">
        <v>154</v>
      </c>
      <c r="E358" s="161" t="s">
        <v>1</v>
      </c>
      <c r="F358" s="162" t="s">
        <v>208</v>
      </c>
      <c r="H358" s="163">
        <v>634</v>
      </c>
      <c r="I358" s="164"/>
      <c r="L358" s="159"/>
      <c r="M358" s="165"/>
      <c r="N358" s="166"/>
      <c r="O358" s="166"/>
      <c r="P358" s="166"/>
      <c r="Q358" s="166"/>
      <c r="R358" s="166"/>
      <c r="S358" s="166"/>
      <c r="T358" s="167"/>
      <c r="AT358" s="161" t="s">
        <v>154</v>
      </c>
      <c r="AU358" s="161" t="s">
        <v>152</v>
      </c>
      <c r="AV358" s="13" t="s">
        <v>152</v>
      </c>
      <c r="AW358" s="13" t="s">
        <v>30</v>
      </c>
      <c r="AX358" s="13" t="s">
        <v>73</v>
      </c>
      <c r="AY358" s="161" t="s">
        <v>144</v>
      </c>
    </row>
    <row r="359" spans="1:65" s="13" customFormat="1" x14ac:dyDescent="0.2">
      <c r="B359" s="159"/>
      <c r="D359" s="160" t="s">
        <v>154</v>
      </c>
      <c r="E359" s="161" t="s">
        <v>1</v>
      </c>
      <c r="F359" s="162" t="s">
        <v>218</v>
      </c>
      <c r="H359" s="163">
        <v>228</v>
      </c>
      <c r="I359" s="164"/>
      <c r="L359" s="159"/>
      <c r="M359" s="165"/>
      <c r="N359" s="166"/>
      <c r="O359" s="166"/>
      <c r="P359" s="166"/>
      <c r="Q359" s="166"/>
      <c r="R359" s="166"/>
      <c r="S359" s="166"/>
      <c r="T359" s="167"/>
      <c r="AT359" s="161" t="s">
        <v>154</v>
      </c>
      <c r="AU359" s="161" t="s">
        <v>152</v>
      </c>
      <c r="AV359" s="13" t="s">
        <v>152</v>
      </c>
      <c r="AW359" s="13" t="s">
        <v>30</v>
      </c>
      <c r="AX359" s="13" t="s">
        <v>73</v>
      </c>
      <c r="AY359" s="161" t="s">
        <v>144</v>
      </c>
    </row>
    <row r="360" spans="1:65" s="14" customFormat="1" x14ac:dyDescent="0.2">
      <c r="B360" s="179"/>
      <c r="D360" s="160" t="s">
        <v>154</v>
      </c>
      <c r="E360" s="180" t="s">
        <v>1</v>
      </c>
      <c r="F360" s="181" t="s">
        <v>203</v>
      </c>
      <c r="H360" s="182">
        <v>862</v>
      </c>
      <c r="I360" s="183"/>
      <c r="L360" s="179"/>
      <c r="M360" s="184"/>
      <c r="N360" s="185"/>
      <c r="O360" s="185"/>
      <c r="P360" s="185"/>
      <c r="Q360" s="185"/>
      <c r="R360" s="185"/>
      <c r="S360" s="185"/>
      <c r="T360" s="186"/>
      <c r="AT360" s="180" t="s">
        <v>154</v>
      </c>
      <c r="AU360" s="180" t="s">
        <v>152</v>
      </c>
      <c r="AV360" s="14" t="s">
        <v>151</v>
      </c>
      <c r="AW360" s="14" t="s">
        <v>30</v>
      </c>
      <c r="AX360" s="14" t="s">
        <v>81</v>
      </c>
      <c r="AY360" s="180" t="s">
        <v>144</v>
      </c>
    </row>
    <row r="361" spans="1:65" s="2" customFormat="1" ht="37.9" customHeight="1" x14ac:dyDescent="0.2">
      <c r="A361" s="32"/>
      <c r="B361" s="144"/>
      <c r="C361" s="145" t="s">
        <v>600</v>
      </c>
      <c r="D361" s="145" t="s">
        <v>147</v>
      </c>
      <c r="E361" s="146" t="s">
        <v>601</v>
      </c>
      <c r="F361" s="147" t="s">
        <v>602</v>
      </c>
      <c r="G361" s="148" t="s">
        <v>199</v>
      </c>
      <c r="H361" s="149">
        <v>280</v>
      </c>
      <c r="I361" s="150"/>
      <c r="J361" s="151">
        <f>ROUND(I361*H361,2)</f>
        <v>0</v>
      </c>
      <c r="K361" s="152"/>
      <c r="L361" s="33"/>
      <c r="M361" s="153" t="s">
        <v>1</v>
      </c>
      <c r="N361" s="154" t="s">
        <v>39</v>
      </c>
      <c r="O361" s="58"/>
      <c r="P361" s="155">
        <f>O361*H361</f>
        <v>0</v>
      </c>
      <c r="Q361" s="155">
        <v>0.12966</v>
      </c>
      <c r="R361" s="155">
        <f>Q361*H361</f>
        <v>36.3048</v>
      </c>
      <c r="S361" s="155">
        <v>0</v>
      </c>
      <c r="T361" s="156">
        <f>S361*H361</f>
        <v>0</v>
      </c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R361" s="157" t="s">
        <v>151</v>
      </c>
      <c r="AT361" s="157" t="s">
        <v>147</v>
      </c>
      <c r="AU361" s="157" t="s">
        <v>152</v>
      </c>
      <c r="AY361" s="17" t="s">
        <v>144</v>
      </c>
      <c r="BE361" s="158">
        <f>IF(N361="základná",J361,0)</f>
        <v>0</v>
      </c>
      <c r="BF361" s="158">
        <f>IF(N361="znížená",J361,0)</f>
        <v>0</v>
      </c>
      <c r="BG361" s="158">
        <f>IF(N361="zákl. prenesená",J361,0)</f>
        <v>0</v>
      </c>
      <c r="BH361" s="158">
        <f>IF(N361="zníž. prenesená",J361,0)</f>
        <v>0</v>
      </c>
      <c r="BI361" s="158">
        <f>IF(N361="nulová",J361,0)</f>
        <v>0</v>
      </c>
      <c r="BJ361" s="17" t="s">
        <v>152</v>
      </c>
      <c r="BK361" s="158">
        <f>ROUND(I361*H361,2)</f>
        <v>0</v>
      </c>
      <c r="BL361" s="17" t="s">
        <v>151</v>
      </c>
      <c r="BM361" s="157" t="s">
        <v>603</v>
      </c>
    </row>
    <row r="362" spans="1:65" s="13" customFormat="1" x14ac:dyDescent="0.2">
      <c r="B362" s="159"/>
      <c r="D362" s="160" t="s">
        <v>154</v>
      </c>
      <c r="E362" s="161" t="s">
        <v>1</v>
      </c>
      <c r="F362" s="162" t="s">
        <v>218</v>
      </c>
      <c r="H362" s="163">
        <v>228</v>
      </c>
      <c r="I362" s="164"/>
      <c r="L362" s="159"/>
      <c r="M362" s="165"/>
      <c r="N362" s="166"/>
      <c r="O362" s="166"/>
      <c r="P362" s="166"/>
      <c r="Q362" s="166"/>
      <c r="R362" s="166"/>
      <c r="S362" s="166"/>
      <c r="T362" s="167"/>
      <c r="AT362" s="161" t="s">
        <v>154</v>
      </c>
      <c r="AU362" s="161" t="s">
        <v>152</v>
      </c>
      <c r="AV362" s="13" t="s">
        <v>152</v>
      </c>
      <c r="AW362" s="13" t="s">
        <v>30</v>
      </c>
      <c r="AX362" s="13" t="s">
        <v>73</v>
      </c>
      <c r="AY362" s="161" t="s">
        <v>144</v>
      </c>
    </row>
    <row r="363" spans="1:65" s="13" customFormat="1" x14ac:dyDescent="0.2">
      <c r="B363" s="159"/>
      <c r="D363" s="160" t="s">
        <v>154</v>
      </c>
      <c r="E363" s="161" t="s">
        <v>1</v>
      </c>
      <c r="F363" s="162" t="s">
        <v>583</v>
      </c>
      <c r="H363" s="163">
        <v>52</v>
      </c>
      <c r="I363" s="164"/>
      <c r="L363" s="159"/>
      <c r="M363" s="165"/>
      <c r="N363" s="166"/>
      <c r="O363" s="166"/>
      <c r="P363" s="166"/>
      <c r="Q363" s="166"/>
      <c r="R363" s="166"/>
      <c r="S363" s="166"/>
      <c r="T363" s="167"/>
      <c r="AT363" s="161" t="s">
        <v>154</v>
      </c>
      <c r="AU363" s="161" t="s">
        <v>152</v>
      </c>
      <c r="AV363" s="13" t="s">
        <v>152</v>
      </c>
      <c r="AW363" s="13" t="s">
        <v>30</v>
      </c>
      <c r="AX363" s="13" t="s">
        <v>73</v>
      </c>
      <c r="AY363" s="161" t="s">
        <v>144</v>
      </c>
    </row>
    <row r="364" spans="1:65" s="14" customFormat="1" x14ac:dyDescent="0.2">
      <c r="B364" s="179"/>
      <c r="D364" s="160" t="s">
        <v>154</v>
      </c>
      <c r="E364" s="180" t="s">
        <v>1</v>
      </c>
      <c r="F364" s="181" t="s">
        <v>203</v>
      </c>
      <c r="H364" s="182">
        <v>280</v>
      </c>
      <c r="I364" s="183"/>
      <c r="L364" s="179"/>
      <c r="M364" s="184"/>
      <c r="N364" s="185"/>
      <c r="O364" s="185"/>
      <c r="P364" s="185"/>
      <c r="Q364" s="185"/>
      <c r="R364" s="185"/>
      <c r="S364" s="185"/>
      <c r="T364" s="186"/>
      <c r="AT364" s="180" t="s">
        <v>154</v>
      </c>
      <c r="AU364" s="180" t="s">
        <v>152</v>
      </c>
      <c r="AV364" s="14" t="s">
        <v>151</v>
      </c>
      <c r="AW364" s="14" t="s">
        <v>30</v>
      </c>
      <c r="AX364" s="14" t="s">
        <v>81</v>
      </c>
      <c r="AY364" s="180" t="s">
        <v>144</v>
      </c>
    </row>
    <row r="365" spans="1:65" s="2" customFormat="1" ht="24.2" customHeight="1" x14ac:dyDescent="0.2">
      <c r="A365" s="32"/>
      <c r="B365" s="144"/>
      <c r="C365" s="145" t="s">
        <v>604</v>
      </c>
      <c r="D365" s="145" t="s">
        <v>147</v>
      </c>
      <c r="E365" s="146" t="s">
        <v>605</v>
      </c>
      <c r="F365" s="147" t="s">
        <v>565</v>
      </c>
      <c r="G365" s="148" t="s">
        <v>223</v>
      </c>
      <c r="H365" s="149">
        <v>82.7</v>
      </c>
      <c r="I365" s="150"/>
      <c r="J365" s="151">
        <f>ROUND(I365*H365,2)</f>
        <v>0</v>
      </c>
      <c r="K365" s="152"/>
      <c r="L365" s="33"/>
      <c r="M365" s="153" t="s">
        <v>1</v>
      </c>
      <c r="N365" s="154" t="s">
        <v>39</v>
      </c>
      <c r="O365" s="58"/>
      <c r="P365" s="155">
        <f>O365*H365</f>
        <v>0</v>
      </c>
      <c r="Q365" s="155">
        <v>4.8000000000000001E-4</v>
      </c>
      <c r="R365" s="155">
        <f>Q365*H365</f>
        <v>3.9696000000000002E-2</v>
      </c>
      <c r="S365" s="155">
        <v>0</v>
      </c>
      <c r="T365" s="156">
        <f>S365*H365</f>
        <v>0</v>
      </c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R365" s="157" t="s">
        <v>151</v>
      </c>
      <c r="AT365" s="157" t="s">
        <v>147</v>
      </c>
      <c r="AU365" s="157" t="s">
        <v>152</v>
      </c>
      <c r="AY365" s="17" t="s">
        <v>144</v>
      </c>
      <c r="BE365" s="158">
        <f>IF(N365="základná",J365,0)</f>
        <v>0</v>
      </c>
      <c r="BF365" s="158">
        <f>IF(N365="znížená",J365,0)</f>
        <v>0</v>
      </c>
      <c r="BG365" s="158">
        <f>IF(N365="zákl. prenesená",J365,0)</f>
        <v>0</v>
      </c>
      <c r="BH365" s="158">
        <f>IF(N365="zníž. prenesená",J365,0)</f>
        <v>0</v>
      </c>
      <c r="BI365" s="158">
        <f>IF(N365="nulová",J365,0)</f>
        <v>0</v>
      </c>
      <c r="BJ365" s="17" t="s">
        <v>152</v>
      </c>
      <c r="BK365" s="158">
        <f>ROUND(I365*H365,2)</f>
        <v>0</v>
      </c>
      <c r="BL365" s="17" t="s">
        <v>151</v>
      </c>
      <c r="BM365" s="157" t="s">
        <v>606</v>
      </c>
    </row>
    <row r="366" spans="1:65" s="13" customFormat="1" ht="22.5" x14ac:dyDescent="0.2">
      <c r="B366" s="159"/>
      <c r="D366" s="160" t="s">
        <v>154</v>
      </c>
      <c r="E366" s="161" t="s">
        <v>1</v>
      </c>
      <c r="F366" s="162" t="s">
        <v>607</v>
      </c>
      <c r="H366" s="163">
        <v>30.7</v>
      </c>
      <c r="I366" s="164"/>
      <c r="L366" s="159"/>
      <c r="M366" s="165"/>
      <c r="N366" s="166"/>
      <c r="O366" s="166"/>
      <c r="P366" s="166"/>
      <c r="Q366" s="166"/>
      <c r="R366" s="166"/>
      <c r="S366" s="166"/>
      <c r="T366" s="167"/>
      <c r="AT366" s="161" t="s">
        <v>154</v>
      </c>
      <c r="AU366" s="161" t="s">
        <v>152</v>
      </c>
      <c r="AV366" s="13" t="s">
        <v>152</v>
      </c>
      <c r="AW366" s="13" t="s">
        <v>30</v>
      </c>
      <c r="AX366" s="13" t="s">
        <v>73</v>
      </c>
      <c r="AY366" s="161" t="s">
        <v>144</v>
      </c>
    </row>
    <row r="367" spans="1:65" s="13" customFormat="1" x14ac:dyDescent="0.2">
      <c r="B367" s="159"/>
      <c r="D367" s="160" t="s">
        <v>154</v>
      </c>
      <c r="E367" s="161" t="s">
        <v>1</v>
      </c>
      <c r="F367" s="162" t="s">
        <v>608</v>
      </c>
      <c r="H367" s="163">
        <v>52</v>
      </c>
      <c r="I367" s="164"/>
      <c r="L367" s="159"/>
      <c r="M367" s="165"/>
      <c r="N367" s="166"/>
      <c r="O367" s="166"/>
      <c r="P367" s="166"/>
      <c r="Q367" s="166"/>
      <c r="R367" s="166"/>
      <c r="S367" s="166"/>
      <c r="T367" s="167"/>
      <c r="AT367" s="161" t="s">
        <v>154</v>
      </c>
      <c r="AU367" s="161" t="s">
        <v>152</v>
      </c>
      <c r="AV367" s="13" t="s">
        <v>152</v>
      </c>
      <c r="AW367" s="13" t="s">
        <v>30</v>
      </c>
      <c r="AX367" s="13" t="s">
        <v>73</v>
      </c>
      <c r="AY367" s="161" t="s">
        <v>144</v>
      </c>
    </row>
    <row r="368" spans="1:65" s="14" customFormat="1" x14ac:dyDescent="0.2">
      <c r="B368" s="179"/>
      <c r="D368" s="160" t="s">
        <v>154</v>
      </c>
      <c r="E368" s="180" t="s">
        <v>1</v>
      </c>
      <c r="F368" s="181" t="s">
        <v>203</v>
      </c>
      <c r="H368" s="182">
        <v>82.7</v>
      </c>
      <c r="I368" s="183"/>
      <c r="L368" s="179"/>
      <c r="M368" s="184"/>
      <c r="N368" s="185"/>
      <c r="O368" s="185"/>
      <c r="P368" s="185"/>
      <c r="Q368" s="185"/>
      <c r="R368" s="185"/>
      <c r="S368" s="185"/>
      <c r="T368" s="186"/>
      <c r="AT368" s="180" t="s">
        <v>154</v>
      </c>
      <c r="AU368" s="180" t="s">
        <v>152</v>
      </c>
      <c r="AV368" s="14" t="s">
        <v>151</v>
      </c>
      <c r="AW368" s="14" t="s">
        <v>30</v>
      </c>
      <c r="AX368" s="14" t="s">
        <v>81</v>
      </c>
      <c r="AY368" s="180" t="s">
        <v>144</v>
      </c>
    </row>
    <row r="369" spans="1:65" s="2" customFormat="1" ht="24.2" customHeight="1" x14ac:dyDescent="0.2">
      <c r="A369" s="32"/>
      <c r="B369" s="144"/>
      <c r="C369" s="145" t="s">
        <v>609</v>
      </c>
      <c r="D369" s="145" t="s">
        <v>147</v>
      </c>
      <c r="E369" s="146" t="s">
        <v>610</v>
      </c>
      <c r="F369" s="147" t="s">
        <v>570</v>
      </c>
      <c r="G369" s="148" t="s">
        <v>223</v>
      </c>
      <c r="H369" s="149">
        <v>82.7</v>
      </c>
      <c r="I369" s="150"/>
      <c r="J369" s="151">
        <f>ROUND(I369*H369,2)</f>
        <v>0</v>
      </c>
      <c r="K369" s="152"/>
      <c r="L369" s="33"/>
      <c r="M369" s="153" t="s">
        <v>1</v>
      </c>
      <c r="N369" s="154" t="s">
        <v>39</v>
      </c>
      <c r="O369" s="58"/>
      <c r="P369" s="155">
        <f>O369*H369</f>
        <v>0</v>
      </c>
      <c r="Q369" s="155">
        <v>1.1900000000000001E-3</v>
      </c>
      <c r="R369" s="155">
        <f>Q369*H369</f>
        <v>9.8413000000000014E-2</v>
      </c>
      <c r="S369" s="155">
        <v>0</v>
      </c>
      <c r="T369" s="156">
        <f>S369*H369</f>
        <v>0</v>
      </c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R369" s="157" t="s">
        <v>151</v>
      </c>
      <c r="AT369" s="157" t="s">
        <v>147</v>
      </c>
      <c r="AU369" s="157" t="s">
        <v>152</v>
      </c>
      <c r="AY369" s="17" t="s">
        <v>144</v>
      </c>
      <c r="BE369" s="158">
        <f>IF(N369="základná",J369,0)</f>
        <v>0</v>
      </c>
      <c r="BF369" s="158">
        <f>IF(N369="znížená",J369,0)</f>
        <v>0</v>
      </c>
      <c r="BG369" s="158">
        <f>IF(N369="zákl. prenesená",J369,0)</f>
        <v>0</v>
      </c>
      <c r="BH369" s="158">
        <f>IF(N369="zníž. prenesená",J369,0)</f>
        <v>0</v>
      </c>
      <c r="BI369" s="158">
        <f>IF(N369="nulová",J369,0)</f>
        <v>0</v>
      </c>
      <c r="BJ369" s="17" t="s">
        <v>152</v>
      </c>
      <c r="BK369" s="158">
        <f>ROUND(I369*H369,2)</f>
        <v>0</v>
      </c>
      <c r="BL369" s="17" t="s">
        <v>151</v>
      </c>
      <c r="BM369" s="157" t="s">
        <v>611</v>
      </c>
    </row>
    <row r="370" spans="1:65" s="13" customFormat="1" x14ac:dyDescent="0.2">
      <c r="B370" s="159"/>
      <c r="D370" s="160" t="s">
        <v>154</v>
      </c>
      <c r="E370" s="161" t="s">
        <v>1</v>
      </c>
      <c r="F370" s="162" t="s">
        <v>612</v>
      </c>
      <c r="H370" s="163">
        <v>30.7</v>
      </c>
      <c r="I370" s="164"/>
      <c r="L370" s="159"/>
      <c r="M370" s="165"/>
      <c r="N370" s="166"/>
      <c r="O370" s="166"/>
      <c r="P370" s="166"/>
      <c r="Q370" s="166"/>
      <c r="R370" s="166"/>
      <c r="S370" s="166"/>
      <c r="T370" s="167"/>
      <c r="AT370" s="161" t="s">
        <v>154</v>
      </c>
      <c r="AU370" s="161" t="s">
        <v>152</v>
      </c>
      <c r="AV370" s="13" t="s">
        <v>152</v>
      </c>
      <c r="AW370" s="13" t="s">
        <v>30</v>
      </c>
      <c r="AX370" s="13" t="s">
        <v>73</v>
      </c>
      <c r="AY370" s="161" t="s">
        <v>144</v>
      </c>
    </row>
    <row r="371" spans="1:65" s="13" customFormat="1" x14ac:dyDescent="0.2">
      <c r="B371" s="159"/>
      <c r="D371" s="160" t="s">
        <v>154</v>
      </c>
      <c r="E371" s="161" t="s">
        <v>1</v>
      </c>
      <c r="F371" s="162" t="s">
        <v>613</v>
      </c>
      <c r="H371" s="163">
        <v>52</v>
      </c>
      <c r="I371" s="164"/>
      <c r="L371" s="159"/>
      <c r="M371" s="165"/>
      <c r="N371" s="166"/>
      <c r="O371" s="166"/>
      <c r="P371" s="166"/>
      <c r="Q371" s="166"/>
      <c r="R371" s="166"/>
      <c r="S371" s="166"/>
      <c r="T371" s="167"/>
      <c r="AT371" s="161" t="s">
        <v>154</v>
      </c>
      <c r="AU371" s="161" t="s">
        <v>152</v>
      </c>
      <c r="AV371" s="13" t="s">
        <v>152</v>
      </c>
      <c r="AW371" s="13" t="s">
        <v>30</v>
      </c>
      <c r="AX371" s="13" t="s">
        <v>73</v>
      </c>
      <c r="AY371" s="161" t="s">
        <v>144</v>
      </c>
    </row>
    <row r="372" spans="1:65" s="14" customFormat="1" x14ac:dyDescent="0.2">
      <c r="B372" s="179"/>
      <c r="D372" s="160" t="s">
        <v>154</v>
      </c>
      <c r="E372" s="180" t="s">
        <v>1</v>
      </c>
      <c r="F372" s="181" t="s">
        <v>203</v>
      </c>
      <c r="H372" s="182">
        <v>82.7</v>
      </c>
      <c r="I372" s="183"/>
      <c r="L372" s="179"/>
      <c r="M372" s="184"/>
      <c r="N372" s="185"/>
      <c r="O372" s="185"/>
      <c r="P372" s="185"/>
      <c r="Q372" s="185"/>
      <c r="R372" s="185"/>
      <c r="S372" s="185"/>
      <c r="T372" s="186"/>
      <c r="AT372" s="180" t="s">
        <v>154</v>
      </c>
      <c r="AU372" s="180" t="s">
        <v>152</v>
      </c>
      <c r="AV372" s="14" t="s">
        <v>151</v>
      </c>
      <c r="AW372" s="14" t="s">
        <v>30</v>
      </c>
      <c r="AX372" s="14" t="s">
        <v>81</v>
      </c>
      <c r="AY372" s="180" t="s">
        <v>144</v>
      </c>
    </row>
    <row r="373" spans="1:65" s="12" customFormat="1" ht="22.9" customHeight="1" x14ac:dyDescent="0.2">
      <c r="B373" s="131"/>
      <c r="D373" s="132" t="s">
        <v>72</v>
      </c>
      <c r="E373" s="142" t="s">
        <v>614</v>
      </c>
      <c r="F373" s="142" t="s">
        <v>615</v>
      </c>
      <c r="I373" s="134"/>
      <c r="J373" s="143">
        <f>BK373</f>
        <v>0</v>
      </c>
      <c r="L373" s="131"/>
      <c r="M373" s="136"/>
      <c r="N373" s="137"/>
      <c r="O373" s="137"/>
      <c r="P373" s="138">
        <f>SUM(P374:P385)</f>
        <v>0</v>
      </c>
      <c r="Q373" s="137"/>
      <c r="R373" s="138">
        <f>SUM(R374:R385)</f>
        <v>41.870205499999997</v>
      </c>
      <c r="S373" s="137"/>
      <c r="T373" s="139">
        <f>SUM(T374:T385)</f>
        <v>0</v>
      </c>
      <c r="AR373" s="132" t="s">
        <v>81</v>
      </c>
      <c r="AT373" s="140" t="s">
        <v>72</v>
      </c>
      <c r="AU373" s="140" t="s">
        <v>81</v>
      </c>
      <c r="AY373" s="132" t="s">
        <v>144</v>
      </c>
      <c r="BK373" s="141">
        <f>SUM(BK374:BK385)</f>
        <v>0</v>
      </c>
    </row>
    <row r="374" spans="1:65" s="2" customFormat="1" ht="24.2" customHeight="1" x14ac:dyDescent="0.2">
      <c r="A374" s="32"/>
      <c r="B374" s="144"/>
      <c r="C374" s="145" t="s">
        <v>616</v>
      </c>
      <c r="D374" s="145" t="s">
        <v>147</v>
      </c>
      <c r="E374" s="146" t="s">
        <v>617</v>
      </c>
      <c r="F374" s="147" t="s">
        <v>618</v>
      </c>
      <c r="G374" s="148" t="s">
        <v>199</v>
      </c>
      <c r="H374" s="149">
        <v>77.849999999999994</v>
      </c>
      <c r="I374" s="150"/>
      <c r="J374" s="151">
        <f>ROUND(I374*H374,2)</f>
        <v>0</v>
      </c>
      <c r="K374" s="152"/>
      <c r="L374" s="33"/>
      <c r="M374" s="153" t="s">
        <v>1</v>
      </c>
      <c r="N374" s="154" t="s">
        <v>39</v>
      </c>
      <c r="O374" s="58"/>
      <c r="P374" s="155">
        <f>O374*H374</f>
        <v>0</v>
      </c>
      <c r="Q374" s="155">
        <v>0.22763</v>
      </c>
      <c r="R374" s="155">
        <f>Q374*H374</f>
        <v>17.720995499999997</v>
      </c>
      <c r="S374" s="155">
        <v>0</v>
      </c>
      <c r="T374" s="156">
        <f>S374*H374</f>
        <v>0</v>
      </c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R374" s="157" t="s">
        <v>151</v>
      </c>
      <c r="AT374" s="157" t="s">
        <v>147</v>
      </c>
      <c r="AU374" s="157" t="s">
        <v>152</v>
      </c>
      <c r="AY374" s="17" t="s">
        <v>144</v>
      </c>
      <c r="BE374" s="158">
        <f>IF(N374="základná",J374,0)</f>
        <v>0</v>
      </c>
      <c r="BF374" s="158">
        <f>IF(N374="znížená",J374,0)</f>
        <v>0</v>
      </c>
      <c r="BG374" s="158">
        <f>IF(N374="zákl. prenesená",J374,0)</f>
        <v>0</v>
      </c>
      <c r="BH374" s="158">
        <f>IF(N374="zníž. prenesená",J374,0)</f>
        <v>0</v>
      </c>
      <c r="BI374" s="158">
        <f>IF(N374="nulová",J374,0)</f>
        <v>0</v>
      </c>
      <c r="BJ374" s="17" t="s">
        <v>152</v>
      </c>
      <c r="BK374" s="158">
        <f>ROUND(I374*H374,2)</f>
        <v>0</v>
      </c>
      <c r="BL374" s="17" t="s">
        <v>151</v>
      </c>
      <c r="BM374" s="157" t="s">
        <v>619</v>
      </c>
    </row>
    <row r="375" spans="1:65" s="13" customFormat="1" ht="22.5" x14ac:dyDescent="0.2">
      <c r="B375" s="159"/>
      <c r="D375" s="160" t="s">
        <v>154</v>
      </c>
      <c r="E375" s="161" t="s">
        <v>1</v>
      </c>
      <c r="F375" s="162" t="s">
        <v>620</v>
      </c>
      <c r="H375" s="163">
        <v>34.049999999999997</v>
      </c>
      <c r="I375" s="164"/>
      <c r="L375" s="159"/>
      <c r="M375" s="165"/>
      <c r="N375" s="166"/>
      <c r="O375" s="166"/>
      <c r="P375" s="166"/>
      <c r="Q375" s="166"/>
      <c r="R375" s="166"/>
      <c r="S375" s="166"/>
      <c r="T375" s="167"/>
      <c r="AT375" s="161" t="s">
        <v>154</v>
      </c>
      <c r="AU375" s="161" t="s">
        <v>152</v>
      </c>
      <c r="AV375" s="13" t="s">
        <v>152</v>
      </c>
      <c r="AW375" s="13" t="s">
        <v>30</v>
      </c>
      <c r="AX375" s="13" t="s">
        <v>73</v>
      </c>
      <c r="AY375" s="161" t="s">
        <v>144</v>
      </c>
    </row>
    <row r="376" spans="1:65" s="13" customFormat="1" x14ac:dyDescent="0.2">
      <c r="B376" s="159"/>
      <c r="D376" s="160" t="s">
        <v>154</v>
      </c>
      <c r="E376" s="161" t="s">
        <v>1</v>
      </c>
      <c r="F376" s="162" t="s">
        <v>202</v>
      </c>
      <c r="H376" s="163">
        <v>43.8</v>
      </c>
      <c r="I376" s="164"/>
      <c r="L376" s="159"/>
      <c r="M376" s="165"/>
      <c r="N376" s="166"/>
      <c r="O376" s="166"/>
      <c r="P376" s="166"/>
      <c r="Q376" s="166"/>
      <c r="R376" s="166"/>
      <c r="S376" s="166"/>
      <c r="T376" s="167"/>
      <c r="AT376" s="161" t="s">
        <v>154</v>
      </c>
      <c r="AU376" s="161" t="s">
        <v>152</v>
      </c>
      <c r="AV376" s="13" t="s">
        <v>152</v>
      </c>
      <c r="AW376" s="13" t="s">
        <v>30</v>
      </c>
      <c r="AX376" s="13" t="s">
        <v>73</v>
      </c>
      <c r="AY376" s="161" t="s">
        <v>144</v>
      </c>
    </row>
    <row r="377" spans="1:65" s="14" customFormat="1" x14ac:dyDescent="0.2">
      <c r="B377" s="179"/>
      <c r="D377" s="160" t="s">
        <v>154</v>
      </c>
      <c r="E377" s="180" t="s">
        <v>1</v>
      </c>
      <c r="F377" s="181" t="s">
        <v>203</v>
      </c>
      <c r="H377" s="182">
        <v>77.849999999999994</v>
      </c>
      <c r="I377" s="183"/>
      <c r="L377" s="179"/>
      <c r="M377" s="184"/>
      <c r="N377" s="185"/>
      <c r="O377" s="185"/>
      <c r="P377" s="185"/>
      <c r="Q377" s="185"/>
      <c r="R377" s="185"/>
      <c r="S377" s="185"/>
      <c r="T377" s="186"/>
      <c r="AT377" s="180" t="s">
        <v>154</v>
      </c>
      <c r="AU377" s="180" t="s">
        <v>152</v>
      </c>
      <c r="AV377" s="14" t="s">
        <v>151</v>
      </c>
      <c r="AW377" s="14" t="s">
        <v>30</v>
      </c>
      <c r="AX377" s="14" t="s">
        <v>81</v>
      </c>
      <c r="AY377" s="180" t="s">
        <v>144</v>
      </c>
    </row>
    <row r="378" spans="1:65" s="2" customFormat="1" ht="24.2" customHeight="1" x14ac:dyDescent="0.2">
      <c r="A378" s="32"/>
      <c r="B378" s="144"/>
      <c r="C378" s="145" t="s">
        <v>621</v>
      </c>
      <c r="D378" s="145" t="s">
        <v>147</v>
      </c>
      <c r="E378" s="146" t="s">
        <v>622</v>
      </c>
      <c r="F378" s="147" t="s">
        <v>623</v>
      </c>
      <c r="G378" s="148" t="s">
        <v>199</v>
      </c>
      <c r="H378" s="149">
        <v>111.9</v>
      </c>
      <c r="I378" s="150"/>
      <c r="J378" s="151">
        <f>ROUND(I378*H378,2)</f>
        <v>0</v>
      </c>
      <c r="K378" s="152"/>
      <c r="L378" s="33"/>
      <c r="M378" s="153" t="s">
        <v>1</v>
      </c>
      <c r="N378" s="154" t="s">
        <v>39</v>
      </c>
      <c r="O378" s="58"/>
      <c r="P378" s="155">
        <f>O378*H378</f>
        <v>0</v>
      </c>
      <c r="Q378" s="155">
        <v>0.12966</v>
      </c>
      <c r="R378" s="155">
        <f>Q378*H378</f>
        <v>14.508954000000001</v>
      </c>
      <c r="S378" s="155">
        <v>0</v>
      </c>
      <c r="T378" s="156">
        <f>S378*H378</f>
        <v>0</v>
      </c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R378" s="157" t="s">
        <v>151</v>
      </c>
      <c r="AT378" s="157" t="s">
        <v>147</v>
      </c>
      <c r="AU378" s="157" t="s">
        <v>152</v>
      </c>
      <c r="AY378" s="17" t="s">
        <v>144</v>
      </c>
      <c r="BE378" s="158">
        <f>IF(N378="základná",J378,0)</f>
        <v>0</v>
      </c>
      <c r="BF378" s="158">
        <f>IF(N378="znížená",J378,0)</f>
        <v>0</v>
      </c>
      <c r="BG378" s="158">
        <f>IF(N378="zákl. prenesená",J378,0)</f>
        <v>0</v>
      </c>
      <c r="BH378" s="158">
        <f>IF(N378="zníž. prenesená",J378,0)</f>
        <v>0</v>
      </c>
      <c r="BI378" s="158">
        <f>IF(N378="nulová",J378,0)</f>
        <v>0</v>
      </c>
      <c r="BJ378" s="17" t="s">
        <v>152</v>
      </c>
      <c r="BK378" s="158">
        <f>ROUND(I378*H378,2)</f>
        <v>0</v>
      </c>
      <c r="BL378" s="17" t="s">
        <v>151</v>
      </c>
      <c r="BM378" s="157" t="s">
        <v>624</v>
      </c>
    </row>
    <row r="379" spans="1:65" s="13" customFormat="1" x14ac:dyDescent="0.2">
      <c r="B379" s="159"/>
      <c r="D379" s="160" t="s">
        <v>154</v>
      </c>
      <c r="E379" s="161" t="s">
        <v>1</v>
      </c>
      <c r="F379" s="162" t="s">
        <v>201</v>
      </c>
      <c r="H379" s="163">
        <v>68.099999999999994</v>
      </c>
      <c r="I379" s="164"/>
      <c r="L379" s="159"/>
      <c r="M379" s="165"/>
      <c r="N379" s="166"/>
      <c r="O379" s="166"/>
      <c r="P379" s="166"/>
      <c r="Q379" s="166"/>
      <c r="R379" s="166"/>
      <c r="S379" s="166"/>
      <c r="T379" s="167"/>
      <c r="AT379" s="161" t="s">
        <v>154</v>
      </c>
      <c r="AU379" s="161" t="s">
        <v>152</v>
      </c>
      <c r="AV379" s="13" t="s">
        <v>152</v>
      </c>
      <c r="AW379" s="13" t="s">
        <v>30</v>
      </c>
      <c r="AX379" s="13" t="s">
        <v>73</v>
      </c>
      <c r="AY379" s="161" t="s">
        <v>144</v>
      </c>
    </row>
    <row r="380" spans="1:65" s="13" customFormat="1" x14ac:dyDescent="0.2">
      <c r="B380" s="159"/>
      <c r="D380" s="160" t="s">
        <v>154</v>
      </c>
      <c r="E380" s="161" t="s">
        <v>1</v>
      </c>
      <c r="F380" s="162" t="s">
        <v>202</v>
      </c>
      <c r="H380" s="163">
        <v>43.8</v>
      </c>
      <c r="I380" s="164"/>
      <c r="L380" s="159"/>
      <c r="M380" s="165"/>
      <c r="N380" s="166"/>
      <c r="O380" s="166"/>
      <c r="P380" s="166"/>
      <c r="Q380" s="166"/>
      <c r="R380" s="166"/>
      <c r="S380" s="166"/>
      <c r="T380" s="167"/>
      <c r="AT380" s="161" t="s">
        <v>154</v>
      </c>
      <c r="AU380" s="161" t="s">
        <v>152</v>
      </c>
      <c r="AV380" s="13" t="s">
        <v>152</v>
      </c>
      <c r="AW380" s="13" t="s">
        <v>30</v>
      </c>
      <c r="AX380" s="13" t="s">
        <v>73</v>
      </c>
      <c r="AY380" s="161" t="s">
        <v>144</v>
      </c>
    </row>
    <row r="381" spans="1:65" s="14" customFormat="1" x14ac:dyDescent="0.2">
      <c r="B381" s="179"/>
      <c r="D381" s="160" t="s">
        <v>154</v>
      </c>
      <c r="E381" s="180" t="s">
        <v>1</v>
      </c>
      <c r="F381" s="181" t="s">
        <v>203</v>
      </c>
      <c r="H381" s="182">
        <v>111.9</v>
      </c>
      <c r="I381" s="183"/>
      <c r="L381" s="179"/>
      <c r="M381" s="184"/>
      <c r="N381" s="185"/>
      <c r="O381" s="185"/>
      <c r="P381" s="185"/>
      <c r="Q381" s="185"/>
      <c r="R381" s="185"/>
      <c r="S381" s="185"/>
      <c r="T381" s="186"/>
      <c r="AT381" s="180" t="s">
        <v>154</v>
      </c>
      <c r="AU381" s="180" t="s">
        <v>152</v>
      </c>
      <c r="AV381" s="14" t="s">
        <v>151</v>
      </c>
      <c r="AW381" s="14" t="s">
        <v>30</v>
      </c>
      <c r="AX381" s="14" t="s">
        <v>81</v>
      </c>
      <c r="AY381" s="180" t="s">
        <v>144</v>
      </c>
    </row>
    <row r="382" spans="1:65" s="2" customFormat="1" ht="24.2" customHeight="1" x14ac:dyDescent="0.2">
      <c r="A382" s="32"/>
      <c r="B382" s="144"/>
      <c r="C382" s="145" t="s">
        <v>625</v>
      </c>
      <c r="D382" s="145" t="s">
        <v>147</v>
      </c>
      <c r="E382" s="146" t="s">
        <v>626</v>
      </c>
      <c r="F382" s="147" t="s">
        <v>627</v>
      </c>
      <c r="G382" s="148" t="s">
        <v>223</v>
      </c>
      <c r="H382" s="149">
        <v>34.4</v>
      </c>
      <c r="I382" s="150"/>
      <c r="J382" s="151">
        <f>ROUND(I382*H382,2)</f>
        <v>0</v>
      </c>
      <c r="K382" s="152"/>
      <c r="L382" s="33"/>
      <c r="M382" s="153" t="s">
        <v>1</v>
      </c>
      <c r="N382" s="154" t="s">
        <v>39</v>
      </c>
      <c r="O382" s="58"/>
      <c r="P382" s="155">
        <f>O382*H382</f>
        <v>0</v>
      </c>
      <c r="Q382" s="155">
        <v>0.19843</v>
      </c>
      <c r="R382" s="155">
        <f>Q382*H382</f>
        <v>6.8259919999999994</v>
      </c>
      <c r="S382" s="155">
        <v>0</v>
      </c>
      <c r="T382" s="156">
        <f>S382*H382</f>
        <v>0</v>
      </c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R382" s="157" t="s">
        <v>151</v>
      </c>
      <c r="AT382" s="157" t="s">
        <v>147</v>
      </c>
      <c r="AU382" s="157" t="s">
        <v>152</v>
      </c>
      <c r="AY382" s="17" t="s">
        <v>144</v>
      </c>
      <c r="BE382" s="158">
        <f>IF(N382="základná",J382,0)</f>
        <v>0</v>
      </c>
      <c r="BF382" s="158">
        <f>IF(N382="znížená",J382,0)</f>
        <v>0</v>
      </c>
      <c r="BG382" s="158">
        <f>IF(N382="zákl. prenesená",J382,0)</f>
        <v>0</v>
      </c>
      <c r="BH382" s="158">
        <f>IF(N382="zníž. prenesená",J382,0)</f>
        <v>0</v>
      </c>
      <c r="BI382" s="158">
        <f>IF(N382="nulová",J382,0)</f>
        <v>0</v>
      </c>
      <c r="BJ382" s="17" t="s">
        <v>152</v>
      </c>
      <c r="BK382" s="158">
        <f>ROUND(I382*H382,2)</f>
        <v>0</v>
      </c>
      <c r="BL382" s="17" t="s">
        <v>151</v>
      </c>
      <c r="BM382" s="157" t="s">
        <v>628</v>
      </c>
    </row>
    <row r="383" spans="1:65" s="13" customFormat="1" x14ac:dyDescent="0.2">
      <c r="B383" s="159"/>
      <c r="D383" s="160" t="s">
        <v>154</v>
      </c>
      <c r="E383" s="161" t="s">
        <v>1</v>
      </c>
      <c r="F383" s="162" t="s">
        <v>629</v>
      </c>
      <c r="H383" s="163">
        <v>34.4</v>
      </c>
      <c r="I383" s="164"/>
      <c r="L383" s="159"/>
      <c r="M383" s="165"/>
      <c r="N383" s="166"/>
      <c r="O383" s="166"/>
      <c r="P383" s="166"/>
      <c r="Q383" s="166"/>
      <c r="R383" s="166"/>
      <c r="S383" s="166"/>
      <c r="T383" s="167"/>
      <c r="AT383" s="161" t="s">
        <v>154</v>
      </c>
      <c r="AU383" s="161" t="s">
        <v>152</v>
      </c>
      <c r="AV383" s="13" t="s">
        <v>152</v>
      </c>
      <c r="AW383" s="13" t="s">
        <v>30</v>
      </c>
      <c r="AX383" s="13" t="s">
        <v>81</v>
      </c>
      <c r="AY383" s="161" t="s">
        <v>144</v>
      </c>
    </row>
    <row r="384" spans="1:65" s="2" customFormat="1" ht="24.2" customHeight="1" x14ac:dyDescent="0.2">
      <c r="A384" s="32"/>
      <c r="B384" s="144"/>
      <c r="C384" s="168" t="s">
        <v>630</v>
      </c>
      <c r="D384" s="168" t="s">
        <v>189</v>
      </c>
      <c r="E384" s="169" t="s">
        <v>631</v>
      </c>
      <c r="F384" s="170" t="s">
        <v>632</v>
      </c>
      <c r="G384" s="171" t="s">
        <v>342</v>
      </c>
      <c r="H384" s="172">
        <v>34.744</v>
      </c>
      <c r="I384" s="173"/>
      <c r="J384" s="174">
        <f>ROUND(I384*H384,2)</f>
        <v>0</v>
      </c>
      <c r="K384" s="175"/>
      <c r="L384" s="176"/>
      <c r="M384" s="177" t="s">
        <v>1</v>
      </c>
      <c r="N384" s="178" t="s">
        <v>39</v>
      </c>
      <c r="O384" s="58"/>
      <c r="P384" s="155">
        <f>O384*H384</f>
        <v>0</v>
      </c>
      <c r="Q384" s="155">
        <v>8.1000000000000003E-2</v>
      </c>
      <c r="R384" s="155">
        <f>Q384*H384</f>
        <v>2.8142640000000001</v>
      </c>
      <c r="S384" s="155">
        <v>0</v>
      </c>
      <c r="T384" s="156">
        <f>S384*H384</f>
        <v>0</v>
      </c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R384" s="157" t="s">
        <v>183</v>
      </c>
      <c r="AT384" s="157" t="s">
        <v>189</v>
      </c>
      <c r="AU384" s="157" t="s">
        <v>152</v>
      </c>
      <c r="AY384" s="17" t="s">
        <v>144</v>
      </c>
      <c r="BE384" s="158">
        <f>IF(N384="základná",J384,0)</f>
        <v>0</v>
      </c>
      <c r="BF384" s="158">
        <f>IF(N384="znížená",J384,0)</f>
        <v>0</v>
      </c>
      <c r="BG384" s="158">
        <f>IF(N384="zákl. prenesená",J384,0)</f>
        <v>0</v>
      </c>
      <c r="BH384" s="158">
        <f>IF(N384="zníž. prenesená",J384,0)</f>
        <v>0</v>
      </c>
      <c r="BI384" s="158">
        <f>IF(N384="nulová",J384,0)</f>
        <v>0</v>
      </c>
      <c r="BJ384" s="17" t="s">
        <v>152</v>
      </c>
      <c r="BK384" s="158">
        <f>ROUND(I384*H384,2)</f>
        <v>0</v>
      </c>
      <c r="BL384" s="17" t="s">
        <v>151</v>
      </c>
      <c r="BM384" s="157" t="s">
        <v>633</v>
      </c>
    </row>
    <row r="385" spans="1:65" s="13" customFormat="1" x14ac:dyDescent="0.2">
      <c r="B385" s="159"/>
      <c r="D385" s="160" t="s">
        <v>154</v>
      </c>
      <c r="F385" s="162" t="s">
        <v>634</v>
      </c>
      <c r="H385" s="163">
        <v>34.744</v>
      </c>
      <c r="I385" s="164"/>
      <c r="L385" s="159"/>
      <c r="M385" s="165"/>
      <c r="N385" s="166"/>
      <c r="O385" s="166"/>
      <c r="P385" s="166"/>
      <c r="Q385" s="166"/>
      <c r="R385" s="166"/>
      <c r="S385" s="166"/>
      <c r="T385" s="167"/>
      <c r="AT385" s="161" t="s">
        <v>154</v>
      </c>
      <c r="AU385" s="161" t="s">
        <v>152</v>
      </c>
      <c r="AV385" s="13" t="s">
        <v>152</v>
      </c>
      <c r="AW385" s="13" t="s">
        <v>3</v>
      </c>
      <c r="AX385" s="13" t="s">
        <v>81</v>
      </c>
      <c r="AY385" s="161" t="s">
        <v>144</v>
      </c>
    </row>
    <row r="386" spans="1:65" s="12" customFormat="1" ht="22.9" customHeight="1" x14ac:dyDescent="0.2">
      <c r="B386" s="131"/>
      <c r="D386" s="132" t="s">
        <v>72</v>
      </c>
      <c r="E386" s="142" t="s">
        <v>635</v>
      </c>
      <c r="F386" s="142" t="s">
        <v>636</v>
      </c>
      <c r="I386" s="134"/>
      <c r="J386" s="143">
        <f>BK386</f>
        <v>0</v>
      </c>
      <c r="L386" s="131"/>
      <c r="M386" s="136"/>
      <c r="N386" s="137"/>
      <c r="O386" s="137"/>
      <c r="P386" s="138">
        <f>SUM(P387:P390)</f>
        <v>0</v>
      </c>
      <c r="Q386" s="137"/>
      <c r="R386" s="138">
        <f>SUM(R387:R390)</f>
        <v>7.400000000000001E-2</v>
      </c>
      <c r="S386" s="137"/>
      <c r="T386" s="139">
        <f>SUM(T387:T390)</f>
        <v>0</v>
      </c>
      <c r="AR386" s="132" t="s">
        <v>81</v>
      </c>
      <c r="AT386" s="140" t="s">
        <v>72</v>
      </c>
      <c r="AU386" s="140" t="s">
        <v>81</v>
      </c>
      <c r="AY386" s="132" t="s">
        <v>144</v>
      </c>
      <c r="BK386" s="141">
        <f>SUM(BK387:BK390)</f>
        <v>0</v>
      </c>
    </row>
    <row r="387" spans="1:65" s="2" customFormat="1" ht="37.9" customHeight="1" x14ac:dyDescent="0.2">
      <c r="A387" s="32"/>
      <c r="B387" s="144"/>
      <c r="C387" s="145" t="s">
        <v>637</v>
      </c>
      <c r="D387" s="145" t="s">
        <v>147</v>
      </c>
      <c r="E387" s="146" t="s">
        <v>638</v>
      </c>
      <c r="F387" s="147" t="s">
        <v>1199</v>
      </c>
      <c r="G387" s="148" t="s">
        <v>223</v>
      </c>
      <c r="H387" s="149">
        <v>200</v>
      </c>
      <c r="I387" s="150"/>
      <c r="J387" s="151">
        <f>ROUND(I387*H387,2)</f>
        <v>0</v>
      </c>
      <c r="K387" s="152"/>
      <c r="L387" s="33"/>
      <c r="M387" s="153" t="s">
        <v>1</v>
      </c>
      <c r="N387" s="154" t="s">
        <v>39</v>
      </c>
      <c r="O387" s="58"/>
      <c r="P387" s="155">
        <f>O387*H387</f>
        <v>0</v>
      </c>
      <c r="Q387" s="155">
        <v>1.1E-4</v>
      </c>
      <c r="R387" s="155">
        <f>Q387*H387</f>
        <v>2.2000000000000002E-2</v>
      </c>
      <c r="S387" s="155">
        <v>0</v>
      </c>
      <c r="T387" s="156">
        <f>S387*H387</f>
        <v>0</v>
      </c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R387" s="157" t="s">
        <v>151</v>
      </c>
      <c r="AT387" s="157" t="s">
        <v>147</v>
      </c>
      <c r="AU387" s="157" t="s">
        <v>152</v>
      </c>
      <c r="AY387" s="17" t="s">
        <v>144</v>
      </c>
      <c r="BE387" s="158">
        <f>IF(N387="základná",J387,0)</f>
        <v>0</v>
      </c>
      <c r="BF387" s="158">
        <f>IF(N387="znížená",J387,0)</f>
        <v>0</v>
      </c>
      <c r="BG387" s="158">
        <f>IF(N387="zákl. prenesená",J387,0)</f>
        <v>0</v>
      </c>
      <c r="BH387" s="158">
        <f>IF(N387="zníž. prenesená",J387,0)</f>
        <v>0</v>
      </c>
      <c r="BI387" s="158">
        <f>IF(N387="nulová",J387,0)</f>
        <v>0</v>
      </c>
      <c r="BJ387" s="17" t="s">
        <v>152</v>
      </c>
      <c r="BK387" s="158">
        <f>ROUND(I387*H387,2)</f>
        <v>0</v>
      </c>
      <c r="BL387" s="17" t="s">
        <v>151</v>
      </c>
      <c r="BM387" s="157" t="s">
        <v>639</v>
      </c>
    </row>
    <row r="388" spans="1:65" s="2" customFormat="1" ht="37.9" customHeight="1" x14ac:dyDescent="0.2">
      <c r="A388" s="32"/>
      <c r="B388" s="144"/>
      <c r="C388" s="145" t="s">
        <v>640</v>
      </c>
      <c r="D388" s="145" t="s">
        <v>147</v>
      </c>
      <c r="E388" s="146" t="s">
        <v>641</v>
      </c>
      <c r="F388" s="147" t="s">
        <v>1200</v>
      </c>
      <c r="G388" s="148" t="s">
        <v>223</v>
      </c>
      <c r="H388" s="149">
        <v>200</v>
      </c>
      <c r="I388" s="150"/>
      <c r="J388" s="151">
        <f>ROUND(I388*H388,2)</f>
        <v>0</v>
      </c>
      <c r="K388" s="152"/>
      <c r="L388" s="33"/>
      <c r="M388" s="153" t="s">
        <v>1</v>
      </c>
      <c r="N388" s="154" t="s">
        <v>39</v>
      </c>
      <c r="O388" s="58"/>
      <c r="P388" s="155">
        <f>O388*H388</f>
        <v>0</v>
      </c>
      <c r="Q388" s="155">
        <v>4.0000000000000003E-5</v>
      </c>
      <c r="R388" s="155">
        <f>Q388*H388</f>
        <v>8.0000000000000002E-3</v>
      </c>
      <c r="S388" s="155">
        <v>0</v>
      </c>
      <c r="T388" s="156">
        <f>S388*H388</f>
        <v>0</v>
      </c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R388" s="157" t="s">
        <v>151</v>
      </c>
      <c r="AT388" s="157" t="s">
        <v>147</v>
      </c>
      <c r="AU388" s="157" t="s">
        <v>152</v>
      </c>
      <c r="AY388" s="17" t="s">
        <v>144</v>
      </c>
      <c r="BE388" s="158">
        <f>IF(N388="základná",J388,0)</f>
        <v>0</v>
      </c>
      <c r="BF388" s="158">
        <f>IF(N388="znížená",J388,0)</f>
        <v>0</v>
      </c>
      <c r="BG388" s="158">
        <f>IF(N388="zákl. prenesená",J388,0)</f>
        <v>0</v>
      </c>
      <c r="BH388" s="158">
        <f>IF(N388="zníž. prenesená",J388,0)</f>
        <v>0</v>
      </c>
      <c r="BI388" s="158">
        <f>IF(N388="nulová",J388,0)</f>
        <v>0</v>
      </c>
      <c r="BJ388" s="17" t="s">
        <v>152</v>
      </c>
      <c r="BK388" s="158">
        <f>ROUND(I388*H388,2)</f>
        <v>0</v>
      </c>
      <c r="BL388" s="17" t="s">
        <v>151</v>
      </c>
      <c r="BM388" s="157" t="s">
        <v>642</v>
      </c>
    </row>
    <row r="389" spans="1:65" s="2" customFormat="1" ht="37.9" customHeight="1" x14ac:dyDescent="0.2">
      <c r="A389" s="32"/>
      <c r="B389" s="144"/>
      <c r="C389" s="145" t="s">
        <v>643</v>
      </c>
      <c r="D389" s="145" t="s">
        <v>147</v>
      </c>
      <c r="E389" s="146" t="s">
        <v>644</v>
      </c>
      <c r="F389" s="147" t="s">
        <v>1201</v>
      </c>
      <c r="G389" s="148" t="s">
        <v>223</v>
      </c>
      <c r="H389" s="149">
        <v>200</v>
      </c>
      <c r="I389" s="150"/>
      <c r="J389" s="151">
        <f>ROUND(I389*H389,2)</f>
        <v>0</v>
      </c>
      <c r="K389" s="152"/>
      <c r="L389" s="33"/>
      <c r="M389" s="153" t="s">
        <v>1</v>
      </c>
      <c r="N389" s="154" t="s">
        <v>39</v>
      </c>
      <c r="O389" s="58"/>
      <c r="P389" s="155">
        <f>O389*H389</f>
        <v>0</v>
      </c>
      <c r="Q389" s="155">
        <v>2.2000000000000001E-4</v>
      </c>
      <c r="R389" s="155">
        <f>Q389*H389</f>
        <v>4.4000000000000004E-2</v>
      </c>
      <c r="S389" s="155">
        <v>0</v>
      </c>
      <c r="T389" s="156">
        <f>S389*H389</f>
        <v>0</v>
      </c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R389" s="157" t="s">
        <v>151</v>
      </c>
      <c r="AT389" s="157" t="s">
        <v>147</v>
      </c>
      <c r="AU389" s="157" t="s">
        <v>152</v>
      </c>
      <c r="AY389" s="17" t="s">
        <v>144</v>
      </c>
      <c r="BE389" s="158">
        <f>IF(N389="základná",J389,0)</f>
        <v>0</v>
      </c>
      <c r="BF389" s="158">
        <f>IF(N389="znížená",J389,0)</f>
        <v>0</v>
      </c>
      <c r="BG389" s="158">
        <f>IF(N389="zákl. prenesená",J389,0)</f>
        <v>0</v>
      </c>
      <c r="BH389" s="158">
        <f>IF(N389="zníž. prenesená",J389,0)</f>
        <v>0</v>
      </c>
      <c r="BI389" s="158">
        <f>IF(N389="nulová",J389,0)</f>
        <v>0</v>
      </c>
      <c r="BJ389" s="17" t="s">
        <v>152</v>
      </c>
      <c r="BK389" s="158">
        <f>ROUND(I389*H389,2)</f>
        <v>0</v>
      </c>
      <c r="BL389" s="17" t="s">
        <v>151</v>
      </c>
      <c r="BM389" s="157" t="s">
        <v>645</v>
      </c>
    </row>
    <row r="390" spans="1:65" s="2" customFormat="1" ht="26.25" customHeight="1" x14ac:dyDescent="0.2">
      <c r="A390" s="32"/>
      <c r="B390" s="144"/>
      <c r="C390" s="145" t="s">
        <v>646</v>
      </c>
      <c r="D390" s="145" t="s">
        <v>147</v>
      </c>
      <c r="E390" s="146" t="s">
        <v>647</v>
      </c>
      <c r="F390" s="147" t="s">
        <v>1202</v>
      </c>
      <c r="G390" s="148" t="s">
        <v>223</v>
      </c>
      <c r="H390" s="149">
        <v>600</v>
      </c>
      <c r="I390" s="150"/>
      <c r="J390" s="151">
        <f>ROUND(I390*H390,2)</f>
        <v>0</v>
      </c>
      <c r="K390" s="152"/>
      <c r="L390" s="33"/>
      <c r="M390" s="153" t="s">
        <v>1</v>
      </c>
      <c r="N390" s="154" t="s">
        <v>39</v>
      </c>
      <c r="O390" s="58"/>
      <c r="P390" s="155">
        <f>O390*H390</f>
        <v>0</v>
      </c>
      <c r="Q390" s="155">
        <v>0</v>
      </c>
      <c r="R390" s="155">
        <f>Q390*H390</f>
        <v>0</v>
      </c>
      <c r="S390" s="155">
        <v>0</v>
      </c>
      <c r="T390" s="156">
        <f>S390*H390</f>
        <v>0</v>
      </c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R390" s="157" t="s">
        <v>151</v>
      </c>
      <c r="AT390" s="157" t="s">
        <v>147</v>
      </c>
      <c r="AU390" s="157" t="s">
        <v>152</v>
      </c>
      <c r="AY390" s="17" t="s">
        <v>144</v>
      </c>
      <c r="BE390" s="158">
        <f>IF(N390="základná",J390,0)</f>
        <v>0</v>
      </c>
      <c r="BF390" s="158">
        <f>IF(N390="znížená",J390,0)</f>
        <v>0</v>
      </c>
      <c r="BG390" s="158">
        <f>IF(N390="zákl. prenesená",J390,0)</f>
        <v>0</v>
      </c>
      <c r="BH390" s="158">
        <f>IF(N390="zníž. prenesená",J390,0)</f>
        <v>0</v>
      </c>
      <c r="BI390" s="158">
        <f>IF(N390="nulová",J390,0)</f>
        <v>0</v>
      </c>
      <c r="BJ390" s="17" t="s">
        <v>152</v>
      </c>
      <c r="BK390" s="158">
        <f>ROUND(I390*H390,2)</f>
        <v>0</v>
      </c>
      <c r="BL390" s="17" t="s">
        <v>151</v>
      </c>
      <c r="BM390" s="157" t="s">
        <v>648</v>
      </c>
    </row>
    <row r="391" spans="1:65" s="12" customFormat="1" ht="22.9" customHeight="1" x14ac:dyDescent="0.2">
      <c r="B391" s="131"/>
      <c r="D391" s="132" t="s">
        <v>72</v>
      </c>
      <c r="E391" s="142" t="s">
        <v>649</v>
      </c>
      <c r="F391" s="142" t="s">
        <v>650</v>
      </c>
      <c r="I391" s="134"/>
      <c r="J391" s="143">
        <f>BK391</f>
        <v>0</v>
      </c>
      <c r="L391" s="131"/>
      <c r="M391" s="136"/>
      <c r="N391" s="137"/>
      <c r="O391" s="137"/>
      <c r="P391" s="138">
        <f>SUM(P392:P401)</f>
        <v>0</v>
      </c>
      <c r="Q391" s="137"/>
      <c r="R391" s="138">
        <f>SUM(R392:R401)</f>
        <v>0.49251840000000002</v>
      </c>
      <c r="S391" s="137"/>
      <c r="T391" s="139">
        <f>SUM(T392:T401)</f>
        <v>0</v>
      </c>
      <c r="AR391" s="132" t="s">
        <v>81</v>
      </c>
      <c r="AT391" s="140" t="s">
        <v>72</v>
      </c>
      <c r="AU391" s="140" t="s">
        <v>81</v>
      </c>
      <c r="AY391" s="132" t="s">
        <v>144</v>
      </c>
      <c r="BK391" s="141">
        <f>SUM(BK392:BK401)</f>
        <v>0</v>
      </c>
    </row>
    <row r="392" spans="1:65" s="2" customFormat="1" ht="24.2" customHeight="1" x14ac:dyDescent="0.2">
      <c r="A392" s="32"/>
      <c r="B392" s="144"/>
      <c r="C392" s="145" t="s">
        <v>651</v>
      </c>
      <c r="D392" s="145" t="s">
        <v>147</v>
      </c>
      <c r="E392" s="146" t="s">
        <v>652</v>
      </c>
      <c r="F392" s="147" t="s">
        <v>653</v>
      </c>
      <c r="G392" s="148" t="s">
        <v>199</v>
      </c>
      <c r="H392" s="149">
        <v>847.38</v>
      </c>
      <c r="I392" s="150"/>
      <c r="J392" s="151">
        <f>ROUND(I392*H392,2)</f>
        <v>0</v>
      </c>
      <c r="K392" s="152"/>
      <c r="L392" s="33"/>
      <c r="M392" s="153" t="s">
        <v>1</v>
      </c>
      <c r="N392" s="154" t="s">
        <v>39</v>
      </c>
      <c r="O392" s="58"/>
      <c r="P392" s="155">
        <f>O392*H392</f>
        <v>0</v>
      </c>
      <c r="Q392" s="155">
        <v>4.8000000000000001E-4</v>
      </c>
      <c r="R392" s="155">
        <f>Q392*H392</f>
        <v>0.4067424</v>
      </c>
      <c r="S392" s="155">
        <v>0</v>
      </c>
      <c r="T392" s="156">
        <f>S392*H392</f>
        <v>0</v>
      </c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R392" s="157" t="s">
        <v>151</v>
      </c>
      <c r="AT392" s="157" t="s">
        <v>147</v>
      </c>
      <c r="AU392" s="157" t="s">
        <v>152</v>
      </c>
      <c r="AY392" s="17" t="s">
        <v>144</v>
      </c>
      <c r="BE392" s="158">
        <f>IF(N392="základná",J392,0)</f>
        <v>0</v>
      </c>
      <c r="BF392" s="158">
        <f>IF(N392="znížená",J392,0)</f>
        <v>0</v>
      </c>
      <c r="BG392" s="158">
        <f>IF(N392="zákl. prenesená",J392,0)</f>
        <v>0</v>
      </c>
      <c r="BH392" s="158">
        <f>IF(N392="zníž. prenesená",J392,0)</f>
        <v>0</v>
      </c>
      <c r="BI392" s="158">
        <f>IF(N392="nulová",J392,0)</f>
        <v>0</v>
      </c>
      <c r="BJ392" s="17" t="s">
        <v>152</v>
      </c>
      <c r="BK392" s="158">
        <f>ROUND(I392*H392,2)</f>
        <v>0</v>
      </c>
      <c r="BL392" s="17" t="s">
        <v>151</v>
      </c>
      <c r="BM392" s="157" t="s">
        <v>654</v>
      </c>
    </row>
    <row r="393" spans="1:65" s="13" customFormat="1" x14ac:dyDescent="0.2">
      <c r="B393" s="159"/>
      <c r="D393" s="160" t="s">
        <v>154</v>
      </c>
      <c r="E393" s="161" t="s">
        <v>1</v>
      </c>
      <c r="F393" s="162" t="s">
        <v>655</v>
      </c>
      <c r="H393" s="163">
        <v>730.5</v>
      </c>
      <c r="I393" s="164"/>
      <c r="L393" s="159"/>
      <c r="M393" s="165"/>
      <c r="N393" s="166"/>
      <c r="O393" s="166"/>
      <c r="P393" s="166"/>
      <c r="Q393" s="166"/>
      <c r="R393" s="166"/>
      <c r="S393" s="166"/>
      <c r="T393" s="167"/>
      <c r="AT393" s="161" t="s">
        <v>154</v>
      </c>
      <c r="AU393" s="161" t="s">
        <v>152</v>
      </c>
      <c r="AV393" s="13" t="s">
        <v>152</v>
      </c>
      <c r="AW393" s="13" t="s">
        <v>30</v>
      </c>
      <c r="AX393" s="13" t="s">
        <v>73</v>
      </c>
      <c r="AY393" s="161" t="s">
        <v>144</v>
      </c>
    </row>
    <row r="394" spans="1:65" s="13" customFormat="1" x14ac:dyDescent="0.2">
      <c r="B394" s="159"/>
      <c r="D394" s="160" t="s">
        <v>154</v>
      </c>
      <c r="E394" s="161" t="s">
        <v>1</v>
      </c>
      <c r="F394" s="162" t="s">
        <v>656</v>
      </c>
      <c r="H394" s="163">
        <v>116.88</v>
      </c>
      <c r="I394" s="164"/>
      <c r="L394" s="159"/>
      <c r="M394" s="165"/>
      <c r="N394" s="166"/>
      <c r="O394" s="166"/>
      <c r="P394" s="166"/>
      <c r="Q394" s="166"/>
      <c r="R394" s="166"/>
      <c r="S394" s="166"/>
      <c r="T394" s="167"/>
      <c r="AT394" s="161" t="s">
        <v>154</v>
      </c>
      <c r="AU394" s="161" t="s">
        <v>152</v>
      </c>
      <c r="AV394" s="13" t="s">
        <v>152</v>
      </c>
      <c r="AW394" s="13" t="s">
        <v>30</v>
      </c>
      <c r="AX394" s="13" t="s">
        <v>73</v>
      </c>
      <c r="AY394" s="161" t="s">
        <v>144</v>
      </c>
    </row>
    <row r="395" spans="1:65" s="14" customFormat="1" x14ac:dyDescent="0.2">
      <c r="B395" s="179"/>
      <c r="D395" s="160" t="s">
        <v>154</v>
      </c>
      <c r="E395" s="180" t="s">
        <v>1</v>
      </c>
      <c r="F395" s="181" t="s">
        <v>203</v>
      </c>
      <c r="H395" s="182">
        <v>847.38</v>
      </c>
      <c r="I395" s="183"/>
      <c r="L395" s="179"/>
      <c r="M395" s="184"/>
      <c r="N395" s="185"/>
      <c r="O395" s="185"/>
      <c r="P395" s="185"/>
      <c r="Q395" s="185"/>
      <c r="R395" s="185"/>
      <c r="S395" s="185"/>
      <c r="T395" s="186"/>
      <c r="AT395" s="180" t="s">
        <v>154</v>
      </c>
      <c r="AU395" s="180" t="s">
        <v>152</v>
      </c>
      <c r="AV395" s="14" t="s">
        <v>151</v>
      </c>
      <c r="AW395" s="14" t="s">
        <v>30</v>
      </c>
      <c r="AX395" s="14" t="s">
        <v>81</v>
      </c>
      <c r="AY395" s="180" t="s">
        <v>144</v>
      </c>
    </row>
    <row r="396" spans="1:65" s="2" customFormat="1" ht="24.2" customHeight="1" x14ac:dyDescent="0.2">
      <c r="A396" s="32"/>
      <c r="B396" s="144"/>
      <c r="C396" s="145" t="s">
        <v>657</v>
      </c>
      <c r="D396" s="145" t="s">
        <v>147</v>
      </c>
      <c r="E396" s="146" t="s">
        <v>658</v>
      </c>
      <c r="F396" s="147" t="s">
        <v>659</v>
      </c>
      <c r="G396" s="148" t="s">
        <v>199</v>
      </c>
      <c r="H396" s="149">
        <v>142.96</v>
      </c>
      <c r="I396" s="150"/>
      <c r="J396" s="151">
        <f>ROUND(I396*H396,2)</f>
        <v>0</v>
      </c>
      <c r="K396" s="152"/>
      <c r="L396" s="33"/>
      <c r="M396" s="153" t="s">
        <v>1</v>
      </c>
      <c r="N396" s="154" t="s">
        <v>39</v>
      </c>
      <c r="O396" s="58"/>
      <c r="P396" s="155">
        <f>O396*H396</f>
        <v>0</v>
      </c>
      <c r="Q396" s="155">
        <v>5.9999999999999995E-4</v>
      </c>
      <c r="R396" s="155">
        <f>Q396*H396</f>
        <v>8.5775999999999991E-2</v>
      </c>
      <c r="S396" s="155">
        <v>0</v>
      </c>
      <c r="T396" s="156">
        <f>S396*H396</f>
        <v>0</v>
      </c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R396" s="157" t="s">
        <v>151</v>
      </c>
      <c r="AT396" s="157" t="s">
        <v>147</v>
      </c>
      <c r="AU396" s="157" t="s">
        <v>152</v>
      </c>
      <c r="AY396" s="17" t="s">
        <v>144</v>
      </c>
      <c r="BE396" s="158">
        <f>IF(N396="základná",J396,0)</f>
        <v>0</v>
      </c>
      <c r="BF396" s="158">
        <f>IF(N396="znížená",J396,0)</f>
        <v>0</v>
      </c>
      <c r="BG396" s="158">
        <f>IF(N396="zákl. prenesená",J396,0)</f>
        <v>0</v>
      </c>
      <c r="BH396" s="158">
        <f>IF(N396="zníž. prenesená",J396,0)</f>
        <v>0</v>
      </c>
      <c r="BI396" s="158">
        <f>IF(N396="nulová",J396,0)</f>
        <v>0</v>
      </c>
      <c r="BJ396" s="17" t="s">
        <v>152</v>
      </c>
      <c r="BK396" s="158">
        <f>ROUND(I396*H396,2)</f>
        <v>0</v>
      </c>
      <c r="BL396" s="17" t="s">
        <v>151</v>
      </c>
      <c r="BM396" s="157" t="s">
        <v>660</v>
      </c>
    </row>
    <row r="397" spans="1:65" s="15" customFormat="1" x14ac:dyDescent="0.2">
      <c r="B397" s="187"/>
      <c r="D397" s="160" t="s">
        <v>154</v>
      </c>
      <c r="E397" s="188" t="s">
        <v>1</v>
      </c>
      <c r="F397" s="189" t="s">
        <v>661</v>
      </c>
      <c r="H397" s="188" t="s">
        <v>1</v>
      </c>
      <c r="I397" s="190"/>
      <c r="L397" s="187"/>
      <c r="M397" s="191"/>
      <c r="N397" s="192"/>
      <c r="O397" s="192"/>
      <c r="P397" s="192"/>
      <c r="Q397" s="192"/>
      <c r="R397" s="192"/>
      <c r="S397" s="192"/>
      <c r="T397" s="193"/>
      <c r="AT397" s="188" t="s">
        <v>154</v>
      </c>
      <c r="AU397" s="188" t="s">
        <v>152</v>
      </c>
      <c r="AV397" s="15" t="s">
        <v>81</v>
      </c>
      <c r="AW397" s="15" t="s">
        <v>30</v>
      </c>
      <c r="AX397" s="15" t="s">
        <v>73</v>
      </c>
      <c r="AY397" s="188" t="s">
        <v>144</v>
      </c>
    </row>
    <row r="398" spans="1:65" s="13" customFormat="1" x14ac:dyDescent="0.2">
      <c r="B398" s="159"/>
      <c r="D398" s="160" t="s">
        <v>154</v>
      </c>
      <c r="E398" s="161" t="s">
        <v>1</v>
      </c>
      <c r="F398" s="162" t="s">
        <v>662</v>
      </c>
      <c r="H398" s="163">
        <v>76.8</v>
      </c>
      <c r="I398" s="164"/>
      <c r="L398" s="159"/>
      <c r="M398" s="165"/>
      <c r="N398" s="166"/>
      <c r="O398" s="166"/>
      <c r="P398" s="166"/>
      <c r="Q398" s="166"/>
      <c r="R398" s="166"/>
      <c r="S398" s="166"/>
      <c r="T398" s="167"/>
      <c r="AT398" s="161" t="s">
        <v>154</v>
      </c>
      <c r="AU398" s="161" t="s">
        <v>152</v>
      </c>
      <c r="AV398" s="13" t="s">
        <v>152</v>
      </c>
      <c r="AW398" s="13" t="s">
        <v>30</v>
      </c>
      <c r="AX398" s="13" t="s">
        <v>73</v>
      </c>
      <c r="AY398" s="161" t="s">
        <v>144</v>
      </c>
    </row>
    <row r="399" spans="1:65" s="13" customFormat="1" x14ac:dyDescent="0.2">
      <c r="B399" s="159"/>
      <c r="D399" s="160" t="s">
        <v>154</v>
      </c>
      <c r="E399" s="161" t="s">
        <v>1</v>
      </c>
      <c r="F399" s="162" t="s">
        <v>663</v>
      </c>
      <c r="H399" s="163">
        <v>24.56</v>
      </c>
      <c r="I399" s="164"/>
      <c r="L399" s="159"/>
      <c r="M399" s="165"/>
      <c r="N399" s="166"/>
      <c r="O399" s="166"/>
      <c r="P399" s="166"/>
      <c r="Q399" s="166"/>
      <c r="R399" s="166"/>
      <c r="S399" s="166"/>
      <c r="T399" s="167"/>
      <c r="AT399" s="161" t="s">
        <v>154</v>
      </c>
      <c r="AU399" s="161" t="s">
        <v>152</v>
      </c>
      <c r="AV399" s="13" t="s">
        <v>152</v>
      </c>
      <c r="AW399" s="13" t="s">
        <v>30</v>
      </c>
      <c r="AX399" s="13" t="s">
        <v>73</v>
      </c>
      <c r="AY399" s="161" t="s">
        <v>144</v>
      </c>
    </row>
    <row r="400" spans="1:65" s="13" customFormat="1" x14ac:dyDescent="0.2">
      <c r="B400" s="159"/>
      <c r="D400" s="160" t="s">
        <v>154</v>
      </c>
      <c r="E400" s="161" t="s">
        <v>1</v>
      </c>
      <c r="F400" s="162" t="s">
        <v>664</v>
      </c>
      <c r="H400" s="163">
        <v>41.6</v>
      </c>
      <c r="I400" s="164"/>
      <c r="L400" s="159"/>
      <c r="M400" s="165"/>
      <c r="N400" s="166"/>
      <c r="O400" s="166"/>
      <c r="P400" s="166"/>
      <c r="Q400" s="166"/>
      <c r="R400" s="166"/>
      <c r="S400" s="166"/>
      <c r="T400" s="167"/>
      <c r="AT400" s="161" t="s">
        <v>154</v>
      </c>
      <c r="AU400" s="161" t="s">
        <v>152</v>
      </c>
      <c r="AV400" s="13" t="s">
        <v>152</v>
      </c>
      <c r="AW400" s="13" t="s">
        <v>30</v>
      </c>
      <c r="AX400" s="13" t="s">
        <v>73</v>
      </c>
      <c r="AY400" s="161" t="s">
        <v>144</v>
      </c>
    </row>
    <row r="401" spans="1:65" s="14" customFormat="1" x14ac:dyDescent="0.2">
      <c r="B401" s="179"/>
      <c r="D401" s="160" t="s">
        <v>154</v>
      </c>
      <c r="E401" s="180" t="s">
        <v>1</v>
      </c>
      <c r="F401" s="181" t="s">
        <v>203</v>
      </c>
      <c r="H401" s="182">
        <v>142.96</v>
      </c>
      <c r="I401" s="183"/>
      <c r="L401" s="179"/>
      <c r="M401" s="184"/>
      <c r="N401" s="185"/>
      <c r="O401" s="185"/>
      <c r="P401" s="185"/>
      <c r="Q401" s="185"/>
      <c r="R401" s="185"/>
      <c r="S401" s="185"/>
      <c r="T401" s="186"/>
      <c r="AT401" s="180" t="s">
        <v>154</v>
      </c>
      <c r="AU401" s="180" t="s">
        <v>152</v>
      </c>
      <c r="AV401" s="14" t="s">
        <v>151</v>
      </c>
      <c r="AW401" s="14" t="s">
        <v>30</v>
      </c>
      <c r="AX401" s="14" t="s">
        <v>81</v>
      </c>
      <c r="AY401" s="180" t="s">
        <v>144</v>
      </c>
    </row>
    <row r="402" spans="1:65" s="12" customFormat="1" ht="22.9" customHeight="1" x14ac:dyDescent="0.2">
      <c r="B402" s="131"/>
      <c r="D402" s="132" t="s">
        <v>72</v>
      </c>
      <c r="E402" s="142" t="s">
        <v>665</v>
      </c>
      <c r="F402" s="142" t="s">
        <v>666</v>
      </c>
      <c r="I402" s="134"/>
      <c r="J402" s="143">
        <f>BK402</f>
        <v>0</v>
      </c>
      <c r="L402" s="131"/>
      <c r="M402" s="136"/>
      <c r="N402" s="137"/>
      <c r="O402" s="137"/>
      <c r="P402" s="138">
        <f>SUM(P403:P420)</f>
        <v>0</v>
      </c>
      <c r="Q402" s="137"/>
      <c r="R402" s="138">
        <f>SUM(R403:R420)</f>
        <v>65.060138999999992</v>
      </c>
      <c r="S402" s="137"/>
      <c r="T402" s="139">
        <f>SUM(T403:T420)</f>
        <v>0</v>
      </c>
      <c r="AR402" s="132" t="s">
        <v>81</v>
      </c>
      <c r="AT402" s="140" t="s">
        <v>72</v>
      </c>
      <c r="AU402" s="140" t="s">
        <v>81</v>
      </c>
      <c r="AY402" s="132" t="s">
        <v>144</v>
      </c>
      <c r="BK402" s="141">
        <f>SUM(BK403:BK420)</f>
        <v>0</v>
      </c>
    </row>
    <row r="403" spans="1:65" s="2" customFormat="1" ht="24.2" customHeight="1" x14ac:dyDescent="0.2">
      <c r="A403" s="32"/>
      <c r="B403" s="144"/>
      <c r="C403" s="145" t="s">
        <v>667</v>
      </c>
      <c r="D403" s="145" t="s">
        <v>147</v>
      </c>
      <c r="E403" s="146" t="s">
        <v>668</v>
      </c>
      <c r="F403" s="147" t="s">
        <v>669</v>
      </c>
      <c r="G403" s="148" t="s">
        <v>199</v>
      </c>
      <c r="H403" s="149">
        <v>302.39999999999998</v>
      </c>
      <c r="I403" s="150"/>
      <c r="J403" s="151">
        <f>ROUND(I403*H403,2)</f>
        <v>0</v>
      </c>
      <c r="K403" s="152"/>
      <c r="L403" s="33"/>
      <c r="M403" s="153" t="s">
        <v>1</v>
      </c>
      <c r="N403" s="154" t="s">
        <v>39</v>
      </c>
      <c r="O403" s="58"/>
      <c r="P403" s="155">
        <f>O403*H403</f>
        <v>0</v>
      </c>
      <c r="Q403" s="155">
        <v>1.5789999999999998E-2</v>
      </c>
      <c r="R403" s="155">
        <f>Q403*H403</f>
        <v>4.7748959999999991</v>
      </c>
      <c r="S403" s="155">
        <v>0</v>
      </c>
      <c r="T403" s="156">
        <f>S403*H403</f>
        <v>0</v>
      </c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R403" s="157" t="s">
        <v>151</v>
      </c>
      <c r="AT403" s="157" t="s">
        <v>147</v>
      </c>
      <c r="AU403" s="157" t="s">
        <v>152</v>
      </c>
      <c r="AY403" s="17" t="s">
        <v>144</v>
      </c>
      <c r="BE403" s="158">
        <f>IF(N403="základná",J403,0)</f>
        <v>0</v>
      </c>
      <c r="BF403" s="158">
        <f>IF(N403="znížená",J403,0)</f>
        <v>0</v>
      </c>
      <c r="BG403" s="158">
        <f>IF(N403="zákl. prenesená",J403,0)</f>
        <v>0</v>
      </c>
      <c r="BH403" s="158">
        <f>IF(N403="zníž. prenesená",J403,0)</f>
        <v>0</v>
      </c>
      <c r="BI403" s="158">
        <f>IF(N403="nulová",J403,0)</f>
        <v>0</v>
      </c>
      <c r="BJ403" s="17" t="s">
        <v>152</v>
      </c>
      <c r="BK403" s="158">
        <f>ROUND(I403*H403,2)</f>
        <v>0</v>
      </c>
      <c r="BL403" s="17" t="s">
        <v>151</v>
      </c>
      <c r="BM403" s="157" t="s">
        <v>670</v>
      </c>
    </row>
    <row r="404" spans="1:65" s="2" customFormat="1" ht="24.2" customHeight="1" x14ac:dyDescent="0.2">
      <c r="A404" s="32"/>
      <c r="B404" s="144"/>
      <c r="C404" s="145" t="s">
        <v>671</v>
      </c>
      <c r="D404" s="145" t="s">
        <v>147</v>
      </c>
      <c r="E404" s="146" t="s">
        <v>672</v>
      </c>
      <c r="F404" s="147" t="s">
        <v>673</v>
      </c>
      <c r="G404" s="148" t="s">
        <v>199</v>
      </c>
      <c r="H404" s="149">
        <v>365.25</v>
      </c>
      <c r="I404" s="150"/>
      <c r="J404" s="151">
        <f>ROUND(I404*H404,2)</f>
        <v>0</v>
      </c>
      <c r="K404" s="152"/>
      <c r="L404" s="33"/>
      <c r="M404" s="153" t="s">
        <v>1</v>
      </c>
      <c r="N404" s="154" t="s">
        <v>39</v>
      </c>
      <c r="O404" s="58"/>
      <c r="P404" s="155">
        <f>O404*H404</f>
        <v>0</v>
      </c>
      <c r="Q404" s="155">
        <v>4.3650000000000001E-2</v>
      </c>
      <c r="R404" s="155">
        <f>Q404*H404</f>
        <v>15.9431625</v>
      </c>
      <c r="S404" s="155">
        <v>0</v>
      </c>
      <c r="T404" s="156">
        <f>S404*H404</f>
        <v>0</v>
      </c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R404" s="157" t="s">
        <v>151</v>
      </c>
      <c r="AT404" s="157" t="s">
        <v>147</v>
      </c>
      <c r="AU404" s="157" t="s">
        <v>152</v>
      </c>
      <c r="AY404" s="17" t="s">
        <v>144</v>
      </c>
      <c r="BE404" s="158">
        <f>IF(N404="základná",J404,0)</f>
        <v>0</v>
      </c>
      <c r="BF404" s="158">
        <f>IF(N404="znížená",J404,0)</f>
        <v>0</v>
      </c>
      <c r="BG404" s="158">
        <f>IF(N404="zákl. prenesená",J404,0)</f>
        <v>0</v>
      </c>
      <c r="BH404" s="158">
        <f>IF(N404="zníž. prenesená",J404,0)</f>
        <v>0</v>
      </c>
      <c r="BI404" s="158">
        <f>IF(N404="nulová",J404,0)</f>
        <v>0</v>
      </c>
      <c r="BJ404" s="17" t="s">
        <v>152</v>
      </c>
      <c r="BK404" s="158">
        <f>ROUND(I404*H404,2)</f>
        <v>0</v>
      </c>
      <c r="BL404" s="17" t="s">
        <v>151</v>
      </c>
      <c r="BM404" s="157" t="s">
        <v>674</v>
      </c>
    </row>
    <row r="405" spans="1:65" s="13" customFormat="1" x14ac:dyDescent="0.2">
      <c r="B405" s="159"/>
      <c r="D405" s="160" t="s">
        <v>154</v>
      </c>
      <c r="E405" s="161" t="s">
        <v>1</v>
      </c>
      <c r="F405" s="162" t="s">
        <v>675</v>
      </c>
      <c r="H405" s="163">
        <v>365.25</v>
      </c>
      <c r="I405" s="164"/>
      <c r="L405" s="159"/>
      <c r="M405" s="165"/>
      <c r="N405" s="166"/>
      <c r="O405" s="166"/>
      <c r="P405" s="166"/>
      <c r="Q405" s="166"/>
      <c r="R405" s="166"/>
      <c r="S405" s="166"/>
      <c r="T405" s="167"/>
      <c r="AT405" s="161" t="s">
        <v>154</v>
      </c>
      <c r="AU405" s="161" t="s">
        <v>152</v>
      </c>
      <c r="AV405" s="13" t="s">
        <v>152</v>
      </c>
      <c r="AW405" s="13" t="s">
        <v>30</v>
      </c>
      <c r="AX405" s="13" t="s">
        <v>81</v>
      </c>
      <c r="AY405" s="161" t="s">
        <v>144</v>
      </c>
    </row>
    <row r="406" spans="1:65" s="2" customFormat="1" ht="24.2" customHeight="1" x14ac:dyDescent="0.2">
      <c r="A406" s="32"/>
      <c r="B406" s="144"/>
      <c r="C406" s="145" t="s">
        <v>676</v>
      </c>
      <c r="D406" s="145" t="s">
        <v>147</v>
      </c>
      <c r="E406" s="146" t="s">
        <v>677</v>
      </c>
      <c r="F406" s="147" t="s">
        <v>678</v>
      </c>
      <c r="G406" s="148" t="s">
        <v>199</v>
      </c>
      <c r="H406" s="149">
        <v>365.25</v>
      </c>
      <c r="I406" s="150"/>
      <c r="J406" s="151">
        <f>ROUND(I406*H406,2)</f>
        <v>0</v>
      </c>
      <c r="K406" s="152"/>
      <c r="L406" s="33"/>
      <c r="M406" s="153" t="s">
        <v>1</v>
      </c>
      <c r="N406" s="154" t="s">
        <v>39</v>
      </c>
      <c r="O406" s="58"/>
      <c r="P406" s="155">
        <f>O406*H406</f>
        <v>0</v>
      </c>
      <c r="Q406" s="155">
        <v>9.4350000000000003E-2</v>
      </c>
      <c r="R406" s="155">
        <f>Q406*H406</f>
        <v>34.461337499999999</v>
      </c>
      <c r="S406" s="155">
        <v>0</v>
      </c>
      <c r="T406" s="156">
        <f>S406*H406</f>
        <v>0</v>
      </c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R406" s="157" t="s">
        <v>151</v>
      </c>
      <c r="AT406" s="157" t="s">
        <v>147</v>
      </c>
      <c r="AU406" s="157" t="s">
        <v>152</v>
      </c>
      <c r="AY406" s="17" t="s">
        <v>144</v>
      </c>
      <c r="BE406" s="158">
        <f>IF(N406="základná",J406,0)</f>
        <v>0</v>
      </c>
      <c r="BF406" s="158">
        <f>IF(N406="znížená",J406,0)</f>
        <v>0</v>
      </c>
      <c r="BG406" s="158">
        <f>IF(N406="zákl. prenesená",J406,0)</f>
        <v>0</v>
      </c>
      <c r="BH406" s="158">
        <f>IF(N406="zníž. prenesená",J406,0)</f>
        <v>0</v>
      </c>
      <c r="BI406" s="158">
        <f>IF(N406="nulová",J406,0)</f>
        <v>0</v>
      </c>
      <c r="BJ406" s="17" t="s">
        <v>152</v>
      </c>
      <c r="BK406" s="158">
        <f>ROUND(I406*H406,2)</f>
        <v>0</v>
      </c>
      <c r="BL406" s="17" t="s">
        <v>151</v>
      </c>
      <c r="BM406" s="157" t="s">
        <v>679</v>
      </c>
    </row>
    <row r="407" spans="1:65" s="13" customFormat="1" x14ac:dyDescent="0.2">
      <c r="B407" s="159"/>
      <c r="D407" s="160" t="s">
        <v>154</v>
      </c>
      <c r="E407" s="161" t="s">
        <v>1</v>
      </c>
      <c r="F407" s="162" t="s">
        <v>675</v>
      </c>
      <c r="H407" s="163">
        <v>365.25</v>
      </c>
      <c r="I407" s="164"/>
      <c r="L407" s="159"/>
      <c r="M407" s="165"/>
      <c r="N407" s="166"/>
      <c r="O407" s="166"/>
      <c r="P407" s="166"/>
      <c r="Q407" s="166"/>
      <c r="R407" s="166"/>
      <c r="S407" s="166"/>
      <c r="T407" s="167"/>
      <c r="AT407" s="161" t="s">
        <v>154</v>
      </c>
      <c r="AU407" s="161" t="s">
        <v>152</v>
      </c>
      <c r="AV407" s="13" t="s">
        <v>152</v>
      </c>
      <c r="AW407" s="13" t="s">
        <v>30</v>
      </c>
      <c r="AX407" s="13" t="s">
        <v>81</v>
      </c>
      <c r="AY407" s="161" t="s">
        <v>144</v>
      </c>
    </row>
    <row r="408" spans="1:65" s="2" customFormat="1" ht="23.25" customHeight="1" x14ac:dyDescent="0.2">
      <c r="A408" s="32"/>
      <c r="B408" s="144"/>
      <c r="C408" s="145" t="s">
        <v>680</v>
      </c>
      <c r="D408" s="145" t="s">
        <v>147</v>
      </c>
      <c r="E408" s="146" t="s">
        <v>681</v>
      </c>
      <c r="F408" s="147" t="s">
        <v>682</v>
      </c>
      <c r="G408" s="148" t="s">
        <v>199</v>
      </c>
      <c r="H408" s="149">
        <v>58.44</v>
      </c>
      <c r="I408" s="150"/>
      <c r="J408" s="151">
        <f>ROUND(I408*H408,2)</f>
        <v>0</v>
      </c>
      <c r="K408" s="152"/>
      <c r="L408" s="33"/>
      <c r="M408" s="153" t="s">
        <v>1</v>
      </c>
      <c r="N408" s="154" t="s">
        <v>39</v>
      </c>
      <c r="O408" s="58"/>
      <c r="P408" s="155">
        <f>O408*H408</f>
        <v>0</v>
      </c>
      <c r="Q408" s="155">
        <v>4.1349999999999998E-2</v>
      </c>
      <c r="R408" s="155">
        <f>Q408*H408</f>
        <v>2.4164939999999997</v>
      </c>
      <c r="S408" s="155">
        <v>0</v>
      </c>
      <c r="T408" s="156">
        <f>S408*H408</f>
        <v>0</v>
      </c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R408" s="157" t="s">
        <v>151</v>
      </c>
      <c r="AT408" s="157" t="s">
        <v>147</v>
      </c>
      <c r="AU408" s="157" t="s">
        <v>152</v>
      </c>
      <c r="AY408" s="17" t="s">
        <v>144</v>
      </c>
      <c r="BE408" s="158">
        <f>IF(N408="základná",J408,0)</f>
        <v>0</v>
      </c>
      <c r="BF408" s="158">
        <f>IF(N408="znížená",J408,0)</f>
        <v>0</v>
      </c>
      <c r="BG408" s="158">
        <f>IF(N408="zákl. prenesená",J408,0)</f>
        <v>0</v>
      </c>
      <c r="BH408" s="158">
        <f>IF(N408="zníž. prenesená",J408,0)</f>
        <v>0</v>
      </c>
      <c r="BI408" s="158">
        <f>IF(N408="nulová",J408,0)</f>
        <v>0</v>
      </c>
      <c r="BJ408" s="17" t="s">
        <v>152</v>
      </c>
      <c r="BK408" s="158">
        <f>ROUND(I408*H408,2)</f>
        <v>0</v>
      </c>
      <c r="BL408" s="17" t="s">
        <v>151</v>
      </c>
      <c r="BM408" s="157" t="s">
        <v>683</v>
      </c>
    </row>
    <row r="409" spans="1:65" s="13" customFormat="1" x14ac:dyDescent="0.2">
      <c r="B409" s="159"/>
      <c r="D409" s="160" t="s">
        <v>154</v>
      </c>
      <c r="E409" s="161" t="s">
        <v>1</v>
      </c>
      <c r="F409" s="162" t="s">
        <v>684</v>
      </c>
      <c r="H409" s="163">
        <v>58.44</v>
      </c>
      <c r="I409" s="164"/>
      <c r="L409" s="159"/>
      <c r="M409" s="165"/>
      <c r="N409" s="166"/>
      <c r="O409" s="166"/>
      <c r="P409" s="166"/>
      <c r="Q409" s="166"/>
      <c r="R409" s="166"/>
      <c r="S409" s="166"/>
      <c r="T409" s="167"/>
      <c r="AT409" s="161" t="s">
        <v>154</v>
      </c>
      <c r="AU409" s="161" t="s">
        <v>152</v>
      </c>
      <c r="AV409" s="13" t="s">
        <v>152</v>
      </c>
      <c r="AW409" s="13" t="s">
        <v>30</v>
      </c>
      <c r="AX409" s="13" t="s">
        <v>81</v>
      </c>
      <c r="AY409" s="161" t="s">
        <v>144</v>
      </c>
    </row>
    <row r="410" spans="1:65" s="2" customFormat="1" ht="14.45" customHeight="1" x14ac:dyDescent="0.2">
      <c r="A410" s="32"/>
      <c r="B410" s="144"/>
      <c r="C410" s="145" t="s">
        <v>685</v>
      </c>
      <c r="D410" s="145" t="s">
        <v>147</v>
      </c>
      <c r="E410" s="146" t="s">
        <v>686</v>
      </c>
      <c r="F410" s="147" t="s">
        <v>687</v>
      </c>
      <c r="G410" s="148" t="s">
        <v>199</v>
      </c>
      <c r="H410" s="149">
        <v>58.44</v>
      </c>
      <c r="I410" s="150"/>
      <c r="J410" s="151">
        <f>ROUND(I410*H410,2)</f>
        <v>0</v>
      </c>
      <c r="K410" s="152"/>
      <c r="L410" s="33"/>
      <c r="M410" s="153" t="s">
        <v>1</v>
      </c>
      <c r="N410" s="154" t="s">
        <v>39</v>
      </c>
      <c r="O410" s="58"/>
      <c r="P410" s="155">
        <f>O410*H410</f>
        <v>0</v>
      </c>
      <c r="Q410" s="155">
        <v>9.4350000000000003E-2</v>
      </c>
      <c r="R410" s="155">
        <f>Q410*H410</f>
        <v>5.513814</v>
      </c>
      <c r="S410" s="155">
        <v>0</v>
      </c>
      <c r="T410" s="156">
        <f>S410*H410</f>
        <v>0</v>
      </c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R410" s="157" t="s">
        <v>151</v>
      </c>
      <c r="AT410" s="157" t="s">
        <v>147</v>
      </c>
      <c r="AU410" s="157" t="s">
        <v>152</v>
      </c>
      <c r="AY410" s="17" t="s">
        <v>144</v>
      </c>
      <c r="BE410" s="158">
        <f>IF(N410="základná",J410,0)</f>
        <v>0</v>
      </c>
      <c r="BF410" s="158">
        <f>IF(N410="znížená",J410,0)</f>
        <v>0</v>
      </c>
      <c r="BG410" s="158">
        <f>IF(N410="zákl. prenesená",J410,0)</f>
        <v>0</v>
      </c>
      <c r="BH410" s="158">
        <f>IF(N410="zníž. prenesená",J410,0)</f>
        <v>0</v>
      </c>
      <c r="BI410" s="158">
        <f>IF(N410="nulová",J410,0)</f>
        <v>0</v>
      </c>
      <c r="BJ410" s="17" t="s">
        <v>152</v>
      </c>
      <c r="BK410" s="158">
        <f>ROUND(I410*H410,2)</f>
        <v>0</v>
      </c>
      <c r="BL410" s="17" t="s">
        <v>151</v>
      </c>
      <c r="BM410" s="157" t="s">
        <v>688</v>
      </c>
    </row>
    <row r="411" spans="1:65" s="13" customFormat="1" x14ac:dyDescent="0.2">
      <c r="B411" s="159"/>
      <c r="D411" s="160" t="s">
        <v>154</v>
      </c>
      <c r="E411" s="161" t="s">
        <v>1</v>
      </c>
      <c r="F411" s="162" t="s">
        <v>684</v>
      </c>
      <c r="H411" s="163">
        <v>58.44</v>
      </c>
      <c r="I411" s="164"/>
      <c r="L411" s="159"/>
      <c r="M411" s="165"/>
      <c r="N411" s="166"/>
      <c r="O411" s="166"/>
      <c r="P411" s="166"/>
      <c r="Q411" s="166"/>
      <c r="R411" s="166"/>
      <c r="S411" s="166"/>
      <c r="T411" s="167"/>
      <c r="AT411" s="161" t="s">
        <v>154</v>
      </c>
      <c r="AU411" s="161" t="s">
        <v>152</v>
      </c>
      <c r="AV411" s="13" t="s">
        <v>152</v>
      </c>
      <c r="AW411" s="13" t="s">
        <v>30</v>
      </c>
      <c r="AX411" s="13" t="s">
        <v>81</v>
      </c>
      <c r="AY411" s="161" t="s">
        <v>144</v>
      </c>
    </row>
    <row r="412" spans="1:65" s="2" customFormat="1" ht="24.2" customHeight="1" x14ac:dyDescent="0.2">
      <c r="A412" s="32"/>
      <c r="B412" s="144"/>
      <c r="C412" s="145" t="s">
        <v>689</v>
      </c>
      <c r="D412" s="145" t="s">
        <v>147</v>
      </c>
      <c r="E412" s="146" t="s">
        <v>690</v>
      </c>
      <c r="F412" s="147" t="s">
        <v>691</v>
      </c>
      <c r="G412" s="148" t="s">
        <v>199</v>
      </c>
      <c r="H412" s="149">
        <v>847.38</v>
      </c>
      <c r="I412" s="150"/>
      <c r="J412" s="151">
        <f>ROUND(I412*H412,2)</f>
        <v>0</v>
      </c>
      <c r="K412" s="152"/>
      <c r="L412" s="33"/>
      <c r="M412" s="153" t="s">
        <v>1</v>
      </c>
      <c r="N412" s="154" t="s">
        <v>39</v>
      </c>
      <c r="O412" s="58"/>
      <c r="P412" s="155">
        <f>O412*H412</f>
        <v>0</v>
      </c>
      <c r="Q412" s="155">
        <v>1.2199999999999999E-3</v>
      </c>
      <c r="R412" s="155">
        <f>Q412*H412</f>
        <v>1.0338035999999999</v>
      </c>
      <c r="S412" s="155">
        <v>0</v>
      </c>
      <c r="T412" s="156">
        <f>S412*H412</f>
        <v>0</v>
      </c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R412" s="157" t="s">
        <v>151</v>
      </c>
      <c r="AT412" s="157" t="s">
        <v>147</v>
      </c>
      <c r="AU412" s="157" t="s">
        <v>152</v>
      </c>
      <c r="AY412" s="17" t="s">
        <v>144</v>
      </c>
      <c r="BE412" s="158">
        <f>IF(N412="základná",J412,0)</f>
        <v>0</v>
      </c>
      <c r="BF412" s="158">
        <f>IF(N412="znížená",J412,0)</f>
        <v>0</v>
      </c>
      <c r="BG412" s="158">
        <f>IF(N412="zákl. prenesená",J412,0)</f>
        <v>0</v>
      </c>
      <c r="BH412" s="158">
        <f>IF(N412="zníž. prenesená",J412,0)</f>
        <v>0</v>
      </c>
      <c r="BI412" s="158">
        <f>IF(N412="nulová",J412,0)</f>
        <v>0</v>
      </c>
      <c r="BJ412" s="17" t="s">
        <v>152</v>
      </c>
      <c r="BK412" s="158">
        <f>ROUND(I412*H412,2)</f>
        <v>0</v>
      </c>
      <c r="BL412" s="17" t="s">
        <v>151</v>
      </c>
      <c r="BM412" s="157" t="s">
        <v>692</v>
      </c>
    </row>
    <row r="413" spans="1:65" s="15" customFormat="1" x14ac:dyDescent="0.2">
      <c r="B413" s="187"/>
      <c r="D413" s="160" t="s">
        <v>154</v>
      </c>
      <c r="E413" s="188" t="s">
        <v>1</v>
      </c>
      <c r="F413" s="189" t="s">
        <v>693</v>
      </c>
      <c r="H413" s="188" t="s">
        <v>1</v>
      </c>
      <c r="I413" s="190"/>
      <c r="L413" s="187"/>
      <c r="M413" s="191"/>
      <c r="N413" s="192"/>
      <c r="O413" s="192"/>
      <c r="P413" s="192"/>
      <c r="Q413" s="192"/>
      <c r="R413" s="192"/>
      <c r="S413" s="192"/>
      <c r="T413" s="193"/>
      <c r="AT413" s="188" t="s">
        <v>154</v>
      </c>
      <c r="AU413" s="188" t="s">
        <v>152</v>
      </c>
      <c r="AV413" s="15" t="s">
        <v>81</v>
      </c>
      <c r="AW413" s="15" t="s">
        <v>30</v>
      </c>
      <c r="AX413" s="15" t="s">
        <v>73</v>
      </c>
      <c r="AY413" s="188" t="s">
        <v>144</v>
      </c>
    </row>
    <row r="414" spans="1:65" s="13" customFormat="1" x14ac:dyDescent="0.2">
      <c r="B414" s="159"/>
      <c r="D414" s="160" t="s">
        <v>154</v>
      </c>
      <c r="E414" s="161" t="s">
        <v>1</v>
      </c>
      <c r="F414" s="162" t="s">
        <v>655</v>
      </c>
      <c r="H414" s="163">
        <v>730.5</v>
      </c>
      <c r="I414" s="164"/>
      <c r="L414" s="159"/>
      <c r="M414" s="165"/>
      <c r="N414" s="166"/>
      <c r="O414" s="166"/>
      <c r="P414" s="166"/>
      <c r="Q414" s="166"/>
      <c r="R414" s="166"/>
      <c r="S414" s="166"/>
      <c r="T414" s="167"/>
      <c r="AT414" s="161" t="s">
        <v>154</v>
      </c>
      <c r="AU414" s="161" t="s">
        <v>152</v>
      </c>
      <c r="AV414" s="13" t="s">
        <v>152</v>
      </c>
      <c r="AW414" s="13" t="s">
        <v>30</v>
      </c>
      <c r="AX414" s="13" t="s">
        <v>73</v>
      </c>
      <c r="AY414" s="161" t="s">
        <v>144</v>
      </c>
    </row>
    <row r="415" spans="1:65" s="13" customFormat="1" x14ac:dyDescent="0.2">
      <c r="B415" s="159"/>
      <c r="D415" s="160" t="s">
        <v>154</v>
      </c>
      <c r="E415" s="161" t="s">
        <v>1</v>
      </c>
      <c r="F415" s="162" t="s">
        <v>656</v>
      </c>
      <c r="H415" s="163">
        <v>116.88</v>
      </c>
      <c r="I415" s="164"/>
      <c r="L415" s="159"/>
      <c r="M415" s="165"/>
      <c r="N415" s="166"/>
      <c r="O415" s="166"/>
      <c r="P415" s="166"/>
      <c r="Q415" s="166"/>
      <c r="R415" s="166"/>
      <c r="S415" s="166"/>
      <c r="T415" s="167"/>
      <c r="AT415" s="161" t="s">
        <v>154</v>
      </c>
      <c r="AU415" s="161" t="s">
        <v>152</v>
      </c>
      <c r="AV415" s="13" t="s">
        <v>152</v>
      </c>
      <c r="AW415" s="13" t="s">
        <v>30</v>
      </c>
      <c r="AX415" s="13" t="s">
        <v>73</v>
      </c>
      <c r="AY415" s="161" t="s">
        <v>144</v>
      </c>
    </row>
    <row r="416" spans="1:65" s="14" customFormat="1" x14ac:dyDescent="0.2">
      <c r="B416" s="179"/>
      <c r="D416" s="160" t="s">
        <v>154</v>
      </c>
      <c r="E416" s="180" t="s">
        <v>1</v>
      </c>
      <c r="F416" s="181" t="s">
        <v>203</v>
      </c>
      <c r="H416" s="182">
        <v>847.38</v>
      </c>
      <c r="I416" s="183"/>
      <c r="L416" s="179"/>
      <c r="M416" s="184"/>
      <c r="N416" s="185"/>
      <c r="O416" s="185"/>
      <c r="P416" s="185"/>
      <c r="Q416" s="185"/>
      <c r="R416" s="185"/>
      <c r="S416" s="185"/>
      <c r="T416" s="186"/>
      <c r="AT416" s="180" t="s">
        <v>154</v>
      </c>
      <c r="AU416" s="180" t="s">
        <v>152</v>
      </c>
      <c r="AV416" s="14" t="s">
        <v>151</v>
      </c>
      <c r="AW416" s="14" t="s">
        <v>30</v>
      </c>
      <c r="AX416" s="14" t="s">
        <v>81</v>
      </c>
      <c r="AY416" s="180" t="s">
        <v>144</v>
      </c>
    </row>
    <row r="417" spans="1:65" s="2" customFormat="1" ht="24.2" customHeight="1" x14ac:dyDescent="0.2">
      <c r="A417" s="32"/>
      <c r="B417" s="144"/>
      <c r="C417" s="145" t="s">
        <v>694</v>
      </c>
      <c r="D417" s="145" t="s">
        <v>147</v>
      </c>
      <c r="E417" s="146" t="s">
        <v>695</v>
      </c>
      <c r="F417" s="147" t="s">
        <v>696</v>
      </c>
      <c r="G417" s="148" t="s">
        <v>199</v>
      </c>
      <c r="H417" s="149">
        <v>365.25</v>
      </c>
      <c r="I417" s="150"/>
      <c r="J417" s="151">
        <f>ROUND(I417*H417,2)</f>
        <v>0</v>
      </c>
      <c r="K417" s="152"/>
      <c r="L417" s="33"/>
      <c r="M417" s="153" t="s">
        <v>1</v>
      </c>
      <c r="N417" s="154" t="s">
        <v>39</v>
      </c>
      <c r="O417" s="58"/>
      <c r="P417" s="155">
        <f>O417*H417</f>
        <v>0</v>
      </c>
      <c r="Q417" s="155">
        <v>2.1800000000000001E-3</v>
      </c>
      <c r="R417" s="155">
        <f>Q417*H417</f>
        <v>0.79624499999999998</v>
      </c>
      <c r="S417" s="155">
        <v>0</v>
      </c>
      <c r="T417" s="156">
        <f>S417*H417</f>
        <v>0</v>
      </c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R417" s="157" t="s">
        <v>151</v>
      </c>
      <c r="AT417" s="157" t="s">
        <v>147</v>
      </c>
      <c r="AU417" s="157" t="s">
        <v>152</v>
      </c>
      <c r="AY417" s="17" t="s">
        <v>144</v>
      </c>
      <c r="BE417" s="158">
        <f>IF(N417="základná",J417,0)</f>
        <v>0</v>
      </c>
      <c r="BF417" s="158">
        <f>IF(N417="znížená",J417,0)</f>
        <v>0</v>
      </c>
      <c r="BG417" s="158">
        <f>IF(N417="zákl. prenesená",J417,0)</f>
        <v>0</v>
      </c>
      <c r="BH417" s="158">
        <f>IF(N417="zníž. prenesená",J417,0)</f>
        <v>0</v>
      </c>
      <c r="BI417" s="158">
        <f>IF(N417="nulová",J417,0)</f>
        <v>0</v>
      </c>
      <c r="BJ417" s="17" t="s">
        <v>152</v>
      </c>
      <c r="BK417" s="158">
        <f>ROUND(I417*H417,2)</f>
        <v>0</v>
      </c>
      <c r="BL417" s="17" t="s">
        <v>151</v>
      </c>
      <c r="BM417" s="157" t="s">
        <v>697</v>
      </c>
    </row>
    <row r="418" spans="1:65" s="13" customFormat="1" x14ac:dyDescent="0.2">
      <c r="B418" s="159"/>
      <c r="D418" s="160" t="s">
        <v>154</v>
      </c>
      <c r="E418" s="161" t="s">
        <v>1</v>
      </c>
      <c r="F418" s="162" t="s">
        <v>675</v>
      </c>
      <c r="H418" s="163">
        <v>365.25</v>
      </c>
      <c r="I418" s="164"/>
      <c r="L418" s="159"/>
      <c r="M418" s="165"/>
      <c r="N418" s="166"/>
      <c r="O418" s="166"/>
      <c r="P418" s="166"/>
      <c r="Q418" s="166"/>
      <c r="R418" s="166"/>
      <c r="S418" s="166"/>
      <c r="T418" s="167"/>
      <c r="AT418" s="161" t="s">
        <v>154</v>
      </c>
      <c r="AU418" s="161" t="s">
        <v>152</v>
      </c>
      <c r="AV418" s="13" t="s">
        <v>152</v>
      </c>
      <c r="AW418" s="13" t="s">
        <v>30</v>
      </c>
      <c r="AX418" s="13" t="s">
        <v>81</v>
      </c>
      <c r="AY418" s="161" t="s">
        <v>144</v>
      </c>
    </row>
    <row r="419" spans="1:65" s="2" customFormat="1" ht="24.2" customHeight="1" x14ac:dyDescent="0.2">
      <c r="A419" s="32"/>
      <c r="B419" s="144"/>
      <c r="C419" s="145" t="s">
        <v>698</v>
      </c>
      <c r="D419" s="145" t="s">
        <v>147</v>
      </c>
      <c r="E419" s="146" t="s">
        <v>699</v>
      </c>
      <c r="F419" s="147" t="s">
        <v>700</v>
      </c>
      <c r="G419" s="148" t="s">
        <v>199</v>
      </c>
      <c r="H419" s="149">
        <v>58.44</v>
      </c>
      <c r="I419" s="150"/>
      <c r="J419" s="151">
        <f>ROUND(I419*H419,2)</f>
        <v>0</v>
      </c>
      <c r="K419" s="152"/>
      <c r="L419" s="33"/>
      <c r="M419" s="153" t="s">
        <v>1</v>
      </c>
      <c r="N419" s="154" t="s">
        <v>39</v>
      </c>
      <c r="O419" s="58"/>
      <c r="P419" s="155">
        <f>O419*H419</f>
        <v>0</v>
      </c>
      <c r="Q419" s="155">
        <v>2.0600000000000002E-3</v>
      </c>
      <c r="R419" s="155">
        <f>Q419*H419</f>
        <v>0.1203864</v>
      </c>
      <c r="S419" s="155">
        <v>0</v>
      </c>
      <c r="T419" s="156">
        <f>S419*H419</f>
        <v>0</v>
      </c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R419" s="157" t="s">
        <v>151</v>
      </c>
      <c r="AT419" s="157" t="s">
        <v>147</v>
      </c>
      <c r="AU419" s="157" t="s">
        <v>152</v>
      </c>
      <c r="AY419" s="17" t="s">
        <v>144</v>
      </c>
      <c r="BE419" s="158">
        <f>IF(N419="základná",J419,0)</f>
        <v>0</v>
      </c>
      <c r="BF419" s="158">
        <f>IF(N419="znížená",J419,0)</f>
        <v>0</v>
      </c>
      <c r="BG419" s="158">
        <f>IF(N419="zákl. prenesená",J419,0)</f>
        <v>0</v>
      </c>
      <c r="BH419" s="158">
        <f>IF(N419="zníž. prenesená",J419,0)</f>
        <v>0</v>
      </c>
      <c r="BI419" s="158">
        <f>IF(N419="nulová",J419,0)</f>
        <v>0</v>
      </c>
      <c r="BJ419" s="17" t="s">
        <v>152</v>
      </c>
      <c r="BK419" s="158">
        <f>ROUND(I419*H419,2)</f>
        <v>0</v>
      </c>
      <c r="BL419" s="17" t="s">
        <v>151</v>
      </c>
      <c r="BM419" s="157" t="s">
        <v>701</v>
      </c>
    </row>
    <row r="420" spans="1:65" s="13" customFormat="1" x14ac:dyDescent="0.2">
      <c r="B420" s="159"/>
      <c r="D420" s="160" t="s">
        <v>154</v>
      </c>
      <c r="E420" s="161" t="s">
        <v>1</v>
      </c>
      <c r="F420" s="162" t="s">
        <v>684</v>
      </c>
      <c r="H420" s="163">
        <v>58.44</v>
      </c>
      <c r="I420" s="164"/>
      <c r="L420" s="159"/>
      <c r="M420" s="165"/>
      <c r="N420" s="166"/>
      <c r="O420" s="166"/>
      <c r="P420" s="166"/>
      <c r="Q420" s="166"/>
      <c r="R420" s="166"/>
      <c r="S420" s="166"/>
      <c r="T420" s="167"/>
      <c r="AT420" s="161" t="s">
        <v>154</v>
      </c>
      <c r="AU420" s="161" t="s">
        <v>152</v>
      </c>
      <c r="AV420" s="13" t="s">
        <v>152</v>
      </c>
      <c r="AW420" s="13" t="s">
        <v>30</v>
      </c>
      <c r="AX420" s="13" t="s">
        <v>81</v>
      </c>
      <c r="AY420" s="161" t="s">
        <v>144</v>
      </c>
    </row>
    <row r="421" spans="1:65" s="12" customFormat="1" ht="22.9" customHeight="1" x14ac:dyDescent="0.2">
      <c r="B421" s="131"/>
      <c r="D421" s="132" t="s">
        <v>72</v>
      </c>
      <c r="E421" s="142" t="s">
        <v>702</v>
      </c>
      <c r="F421" s="142" t="s">
        <v>703</v>
      </c>
      <c r="I421" s="134"/>
      <c r="J421" s="143">
        <f>BK421</f>
        <v>0</v>
      </c>
      <c r="L421" s="131"/>
      <c r="M421" s="136"/>
      <c r="N421" s="137"/>
      <c r="O421" s="137"/>
      <c r="P421" s="138">
        <f>SUM(P422:P442)</f>
        <v>0</v>
      </c>
      <c r="Q421" s="137"/>
      <c r="R421" s="138">
        <f>SUM(R422:R442)</f>
        <v>0</v>
      </c>
      <c r="S421" s="137"/>
      <c r="T421" s="139">
        <f>SUM(T422:T442)</f>
        <v>0</v>
      </c>
      <c r="AR421" s="132" t="s">
        <v>81</v>
      </c>
      <c r="AT421" s="140" t="s">
        <v>72</v>
      </c>
      <c r="AU421" s="140" t="s">
        <v>81</v>
      </c>
      <c r="AY421" s="132" t="s">
        <v>144</v>
      </c>
      <c r="BK421" s="141">
        <f>SUM(BK422:BK442)</f>
        <v>0</v>
      </c>
    </row>
    <row r="422" spans="1:65" s="2" customFormat="1" ht="24.2" customHeight="1" x14ac:dyDescent="0.2">
      <c r="A422" s="32"/>
      <c r="B422" s="144"/>
      <c r="C422" s="145" t="s">
        <v>704</v>
      </c>
      <c r="D422" s="145" t="s">
        <v>147</v>
      </c>
      <c r="E422" s="146" t="s">
        <v>705</v>
      </c>
      <c r="F422" s="147" t="s">
        <v>706</v>
      </c>
      <c r="G422" s="148" t="s">
        <v>199</v>
      </c>
      <c r="H422" s="149">
        <v>302.39999999999998</v>
      </c>
      <c r="I422" s="150"/>
      <c r="J422" s="151">
        <f>ROUND(I422*H422,2)</f>
        <v>0</v>
      </c>
      <c r="K422" s="152"/>
      <c r="L422" s="33"/>
      <c r="M422" s="153" t="s">
        <v>1</v>
      </c>
      <c r="N422" s="154" t="s">
        <v>39</v>
      </c>
      <c r="O422" s="58"/>
      <c r="P422" s="155">
        <f>O422*H422</f>
        <v>0</v>
      </c>
      <c r="Q422" s="155">
        <v>0</v>
      </c>
      <c r="R422" s="155">
        <f>Q422*H422</f>
        <v>0</v>
      </c>
      <c r="S422" s="155">
        <v>0</v>
      </c>
      <c r="T422" s="156">
        <f>S422*H422</f>
        <v>0</v>
      </c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R422" s="157" t="s">
        <v>151</v>
      </c>
      <c r="AT422" s="157" t="s">
        <v>147</v>
      </c>
      <c r="AU422" s="157" t="s">
        <v>152</v>
      </c>
      <c r="AY422" s="17" t="s">
        <v>144</v>
      </c>
      <c r="BE422" s="158">
        <f>IF(N422="základná",J422,0)</f>
        <v>0</v>
      </c>
      <c r="BF422" s="158">
        <f>IF(N422="znížená",J422,0)</f>
        <v>0</v>
      </c>
      <c r="BG422" s="158">
        <f>IF(N422="zákl. prenesená",J422,0)</f>
        <v>0</v>
      </c>
      <c r="BH422" s="158">
        <f>IF(N422="zníž. prenesená",J422,0)</f>
        <v>0</v>
      </c>
      <c r="BI422" s="158">
        <f>IF(N422="nulová",J422,0)</f>
        <v>0</v>
      </c>
      <c r="BJ422" s="17" t="s">
        <v>152</v>
      </c>
      <c r="BK422" s="158">
        <f>ROUND(I422*H422,2)</f>
        <v>0</v>
      </c>
      <c r="BL422" s="17" t="s">
        <v>151</v>
      </c>
      <c r="BM422" s="157" t="s">
        <v>707</v>
      </c>
    </row>
    <row r="423" spans="1:65" s="13" customFormat="1" x14ac:dyDescent="0.2">
      <c r="B423" s="159"/>
      <c r="D423" s="160" t="s">
        <v>154</v>
      </c>
      <c r="E423" s="161" t="s">
        <v>1</v>
      </c>
      <c r="F423" s="162" t="s">
        <v>708</v>
      </c>
      <c r="H423" s="163">
        <v>200.4</v>
      </c>
      <c r="I423" s="164"/>
      <c r="L423" s="159"/>
      <c r="M423" s="165"/>
      <c r="N423" s="166"/>
      <c r="O423" s="166"/>
      <c r="P423" s="166"/>
      <c r="Q423" s="166"/>
      <c r="R423" s="166"/>
      <c r="S423" s="166"/>
      <c r="T423" s="167"/>
      <c r="AT423" s="161" t="s">
        <v>154</v>
      </c>
      <c r="AU423" s="161" t="s">
        <v>152</v>
      </c>
      <c r="AV423" s="13" t="s">
        <v>152</v>
      </c>
      <c r="AW423" s="13" t="s">
        <v>30</v>
      </c>
      <c r="AX423" s="13" t="s">
        <v>73</v>
      </c>
      <c r="AY423" s="161" t="s">
        <v>144</v>
      </c>
    </row>
    <row r="424" spans="1:65" s="13" customFormat="1" x14ac:dyDescent="0.2">
      <c r="B424" s="159"/>
      <c r="D424" s="160" t="s">
        <v>154</v>
      </c>
      <c r="E424" s="161" t="s">
        <v>1</v>
      </c>
      <c r="F424" s="162" t="s">
        <v>709</v>
      </c>
      <c r="H424" s="163">
        <v>102</v>
      </c>
      <c r="I424" s="164"/>
      <c r="L424" s="159"/>
      <c r="M424" s="165"/>
      <c r="N424" s="166"/>
      <c r="O424" s="166"/>
      <c r="P424" s="166"/>
      <c r="Q424" s="166"/>
      <c r="R424" s="166"/>
      <c r="S424" s="166"/>
      <c r="T424" s="167"/>
      <c r="AT424" s="161" t="s">
        <v>154</v>
      </c>
      <c r="AU424" s="161" t="s">
        <v>152</v>
      </c>
      <c r="AV424" s="13" t="s">
        <v>152</v>
      </c>
      <c r="AW424" s="13" t="s">
        <v>30</v>
      </c>
      <c r="AX424" s="13" t="s">
        <v>73</v>
      </c>
      <c r="AY424" s="161" t="s">
        <v>144</v>
      </c>
    </row>
    <row r="425" spans="1:65" s="14" customFormat="1" x14ac:dyDescent="0.2">
      <c r="B425" s="179"/>
      <c r="D425" s="160" t="s">
        <v>154</v>
      </c>
      <c r="E425" s="180" t="s">
        <v>1</v>
      </c>
      <c r="F425" s="181" t="s">
        <v>203</v>
      </c>
      <c r="H425" s="182">
        <v>302.39999999999998</v>
      </c>
      <c r="I425" s="183"/>
      <c r="L425" s="179"/>
      <c r="M425" s="184"/>
      <c r="N425" s="185"/>
      <c r="O425" s="185"/>
      <c r="P425" s="185"/>
      <c r="Q425" s="185"/>
      <c r="R425" s="185"/>
      <c r="S425" s="185"/>
      <c r="T425" s="186"/>
      <c r="AT425" s="180" t="s">
        <v>154</v>
      </c>
      <c r="AU425" s="180" t="s">
        <v>152</v>
      </c>
      <c r="AV425" s="14" t="s">
        <v>151</v>
      </c>
      <c r="AW425" s="14" t="s">
        <v>30</v>
      </c>
      <c r="AX425" s="14" t="s">
        <v>81</v>
      </c>
      <c r="AY425" s="180" t="s">
        <v>144</v>
      </c>
    </row>
    <row r="426" spans="1:65" s="2" customFormat="1" ht="14.45" customHeight="1" x14ac:dyDescent="0.2">
      <c r="A426" s="32"/>
      <c r="B426" s="144"/>
      <c r="C426" s="145" t="s">
        <v>710</v>
      </c>
      <c r="D426" s="145" t="s">
        <v>147</v>
      </c>
      <c r="E426" s="146" t="s">
        <v>711</v>
      </c>
      <c r="F426" s="147" t="s">
        <v>712</v>
      </c>
      <c r="G426" s="148" t="s">
        <v>199</v>
      </c>
      <c r="H426" s="149">
        <v>423.69</v>
      </c>
      <c r="I426" s="150"/>
      <c r="J426" s="151">
        <f>ROUND(I426*H426,2)</f>
        <v>0</v>
      </c>
      <c r="K426" s="152"/>
      <c r="L426" s="33"/>
      <c r="M426" s="153" t="s">
        <v>1</v>
      </c>
      <c r="N426" s="154" t="s">
        <v>39</v>
      </c>
      <c r="O426" s="58"/>
      <c r="P426" s="155">
        <f>O426*H426</f>
        <v>0</v>
      </c>
      <c r="Q426" s="155">
        <v>0</v>
      </c>
      <c r="R426" s="155">
        <f>Q426*H426</f>
        <v>0</v>
      </c>
      <c r="S426" s="155">
        <v>0</v>
      </c>
      <c r="T426" s="156">
        <f>S426*H426</f>
        <v>0</v>
      </c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R426" s="157" t="s">
        <v>151</v>
      </c>
      <c r="AT426" s="157" t="s">
        <v>147</v>
      </c>
      <c r="AU426" s="157" t="s">
        <v>152</v>
      </c>
      <c r="AY426" s="17" t="s">
        <v>144</v>
      </c>
      <c r="BE426" s="158">
        <f>IF(N426="základná",J426,0)</f>
        <v>0</v>
      </c>
      <c r="BF426" s="158">
        <f>IF(N426="znížená",J426,0)</f>
        <v>0</v>
      </c>
      <c r="BG426" s="158">
        <f>IF(N426="zákl. prenesená",J426,0)</f>
        <v>0</v>
      </c>
      <c r="BH426" s="158">
        <f>IF(N426="zníž. prenesená",J426,0)</f>
        <v>0</v>
      </c>
      <c r="BI426" s="158">
        <f>IF(N426="nulová",J426,0)</f>
        <v>0</v>
      </c>
      <c r="BJ426" s="17" t="s">
        <v>152</v>
      </c>
      <c r="BK426" s="158">
        <f>ROUND(I426*H426,2)</f>
        <v>0</v>
      </c>
      <c r="BL426" s="17" t="s">
        <v>151</v>
      </c>
      <c r="BM426" s="157" t="s">
        <v>713</v>
      </c>
    </row>
    <row r="427" spans="1:65" s="13" customFormat="1" x14ac:dyDescent="0.2">
      <c r="B427" s="159"/>
      <c r="D427" s="160" t="s">
        <v>154</v>
      </c>
      <c r="E427" s="161" t="s">
        <v>1</v>
      </c>
      <c r="F427" s="162" t="s">
        <v>675</v>
      </c>
      <c r="H427" s="163">
        <v>365.25</v>
      </c>
      <c r="I427" s="164"/>
      <c r="L427" s="159"/>
      <c r="M427" s="165"/>
      <c r="N427" s="166"/>
      <c r="O427" s="166"/>
      <c r="P427" s="166"/>
      <c r="Q427" s="166"/>
      <c r="R427" s="166"/>
      <c r="S427" s="166"/>
      <c r="T427" s="167"/>
      <c r="AT427" s="161" t="s">
        <v>154</v>
      </c>
      <c r="AU427" s="161" t="s">
        <v>152</v>
      </c>
      <c r="AV427" s="13" t="s">
        <v>152</v>
      </c>
      <c r="AW427" s="13" t="s">
        <v>30</v>
      </c>
      <c r="AX427" s="13" t="s">
        <v>73</v>
      </c>
      <c r="AY427" s="161" t="s">
        <v>144</v>
      </c>
    </row>
    <row r="428" spans="1:65" s="13" customFormat="1" x14ac:dyDescent="0.2">
      <c r="B428" s="159"/>
      <c r="D428" s="160" t="s">
        <v>154</v>
      </c>
      <c r="E428" s="161" t="s">
        <v>1</v>
      </c>
      <c r="F428" s="162" t="s">
        <v>684</v>
      </c>
      <c r="H428" s="163">
        <v>58.44</v>
      </c>
      <c r="I428" s="164"/>
      <c r="L428" s="159"/>
      <c r="M428" s="165"/>
      <c r="N428" s="166"/>
      <c r="O428" s="166"/>
      <c r="P428" s="166"/>
      <c r="Q428" s="166"/>
      <c r="R428" s="166"/>
      <c r="S428" s="166"/>
      <c r="T428" s="167"/>
      <c r="AT428" s="161" t="s">
        <v>154</v>
      </c>
      <c r="AU428" s="161" t="s">
        <v>152</v>
      </c>
      <c r="AV428" s="13" t="s">
        <v>152</v>
      </c>
      <c r="AW428" s="13" t="s">
        <v>30</v>
      </c>
      <c r="AX428" s="13" t="s">
        <v>73</v>
      </c>
      <c r="AY428" s="161" t="s">
        <v>144</v>
      </c>
    </row>
    <row r="429" spans="1:65" s="14" customFormat="1" x14ac:dyDescent="0.2">
      <c r="B429" s="179"/>
      <c r="D429" s="160" t="s">
        <v>154</v>
      </c>
      <c r="E429" s="180" t="s">
        <v>1</v>
      </c>
      <c r="F429" s="181" t="s">
        <v>203</v>
      </c>
      <c r="H429" s="182">
        <v>423.69</v>
      </c>
      <c r="I429" s="183"/>
      <c r="L429" s="179"/>
      <c r="M429" s="184"/>
      <c r="N429" s="185"/>
      <c r="O429" s="185"/>
      <c r="P429" s="185"/>
      <c r="Q429" s="185"/>
      <c r="R429" s="185"/>
      <c r="S429" s="185"/>
      <c r="T429" s="186"/>
      <c r="AT429" s="180" t="s">
        <v>154</v>
      </c>
      <c r="AU429" s="180" t="s">
        <v>152</v>
      </c>
      <c r="AV429" s="14" t="s">
        <v>151</v>
      </c>
      <c r="AW429" s="14" t="s">
        <v>30</v>
      </c>
      <c r="AX429" s="14" t="s">
        <v>81</v>
      </c>
      <c r="AY429" s="180" t="s">
        <v>144</v>
      </c>
    </row>
    <row r="430" spans="1:65" s="2" customFormat="1" ht="14.45" customHeight="1" x14ac:dyDescent="0.2">
      <c r="A430" s="32"/>
      <c r="B430" s="144"/>
      <c r="C430" s="145" t="s">
        <v>714</v>
      </c>
      <c r="D430" s="145" t="s">
        <v>147</v>
      </c>
      <c r="E430" s="146" t="s">
        <v>715</v>
      </c>
      <c r="F430" s="147" t="s">
        <v>716</v>
      </c>
      <c r="G430" s="148" t="s">
        <v>199</v>
      </c>
      <c r="H430" s="149">
        <v>423.69</v>
      </c>
      <c r="I430" s="150"/>
      <c r="J430" s="151">
        <f>ROUND(I430*H430,2)</f>
        <v>0</v>
      </c>
      <c r="K430" s="152"/>
      <c r="L430" s="33"/>
      <c r="M430" s="153" t="s">
        <v>1</v>
      </c>
      <c r="N430" s="154" t="s">
        <v>39</v>
      </c>
      <c r="O430" s="58"/>
      <c r="P430" s="155">
        <f>O430*H430</f>
        <v>0</v>
      </c>
      <c r="Q430" s="155">
        <v>0</v>
      </c>
      <c r="R430" s="155">
        <f>Q430*H430</f>
        <v>0</v>
      </c>
      <c r="S430" s="155">
        <v>0</v>
      </c>
      <c r="T430" s="156">
        <f>S430*H430</f>
        <v>0</v>
      </c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R430" s="157" t="s">
        <v>151</v>
      </c>
      <c r="AT430" s="157" t="s">
        <v>147</v>
      </c>
      <c r="AU430" s="157" t="s">
        <v>152</v>
      </c>
      <c r="AY430" s="17" t="s">
        <v>144</v>
      </c>
      <c r="BE430" s="158">
        <f>IF(N430="základná",J430,0)</f>
        <v>0</v>
      </c>
      <c r="BF430" s="158">
        <f>IF(N430="znížená",J430,0)</f>
        <v>0</v>
      </c>
      <c r="BG430" s="158">
        <f>IF(N430="zákl. prenesená",J430,0)</f>
        <v>0</v>
      </c>
      <c r="BH430" s="158">
        <f>IF(N430="zníž. prenesená",J430,0)</f>
        <v>0</v>
      </c>
      <c r="BI430" s="158">
        <f>IF(N430="nulová",J430,0)</f>
        <v>0</v>
      </c>
      <c r="BJ430" s="17" t="s">
        <v>152</v>
      </c>
      <c r="BK430" s="158">
        <f>ROUND(I430*H430,2)</f>
        <v>0</v>
      </c>
      <c r="BL430" s="17" t="s">
        <v>151</v>
      </c>
      <c r="BM430" s="157" t="s">
        <v>717</v>
      </c>
    </row>
    <row r="431" spans="1:65" s="13" customFormat="1" x14ac:dyDescent="0.2">
      <c r="B431" s="159"/>
      <c r="D431" s="160" t="s">
        <v>154</v>
      </c>
      <c r="E431" s="161" t="s">
        <v>1</v>
      </c>
      <c r="F431" s="162" t="s">
        <v>675</v>
      </c>
      <c r="H431" s="163">
        <v>365.25</v>
      </c>
      <c r="I431" s="164"/>
      <c r="L431" s="159"/>
      <c r="M431" s="165"/>
      <c r="N431" s="166"/>
      <c r="O431" s="166"/>
      <c r="P431" s="166"/>
      <c r="Q431" s="166"/>
      <c r="R431" s="166"/>
      <c r="S431" s="166"/>
      <c r="T431" s="167"/>
      <c r="AT431" s="161" t="s">
        <v>154</v>
      </c>
      <c r="AU431" s="161" t="s">
        <v>152</v>
      </c>
      <c r="AV431" s="13" t="s">
        <v>152</v>
      </c>
      <c r="AW431" s="13" t="s">
        <v>30</v>
      </c>
      <c r="AX431" s="13" t="s">
        <v>73</v>
      </c>
      <c r="AY431" s="161" t="s">
        <v>144</v>
      </c>
    </row>
    <row r="432" spans="1:65" s="13" customFormat="1" x14ac:dyDescent="0.2">
      <c r="B432" s="159"/>
      <c r="D432" s="160" t="s">
        <v>154</v>
      </c>
      <c r="E432" s="161" t="s">
        <v>1</v>
      </c>
      <c r="F432" s="162" t="s">
        <v>684</v>
      </c>
      <c r="H432" s="163">
        <v>58.44</v>
      </c>
      <c r="I432" s="164"/>
      <c r="L432" s="159"/>
      <c r="M432" s="165"/>
      <c r="N432" s="166"/>
      <c r="O432" s="166"/>
      <c r="P432" s="166"/>
      <c r="Q432" s="166"/>
      <c r="R432" s="166"/>
      <c r="S432" s="166"/>
      <c r="T432" s="167"/>
      <c r="AT432" s="161" t="s">
        <v>154</v>
      </c>
      <c r="AU432" s="161" t="s">
        <v>152</v>
      </c>
      <c r="AV432" s="13" t="s">
        <v>152</v>
      </c>
      <c r="AW432" s="13" t="s">
        <v>30</v>
      </c>
      <c r="AX432" s="13" t="s">
        <v>73</v>
      </c>
      <c r="AY432" s="161" t="s">
        <v>144</v>
      </c>
    </row>
    <row r="433" spans="1:65" s="14" customFormat="1" x14ac:dyDescent="0.2">
      <c r="B433" s="179"/>
      <c r="D433" s="160" t="s">
        <v>154</v>
      </c>
      <c r="E433" s="180" t="s">
        <v>1</v>
      </c>
      <c r="F433" s="181" t="s">
        <v>203</v>
      </c>
      <c r="H433" s="182">
        <v>423.69</v>
      </c>
      <c r="I433" s="183"/>
      <c r="L433" s="179"/>
      <c r="M433" s="184"/>
      <c r="N433" s="185"/>
      <c r="O433" s="185"/>
      <c r="P433" s="185"/>
      <c r="Q433" s="185"/>
      <c r="R433" s="185"/>
      <c r="S433" s="185"/>
      <c r="T433" s="186"/>
      <c r="AT433" s="180" t="s">
        <v>154</v>
      </c>
      <c r="AU433" s="180" t="s">
        <v>152</v>
      </c>
      <c r="AV433" s="14" t="s">
        <v>151</v>
      </c>
      <c r="AW433" s="14" t="s">
        <v>30</v>
      </c>
      <c r="AX433" s="14" t="s">
        <v>81</v>
      </c>
      <c r="AY433" s="180" t="s">
        <v>144</v>
      </c>
    </row>
    <row r="434" spans="1:65" s="2" customFormat="1" ht="24.2" customHeight="1" x14ac:dyDescent="0.2">
      <c r="A434" s="32"/>
      <c r="B434" s="144"/>
      <c r="C434" s="145" t="s">
        <v>718</v>
      </c>
      <c r="D434" s="145" t="s">
        <v>147</v>
      </c>
      <c r="E434" s="146" t="s">
        <v>719</v>
      </c>
      <c r="F434" s="147" t="s">
        <v>720</v>
      </c>
      <c r="G434" s="148" t="s">
        <v>199</v>
      </c>
      <c r="H434" s="149">
        <v>745.11</v>
      </c>
      <c r="I434" s="150"/>
      <c r="J434" s="151">
        <f>ROUND(I434*H434,2)</f>
        <v>0</v>
      </c>
      <c r="K434" s="152"/>
      <c r="L434" s="33"/>
      <c r="M434" s="153" t="s">
        <v>1</v>
      </c>
      <c r="N434" s="154" t="s">
        <v>39</v>
      </c>
      <c r="O434" s="58"/>
      <c r="P434" s="155">
        <f>O434*H434</f>
        <v>0</v>
      </c>
      <c r="Q434" s="155">
        <v>0</v>
      </c>
      <c r="R434" s="155">
        <f>Q434*H434</f>
        <v>0</v>
      </c>
      <c r="S434" s="155">
        <v>0</v>
      </c>
      <c r="T434" s="156">
        <f>S434*H434</f>
        <v>0</v>
      </c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R434" s="157" t="s">
        <v>151</v>
      </c>
      <c r="AT434" s="157" t="s">
        <v>147</v>
      </c>
      <c r="AU434" s="157" t="s">
        <v>152</v>
      </c>
      <c r="AY434" s="17" t="s">
        <v>144</v>
      </c>
      <c r="BE434" s="158">
        <f>IF(N434="základná",J434,0)</f>
        <v>0</v>
      </c>
      <c r="BF434" s="158">
        <f>IF(N434="znížená",J434,0)</f>
        <v>0</v>
      </c>
      <c r="BG434" s="158">
        <f>IF(N434="zákl. prenesená",J434,0)</f>
        <v>0</v>
      </c>
      <c r="BH434" s="158">
        <f>IF(N434="zníž. prenesená",J434,0)</f>
        <v>0</v>
      </c>
      <c r="BI434" s="158">
        <f>IF(N434="nulová",J434,0)</f>
        <v>0</v>
      </c>
      <c r="BJ434" s="17" t="s">
        <v>152</v>
      </c>
      <c r="BK434" s="158">
        <f>ROUND(I434*H434,2)</f>
        <v>0</v>
      </c>
      <c r="BL434" s="17" t="s">
        <v>151</v>
      </c>
      <c r="BM434" s="157" t="s">
        <v>721</v>
      </c>
    </row>
    <row r="435" spans="1:65" s="13" customFormat="1" x14ac:dyDescent="0.2">
      <c r="B435" s="159"/>
      <c r="D435" s="160" t="s">
        <v>154</v>
      </c>
      <c r="E435" s="161" t="s">
        <v>1</v>
      </c>
      <c r="F435" s="162" t="s">
        <v>722</v>
      </c>
      <c r="H435" s="163">
        <v>745.11</v>
      </c>
      <c r="I435" s="164"/>
      <c r="L435" s="159"/>
      <c r="M435" s="165"/>
      <c r="N435" s="166"/>
      <c r="O435" s="166"/>
      <c r="P435" s="166"/>
      <c r="Q435" s="166"/>
      <c r="R435" s="166"/>
      <c r="S435" s="166"/>
      <c r="T435" s="167"/>
      <c r="AT435" s="161" t="s">
        <v>154</v>
      </c>
      <c r="AU435" s="161" t="s">
        <v>152</v>
      </c>
      <c r="AV435" s="13" t="s">
        <v>152</v>
      </c>
      <c r="AW435" s="13" t="s">
        <v>30</v>
      </c>
      <c r="AX435" s="13" t="s">
        <v>81</v>
      </c>
      <c r="AY435" s="161" t="s">
        <v>144</v>
      </c>
    </row>
    <row r="436" spans="1:65" s="2" customFormat="1" ht="24.2" customHeight="1" x14ac:dyDescent="0.2">
      <c r="A436" s="32"/>
      <c r="B436" s="144"/>
      <c r="C436" s="145" t="s">
        <v>723</v>
      </c>
      <c r="D436" s="145" t="s">
        <v>147</v>
      </c>
      <c r="E436" s="146" t="s">
        <v>724</v>
      </c>
      <c r="F436" s="147" t="s">
        <v>725</v>
      </c>
      <c r="G436" s="148" t="s">
        <v>199</v>
      </c>
      <c r="H436" s="149">
        <v>730.5</v>
      </c>
      <c r="I436" s="150"/>
      <c r="J436" s="151">
        <f>ROUND(I436*H436,2)</f>
        <v>0</v>
      </c>
      <c r="K436" s="152"/>
      <c r="L436" s="33"/>
      <c r="M436" s="153" t="s">
        <v>1</v>
      </c>
      <c r="N436" s="154" t="s">
        <v>39</v>
      </c>
      <c r="O436" s="58"/>
      <c r="P436" s="155">
        <f>O436*H436</f>
        <v>0</v>
      </c>
      <c r="Q436" s="155">
        <v>0</v>
      </c>
      <c r="R436" s="155">
        <f>Q436*H436</f>
        <v>0</v>
      </c>
      <c r="S436" s="155">
        <v>0</v>
      </c>
      <c r="T436" s="156">
        <f>S436*H436</f>
        <v>0</v>
      </c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R436" s="157" t="s">
        <v>151</v>
      </c>
      <c r="AT436" s="157" t="s">
        <v>147</v>
      </c>
      <c r="AU436" s="157" t="s">
        <v>152</v>
      </c>
      <c r="AY436" s="17" t="s">
        <v>144</v>
      </c>
      <c r="BE436" s="158">
        <f>IF(N436="základná",J436,0)</f>
        <v>0</v>
      </c>
      <c r="BF436" s="158">
        <f>IF(N436="znížená",J436,0)</f>
        <v>0</v>
      </c>
      <c r="BG436" s="158">
        <f>IF(N436="zákl. prenesená",J436,0)</f>
        <v>0</v>
      </c>
      <c r="BH436" s="158">
        <f>IF(N436="zníž. prenesená",J436,0)</f>
        <v>0</v>
      </c>
      <c r="BI436" s="158">
        <f>IF(N436="nulová",J436,0)</f>
        <v>0</v>
      </c>
      <c r="BJ436" s="17" t="s">
        <v>152</v>
      </c>
      <c r="BK436" s="158">
        <f>ROUND(I436*H436,2)</f>
        <v>0</v>
      </c>
      <c r="BL436" s="17" t="s">
        <v>151</v>
      </c>
      <c r="BM436" s="157" t="s">
        <v>726</v>
      </c>
    </row>
    <row r="437" spans="1:65" s="13" customFormat="1" x14ac:dyDescent="0.2">
      <c r="B437" s="159"/>
      <c r="D437" s="160" t="s">
        <v>154</v>
      </c>
      <c r="E437" s="161" t="s">
        <v>1</v>
      </c>
      <c r="F437" s="162" t="s">
        <v>655</v>
      </c>
      <c r="H437" s="163">
        <v>730.5</v>
      </c>
      <c r="I437" s="164"/>
      <c r="L437" s="159"/>
      <c r="M437" s="165"/>
      <c r="N437" s="166"/>
      <c r="O437" s="166"/>
      <c r="P437" s="166"/>
      <c r="Q437" s="166"/>
      <c r="R437" s="166"/>
      <c r="S437" s="166"/>
      <c r="T437" s="167"/>
      <c r="AT437" s="161" t="s">
        <v>154</v>
      </c>
      <c r="AU437" s="161" t="s">
        <v>152</v>
      </c>
      <c r="AV437" s="13" t="s">
        <v>152</v>
      </c>
      <c r="AW437" s="13" t="s">
        <v>30</v>
      </c>
      <c r="AX437" s="13" t="s">
        <v>81</v>
      </c>
      <c r="AY437" s="161" t="s">
        <v>144</v>
      </c>
    </row>
    <row r="438" spans="1:65" s="2" customFormat="1" ht="24.2" customHeight="1" x14ac:dyDescent="0.2">
      <c r="A438" s="32"/>
      <c r="B438" s="144"/>
      <c r="C438" s="145" t="s">
        <v>727</v>
      </c>
      <c r="D438" s="145" t="s">
        <v>147</v>
      </c>
      <c r="E438" s="146" t="s">
        <v>728</v>
      </c>
      <c r="F438" s="147" t="s">
        <v>729</v>
      </c>
      <c r="G438" s="148" t="s">
        <v>199</v>
      </c>
      <c r="H438" s="149">
        <v>419.28</v>
      </c>
      <c r="I438" s="150"/>
      <c r="J438" s="151">
        <f>ROUND(I438*H438,2)</f>
        <v>0</v>
      </c>
      <c r="K438" s="152"/>
      <c r="L438" s="33"/>
      <c r="M438" s="153" t="s">
        <v>1</v>
      </c>
      <c r="N438" s="154" t="s">
        <v>39</v>
      </c>
      <c r="O438" s="58"/>
      <c r="P438" s="155">
        <f>O438*H438</f>
        <v>0</v>
      </c>
      <c r="Q438" s="155">
        <v>0</v>
      </c>
      <c r="R438" s="155">
        <f>Q438*H438</f>
        <v>0</v>
      </c>
      <c r="S438" s="155">
        <v>0</v>
      </c>
      <c r="T438" s="156">
        <f>S438*H438</f>
        <v>0</v>
      </c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R438" s="157" t="s">
        <v>151</v>
      </c>
      <c r="AT438" s="157" t="s">
        <v>147</v>
      </c>
      <c r="AU438" s="157" t="s">
        <v>152</v>
      </c>
      <c r="AY438" s="17" t="s">
        <v>144</v>
      </c>
      <c r="BE438" s="158">
        <f>IF(N438="základná",J438,0)</f>
        <v>0</v>
      </c>
      <c r="BF438" s="158">
        <f>IF(N438="znížená",J438,0)</f>
        <v>0</v>
      </c>
      <c r="BG438" s="158">
        <f>IF(N438="zákl. prenesená",J438,0)</f>
        <v>0</v>
      </c>
      <c r="BH438" s="158">
        <f>IF(N438="zníž. prenesená",J438,0)</f>
        <v>0</v>
      </c>
      <c r="BI438" s="158">
        <f>IF(N438="nulová",J438,0)</f>
        <v>0</v>
      </c>
      <c r="BJ438" s="17" t="s">
        <v>152</v>
      </c>
      <c r="BK438" s="158">
        <f>ROUND(I438*H438,2)</f>
        <v>0</v>
      </c>
      <c r="BL438" s="17" t="s">
        <v>151</v>
      </c>
      <c r="BM438" s="157" t="s">
        <v>730</v>
      </c>
    </row>
    <row r="439" spans="1:65" s="13" customFormat="1" x14ac:dyDescent="0.2">
      <c r="B439" s="159"/>
      <c r="D439" s="160" t="s">
        <v>154</v>
      </c>
      <c r="E439" s="161" t="s">
        <v>1</v>
      </c>
      <c r="F439" s="162" t="s">
        <v>656</v>
      </c>
      <c r="H439" s="163">
        <v>116.88</v>
      </c>
      <c r="I439" s="164"/>
      <c r="L439" s="159"/>
      <c r="M439" s="165"/>
      <c r="N439" s="166"/>
      <c r="O439" s="166"/>
      <c r="P439" s="166"/>
      <c r="Q439" s="166"/>
      <c r="R439" s="166"/>
      <c r="S439" s="166"/>
      <c r="T439" s="167"/>
      <c r="AT439" s="161" t="s">
        <v>154</v>
      </c>
      <c r="AU439" s="161" t="s">
        <v>152</v>
      </c>
      <c r="AV439" s="13" t="s">
        <v>152</v>
      </c>
      <c r="AW439" s="13" t="s">
        <v>30</v>
      </c>
      <c r="AX439" s="13" t="s">
        <v>73</v>
      </c>
      <c r="AY439" s="161" t="s">
        <v>144</v>
      </c>
    </row>
    <row r="440" spans="1:65" s="13" customFormat="1" x14ac:dyDescent="0.2">
      <c r="B440" s="159"/>
      <c r="D440" s="160" t="s">
        <v>154</v>
      </c>
      <c r="E440" s="161" t="s">
        <v>1</v>
      </c>
      <c r="F440" s="162" t="s">
        <v>708</v>
      </c>
      <c r="H440" s="163">
        <v>200.4</v>
      </c>
      <c r="I440" s="164"/>
      <c r="L440" s="159"/>
      <c r="M440" s="165"/>
      <c r="N440" s="166"/>
      <c r="O440" s="166"/>
      <c r="P440" s="166"/>
      <c r="Q440" s="166"/>
      <c r="R440" s="166"/>
      <c r="S440" s="166"/>
      <c r="T440" s="167"/>
      <c r="AT440" s="161" t="s">
        <v>154</v>
      </c>
      <c r="AU440" s="161" t="s">
        <v>152</v>
      </c>
      <c r="AV440" s="13" t="s">
        <v>152</v>
      </c>
      <c r="AW440" s="13" t="s">
        <v>30</v>
      </c>
      <c r="AX440" s="13" t="s">
        <v>73</v>
      </c>
      <c r="AY440" s="161" t="s">
        <v>144</v>
      </c>
    </row>
    <row r="441" spans="1:65" s="13" customFormat="1" x14ac:dyDescent="0.2">
      <c r="B441" s="159"/>
      <c r="D441" s="160" t="s">
        <v>154</v>
      </c>
      <c r="E441" s="161" t="s">
        <v>1</v>
      </c>
      <c r="F441" s="162" t="s">
        <v>709</v>
      </c>
      <c r="H441" s="163">
        <v>102</v>
      </c>
      <c r="I441" s="164"/>
      <c r="L441" s="159"/>
      <c r="M441" s="165"/>
      <c r="N441" s="166"/>
      <c r="O441" s="166"/>
      <c r="P441" s="166"/>
      <c r="Q441" s="166"/>
      <c r="R441" s="166"/>
      <c r="S441" s="166"/>
      <c r="T441" s="167"/>
      <c r="AT441" s="161" t="s">
        <v>154</v>
      </c>
      <c r="AU441" s="161" t="s">
        <v>152</v>
      </c>
      <c r="AV441" s="13" t="s">
        <v>152</v>
      </c>
      <c r="AW441" s="13" t="s">
        <v>30</v>
      </c>
      <c r="AX441" s="13" t="s">
        <v>73</v>
      </c>
      <c r="AY441" s="161" t="s">
        <v>144</v>
      </c>
    </row>
    <row r="442" spans="1:65" s="14" customFormat="1" x14ac:dyDescent="0.2">
      <c r="B442" s="179"/>
      <c r="D442" s="160" t="s">
        <v>154</v>
      </c>
      <c r="E442" s="180" t="s">
        <v>1</v>
      </c>
      <c r="F442" s="181" t="s">
        <v>203</v>
      </c>
      <c r="H442" s="182">
        <v>419.28</v>
      </c>
      <c r="I442" s="183"/>
      <c r="L442" s="179"/>
      <c r="M442" s="184"/>
      <c r="N442" s="185"/>
      <c r="O442" s="185"/>
      <c r="P442" s="185"/>
      <c r="Q442" s="185"/>
      <c r="R442" s="185"/>
      <c r="S442" s="185"/>
      <c r="T442" s="186"/>
      <c r="AT442" s="180" t="s">
        <v>154</v>
      </c>
      <c r="AU442" s="180" t="s">
        <v>152</v>
      </c>
      <c r="AV442" s="14" t="s">
        <v>151</v>
      </c>
      <c r="AW442" s="14" t="s">
        <v>30</v>
      </c>
      <c r="AX442" s="14" t="s">
        <v>81</v>
      </c>
      <c r="AY442" s="180" t="s">
        <v>144</v>
      </c>
    </row>
    <row r="443" spans="1:65" s="12" customFormat="1" ht="22.9" customHeight="1" x14ac:dyDescent="0.2">
      <c r="B443" s="131"/>
      <c r="D443" s="132" t="s">
        <v>72</v>
      </c>
      <c r="E443" s="142" t="s">
        <v>731</v>
      </c>
      <c r="F443" s="142" t="s">
        <v>732</v>
      </c>
      <c r="I443" s="134"/>
      <c r="J443" s="143">
        <f>BK443</f>
        <v>0</v>
      </c>
      <c r="L443" s="131"/>
      <c r="M443" s="136"/>
      <c r="N443" s="137"/>
      <c r="O443" s="137"/>
      <c r="P443" s="138">
        <f>SUM(P444:P447)</f>
        <v>0</v>
      </c>
      <c r="Q443" s="137"/>
      <c r="R443" s="138">
        <f>SUM(R444:R447)</f>
        <v>0.45979600000000004</v>
      </c>
      <c r="S443" s="137"/>
      <c r="T443" s="139">
        <f>SUM(T444:T447)</f>
        <v>0</v>
      </c>
      <c r="AR443" s="132" t="s">
        <v>81</v>
      </c>
      <c r="AT443" s="140" t="s">
        <v>72</v>
      </c>
      <c r="AU443" s="140" t="s">
        <v>81</v>
      </c>
      <c r="AY443" s="132" t="s">
        <v>144</v>
      </c>
      <c r="BK443" s="141">
        <f>SUM(BK444:BK447)</f>
        <v>0</v>
      </c>
    </row>
    <row r="444" spans="1:65" s="2" customFormat="1" ht="24.2" customHeight="1" x14ac:dyDescent="0.2">
      <c r="A444" s="32"/>
      <c r="B444" s="144"/>
      <c r="C444" s="145" t="s">
        <v>733</v>
      </c>
      <c r="D444" s="145" t="s">
        <v>147</v>
      </c>
      <c r="E444" s="146" t="s">
        <v>734</v>
      </c>
      <c r="F444" s="147" t="s">
        <v>735</v>
      </c>
      <c r="G444" s="148" t="s">
        <v>223</v>
      </c>
      <c r="H444" s="149">
        <v>48.6</v>
      </c>
      <c r="I444" s="150"/>
      <c r="J444" s="151">
        <f>ROUND(I444*H444,2)</f>
        <v>0</v>
      </c>
      <c r="K444" s="152"/>
      <c r="L444" s="33"/>
      <c r="M444" s="153" t="s">
        <v>1</v>
      </c>
      <c r="N444" s="154" t="s">
        <v>39</v>
      </c>
      <c r="O444" s="58"/>
      <c r="P444" s="155">
        <f>O444*H444</f>
        <v>0</v>
      </c>
      <c r="Q444" s="155">
        <v>6.8599999999999998E-3</v>
      </c>
      <c r="R444" s="155">
        <f>Q444*H444</f>
        <v>0.33339600000000003</v>
      </c>
      <c r="S444" s="155">
        <v>0</v>
      </c>
      <c r="T444" s="156">
        <f>S444*H444</f>
        <v>0</v>
      </c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R444" s="157" t="s">
        <v>151</v>
      </c>
      <c r="AT444" s="157" t="s">
        <v>147</v>
      </c>
      <c r="AU444" s="157" t="s">
        <v>152</v>
      </c>
      <c r="AY444" s="17" t="s">
        <v>144</v>
      </c>
      <c r="BE444" s="158">
        <f>IF(N444="základná",J444,0)</f>
        <v>0</v>
      </c>
      <c r="BF444" s="158">
        <f>IF(N444="znížená",J444,0)</f>
        <v>0</v>
      </c>
      <c r="BG444" s="158">
        <f>IF(N444="zákl. prenesená",J444,0)</f>
        <v>0</v>
      </c>
      <c r="BH444" s="158">
        <f>IF(N444="zníž. prenesená",J444,0)</f>
        <v>0</v>
      </c>
      <c r="BI444" s="158">
        <f>IF(N444="nulová",J444,0)</f>
        <v>0</v>
      </c>
      <c r="BJ444" s="17" t="s">
        <v>152</v>
      </c>
      <c r="BK444" s="158">
        <f>ROUND(I444*H444,2)</f>
        <v>0</v>
      </c>
      <c r="BL444" s="17" t="s">
        <v>151</v>
      </c>
      <c r="BM444" s="157" t="s">
        <v>736</v>
      </c>
    </row>
    <row r="445" spans="1:65" s="13" customFormat="1" x14ac:dyDescent="0.2">
      <c r="B445" s="159"/>
      <c r="D445" s="160" t="s">
        <v>154</v>
      </c>
      <c r="E445" s="161" t="s">
        <v>1</v>
      </c>
      <c r="F445" s="162" t="s">
        <v>737</v>
      </c>
      <c r="H445" s="163">
        <v>48.6</v>
      </c>
      <c r="I445" s="164"/>
      <c r="L445" s="159"/>
      <c r="M445" s="165"/>
      <c r="N445" s="166"/>
      <c r="O445" s="166"/>
      <c r="P445" s="166"/>
      <c r="Q445" s="166"/>
      <c r="R445" s="166"/>
      <c r="S445" s="166"/>
      <c r="T445" s="167"/>
      <c r="AT445" s="161" t="s">
        <v>154</v>
      </c>
      <c r="AU445" s="161" t="s">
        <v>152</v>
      </c>
      <c r="AV445" s="13" t="s">
        <v>152</v>
      </c>
      <c r="AW445" s="13" t="s">
        <v>30</v>
      </c>
      <c r="AX445" s="13" t="s">
        <v>81</v>
      </c>
      <c r="AY445" s="161" t="s">
        <v>144</v>
      </c>
    </row>
    <row r="446" spans="1:65" s="2" customFormat="1" ht="24.2" customHeight="1" x14ac:dyDescent="0.2">
      <c r="A446" s="32"/>
      <c r="B446" s="144"/>
      <c r="C446" s="168" t="s">
        <v>738</v>
      </c>
      <c r="D446" s="168" t="s">
        <v>189</v>
      </c>
      <c r="E446" s="169" t="s">
        <v>739</v>
      </c>
      <c r="F446" s="170" t="s">
        <v>740</v>
      </c>
      <c r="G446" s="171" t="s">
        <v>223</v>
      </c>
      <c r="H446" s="172">
        <v>48.8</v>
      </c>
      <c r="I446" s="173"/>
      <c r="J446" s="174">
        <f>ROUND(I446*H446,2)</f>
        <v>0</v>
      </c>
      <c r="K446" s="175"/>
      <c r="L446" s="176"/>
      <c r="M446" s="177" t="s">
        <v>1</v>
      </c>
      <c r="N446" s="178" t="s">
        <v>39</v>
      </c>
      <c r="O446" s="58"/>
      <c r="P446" s="155">
        <f>O446*H446</f>
        <v>0</v>
      </c>
      <c r="Q446" s="155">
        <v>1E-3</v>
      </c>
      <c r="R446" s="155">
        <f>Q446*H446</f>
        <v>4.8799999999999996E-2</v>
      </c>
      <c r="S446" s="155">
        <v>0</v>
      </c>
      <c r="T446" s="156">
        <f>S446*H446</f>
        <v>0</v>
      </c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R446" s="157" t="s">
        <v>183</v>
      </c>
      <c r="AT446" s="157" t="s">
        <v>189</v>
      </c>
      <c r="AU446" s="157" t="s">
        <v>152</v>
      </c>
      <c r="AY446" s="17" t="s">
        <v>144</v>
      </c>
      <c r="BE446" s="158">
        <f>IF(N446="základná",J446,0)</f>
        <v>0</v>
      </c>
      <c r="BF446" s="158">
        <f>IF(N446="znížená",J446,0)</f>
        <v>0</v>
      </c>
      <c r="BG446" s="158">
        <f>IF(N446="zákl. prenesená",J446,0)</f>
        <v>0</v>
      </c>
      <c r="BH446" s="158">
        <f>IF(N446="zníž. prenesená",J446,0)</f>
        <v>0</v>
      </c>
      <c r="BI446" s="158">
        <f>IF(N446="nulová",J446,0)</f>
        <v>0</v>
      </c>
      <c r="BJ446" s="17" t="s">
        <v>152</v>
      </c>
      <c r="BK446" s="158">
        <f>ROUND(I446*H446,2)</f>
        <v>0</v>
      </c>
      <c r="BL446" s="17" t="s">
        <v>151</v>
      </c>
      <c r="BM446" s="157" t="s">
        <v>741</v>
      </c>
    </row>
    <row r="447" spans="1:65" s="2" customFormat="1" ht="24.2" customHeight="1" x14ac:dyDescent="0.2">
      <c r="A447" s="32"/>
      <c r="B447" s="144"/>
      <c r="C447" s="145" t="s">
        <v>742</v>
      </c>
      <c r="D447" s="145" t="s">
        <v>147</v>
      </c>
      <c r="E447" s="146" t="s">
        <v>743</v>
      </c>
      <c r="F447" s="147" t="s">
        <v>744</v>
      </c>
      <c r="G447" s="148" t="s">
        <v>342</v>
      </c>
      <c r="H447" s="149">
        <v>40</v>
      </c>
      <c r="I447" s="150"/>
      <c r="J447" s="151">
        <f>ROUND(I447*H447,2)</f>
        <v>0</v>
      </c>
      <c r="K447" s="152"/>
      <c r="L447" s="33"/>
      <c r="M447" s="153" t="s">
        <v>1</v>
      </c>
      <c r="N447" s="154" t="s">
        <v>39</v>
      </c>
      <c r="O447" s="58"/>
      <c r="P447" s="155">
        <f>O447*H447</f>
        <v>0</v>
      </c>
      <c r="Q447" s="155">
        <v>1.9400000000000001E-3</v>
      </c>
      <c r="R447" s="155">
        <f>Q447*H447</f>
        <v>7.7600000000000002E-2</v>
      </c>
      <c r="S447" s="155">
        <v>0</v>
      </c>
      <c r="T447" s="156">
        <f>S447*H447</f>
        <v>0</v>
      </c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R447" s="157" t="s">
        <v>151</v>
      </c>
      <c r="AT447" s="157" t="s">
        <v>147</v>
      </c>
      <c r="AU447" s="157" t="s">
        <v>152</v>
      </c>
      <c r="AY447" s="17" t="s">
        <v>144</v>
      </c>
      <c r="BE447" s="158">
        <f>IF(N447="základná",J447,0)</f>
        <v>0</v>
      </c>
      <c r="BF447" s="158">
        <f>IF(N447="znížená",J447,0)</f>
        <v>0</v>
      </c>
      <c r="BG447" s="158">
        <f>IF(N447="zákl. prenesená",J447,0)</f>
        <v>0</v>
      </c>
      <c r="BH447" s="158">
        <f>IF(N447="zníž. prenesená",J447,0)</f>
        <v>0</v>
      </c>
      <c r="BI447" s="158">
        <f>IF(N447="nulová",J447,0)</f>
        <v>0</v>
      </c>
      <c r="BJ447" s="17" t="s">
        <v>152</v>
      </c>
      <c r="BK447" s="158">
        <f>ROUND(I447*H447,2)</f>
        <v>0</v>
      </c>
      <c r="BL447" s="17" t="s">
        <v>151</v>
      </c>
      <c r="BM447" s="157" t="s">
        <v>745</v>
      </c>
    </row>
    <row r="448" spans="1:65" s="12" customFormat="1" ht="22.9" customHeight="1" x14ac:dyDescent="0.2">
      <c r="B448" s="131"/>
      <c r="D448" s="132" t="s">
        <v>72</v>
      </c>
      <c r="E448" s="142" t="s">
        <v>746</v>
      </c>
      <c r="F448" s="142" t="s">
        <v>747</v>
      </c>
      <c r="I448" s="134"/>
      <c r="J448" s="143">
        <f>BK448</f>
        <v>0</v>
      </c>
      <c r="L448" s="131"/>
      <c r="M448" s="136"/>
      <c r="N448" s="137"/>
      <c r="O448" s="137"/>
      <c r="P448" s="138">
        <f>SUM(P449:P471)</f>
        <v>0</v>
      </c>
      <c r="Q448" s="137"/>
      <c r="R448" s="138">
        <f>SUM(R449:R471)</f>
        <v>0.49504662999999999</v>
      </c>
      <c r="S448" s="137"/>
      <c r="T448" s="139">
        <f>SUM(T449:T471)</f>
        <v>684.47379999999998</v>
      </c>
      <c r="AR448" s="132" t="s">
        <v>81</v>
      </c>
      <c r="AT448" s="140" t="s">
        <v>72</v>
      </c>
      <c r="AU448" s="140" t="s">
        <v>81</v>
      </c>
      <c r="AY448" s="132" t="s">
        <v>144</v>
      </c>
      <c r="BK448" s="141">
        <f>SUM(BK449:BK471)</f>
        <v>0</v>
      </c>
    </row>
    <row r="449" spans="1:65" s="2" customFormat="1" ht="24.2" customHeight="1" x14ac:dyDescent="0.2">
      <c r="A449" s="32"/>
      <c r="B449" s="144"/>
      <c r="C449" s="145" t="s">
        <v>748</v>
      </c>
      <c r="D449" s="145" t="s">
        <v>147</v>
      </c>
      <c r="E449" s="146" t="s">
        <v>749</v>
      </c>
      <c r="F449" s="147" t="s">
        <v>750</v>
      </c>
      <c r="G449" s="148" t="s">
        <v>223</v>
      </c>
      <c r="H449" s="149">
        <v>48.6</v>
      </c>
      <c r="I449" s="150"/>
      <c r="J449" s="151">
        <f>ROUND(I449*H449,2)</f>
        <v>0</v>
      </c>
      <c r="K449" s="152"/>
      <c r="L449" s="33"/>
      <c r="M449" s="153" t="s">
        <v>1</v>
      </c>
      <c r="N449" s="154" t="s">
        <v>39</v>
      </c>
      <c r="O449" s="58"/>
      <c r="P449" s="155">
        <f>O449*H449</f>
        <v>0</v>
      </c>
      <c r="Q449" s="155">
        <v>0</v>
      </c>
      <c r="R449" s="155">
        <f>Q449*H449</f>
        <v>0</v>
      </c>
      <c r="S449" s="155">
        <v>1.36</v>
      </c>
      <c r="T449" s="156">
        <f>S449*H449</f>
        <v>66.096000000000004</v>
      </c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R449" s="157" t="s">
        <v>151</v>
      </c>
      <c r="AT449" s="157" t="s">
        <v>147</v>
      </c>
      <c r="AU449" s="157" t="s">
        <v>152</v>
      </c>
      <c r="AY449" s="17" t="s">
        <v>144</v>
      </c>
      <c r="BE449" s="158">
        <f>IF(N449="základná",J449,0)</f>
        <v>0</v>
      </c>
      <c r="BF449" s="158">
        <f>IF(N449="znížená",J449,0)</f>
        <v>0</v>
      </c>
      <c r="BG449" s="158">
        <f>IF(N449="zákl. prenesená",J449,0)</f>
        <v>0</v>
      </c>
      <c r="BH449" s="158">
        <f>IF(N449="zníž. prenesená",J449,0)</f>
        <v>0</v>
      </c>
      <c r="BI449" s="158">
        <f>IF(N449="nulová",J449,0)</f>
        <v>0</v>
      </c>
      <c r="BJ449" s="17" t="s">
        <v>152</v>
      </c>
      <c r="BK449" s="158">
        <f>ROUND(I449*H449,2)</f>
        <v>0</v>
      </c>
      <c r="BL449" s="17" t="s">
        <v>151</v>
      </c>
      <c r="BM449" s="157" t="s">
        <v>751</v>
      </c>
    </row>
    <row r="450" spans="1:65" s="13" customFormat="1" x14ac:dyDescent="0.2">
      <c r="B450" s="159"/>
      <c r="D450" s="160" t="s">
        <v>154</v>
      </c>
      <c r="E450" s="161" t="s">
        <v>1</v>
      </c>
      <c r="F450" s="162" t="s">
        <v>737</v>
      </c>
      <c r="H450" s="163">
        <v>48.6</v>
      </c>
      <c r="I450" s="164"/>
      <c r="L450" s="159"/>
      <c r="M450" s="165"/>
      <c r="N450" s="166"/>
      <c r="O450" s="166"/>
      <c r="P450" s="166"/>
      <c r="Q450" s="166"/>
      <c r="R450" s="166"/>
      <c r="S450" s="166"/>
      <c r="T450" s="167"/>
      <c r="AT450" s="161" t="s">
        <v>154</v>
      </c>
      <c r="AU450" s="161" t="s">
        <v>152</v>
      </c>
      <c r="AV450" s="13" t="s">
        <v>152</v>
      </c>
      <c r="AW450" s="13" t="s">
        <v>30</v>
      </c>
      <c r="AX450" s="13" t="s">
        <v>81</v>
      </c>
      <c r="AY450" s="161" t="s">
        <v>144</v>
      </c>
    </row>
    <row r="451" spans="1:65" s="2" customFormat="1" ht="24.2" customHeight="1" x14ac:dyDescent="0.2">
      <c r="A451" s="32"/>
      <c r="B451" s="144"/>
      <c r="C451" s="145" t="s">
        <v>752</v>
      </c>
      <c r="D451" s="145" t="s">
        <v>147</v>
      </c>
      <c r="E451" s="146" t="s">
        <v>753</v>
      </c>
      <c r="F451" s="147" t="s">
        <v>754</v>
      </c>
      <c r="G451" s="148" t="s">
        <v>150</v>
      </c>
      <c r="H451" s="149">
        <v>253.131</v>
      </c>
      <c r="I451" s="150"/>
      <c r="J451" s="151">
        <f>ROUND(I451*H451,2)</f>
        <v>0</v>
      </c>
      <c r="K451" s="152"/>
      <c r="L451" s="33"/>
      <c r="M451" s="153" t="s">
        <v>1</v>
      </c>
      <c r="N451" s="154" t="s">
        <v>39</v>
      </c>
      <c r="O451" s="58"/>
      <c r="P451" s="155">
        <f>O451*H451</f>
        <v>0</v>
      </c>
      <c r="Q451" s="155">
        <v>1.73E-3</v>
      </c>
      <c r="R451" s="155">
        <f>Q451*H451</f>
        <v>0.43791662999999997</v>
      </c>
      <c r="S451" s="155">
        <v>2.4</v>
      </c>
      <c r="T451" s="156">
        <f>S451*H451</f>
        <v>607.51440000000002</v>
      </c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R451" s="157" t="s">
        <v>151</v>
      </c>
      <c r="AT451" s="157" t="s">
        <v>147</v>
      </c>
      <c r="AU451" s="157" t="s">
        <v>152</v>
      </c>
      <c r="AY451" s="17" t="s">
        <v>144</v>
      </c>
      <c r="BE451" s="158">
        <f>IF(N451="základná",J451,0)</f>
        <v>0</v>
      </c>
      <c r="BF451" s="158">
        <f>IF(N451="znížená",J451,0)</f>
        <v>0</v>
      </c>
      <c r="BG451" s="158">
        <f>IF(N451="zákl. prenesená",J451,0)</f>
        <v>0</v>
      </c>
      <c r="BH451" s="158">
        <f>IF(N451="zníž. prenesená",J451,0)</f>
        <v>0</v>
      </c>
      <c r="BI451" s="158">
        <f>IF(N451="nulová",J451,0)</f>
        <v>0</v>
      </c>
      <c r="BJ451" s="17" t="s">
        <v>152</v>
      </c>
      <c r="BK451" s="158">
        <f>ROUND(I451*H451,2)</f>
        <v>0</v>
      </c>
      <c r="BL451" s="17" t="s">
        <v>151</v>
      </c>
      <c r="BM451" s="157" t="s">
        <v>755</v>
      </c>
    </row>
    <row r="452" spans="1:65" s="13" customFormat="1" x14ac:dyDescent="0.2">
      <c r="B452" s="159"/>
      <c r="D452" s="160" t="s">
        <v>154</v>
      </c>
      <c r="E452" s="161" t="s">
        <v>1</v>
      </c>
      <c r="F452" s="162" t="s">
        <v>756</v>
      </c>
      <c r="H452" s="163">
        <v>70</v>
      </c>
      <c r="I452" s="164"/>
      <c r="L452" s="159"/>
      <c r="M452" s="165"/>
      <c r="N452" s="166"/>
      <c r="O452" s="166"/>
      <c r="P452" s="166"/>
      <c r="Q452" s="166"/>
      <c r="R452" s="166"/>
      <c r="S452" s="166"/>
      <c r="T452" s="167"/>
      <c r="AT452" s="161" t="s">
        <v>154</v>
      </c>
      <c r="AU452" s="161" t="s">
        <v>152</v>
      </c>
      <c r="AV452" s="13" t="s">
        <v>152</v>
      </c>
      <c r="AW452" s="13" t="s">
        <v>30</v>
      </c>
      <c r="AX452" s="13" t="s">
        <v>73</v>
      </c>
      <c r="AY452" s="161" t="s">
        <v>144</v>
      </c>
    </row>
    <row r="453" spans="1:65" s="13" customFormat="1" x14ac:dyDescent="0.2">
      <c r="B453" s="159"/>
      <c r="D453" s="160" t="s">
        <v>154</v>
      </c>
      <c r="E453" s="161" t="s">
        <v>1</v>
      </c>
      <c r="F453" s="162" t="s">
        <v>757</v>
      </c>
      <c r="H453" s="163">
        <v>149.02199999999999</v>
      </c>
      <c r="I453" s="164"/>
      <c r="L453" s="159"/>
      <c r="M453" s="165"/>
      <c r="N453" s="166"/>
      <c r="O453" s="166"/>
      <c r="P453" s="166"/>
      <c r="Q453" s="166"/>
      <c r="R453" s="166"/>
      <c r="S453" s="166"/>
      <c r="T453" s="167"/>
      <c r="AT453" s="161" t="s">
        <v>154</v>
      </c>
      <c r="AU453" s="161" t="s">
        <v>152</v>
      </c>
      <c r="AV453" s="13" t="s">
        <v>152</v>
      </c>
      <c r="AW453" s="13" t="s">
        <v>30</v>
      </c>
      <c r="AX453" s="13" t="s">
        <v>73</v>
      </c>
      <c r="AY453" s="161" t="s">
        <v>144</v>
      </c>
    </row>
    <row r="454" spans="1:65" s="13" customFormat="1" x14ac:dyDescent="0.2">
      <c r="B454" s="159"/>
      <c r="D454" s="160" t="s">
        <v>154</v>
      </c>
      <c r="E454" s="161" t="s">
        <v>1</v>
      </c>
      <c r="F454" s="162" t="s">
        <v>758</v>
      </c>
      <c r="H454" s="163">
        <v>15.6</v>
      </c>
      <c r="I454" s="164"/>
      <c r="L454" s="159"/>
      <c r="M454" s="165"/>
      <c r="N454" s="166"/>
      <c r="O454" s="166"/>
      <c r="P454" s="166"/>
      <c r="Q454" s="166"/>
      <c r="R454" s="166"/>
      <c r="S454" s="166"/>
      <c r="T454" s="167"/>
      <c r="AT454" s="161" t="s">
        <v>154</v>
      </c>
      <c r="AU454" s="161" t="s">
        <v>152</v>
      </c>
      <c r="AV454" s="13" t="s">
        <v>152</v>
      </c>
      <c r="AW454" s="13" t="s">
        <v>30</v>
      </c>
      <c r="AX454" s="13" t="s">
        <v>73</v>
      </c>
      <c r="AY454" s="161" t="s">
        <v>144</v>
      </c>
    </row>
    <row r="455" spans="1:65" s="13" customFormat="1" x14ac:dyDescent="0.2">
      <c r="B455" s="159"/>
      <c r="D455" s="160" t="s">
        <v>154</v>
      </c>
      <c r="E455" s="161" t="s">
        <v>1</v>
      </c>
      <c r="F455" s="162" t="s">
        <v>759</v>
      </c>
      <c r="H455" s="163">
        <v>4.9889999999999999</v>
      </c>
      <c r="I455" s="164"/>
      <c r="L455" s="159"/>
      <c r="M455" s="165"/>
      <c r="N455" s="166"/>
      <c r="O455" s="166"/>
      <c r="P455" s="166"/>
      <c r="Q455" s="166"/>
      <c r="R455" s="166"/>
      <c r="S455" s="166"/>
      <c r="T455" s="167"/>
      <c r="AT455" s="161" t="s">
        <v>154</v>
      </c>
      <c r="AU455" s="161" t="s">
        <v>152</v>
      </c>
      <c r="AV455" s="13" t="s">
        <v>152</v>
      </c>
      <c r="AW455" s="13" t="s">
        <v>30</v>
      </c>
      <c r="AX455" s="13" t="s">
        <v>73</v>
      </c>
      <c r="AY455" s="161" t="s">
        <v>144</v>
      </c>
    </row>
    <row r="456" spans="1:65" s="13" customFormat="1" x14ac:dyDescent="0.2">
      <c r="B456" s="159"/>
      <c r="D456" s="160" t="s">
        <v>154</v>
      </c>
      <c r="E456" s="161" t="s">
        <v>1</v>
      </c>
      <c r="F456" s="162" t="s">
        <v>760</v>
      </c>
      <c r="H456" s="163">
        <v>13.52</v>
      </c>
      <c r="I456" s="164"/>
      <c r="L456" s="159"/>
      <c r="M456" s="165"/>
      <c r="N456" s="166"/>
      <c r="O456" s="166"/>
      <c r="P456" s="166"/>
      <c r="Q456" s="166"/>
      <c r="R456" s="166"/>
      <c r="S456" s="166"/>
      <c r="T456" s="167"/>
      <c r="AT456" s="161" t="s">
        <v>154</v>
      </c>
      <c r="AU456" s="161" t="s">
        <v>152</v>
      </c>
      <c r="AV456" s="13" t="s">
        <v>152</v>
      </c>
      <c r="AW456" s="13" t="s">
        <v>30</v>
      </c>
      <c r="AX456" s="13" t="s">
        <v>73</v>
      </c>
      <c r="AY456" s="161" t="s">
        <v>144</v>
      </c>
    </row>
    <row r="457" spans="1:65" s="14" customFormat="1" x14ac:dyDescent="0.2">
      <c r="B457" s="179"/>
      <c r="D457" s="160" t="s">
        <v>154</v>
      </c>
      <c r="E457" s="180" t="s">
        <v>1</v>
      </c>
      <c r="F457" s="181" t="s">
        <v>203</v>
      </c>
      <c r="H457" s="182">
        <v>253.131</v>
      </c>
      <c r="I457" s="183"/>
      <c r="L457" s="179"/>
      <c r="M457" s="184"/>
      <c r="N457" s="185"/>
      <c r="O457" s="185"/>
      <c r="P457" s="185"/>
      <c r="Q457" s="185"/>
      <c r="R457" s="185"/>
      <c r="S457" s="185"/>
      <c r="T457" s="186"/>
      <c r="AT457" s="180" t="s">
        <v>154</v>
      </c>
      <c r="AU457" s="180" t="s">
        <v>152</v>
      </c>
      <c r="AV457" s="14" t="s">
        <v>151</v>
      </c>
      <c r="AW457" s="14" t="s">
        <v>30</v>
      </c>
      <c r="AX457" s="14" t="s">
        <v>81</v>
      </c>
      <c r="AY457" s="180" t="s">
        <v>144</v>
      </c>
    </row>
    <row r="458" spans="1:65" s="2" customFormat="1" ht="24.2" customHeight="1" x14ac:dyDescent="0.2">
      <c r="A458" s="32"/>
      <c r="B458" s="144"/>
      <c r="C458" s="145" t="s">
        <v>761</v>
      </c>
      <c r="D458" s="145" t="s">
        <v>147</v>
      </c>
      <c r="E458" s="146" t="s">
        <v>762</v>
      </c>
      <c r="F458" s="147" t="s">
        <v>763</v>
      </c>
      <c r="G458" s="148" t="s">
        <v>223</v>
      </c>
      <c r="H458" s="149">
        <v>50</v>
      </c>
      <c r="I458" s="150"/>
      <c r="J458" s="151">
        <f>ROUND(I458*H458,2)</f>
        <v>0</v>
      </c>
      <c r="K458" s="152"/>
      <c r="L458" s="33"/>
      <c r="M458" s="153" t="s">
        <v>1</v>
      </c>
      <c r="N458" s="154" t="s">
        <v>39</v>
      </c>
      <c r="O458" s="58"/>
      <c r="P458" s="155">
        <f>O458*H458</f>
        <v>0</v>
      </c>
      <c r="Q458" s="155">
        <v>8.0000000000000007E-5</v>
      </c>
      <c r="R458" s="155">
        <f>Q458*H458</f>
        <v>4.0000000000000001E-3</v>
      </c>
      <c r="S458" s="155">
        <v>1.7999999999999999E-2</v>
      </c>
      <c r="T458" s="156">
        <f>S458*H458</f>
        <v>0.89999999999999991</v>
      </c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R458" s="157" t="s">
        <v>151</v>
      </c>
      <c r="AT458" s="157" t="s">
        <v>147</v>
      </c>
      <c r="AU458" s="157" t="s">
        <v>152</v>
      </c>
      <c r="AY458" s="17" t="s">
        <v>144</v>
      </c>
      <c r="BE458" s="158">
        <f>IF(N458="základná",J458,0)</f>
        <v>0</v>
      </c>
      <c r="BF458" s="158">
        <f>IF(N458="znížená",J458,0)</f>
        <v>0</v>
      </c>
      <c r="BG458" s="158">
        <f>IF(N458="zákl. prenesená",J458,0)</f>
        <v>0</v>
      </c>
      <c r="BH458" s="158">
        <f>IF(N458="zníž. prenesená",J458,0)</f>
        <v>0</v>
      </c>
      <c r="BI458" s="158">
        <f>IF(N458="nulová",J458,0)</f>
        <v>0</v>
      </c>
      <c r="BJ458" s="17" t="s">
        <v>152</v>
      </c>
      <c r="BK458" s="158">
        <f>ROUND(I458*H458,2)</f>
        <v>0</v>
      </c>
      <c r="BL458" s="17" t="s">
        <v>151</v>
      </c>
      <c r="BM458" s="157" t="s">
        <v>764</v>
      </c>
    </row>
    <row r="459" spans="1:65" s="13" customFormat="1" x14ac:dyDescent="0.2">
      <c r="B459" s="159"/>
      <c r="D459" s="160" t="s">
        <v>154</v>
      </c>
      <c r="E459" s="161" t="s">
        <v>1</v>
      </c>
      <c r="F459" s="162" t="s">
        <v>765</v>
      </c>
      <c r="H459" s="163">
        <v>50</v>
      </c>
      <c r="I459" s="164"/>
      <c r="L459" s="159"/>
      <c r="M459" s="165"/>
      <c r="N459" s="166"/>
      <c r="O459" s="166"/>
      <c r="P459" s="166"/>
      <c r="Q459" s="166"/>
      <c r="R459" s="166"/>
      <c r="S459" s="166"/>
      <c r="T459" s="167"/>
      <c r="AT459" s="161" t="s">
        <v>154</v>
      </c>
      <c r="AU459" s="161" t="s">
        <v>152</v>
      </c>
      <c r="AV459" s="13" t="s">
        <v>152</v>
      </c>
      <c r="AW459" s="13" t="s">
        <v>30</v>
      </c>
      <c r="AX459" s="13" t="s">
        <v>81</v>
      </c>
      <c r="AY459" s="161" t="s">
        <v>144</v>
      </c>
    </row>
    <row r="460" spans="1:65" s="2" customFormat="1" ht="24.2" customHeight="1" x14ac:dyDescent="0.2">
      <c r="A460" s="32"/>
      <c r="B460" s="144"/>
      <c r="C460" s="145" t="s">
        <v>766</v>
      </c>
      <c r="D460" s="145" t="s">
        <v>147</v>
      </c>
      <c r="E460" s="146" t="s">
        <v>767</v>
      </c>
      <c r="F460" s="147" t="s">
        <v>768</v>
      </c>
      <c r="G460" s="148" t="s">
        <v>223</v>
      </c>
      <c r="H460" s="149">
        <v>177.1</v>
      </c>
      <c r="I460" s="150"/>
      <c r="J460" s="151">
        <f>ROUND(I460*H460,2)</f>
        <v>0</v>
      </c>
      <c r="K460" s="152"/>
      <c r="L460" s="33"/>
      <c r="M460" s="153" t="s">
        <v>1</v>
      </c>
      <c r="N460" s="154" t="s">
        <v>39</v>
      </c>
      <c r="O460" s="58"/>
      <c r="P460" s="155">
        <f>O460*H460</f>
        <v>0</v>
      </c>
      <c r="Q460" s="155">
        <v>2.9999999999999997E-4</v>
      </c>
      <c r="R460" s="155">
        <f>Q460*H460</f>
        <v>5.3129999999999997E-2</v>
      </c>
      <c r="S460" s="155">
        <v>5.3999999999999999E-2</v>
      </c>
      <c r="T460" s="156">
        <f>S460*H460</f>
        <v>9.5633999999999997</v>
      </c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R460" s="157" t="s">
        <v>151</v>
      </c>
      <c r="AT460" s="157" t="s">
        <v>147</v>
      </c>
      <c r="AU460" s="157" t="s">
        <v>152</v>
      </c>
      <c r="AY460" s="17" t="s">
        <v>144</v>
      </c>
      <c r="BE460" s="158">
        <f>IF(N460="základná",J460,0)</f>
        <v>0</v>
      </c>
      <c r="BF460" s="158">
        <f>IF(N460="znížená",J460,0)</f>
        <v>0</v>
      </c>
      <c r="BG460" s="158">
        <f>IF(N460="zákl. prenesená",J460,0)</f>
        <v>0</v>
      </c>
      <c r="BH460" s="158">
        <f>IF(N460="zníž. prenesená",J460,0)</f>
        <v>0</v>
      </c>
      <c r="BI460" s="158">
        <f>IF(N460="nulová",J460,0)</f>
        <v>0</v>
      </c>
      <c r="BJ460" s="17" t="s">
        <v>152</v>
      </c>
      <c r="BK460" s="158">
        <f>ROUND(I460*H460,2)</f>
        <v>0</v>
      </c>
      <c r="BL460" s="17" t="s">
        <v>151</v>
      </c>
      <c r="BM460" s="157" t="s">
        <v>769</v>
      </c>
    </row>
    <row r="461" spans="1:65" s="2" customFormat="1" ht="24.2" customHeight="1" x14ac:dyDescent="0.2">
      <c r="A461" s="32"/>
      <c r="B461" s="144"/>
      <c r="C461" s="145" t="s">
        <v>770</v>
      </c>
      <c r="D461" s="145" t="s">
        <v>147</v>
      </c>
      <c r="E461" s="146" t="s">
        <v>771</v>
      </c>
      <c r="F461" s="147" t="s">
        <v>772</v>
      </c>
      <c r="G461" s="148" t="s">
        <v>342</v>
      </c>
      <c r="H461" s="149">
        <v>4</v>
      </c>
      <c r="I461" s="150"/>
      <c r="J461" s="151">
        <f>ROUND(I461*H461,2)</f>
        <v>0</v>
      </c>
      <c r="K461" s="152"/>
      <c r="L461" s="33"/>
      <c r="M461" s="153" t="s">
        <v>1</v>
      </c>
      <c r="N461" s="154" t="s">
        <v>39</v>
      </c>
      <c r="O461" s="58"/>
      <c r="P461" s="155">
        <f>O461*H461</f>
        <v>0</v>
      </c>
      <c r="Q461" s="155">
        <v>0</v>
      </c>
      <c r="R461" s="155">
        <f>Q461*H461</f>
        <v>0</v>
      </c>
      <c r="S461" s="155">
        <v>0.1</v>
      </c>
      <c r="T461" s="156">
        <f>S461*H461</f>
        <v>0.4</v>
      </c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R461" s="157" t="s">
        <v>151</v>
      </c>
      <c r="AT461" s="157" t="s">
        <v>147</v>
      </c>
      <c r="AU461" s="157" t="s">
        <v>152</v>
      </c>
      <c r="AY461" s="17" t="s">
        <v>144</v>
      </c>
      <c r="BE461" s="158">
        <f>IF(N461="základná",J461,0)</f>
        <v>0</v>
      </c>
      <c r="BF461" s="158">
        <f>IF(N461="znížená",J461,0)</f>
        <v>0</v>
      </c>
      <c r="BG461" s="158">
        <f>IF(N461="zákl. prenesená",J461,0)</f>
        <v>0</v>
      </c>
      <c r="BH461" s="158">
        <f>IF(N461="zníž. prenesená",J461,0)</f>
        <v>0</v>
      </c>
      <c r="BI461" s="158">
        <f>IF(N461="nulová",J461,0)</f>
        <v>0</v>
      </c>
      <c r="BJ461" s="17" t="s">
        <v>152</v>
      </c>
      <c r="BK461" s="158">
        <f>ROUND(I461*H461,2)</f>
        <v>0</v>
      </c>
      <c r="BL461" s="17" t="s">
        <v>151</v>
      </c>
      <c r="BM461" s="157" t="s">
        <v>773</v>
      </c>
    </row>
    <row r="462" spans="1:65" s="2" customFormat="1" ht="14.45" customHeight="1" x14ac:dyDescent="0.2">
      <c r="A462" s="32"/>
      <c r="B462" s="144"/>
      <c r="C462" s="145" t="s">
        <v>774</v>
      </c>
      <c r="D462" s="145" t="s">
        <v>147</v>
      </c>
      <c r="E462" s="146" t="s">
        <v>775</v>
      </c>
      <c r="F462" s="147" t="s">
        <v>236</v>
      </c>
      <c r="G462" s="148" t="s">
        <v>180</v>
      </c>
      <c r="H462" s="149">
        <v>684.47400000000005</v>
      </c>
      <c r="I462" s="150"/>
      <c r="J462" s="151">
        <f>ROUND(I462*H462,2)</f>
        <v>0</v>
      </c>
      <c r="K462" s="152"/>
      <c r="L462" s="33"/>
      <c r="M462" s="153" t="s">
        <v>1</v>
      </c>
      <c r="N462" s="154" t="s">
        <v>39</v>
      </c>
      <c r="O462" s="58"/>
      <c r="P462" s="155">
        <f>O462*H462</f>
        <v>0</v>
      </c>
      <c r="Q462" s="155">
        <v>0</v>
      </c>
      <c r="R462" s="155">
        <f>Q462*H462</f>
        <v>0</v>
      </c>
      <c r="S462" s="155">
        <v>0</v>
      </c>
      <c r="T462" s="156">
        <f>S462*H462</f>
        <v>0</v>
      </c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R462" s="157" t="s">
        <v>151</v>
      </c>
      <c r="AT462" s="157" t="s">
        <v>147</v>
      </c>
      <c r="AU462" s="157" t="s">
        <v>152</v>
      </c>
      <c r="AY462" s="17" t="s">
        <v>144</v>
      </c>
      <c r="BE462" s="158">
        <f>IF(N462="základná",J462,0)</f>
        <v>0</v>
      </c>
      <c r="BF462" s="158">
        <f>IF(N462="znížená",J462,0)</f>
        <v>0</v>
      </c>
      <c r="BG462" s="158">
        <f>IF(N462="zákl. prenesená",J462,0)</f>
        <v>0</v>
      </c>
      <c r="BH462" s="158">
        <f>IF(N462="zníž. prenesená",J462,0)</f>
        <v>0</v>
      </c>
      <c r="BI462" s="158">
        <f>IF(N462="nulová",J462,0)</f>
        <v>0</v>
      </c>
      <c r="BJ462" s="17" t="s">
        <v>152</v>
      </c>
      <c r="BK462" s="158">
        <f>ROUND(I462*H462,2)</f>
        <v>0</v>
      </c>
      <c r="BL462" s="17" t="s">
        <v>151</v>
      </c>
      <c r="BM462" s="157" t="s">
        <v>776</v>
      </c>
    </row>
    <row r="463" spans="1:65" s="13" customFormat="1" x14ac:dyDescent="0.2">
      <c r="B463" s="159"/>
      <c r="D463" s="160" t="s">
        <v>154</v>
      </c>
      <c r="E463" s="161" t="s">
        <v>1</v>
      </c>
      <c r="F463" s="162" t="s">
        <v>777</v>
      </c>
      <c r="H463" s="163">
        <v>607.51499999999999</v>
      </c>
      <c r="I463" s="164"/>
      <c r="L463" s="159"/>
      <c r="M463" s="165"/>
      <c r="N463" s="166"/>
      <c r="O463" s="166"/>
      <c r="P463" s="166"/>
      <c r="Q463" s="166"/>
      <c r="R463" s="166"/>
      <c r="S463" s="166"/>
      <c r="T463" s="167"/>
      <c r="AT463" s="161" t="s">
        <v>154</v>
      </c>
      <c r="AU463" s="161" t="s">
        <v>152</v>
      </c>
      <c r="AV463" s="13" t="s">
        <v>152</v>
      </c>
      <c r="AW463" s="13" t="s">
        <v>30</v>
      </c>
      <c r="AX463" s="13" t="s">
        <v>73</v>
      </c>
      <c r="AY463" s="161" t="s">
        <v>144</v>
      </c>
    </row>
    <row r="464" spans="1:65" s="13" customFormat="1" x14ac:dyDescent="0.2">
      <c r="B464" s="159"/>
      <c r="D464" s="160" t="s">
        <v>154</v>
      </c>
      <c r="E464" s="161" t="s">
        <v>1</v>
      </c>
      <c r="F464" s="162" t="s">
        <v>778</v>
      </c>
      <c r="H464" s="163">
        <v>76.959000000000003</v>
      </c>
      <c r="I464" s="164"/>
      <c r="L464" s="159"/>
      <c r="M464" s="165"/>
      <c r="N464" s="166"/>
      <c r="O464" s="166"/>
      <c r="P464" s="166"/>
      <c r="Q464" s="166"/>
      <c r="R464" s="166"/>
      <c r="S464" s="166"/>
      <c r="T464" s="167"/>
      <c r="AT464" s="161" t="s">
        <v>154</v>
      </c>
      <c r="AU464" s="161" t="s">
        <v>152</v>
      </c>
      <c r="AV464" s="13" t="s">
        <v>152</v>
      </c>
      <c r="AW464" s="13" t="s">
        <v>30</v>
      </c>
      <c r="AX464" s="13" t="s">
        <v>73</v>
      </c>
      <c r="AY464" s="161" t="s">
        <v>144</v>
      </c>
    </row>
    <row r="465" spans="1:65" s="14" customFormat="1" x14ac:dyDescent="0.2">
      <c r="B465" s="179"/>
      <c r="D465" s="160" t="s">
        <v>154</v>
      </c>
      <c r="E465" s="180" t="s">
        <v>1</v>
      </c>
      <c r="F465" s="181" t="s">
        <v>203</v>
      </c>
      <c r="H465" s="182">
        <v>684.47400000000005</v>
      </c>
      <c r="I465" s="183"/>
      <c r="L465" s="179"/>
      <c r="M465" s="184"/>
      <c r="N465" s="185"/>
      <c r="O465" s="185"/>
      <c r="P465" s="185"/>
      <c r="Q465" s="185"/>
      <c r="R465" s="185"/>
      <c r="S465" s="185"/>
      <c r="T465" s="186"/>
      <c r="AT465" s="180" t="s">
        <v>154</v>
      </c>
      <c r="AU465" s="180" t="s">
        <v>152</v>
      </c>
      <c r="AV465" s="14" t="s">
        <v>151</v>
      </c>
      <c r="AW465" s="14" t="s">
        <v>30</v>
      </c>
      <c r="AX465" s="14" t="s">
        <v>81</v>
      </c>
      <c r="AY465" s="180" t="s">
        <v>144</v>
      </c>
    </row>
    <row r="466" spans="1:65" s="2" customFormat="1" ht="24.2" customHeight="1" x14ac:dyDescent="0.2">
      <c r="A466" s="32"/>
      <c r="B466" s="144"/>
      <c r="C466" s="145" t="s">
        <v>779</v>
      </c>
      <c r="D466" s="145" t="s">
        <v>147</v>
      </c>
      <c r="E466" s="146" t="s">
        <v>780</v>
      </c>
      <c r="F466" s="147" t="s">
        <v>242</v>
      </c>
      <c r="G466" s="148" t="s">
        <v>180</v>
      </c>
      <c r="H466" s="149">
        <v>6160.2659999999996</v>
      </c>
      <c r="I466" s="150"/>
      <c r="J466" s="151">
        <f>ROUND(I466*H466,2)</f>
        <v>0</v>
      </c>
      <c r="K466" s="152"/>
      <c r="L466" s="33"/>
      <c r="M466" s="153" t="s">
        <v>1</v>
      </c>
      <c r="N466" s="154" t="s">
        <v>39</v>
      </c>
      <c r="O466" s="58"/>
      <c r="P466" s="155">
        <f>O466*H466</f>
        <v>0</v>
      </c>
      <c r="Q466" s="155">
        <v>0</v>
      </c>
      <c r="R466" s="155">
        <f>Q466*H466</f>
        <v>0</v>
      </c>
      <c r="S466" s="155">
        <v>0</v>
      </c>
      <c r="T466" s="156">
        <f>S466*H466</f>
        <v>0</v>
      </c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R466" s="157" t="s">
        <v>151</v>
      </c>
      <c r="AT466" s="157" t="s">
        <v>147</v>
      </c>
      <c r="AU466" s="157" t="s">
        <v>152</v>
      </c>
      <c r="AY466" s="17" t="s">
        <v>144</v>
      </c>
      <c r="BE466" s="158">
        <f>IF(N466="základná",J466,0)</f>
        <v>0</v>
      </c>
      <c r="BF466" s="158">
        <f>IF(N466="znížená",J466,0)</f>
        <v>0</v>
      </c>
      <c r="BG466" s="158">
        <f>IF(N466="zákl. prenesená",J466,0)</f>
        <v>0</v>
      </c>
      <c r="BH466" s="158">
        <f>IF(N466="zníž. prenesená",J466,0)</f>
        <v>0</v>
      </c>
      <c r="BI466" s="158">
        <f>IF(N466="nulová",J466,0)</f>
        <v>0</v>
      </c>
      <c r="BJ466" s="17" t="s">
        <v>152</v>
      </c>
      <c r="BK466" s="158">
        <f>ROUND(I466*H466,2)</f>
        <v>0</v>
      </c>
      <c r="BL466" s="17" t="s">
        <v>151</v>
      </c>
      <c r="BM466" s="157" t="s">
        <v>781</v>
      </c>
    </row>
    <row r="467" spans="1:65" s="13" customFormat="1" x14ac:dyDescent="0.2">
      <c r="B467" s="159"/>
      <c r="D467" s="160" t="s">
        <v>154</v>
      </c>
      <c r="F467" s="162" t="s">
        <v>782</v>
      </c>
      <c r="H467" s="163">
        <v>6160.2659999999996</v>
      </c>
      <c r="I467" s="164"/>
      <c r="L467" s="159"/>
      <c r="M467" s="165"/>
      <c r="N467" s="166"/>
      <c r="O467" s="166"/>
      <c r="P467" s="166"/>
      <c r="Q467" s="166"/>
      <c r="R467" s="166"/>
      <c r="S467" s="166"/>
      <c r="T467" s="167"/>
      <c r="AT467" s="161" t="s">
        <v>154</v>
      </c>
      <c r="AU467" s="161" t="s">
        <v>152</v>
      </c>
      <c r="AV467" s="13" t="s">
        <v>152</v>
      </c>
      <c r="AW467" s="13" t="s">
        <v>3</v>
      </c>
      <c r="AX467" s="13" t="s">
        <v>81</v>
      </c>
      <c r="AY467" s="161" t="s">
        <v>144</v>
      </c>
    </row>
    <row r="468" spans="1:65" s="2" customFormat="1" ht="24.2" customHeight="1" x14ac:dyDescent="0.2">
      <c r="A468" s="32"/>
      <c r="B468" s="144"/>
      <c r="C468" s="145" t="s">
        <v>783</v>
      </c>
      <c r="D468" s="145" t="s">
        <v>147</v>
      </c>
      <c r="E468" s="146" t="s">
        <v>784</v>
      </c>
      <c r="F468" s="147" t="s">
        <v>247</v>
      </c>
      <c r="G468" s="148" t="s">
        <v>180</v>
      </c>
      <c r="H468" s="149">
        <v>607.51499999999999</v>
      </c>
      <c r="I468" s="150"/>
      <c r="J468" s="151">
        <f>ROUND(I468*H468,2)</f>
        <v>0</v>
      </c>
      <c r="K468" s="152"/>
      <c r="L468" s="33"/>
      <c r="M468" s="153" t="s">
        <v>1</v>
      </c>
      <c r="N468" s="154" t="s">
        <v>39</v>
      </c>
      <c r="O468" s="58"/>
      <c r="P468" s="155">
        <f>O468*H468</f>
        <v>0</v>
      </c>
      <c r="Q468" s="155">
        <v>0</v>
      </c>
      <c r="R468" s="155">
        <f>Q468*H468</f>
        <v>0</v>
      </c>
      <c r="S468" s="155">
        <v>0</v>
      </c>
      <c r="T468" s="156">
        <f>S468*H468</f>
        <v>0</v>
      </c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R468" s="157" t="s">
        <v>151</v>
      </c>
      <c r="AT468" s="157" t="s">
        <v>147</v>
      </c>
      <c r="AU468" s="157" t="s">
        <v>152</v>
      </c>
      <c r="AY468" s="17" t="s">
        <v>144</v>
      </c>
      <c r="BE468" s="158">
        <f>IF(N468="základná",J468,0)</f>
        <v>0</v>
      </c>
      <c r="BF468" s="158">
        <f>IF(N468="znížená",J468,0)</f>
        <v>0</v>
      </c>
      <c r="BG468" s="158">
        <f>IF(N468="zákl. prenesená",J468,0)</f>
        <v>0</v>
      </c>
      <c r="BH468" s="158">
        <f>IF(N468="zníž. prenesená",J468,0)</f>
        <v>0</v>
      </c>
      <c r="BI468" s="158">
        <f>IF(N468="nulová",J468,0)</f>
        <v>0</v>
      </c>
      <c r="BJ468" s="17" t="s">
        <v>152</v>
      </c>
      <c r="BK468" s="158">
        <f>ROUND(I468*H468,2)</f>
        <v>0</v>
      </c>
      <c r="BL468" s="17" t="s">
        <v>151</v>
      </c>
      <c r="BM468" s="157" t="s">
        <v>785</v>
      </c>
    </row>
    <row r="469" spans="1:65" s="13" customFormat="1" x14ac:dyDescent="0.2">
      <c r="B469" s="159"/>
      <c r="D469" s="160" t="s">
        <v>154</v>
      </c>
      <c r="E469" s="161" t="s">
        <v>1</v>
      </c>
      <c r="F469" s="162" t="s">
        <v>786</v>
      </c>
      <c r="H469" s="163">
        <v>607.51499999999999</v>
      </c>
      <c r="I469" s="164"/>
      <c r="L469" s="159"/>
      <c r="M469" s="165"/>
      <c r="N469" s="166"/>
      <c r="O469" s="166"/>
      <c r="P469" s="166"/>
      <c r="Q469" s="166"/>
      <c r="R469" s="166"/>
      <c r="S469" s="166"/>
      <c r="T469" s="167"/>
      <c r="AT469" s="161" t="s">
        <v>154</v>
      </c>
      <c r="AU469" s="161" t="s">
        <v>152</v>
      </c>
      <c r="AV469" s="13" t="s">
        <v>152</v>
      </c>
      <c r="AW469" s="13" t="s">
        <v>30</v>
      </c>
      <c r="AX469" s="13" t="s">
        <v>81</v>
      </c>
      <c r="AY469" s="161" t="s">
        <v>144</v>
      </c>
    </row>
    <row r="470" spans="1:65" s="2" customFormat="1" ht="24.2" customHeight="1" x14ac:dyDescent="0.2">
      <c r="A470" s="32"/>
      <c r="B470" s="144"/>
      <c r="C470" s="145" t="s">
        <v>787</v>
      </c>
      <c r="D470" s="145" t="s">
        <v>147</v>
      </c>
      <c r="E470" s="146" t="s">
        <v>788</v>
      </c>
      <c r="F470" s="147" t="s">
        <v>789</v>
      </c>
      <c r="G470" s="148" t="s">
        <v>180</v>
      </c>
      <c r="H470" s="149">
        <v>76.959000000000003</v>
      </c>
      <c r="I470" s="150"/>
      <c r="J470" s="151">
        <f>ROUND(I470*H470,2)</f>
        <v>0</v>
      </c>
      <c r="K470" s="152"/>
      <c r="L470" s="33"/>
      <c r="M470" s="153" t="s">
        <v>1</v>
      </c>
      <c r="N470" s="154" t="s">
        <v>39</v>
      </c>
      <c r="O470" s="58"/>
      <c r="P470" s="155">
        <f>O470*H470</f>
        <v>0</v>
      </c>
      <c r="Q470" s="155">
        <v>0</v>
      </c>
      <c r="R470" s="155">
        <f>Q470*H470</f>
        <v>0</v>
      </c>
      <c r="S470" s="155">
        <v>0</v>
      </c>
      <c r="T470" s="156">
        <f>S470*H470</f>
        <v>0</v>
      </c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R470" s="157" t="s">
        <v>151</v>
      </c>
      <c r="AT470" s="157" t="s">
        <v>147</v>
      </c>
      <c r="AU470" s="157" t="s">
        <v>152</v>
      </c>
      <c r="AY470" s="17" t="s">
        <v>144</v>
      </c>
      <c r="BE470" s="158">
        <f>IF(N470="základná",J470,0)</f>
        <v>0</v>
      </c>
      <c r="BF470" s="158">
        <f>IF(N470="znížená",J470,0)</f>
        <v>0</v>
      </c>
      <c r="BG470" s="158">
        <f>IF(N470="zákl. prenesená",J470,0)</f>
        <v>0</v>
      </c>
      <c r="BH470" s="158">
        <f>IF(N470="zníž. prenesená",J470,0)</f>
        <v>0</v>
      </c>
      <c r="BI470" s="158">
        <f>IF(N470="nulová",J470,0)</f>
        <v>0</v>
      </c>
      <c r="BJ470" s="17" t="s">
        <v>152</v>
      </c>
      <c r="BK470" s="158">
        <f>ROUND(I470*H470,2)</f>
        <v>0</v>
      </c>
      <c r="BL470" s="17" t="s">
        <v>151</v>
      </c>
      <c r="BM470" s="157" t="s">
        <v>790</v>
      </c>
    </row>
    <row r="471" spans="1:65" s="13" customFormat="1" x14ac:dyDescent="0.2">
      <c r="B471" s="159"/>
      <c r="D471" s="160" t="s">
        <v>154</v>
      </c>
      <c r="E471" s="161" t="s">
        <v>1</v>
      </c>
      <c r="F471" s="162" t="s">
        <v>778</v>
      </c>
      <c r="H471" s="163">
        <v>76.959000000000003</v>
      </c>
      <c r="I471" s="164"/>
      <c r="L471" s="159"/>
      <c r="M471" s="165"/>
      <c r="N471" s="166"/>
      <c r="O471" s="166"/>
      <c r="P471" s="166"/>
      <c r="Q471" s="166"/>
      <c r="R471" s="166"/>
      <c r="S471" s="166"/>
      <c r="T471" s="167"/>
      <c r="AT471" s="161" t="s">
        <v>154</v>
      </c>
      <c r="AU471" s="161" t="s">
        <v>152</v>
      </c>
      <c r="AV471" s="13" t="s">
        <v>152</v>
      </c>
      <c r="AW471" s="13" t="s">
        <v>30</v>
      </c>
      <c r="AX471" s="13" t="s">
        <v>81</v>
      </c>
      <c r="AY471" s="161" t="s">
        <v>144</v>
      </c>
    </row>
    <row r="472" spans="1:65" s="12" customFormat="1" ht="22.9" customHeight="1" x14ac:dyDescent="0.2">
      <c r="B472" s="131"/>
      <c r="D472" s="132" t="s">
        <v>72</v>
      </c>
      <c r="E472" s="142" t="s">
        <v>791</v>
      </c>
      <c r="F472" s="142" t="s">
        <v>792</v>
      </c>
      <c r="I472" s="134"/>
      <c r="J472" s="143">
        <f>BK472</f>
        <v>0</v>
      </c>
      <c r="L472" s="131"/>
      <c r="M472" s="136"/>
      <c r="N472" s="137"/>
      <c r="O472" s="137"/>
      <c r="P472" s="138">
        <f>SUM(P473:P477)</f>
        <v>0</v>
      </c>
      <c r="Q472" s="137"/>
      <c r="R472" s="138">
        <f>SUM(R473:R477)</f>
        <v>14.276049999999998</v>
      </c>
      <c r="S472" s="137"/>
      <c r="T472" s="139">
        <f>SUM(T473:T477)</f>
        <v>0</v>
      </c>
      <c r="AR472" s="132" t="s">
        <v>81</v>
      </c>
      <c r="AT472" s="140" t="s">
        <v>72</v>
      </c>
      <c r="AU472" s="140" t="s">
        <v>81</v>
      </c>
      <c r="AY472" s="132" t="s">
        <v>144</v>
      </c>
      <c r="BK472" s="141">
        <f>SUM(BK473:BK477)</f>
        <v>0</v>
      </c>
    </row>
    <row r="473" spans="1:65" s="2" customFormat="1" ht="24.2" customHeight="1" x14ac:dyDescent="0.2">
      <c r="A473" s="32"/>
      <c r="B473" s="144"/>
      <c r="C473" s="145" t="s">
        <v>793</v>
      </c>
      <c r="D473" s="145" t="s">
        <v>147</v>
      </c>
      <c r="E473" s="146" t="s">
        <v>794</v>
      </c>
      <c r="F473" s="147" t="s">
        <v>795</v>
      </c>
      <c r="G473" s="148" t="s">
        <v>223</v>
      </c>
      <c r="H473" s="149">
        <v>50</v>
      </c>
      <c r="I473" s="150"/>
      <c r="J473" s="151">
        <f>ROUND(I473*H473,2)</f>
        <v>0</v>
      </c>
      <c r="K473" s="152"/>
      <c r="L473" s="33"/>
      <c r="M473" s="153" t="s">
        <v>1</v>
      </c>
      <c r="N473" s="154" t="s">
        <v>39</v>
      </c>
      <c r="O473" s="58"/>
      <c r="P473" s="155">
        <f>O473*H473</f>
        <v>0</v>
      </c>
      <c r="Q473" s="155">
        <v>2.81E-3</v>
      </c>
      <c r="R473" s="155">
        <f>Q473*H473</f>
        <v>0.14050000000000001</v>
      </c>
      <c r="S473" s="155">
        <v>0</v>
      </c>
      <c r="T473" s="156">
        <f>S473*H473</f>
        <v>0</v>
      </c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R473" s="157" t="s">
        <v>151</v>
      </c>
      <c r="AT473" s="157" t="s">
        <v>147</v>
      </c>
      <c r="AU473" s="157" t="s">
        <v>152</v>
      </c>
      <c r="AY473" s="17" t="s">
        <v>144</v>
      </c>
      <c r="BE473" s="158">
        <f>IF(N473="základná",J473,0)</f>
        <v>0</v>
      </c>
      <c r="BF473" s="158">
        <f>IF(N473="znížená",J473,0)</f>
        <v>0</v>
      </c>
      <c r="BG473" s="158">
        <f>IF(N473="zákl. prenesená",J473,0)</f>
        <v>0</v>
      </c>
      <c r="BH473" s="158">
        <f>IF(N473="zníž. prenesená",J473,0)</f>
        <v>0</v>
      </c>
      <c r="BI473" s="158">
        <f>IF(N473="nulová",J473,0)</f>
        <v>0</v>
      </c>
      <c r="BJ473" s="17" t="s">
        <v>152</v>
      </c>
      <c r="BK473" s="158">
        <f>ROUND(I473*H473,2)</f>
        <v>0</v>
      </c>
      <c r="BL473" s="17" t="s">
        <v>151</v>
      </c>
      <c r="BM473" s="157" t="s">
        <v>796</v>
      </c>
    </row>
    <row r="474" spans="1:65" s="13" customFormat="1" x14ac:dyDescent="0.2">
      <c r="B474" s="159"/>
      <c r="D474" s="160" t="s">
        <v>154</v>
      </c>
      <c r="E474" s="161" t="s">
        <v>1</v>
      </c>
      <c r="F474" s="162" t="s">
        <v>765</v>
      </c>
      <c r="H474" s="163">
        <v>50</v>
      </c>
      <c r="I474" s="164"/>
      <c r="L474" s="159"/>
      <c r="M474" s="165"/>
      <c r="N474" s="166"/>
      <c r="O474" s="166"/>
      <c r="P474" s="166"/>
      <c r="Q474" s="166"/>
      <c r="R474" s="166"/>
      <c r="S474" s="166"/>
      <c r="T474" s="167"/>
      <c r="AT474" s="161" t="s">
        <v>154</v>
      </c>
      <c r="AU474" s="161" t="s">
        <v>152</v>
      </c>
      <c r="AV474" s="13" t="s">
        <v>152</v>
      </c>
      <c r="AW474" s="13" t="s">
        <v>30</v>
      </c>
      <c r="AX474" s="13" t="s">
        <v>81</v>
      </c>
      <c r="AY474" s="161" t="s">
        <v>144</v>
      </c>
    </row>
    <row r="475" spans="1:65" s="2" customFormat="1" ht="24.2" customHeight="1" x14ac:dyDescent="0.2">
      <c r="A475" s="32"/>
      <c r="B475" s="144"/>
      <c r="C475" s="168" t="s">
        <v>797</v>
      </c>
      <c r="D475" s="168" t="s">
        <v>189</v>
      </c>
      <c r="E475" s="169" t="s">
        <v>798</v>
      </c>
      <c r="F475" s="170" t="s">
        <v>799</v>
      </c>
      <c r="G475" s="171" t="s">
        <v>223</v>
      </c>
      <c r="H475" s="172">
        <v>50</v>
      </c>
      <c r="I475" s="173"/>
      <c r="J475" s="174">
        <f>ROUND(I475*H475,2)</f>
        <v>0</v>
      </c>
      <c r="K475" s="175"/>
      <c r="L475" s="176"/>
      <c r="M475" s="177" t="s">
        <v>1</v>
      </c>
      <c r="N475" s="178" t="s">
        <v>39</v>
      </c>
      <c r="O475" s="58"/>
      <c r="P475" s="155">
        <f>O475*H475</f>
        <v>0</v>
      </c>
      <c r="Q475" s="155">
        <v>3.3000000000000002E-2</v>
      </c>
      <c r="R475" s="155">
        <f>Q475*H475</f>
        <v>1.6500000000000001</v>
      </c>
      <c r="S475" s="155">
        <v>0</v>
      </c>
      <c r="T475" s="156">
        <f>S475*H475</f>
        <v>0</v>
      </c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R475" s="157" t="s">
        <v>183</v>
      </c>
      <c r="AT475" s="157" t="s">
        <v>189</v>
      </c>
      <c r="AU475" s="157" t="s">
        <v>152</v>
      </c>
      <c r="AY475" s="17" t="s">
        <v>144</v>
      </c>
      <c r="BE475" s="158">
        <f>IF(N475="základná",J475,0)</f>
        <v>0</v>
      </c>
      <c r="BF475" s="158">
        <f>IF(N475="znížená",J475,0)</f>
        <v>0</v>
      </c>
      <c r="BG475" s="158">
        <f>IF(N475="zákl. prenesená",J475,0)</f>
        <v>0</v>
      </c>
      <c r="BH475" s="158">
        <f>IF(N475="zníž. prenesená",J475,0)</f>
        <v>0</v>
      </c>
      <c r="BI475" s="158">
        <f>IF(N475="nulová",J475,0)</f>
        <v>0</v>
      </c>
      <c r="BJ475" s="17" t="s">
        <v>152</v>
      </c>
      <c r="BK475" s="158">
        <f>ROUND(I475*H475,2)</f>
        <v>0</v>
      </c>
      <c r="BL475" s="17" t="s">
        <v>151</v>
      </c>
      <c r="BM475" s="157" t="s">
        <v>800</v>
      </c>
    </row>
    <row r="476" spans="1:65" s="13" customFormat="1" x14ac:dyDescent="0.2">
      <c r="B476" s="159"/>
      <c r="D476" s="160" t="s">
        <v>154</v>
      </c>
      <c r="E476" s="161" t="s">
        <v>1</v>
      </c>
      <c r="F476" s="162" t="s">
        <v>801</v>
      </c>
      <c r="H476" s="163">
        <v>50</v>
      </c>
      <c r="I476" s="164"/>
      <c r="L476" s="159"/>
      <c r="M476" s="165"/>
      <c r="N476" s="166"/>
      <c r="O476" s="166"/>
      <c r="P476" s="166"/>
      <c r="Q476" s="166"/>
      <c r="R476" s="166"/>
      <c r="S476" s="166"/>
      <c r="T476" s="167"/>
      <c r="AT476" s="161" t="s">
        <v>154</v>
      </c>
      <c r="AU476" s="161" t="s">
        <v>152</v>
      </c>
      <c r="AV476" s="13" t="s">
        <v>152</v>
      </c>
      <c r="AW476" s="13" t="s">
        <v>30</v>
      </c>
      <c r="AX476" s="13" t="s">
        <v>81</v>
      </c>
      <c r="AY476" s="161" t="s">
        <v>144</v>
      </c>
    </row>
    <row r="477" spans="1:65" s="2" customFormat="1" ht="24.2" customHeight="1" x14ac:dyDescent="0.2">
      <c r="A477" s="32"/>
      <c r="B477" s="144"/>
      <c r="C477" s="145" t="s">
        <v>802</v>
      </c>
      <c r="D477" s="145" t="s">
        <v>147</v>
      </c>
      <c r="E477" s="146" t="s">
        <v>803</v>
      </c>
      <c r="F477" s="147" t="s">
        <v>804</v>
      </c>
      <c r="G477" s="148" t="s">
        <v>223</v>
      </c>
      <c r="H477" s="149">
        <v>177.1</v>
      </c>
      <c r="I477" s="150"/>
      <c r="J477" s="151">
        <f>ROUND(I477*H477,2)</f>
        <v>0</v>
      </c>
      <c r="K477" s="152"/>
      <c r="L477" s="33"/>
      <c r="M477" s="153" t="s">
        <v>1</v>
      </c>
      <c r="N477" s="154" t="s">
        <v>39</v>
      </c>
      <c r="O477" s="58"/>
      <c r="P477" s="155">
        <f>O477*H477</f>
        <v>0</v>
      </c>
      <c r="Q477" s="155">
        <v>7.0499999999999993E-2</v>
      </c>
      <c r="R477" s="155">
        <f>Q477*H477</f>
        <v>12.485549999999998</v>
      </c>
      <c r="S477" s="155">
        <v>0</v>
      </c>
      <c r="T477" s="156">
        <f>S477*H477</f>
        <v>0</v>
      </c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R477" s="157" t="s">
        <v>151</v>
      </c>
      <c r="AT477" s="157" t="s">
        <v>147</v>
      </c>
      <c r="AU477" s="157" t="s">
        <v>152</v>
      </c>
      <c r="AY477" s="17" t="s">
        <v>144</v>
      </c>
      <c r="BE477" s="158">
        <f>IF(N477="základná",J477,0)</f>
        <v>0</v>
      </c>
      <c r="BF477" s="158">
        <f>IF(N477="znížená",J477,0)</f>
        <v>0</v>
      </c>
      <c r="BG477" s="158">
        <f>IF(N477="zákl. prenesená",J477,0)</f>
        <v>0</v>
      </c>
      <c r="BH477" s="158">
        <f>IF(N477="zníž. prenesená",J477,0)</f>
        <v>0</v>
      </c>
      <c r="BI477" s="158">
        <f>IF(N477="nulová",J477,0)</f>
        <v>0</v>
      </c>
      <c r="BJ477" s="17" t="s">
        <v>152</v>
      </c>
      <c r="BK477" s="158">
        <f>ROUND(I477*H477,2)</f>
        <v>0</v>
      </c>
      <c r="BL477" s="17" t="s">
        <v>151</v>
      </c>
      <c r="BM477" s="157" t="s">
        <v>805</v>
      </c>
    </row>
    <row r="478" spans="1:65" s="12" customFormat="1" ht="22.9" customHeight="1" x14ac:dyDescent="0.2">
      <c r="B478" s="131"/>
      <c r="D478" s="132" t="s">
        <v>72</v>
      </c>
      <c r="E478" s="142" t="s">
        <v>806</v>
      </c>
      <c r="F478" s="142" t="s">
        <v>807</v>
      </c>
      <c r="I478" s="134"/>
      <c r="J478" s="143">
        <f>BK478</f>
        <v>0</v>
      </c>
      <c r="L478" s="131"/>
      <c r="M478" s="136"/>
      <c r="N478" s="137"/>
      <c r="O478" s="137"/>
      <c r="P478" s="138">
        <f>SUM(P479:P486)</f>
        <v>0</v>
      </c>
      <c r="Q478" s="137"/>
      <c r="R478" s="138">
        <f>SUM(R479:R486)</f>
        <v>4.2173724999999997</v>
      </c>
      <c r="S478" s="137"/>
      <c r="T478" s="139">
        <f>SUM(T479:T486)</f>
        <v>0.15360000000000001</v>
      </c>
      <c r="AR478" s="132" t="s">
        <v>81</v>
      </c>
      <c r="AT478" s="140" t="s">
        <v>72</v>
      </c>
      <c r="AU478" s="140" t="s">
        <v>81</v>
      </c>
      <c r="AY478" s="132" t="s">
        <v>144</v>
      </c>
      <c r="BK478" s="141">
        <f>SUM(BK479:BK486)</f>
        <v>0</v>
      </c>
    </row>
    <row r="479" spans="1:65" s="2" customFormat="1" ht="14.45" customHeight="1" x14ac:dyDescent="0.2">
      <c r="A479" s="32"/>
      <c r="B479" s="144"/>
      <c r="C479" s="145" t="s">
        <v>808</v>
      </c>
      <c r="D479" s="145" t="s">
        <v>147</v>
      </c>
      <c r="E479" s="146" t="s">
        <v>809</v>
      </c>
      <c r="F479" s="147" t="s">
        <v>810</v>
      </c>
      <c r="G479" s="148" t="s">
        <v>150</v>
      </c>
      <c r="H479" s="149">
        <v>1.089</v>
      </c>
      <c r="I479" s="150"/>
      <c r="J479" s="151">
        <f>ROUND(I479*H479,2)</f>
        <v>0</v>
      </c>
      <c r="K479" s="152"/>
      <c r="L479" s="33"/>
      <c r="M479" s="153" t="s">
        <v>1</v>
      </c>
      <c r="N479" s="154" t="s">
        <v>39</v>
      </c>
      <c r="O479" s="58"/>
      <c r="P479" s="155">
        <f>O479*H479</f>
        <v>0</v>
      </c>
      <c r="Q479" s="155">
        <v>2.6524999999999999</v>
      </c>
      <c r="R479" s="155">
        <f>Q479*H479</f>
        <v>2.8885724999999995</v>
      </c>
      <c r="S479" s="155">
        <v>0</v>
      </c>
      <c r="T479" s="156">
        <f>S479*H479</f>
        <v>0</v>
      </c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R479" s="157" t="s">
        <v>151</v>
      </c>
      <c r="AT479" s="157" t="s">
        <v>147</v>
      </c>
      <c r="AU479" s="157" t="s">
        <v>152</v>
      </c>
      <c r="AY479" s="17" t="s">
        <v>144</v>
      </c>
      <c r="BE479" s="158">
        <f>IF(N479="základná",J479,0)</f>
        <v>0</v>
      </c>
      <c r="BF479" s="158">
        <f>IF(N479="znížená",J479,0)</f>
        <v>0</v>
      </c>
      <c r="BG479" s="158">
        <f>IF(N479="zákl. prenesená",J479,0)</f>
        <v>0</v>
      </c>
      <c r="BH479" s="158">
        <f>IF(N479="zníž. prenesená",J479,0)</f>
        <v>0</v>
      </c>
      <c r="BI479" s="158">
        <f>IF(N479="nulová",J479,0)</f>
        <v>0</v>
      </c>
      <c r="BJ479" s="17" t="s">
        <v>152</v>
      </c>
      <c r="BK479" s="158">
        <f>ROUND(I479*H479,2)</f>
        <v>0</v>
      </c>
      <c r="BL479" s="17" t="s">
        <v>151</v>
      </c>
      <c r="BM479" s="157" t="s">
        <v>811</v>
      </c>
    </row>
    <row r="480" spans="1:65" s="13" customFormat="1" x14ac:dyDescent="0.2">
      <c r="B480" s="159"/>
      <c r="D480" s="160" t="s">
        <v>154</v>
      </c>
      <c r="E480" s="161" t="s">
        <v>1</v>
      </c>
      <c r="F480" s="162" t="s">
        <v>812</v>
      </c>
      <c r="H480" s="163">
        <v>0.83699999999999997</v>
      </c>
      <c r="I480" s="164"/>
      <c r="L480" s="159"/>
      <c r="M480" s="165"/>
      <c r="N480" s="166"/>
      <c r="O480" s="166"/>
      <c r="P480" s="166"/>
      <c r="Q480" s="166"/>
      <c r="R480" s="166"/>
      <c r="S480" s="166"/>
      <c r="T480" s="167"/>
      <c r="AT480" s="161" t="s">
        <v>154</v>
      </c>
      <c r="AU480" s="161" t="s">
        <v>152</v>
      </c>
      <c r="AV480" s="13" t="s">
        <v>152</v>
      </c>
      <c r="AW480" s="13" t="s">
        <v>30</v>
      </c>
      <c r="AX480" s="13" t="s">
        <v>73</v>
      </c>
      <c r="AY480" s="161" t="s">
        <v>144</v>
      </c>
    </row>
    <row r="481" spans="1:65" s="13" customFormat="1" x14ac:dyDescent="0.2">
      <c r="B481" s="159"/>
      <c r="D481" s="160" t="s">
        <v>154</v>
      </c>
      <c r="E481" s="161" t="s">
        <v>1</v>
      </c>
      <c r="F481" s="162" t="s">
        <v>813</v>
      </c>
      <c r="H481" s="163">
        <v>0.252</v>
      </c>
      <c r="I481" s="164"/>
      <c r="L481" s="159"/>
      <c r="M481" s="165"/>
      <c r="N481" s="166"/>
      <c r="O481" s="166"/>
      <c r="P481" s="166"/>
      <c r="Q481" s="166"/>
      <c r="R481" s="166"/>
      <c r="S481" s="166"/>
      <c r="T481" s="167"/>
      <c r="AT481" s="161" t="s">
        <v>154</v>
      </c>
      <c r="AU481" s="161" t="s">
        <v>152</v>
      </c>
      <c r="AV481" s="13" t="s">
        <v>152</v>
      </c>
      <c r="AW481" s="13" t="s">
        <v>30</v>
      </c>
      <c r="AX481" s="13" t="s">
        <v>73</v>
      </c>
      <c r="AY481" s="161" t="s">
        <v>144</v>
      </c>
    </row>
    <row r="482" spans="1:65" s="14" customFormat="1" x14ac:dyDescent="0.2">
      <c r="B482" s="179"/>
      <c r="D482" s="160" t="s">
        <v>154</v>
      </c>
      <c r="E482" s="180" t="s">
        <v>1</v>
      </c>
      <c r="F482" s="181" t="s">
        <v>203</v>
      </c>
      <c r="H482" s="182">
        <v>1.089</v>
      </c>
      <c r="I482" s="183"/>
      <c r="L482" s="179"/>
      <c r="M482" s="184"/>
      <c r="N482" s="185"/>
      <c r="O482" s="185"/>
      <c r="P482" s="185"/>
      <c r="Q482" s="185"/>
      <c r="R482" s="185"/>
      <c r="S482" s="185"/>
      <c r="T482" s="186"/>
      <c r="AT482" s="180" t="s">
        <v>154</v>
      </c>
      <c r="AU482" s="180" t="s">
        <v>152</v>
      </c>
      <c r="AV482" s="14" t="s">
        <v>151</v>
      </c>
      <c r="AW482" s="14" t="s">
        <v>30</v>
      </c>
      <c r="AX482" s="14" t="s">
        <v>81</v>
      </c>
      <c r="AY482" s="180" t="s">
        <v>144</v>
      </c>
    </row>
    <row r="483" spans="1:65" s="2" customFormat="1" ht="14.45" customHeight="1" x14ac:dyDescent="0.2">
      <c r="A483" s="32"/>
      <c r="B483" s="144"/>
      <c r="C483" s="145" t="s">
        <v>814</v>
      </c>
      <c r="D483" s="145" t="s">
        <v>147</v>
      </c>
      <c r="E483" s="146" t="s">
        <v>815</v>
      </c>
      <c r="F483" s="147" t="s">
        <v>816</v>
      </c>
      <c r="G483" s="148" t="s">
        <v>342</v>
      </c>
      <c r="H483" s="149">
        <v>16</v>
      </c>
      <c r="I483" s="150"/>
      <c r="J483" s="151">
        <f>ROUND(I483*H483,2)</f>
        <v>0</v>
      </c>
      <c r="K483" s="152"/>
      <c r="L483" s="33"/>
      <c r="M483" s="153" t="s">
        <v>1</v>
      </c>
      <c r="N483" s="154" t="s">
        <v>39</v>
      </c>
      <c r="O483" s="58"/>
      <c r="P483" s="155">
        <f>O483*H483</f>
        <v>0</v>
      </c>
      <c r="Q483" s="155">
        <v>8.4499999999999992E-3</v>
      </c>
      <c r="R483" s="155">
        <f>Q483*H483</f>
        <v>0.13519999999999999</v>
      </c>
      <c r="S483" s="155">
        <v>0</v>
      </c>
      <c r="T483" s="156">
        <f>S483*H483</f>
        <v>0</v>
      </c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R483" s="157" t="s">
        <v>151</v>
      </c>
      <c r="AT483" s="157" t="s">
        <v>147</v>
      </c>
      <c r="AU483" s="157" t="s">
        <v>152</v>
      </c>
      <c r="AY483" s="17" t="s">
        <v>144</v>
      </c>
      <c r="BE483" s="158">
        <f>IF(N483="základná",J483,0)</f>
        <v>0</v>
      </c>
      <c r="BF483" s="158">
        <f>IF(N483="znížená",J483,0)</f>
        <v>0</v>
      </c>
      <c r="BG483" s="158">
        <f>IF(N483="zákl. prenesená",J483,0)</f>
        <v>0</v>
      </c>
      <c r="BH483" s="158">
        <f>IF(N483="zníž. prenesená",J483,0)</f>
        <v>0</v>
      </c>
      <c r="BI483" s="158">
        <f>IF(N483="nulová",J483,0)</f>
        <v>0</v>
      </c>
      <c r="BJ483" s="17" t="s">
        <v>152</v>
      </c>
      <c r="BK483" s="158">
        <f>ROUND(I483*H483,2)</f>
        <v>0</v>
      </c>
      <c r="BL483" s="17" t="s">
        <v>151</v>
      </c>
      <c r="BM483" s="157" t="s">
        <v>817</v>
      </c>
    </row>
    <row r="484" spans="1:65" s="2" customFormat="1" ht="24.2" customHeight="1" x14ac:dyDescent="0.2">
      <c r="A484" s="32"/>
      <c r="B484" s="144"/>
      <c r="C484" s="168" t="s">
        <v>818</v>
      </c>
      <c r="D484" s="168" t="s">
        <v>189</v>
      </c>
      <c r="E484" s="169" t="s">
        <v>819</v>
      </c>
      <c r="F484" s="170" t="s">
        <v>820</v>
      </c>
      <c r="G484" s="171" t="s">
        <v>342</v>
      </c>
      <c r="H484" s="172">
        <v>16</v>
      </c>
      <c r="I484" s="173"/>
      <c r="J484" s="174">
        <f>ROUND(I484*H484,2)</f>
        <v>0</v>
      </c>
      <c r="K484" s="175"/>
      <c r="L484" s="176"/>
      <c r="M484" s="177" t="s">
        <v>1</v>
      </c>
      <c r="N484" s="178" t="s">
        <v>39</v>
      </c>
      <c r="O484" s="58"/>
      <c r="P484" s="155">
        <f>O484*H484</f>
        <v>0</v>
      </c>
      <c r="Q484" s="155">
        <v>7.3999999999999996E-2</v>
      </c>
      <c r="R484" s="155">
        <f>Q484*H484</f>
        <v>1.1839999999999999</v>
      </c>
      <c r="S484" s="155">
        <v>0</v>
      </c>
      <c r="T484" s="156">
        <f>S484*H484</f>
        <v>0</v>
      </c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R484" s="157" t="s">
        <v>183</v>
      </c>
      <c r="AT484" s="157" t="s">
        <v>189</v>
      </c>
      <c r="AU484" s="157" t="s">
        <v>152</v>
      </c>
      <c r="AY484" s="17" t="s">
        <v>144</v>
      </c>
      <c r="BE484" s="158">
        <f>IF(N484="základná",J484,0)</f>
        <v>0</v>
      </c>
      <c r="BF484" s="158">
        <f>IF(N484="znížená",J484,0)</f>
        <v>0</v>
      </c>
      <c r="BG484" s="158">
        <f>IF(N484="zákl. prenesená",J484,0)</f>
        <v>0</v>
      </c>
      <c r="BH484" s="158">
        <f>IF(N484="zníž. prenesená",J484,0)</f>
        <v>0</v>
      </c>
      <c r="BI484" s="158">
        <f>IF(N484="nulová",J484,0)</f>
        <v>0</v>
      </c>
      <c r="BJ484" s="17" t="s">
        <v>152</v>
      </c>
      <c r="BK484" s="158">
        <f>ROUND(I484*H484,2)</f>
        <v>0</v>
      </c>
      <c r="BL484" s="17" t="s">
        <v>151</v>
      </c>
      <c r="BM484" s="157" t="s">
        <v>821</v>
      </c>
    </row>
    <row r="485" spans="1:65" s="2" customFormat="1" ht="24.2" customHeight="1" x14ac:dyDescent="0.2">
      <c r="A485" s="32"/>
      <c r="B485" s="144"/>
      <c r="C485" s="145" t="s">
        <v>822</v>
      </c>
      <c r="D485" s="145" t="s">
        <v>147</v>
      </c>
      <c r="E485" s="146" t="s">
        <v>823</v>
      </c>
      <c r="F485" s="147" t="s">
        <v>824</v>
      </c>
      <c r="G485" s="148" t="s">
        <v>825</v>
      </c>
      <c r="H485" s="149">
        <v>320</v>
      </c>
      <c r="I485" s="150"/>
      <c r="J485" s="151">
        <f>ROUND(I485*H485,2)</f>
        <v>0</v>
      </c>
      <c r="K485" s="152"/>
      <c r="L485" s="33"/>
      <c r="M485" s="153" t="s">
        <v>1</v>
      </c>
      <c r="N485" s="154" t="s">
        <v>39</v>
      </c>
      <c r="O485" s="58"/>
      <c r="P485" s="155">
        <f>O485*H485</f>
        <v>0</v>
      </c>
      <c r="Q485" s="155">
        <v>3.0000000000000001E-5</v>
      </c>
      <c r="R485" s="155">
        <f>Q485*H485</f>
        <v>9.6000000000000009E-3</v>
      </c>
      <c r="S485" s="155">
        <v>4.8000000000000001E-4</v>
      </c>
      <c r="T485" s="156">
        <f>S485*H485</f>
        <v>0.15360000000000001</v>
      </c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R485" s="157" t="s">
        <v>151</v>
      </c>
      <c r="AT485" s="157" t="s">
        <v>147</v>
      </c>
      <c r="AU485" s="157" t="s">
        <v>152</v>
      </c>
      <c r="AY485" s="17" t="s">
        <v>144</v>
      </c>
      <c r="BE485" s="158">
        <f>IF(N485="základná",J485,0)</f>
        <v>0</v>
      </c>
      <c r="BF485" s="158">
        <f>IF(N485="znížená",J485,0)</f>
        <v>0</v>
      </c>
      <c r="BG485" s="158">
        <f>IF(N485="zákl. prenesená",J485,0)</f>
        <v>0</v>
      </c>
      <c r="BH485" s="158">
        <f>IF(N485="zníž. prenesená",J485,0)</f>
        <v>0</v>
      </c>
      <c r="BI485" s="158">
        <f>IF(N485="nulová",J485,0)</f>
        <v>0</v>
      </c>
      <c r="BJ485" s="17" t="s">
        <v>152</v>
      </c>
      <c r="BK485" s="158">
        <f>ROUND(I485*H485,2)</f>
        <v>0</v>
      </c>
      <c r="BL485" s="17" t="s">
        <v>151</v>
      </c>
      <c r="BM485" s="157" t="s">
        <v>826</v>
      </c>
    </row>
    <row r="486" spans="1:65" s="13" customFormat="1" ht="22.5" x14ac:dyDescent="0.2">
      <c r="B486" s="159"/>
      <c r="D486" s="160" t="s">
        <v>154</v>
      </c>
      <c r="E486" s="161" t="s">
        <v>1</v>
      </c>
      <c r="F486" s="162" t="s">
        <v>827</v>
      </c>
      <c r="H486" s="163">
        <v>320</v>
      </c>
      <c r="I486" s="164"/>
      <c r="L486" s="159"/>
      <c r="M486" s="165"/>
      <c r="N486" s="166"/>
      <c r="O486" s="166"/>
      <c r="P486" s="166"/>
      <c r="Q486" s="166"/>
      <c r="R486" s="166"/>
      <c r="S486" s="166"/>
      <c r="T486" s="167"/>
      <c r="AT486" s="161" t="s">
        <v>154</v>
      </c>
      <c r="AU486" s="161" t="s">
        <v>152</v>
      </c>
      <c r="AV486" s="13" t="s">
        <v>152</v>
      </c>
      <c r="AW486" s="13" t="s">
        <v>30</v>
      </c>
      <c r="AX486" s="13" t="s">
        <v>81</v>
      </c>
      <c r="AY486" s="161" t="s">
        <v>144</v>
      </c>
    </row>
    <row r="487" spans="1:65" s="12" customFormat="1" ht="22.9" customHeight="1" x14ac:dyDescent="0.2">
      <c r="B487" s="131"/>
      <c r="D487" s="132" t="s">
        <v>72</v>
      </c>
      <c r="E487" s="142" t="s">
        <v>828</v>
      </c>
      <c r="F487" s="142" t="s">
        <v>829</v>
      </c>
      <c r="I487" s="134"/>
      <c r="J487" s="143">
        <f>BK487</f>
        <v>0</v>
      </c>
      <c r="L487" s="131"/>
      <c r="M487" s="136"/>
      <c r="N487" s="137"/>
      <c r="O487" s="137"/>
      <c r="P487" s="138">
        <f>SUM(P488:P491)</f>
        <v>0</v>
      </c>
      <c r="Q487" s="137"/>
      <c r="R487" s="138">
        <f>SUM(R488:R491)</f>
        <v>0.95500699999999994</v>
      </c>
      <c r="S487" s="137"/>
      <c r="T487" s="139">
        <f>SUM(T488:T491)</f>
        <v>0</v>
      </c>
      <c r="AR487" s="132" t="s">
        <v>81</v>
      </c>
      <c r="AT487" s="140" t="s">
        <v>72</v>
      </c>
      <c r="AU487" s="140" t="s">
        <v>81</v>
      </c>
      <c r="AY487" s="132" t="s">
        <v>144</v>
      </c>
      <c r="BK487" s="141">
        <f>SUM(BK488:BK491)</f>
        <v>0</v>
      </c>
    </row>
    <row r="488" spans="1:65" s="2" customFormat="1" ht="37.9" customHeight="1" x14ac:dyDescent="0.2">
      <c r="A488" s="32"/>
      <c r="B488" s="144"/>
      <c r="C488" s="145" t="s">
        <v>830</v>
      </c>
      <c r="D488" s="145" t="s">
        <v>147</v>
      </c>
      <c r="E488" s="146" t="s">
        <v>831</v>
      </c>
      <c r="F488" s="147" t="s">
        <v>832</v>
      </c>
      <c r="G488" s="148" t="s">
        <v>199</v>
      </c>
      <c r="H488" s="149">
        <v>730.5</v>
      </c>
      <c r="I488" s="150"/>
      <c r="J488" s="151">
        <f>ROUND(I488*H488,2)</f>
        <v>0</v>
      </c>
      <c r="K488" s="152"/>
      <c r="L488" s="33"/>
      <c r="M488" s="153" t="s">
        <v>1</v>
      </c>
      <c r="N488" s="154" t="s">
        <v>39</v>
      </c>
      <c r="O488" s="58"/>
      <c r="P488" s="155">
        <f>O488*H488</f>
        <v>0</v>
      </c>
      <c r="Q488" s="155">
        <v>6.8999999999999997E-4</v>
      </c>
      <c r="R488" s="155">
        <f>Q488*H488</f>
        <v>0.50404499999999997</v>
      </c>
      <c r="S488" s="155">
        <v>0</v>
      </c>
      <c r="T488" s="156">
        <f>S488*H488</f>
        <v>0</v>
      </c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R488" s="157" t="s">
        <v>151</v>
      </c>
      <c r="AT488" s="157" t="s">
        <v>147</v>
      </c>
      <c r="AU488" s="157" t="s">
        <v>152</v>
      </c>
      <c r="AY488" s="17" t="s">
        <v>144</v>
      </c>
      <c r="BE488" s="158">
        <f>IF(N488="základná",J488,0)</f>
        <v>0</v>
      </c>
      <c r="BF488" s="158">
        <f>IF(N488="znížená",J488,0)</f>
        <v>0</v>
      </c>
      <c r="BG488" s="158">
        <f>IF(N488="zákl. prenesená",J488,0)</f>
        <v>0</v>
      </c>
      <c r="BH488" s="158">
        <f>IF(N488="zníž. prenesená",J488,0)</f>
        <v>0</v>
      </c>
      <c r="BI488" s="158">
        <f>IF(N488="nulová",J488,0)</f>
        <v>0</v>
      </c>
      <c r="BJ488" s="17" t="s">
        <v>152</v>
      </c>
      <c r="BK488" s="158">
        <f>ROUND(I488*H488,2)</f>
        <v>0</v>
      </c>
      <c r="BL488" s="17" t="s">
        <v>151</v>
      </c>
      <c r="BM488" s="157" t="s">
        <v>833</v>
      </c>
    </row>
    <row r="489" spans="1:65" s="2" customFormat="1" ht="37.9" customHeight="1" x14ac:dyDescent="0.2">
      <c r="A489" s="32"/>
      <c r="B489" s="144"/>
      <c r="C489" s="145" t="s">
        <v>834</v>
      </c>
      <c r="D489" s="145" t="s">
        <v>147</v>
      </c>
      <c r="E489" s="146" t="s">
        <v>835</v>
      </c>
      <c r="F489" s="147" t="s">
        <v>836</v>
      </c>
      <c r="G489" s="148" t="s">
        <v>199</v>
      </c>
      <c r="H489" s="149">
        <v>730.5</v>
      </c>
      <c r="I489" s="150"/>
      <c r="J489" s="151">
        <f>ROUND(I489*H489,2)</f>
        <v>0</v>
      </c>
      <c r="K489" s="152"/>
      <c r="L489" s="33"/>
      <c r="M489" s="153" t="s">
        <v>1</v>
      </c>
      <c r="N489" s="154" t="s">
        <v>39</v>
      </c>
      <c r="O489" s="58"/>
      <c r="P489" s="155">
        <f>O489*H489</f>
        <v>0</v>
      </c>
      <c r="Q489" s="155">
        <v>0</v>
      </c>
      <c r="R489" s="155">
        <f>Q489*H489</f>
        <v>0</v>
      </c>
      <c r="S489" s="155">
        <v>0</v>
      </c>
      <c r="T489" s="156">
        <f>S489*H489</f>
        <v>0</v>
      </c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R489" s="157" t="s">
        <v>151</v>
      </c>
      <c r="AT489" s="157" t="s">
        <v>147</v>
      </c>
      <c r="AU489" s="157" t="s">
        <v>152</v>
      </c>
      <c r="AY489" s="17" t="s">
        <v>144</v>
      </c>
      <c r="BE489" s="158">
        <f>IF(N489="základná",J489,0)</f>
        <v>0</v>
      </c>
      <c r="BF489" s="158">
        <f>IF(N489="znížená",J489,0)</f>
        <v>0</v>
      </c>
      <c r="BG489" s="158">
        <f>IF(N489="zákl. prenesená",J489,0)</f>
        <v>0</v>
      </c>
      <c r="BH489" s="158">
        <f>IF(N489="zníž. prenesená",J489,0)</f>
        <v>0</v>
      </c>
      <c r="BI489" s="158">
        <f>IF(N489="nulová",J489,0)</f>
        <v>0</v>
      </c>
      <c r="BJ489" s="17" t="s">
        <v>152</v>
      </c>
      <c r="BK489" s="158">
        <f>ROUND(I489*H489,2)</f>
        <v>0</v>
      </c>
      <c r="BL489" s="17" t="s">
        <v>151</v>
      </c>
      <c r="BM489" s="157" t="s">
        <v>837</v>
      </c>
    </row>
    <row r="490" spans="1:65" s="2" customFormat="1" ht="24.2" customHeight="1" x14ac:dyDescent="0.2">
      <c r="A490" s="32"/>
      <c r="B490" s="144"/>
      <c r="C490" s="145" t="s">
        <v>838</v>
      </c>
      <c r="D490" s="145" t="s">
        <v>147</v>
      </c>
      <c r="E490" s="146" t="s">
        <v>839</v>
      </c>
      <c r="F490" s="147" t="s">
        <v>840</v>
      </c>
      <c r="G490" s="148" t="s">
        <v>223</v>
      </c>
      <c r="H490" s="149">
        <v>97.4</v>
      </c>
      <c r="I490" s="150"/>
      <c r="J490" s="151">
        <f>ROUND(I490*H490,2)</f>
        <v>0</v>
      </c>
      <c r="K490" s="152"/>
      <c r="L490" s="33"/>
      <c r="M490" s="153" t="s">
        <v>1</v>
      </c>
      <c r="N490" s="154" t="s">
        <v>39</v>
      </c>
      <c r="O490" s="58"/>
      <c r="P490" s="155">
        <f>O490*H490</f>
        <v>0</v>
      </c>
      <c r="Q490" s="155">
        <v>4.6299999999999996E-3</v>
      </c>
      <c r="R490" s="155">
        <f>Q490*H490</f>
        <v>0.45096199999999997</v>
      </c>
      <c r="S490" s="155">
        <v>0</v>
      </c>
      <c r="T490" s="156">
        <f>S490*H490</f>
        <v>0</v>
      </c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R490" s="157" t="s">
        <v>151</v>
      </c>
      <c r="AT490" s="157" t="s">
        <v>147</v>
      </c>
      <c r="AU490" s="157" t="s">
        <v>152</v>
      </c>
      <c r="AY490" s="17" t="s">
        <v>144</v>
      </c>
      <c r="BE490" s="158">
        <f>IF(N490="základná",J490,0)</f>
        <v>0</v>
      </c>
      <c r="BF490" s="158">
        <f>IF(N490="znížená",J490,0)</f>
        <v>0</v>
      </c>
      <c r="BG490" s="158">
        <f>IF(N490="zákl. prenesená",J490,0)</f>
        <v>0</v>
      </c>
      <c r="BH490" s="158">
        <f>IF(N490="zníž. prenesená",J490,0)</f>
        <v>0</v>
      </c>
      <c r="BI490" s="158">
        <f>IF(N490="nulová",J490,0)</f>
        <v>0</v>
      </c>
      <c r="BJ490" s="17" t="s">
        <v>152</v>
      </c>
      <c r="BK490" s="158">
        <f>ROUND(I490*H490,2)</f>
        <v>0</v>
      </c>
      <c r="BL490" s="17" t="s">
        <v>151</v>
      </c>
      <c r="BM490" s="157" t="s">
        <v>841</v>
      </c>
    </row>
    <row r="491" spans="1:65" s="2" customFormat="1" ht="37.9" customHeight="1" x14ac:dyDescent="0.2">
      <c r="A491" s="32"/>
      <c r="B491" s="144"/>
      <c r="C491" s="145" t="s">
        <v>842</v>
      </c>
      <c r="D491" s="145" t="s">
        <v>147</v>
      </c>
      <c r="E491" s="146" t="s">
        <v>843</v>
      </c>
      <c r="F491" s="147" t="s">
        <v>844</v>
      </c>
      <c r="G491" s="148" t="s">
        <v>223</v>
      </c>
      <c r="H491" s="149">
        <v>97.4</v>
      </c>
      <c r="I491" s="150"/>
      <c r="J491" s="151">
        <f>ROUND(I491*H491,2)</f>
        <v>0</v>
      </c>
      <c r="K491" s="152"/>
      <c r="L491" s="33"/>
      <c r="M491" s="153" t="s">
        <v>1</v>
      </c>
      <c r="N491" s="154" t="s">
        <v>39</v>
      </c>
      <c r="O491" s="58"/>
      <c r="P491" s="155">
        <f>O491*H491</f>
        <v>0</v>
      </c>
      <c r="Q491" s="155">
        <v>0</v>
      </c>
      <c r="R491" s="155">
        <f>Q491*H491</f>
        <v>0</v>
      </c>
      <c r="S491" s="155">
        <v>0</v>
      </c>
      <c r="T491" s="156">
        <f>S491*H491</f>
        <v>0</v>
      </c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R491" s="157" t="s">
        <v>151</v>
      </c>
      <c r="AT491" s="157" t="s">
        <v>147</v>
      </c>
      <c r="AU491" s="157" t="s">
        <v>152</v>
      </c>
      <c r="AY491" s="17" t="s">
        <v>144</v>
      </c>
      <c r="BE491" s="158">
        <f>IF(N491="základná",J491,0)</f>
        <v>0</v>
      </c>
      <c r="BF491" s="158">
        <f>IF(N491="znížená",J491,0)</f>
        <v>0</v>
      </c>
      <c r="BG491" s="158">
        <f>IF(N491="zákl. prenesená",J491,0)</f>
        <v>0</v>
      </c>
      <c r="BH491" s="158">
        <f>IF(N491="zníž. prenesená",J491,0)</f>
        <v>0</v>
      </c>
      <c r="BI491" s="158">
        <f>IF(N491="nulová",J491,0)</f>
        <v>0</v>
      </c>
      <c r="BJ491" s="17" t="s">
        <v>152</v>
      </c>
      <c r="BK491" s="158">
        <f>ROUND(I491*H491,2)</f>
        <v>0</v>
      </c>
      <c r="BL491" s="17" t="s">
        <v>151</v>
      </c>
      <c r="BM491" s="157" t="s">
        <v>845</v>
      </c>
    </row>
    <row r="492" spans="1:65" s="12" customFormat="1" ht="25.9" customHeight="1" x14ac:dyDescent="0.2">
      <c r="B492" s="131"/>
      <c r="D492" s="132" t="s">
        <v>72</v>
      </c>
      <c r="E492" s="133" t="s">
        <v>846</v>
      </c>
      <c r="F492" s="133" t="s">
        <v>847</v>
      </c>
      <c r="I492" s="134"/>
      <c r="J492" s="135">
        <f>BK492</f>
        <v>0</v>
      </c>
      <c r="L492" s="131"/>
      <c r="M492" s="136"/>
      <c r="N492" s="137"/>
      <c r="O492" s="137"/>
      <c r="P492" s="138">
        <f>P493+P504</f>
        <v>0</v>
      </c>
      <c r="Q492" s="137"/>
      <c r="R492" s="138">
        <f>R493+R504</f>
        <v>10.533364879999999</v>
      </c>
      <c r="S492" s="137"/>
      <c r="T492" s="139">
        <f>T493+T504</f>
        <v>0</v>
      </c>
      <c r="AR492" s="132" t="s">
        <v>152</v>
      </c>
      <c r="AT492" s="140" t="s">
        <v>72</v>
      </c>
      <c r="AU492" s="140" t="s">
        <v>73</v>
      </c>
      <c r="AY492" s="132" t="s">
        <v>144</v>
      </c>
      <c r="BK492" s="141">
        <f>BK493+BK504</f>
        <v>0</v>
      </c>
    </row>
    <row r="493" spans="1:65" s="12" customFormat="1" ht="22.9" customHeight="1" x14ac:dyDescent="0.2">
      <c r="B493" s="131"/>
      <c r="D493" s="132" t="s">
        <v>72</v>
      </c>
      <c r="E493" s="142" t="s">
        <v>848</v>
      </c>
      <c r="F493" s="142" t="s">
        <v>849</v>
      </c>
      <c r="I493" s="134"/>
      <c r="J493" s="143">
        <f>BK493</f>
        <v>0</v>
      </c>
      <c r="L493" s="131"/>
      <c r="M493" s="136"/>
      <c r="N493" s="137"/>
      <c r="O493" s="137"/>
      <c r="P493" s="138">
        <f>SUM(P494:P503)</f>
        <v>0</v>
      </c>
      <c r="Q493" s="137"/>
      <c r="R493" s="138">
        <f>SUM(R494:R503)</f>
        <v>0.24836</v>
      </c>
      <c r="S493" s="137"/>
      <c r="T493" s="139">
        <f>SUM(T494:T503)</f>
        <v>0</v>
      </c>
      <c r="AR493" s="132" t="s">
        <v>152</v>
      </c>
      <c r="AT493" s="140" t="s">
        <v>72</v>
      </c>
      <c r="AU493" s="140" t="s">
        <v>81</v>
      </c>
      <c r="AY493" s="132" t="s">
        <v>144</v>
      </c>
      <c r="BK493" s="141">
        <f>SUM(BK494:BK503)</f>
        <v>0</v>
      </c>
    </row>
    <row r="494" spans="1:65" s="2" customFormat="1" ht="24.2" customHeight="1" x14ac:dyDescent="0.2">
      <c r="A494" s="32"/>
      <c r="B494" s="144"/>
      <c r="C494" s="145" t="s">
        <v>850</v>
      </c>
      <c r="D494" s="145" t="s">
        <v>147</v>
      </c>
      <c r="E494" s="146" t="s">
        <v>851</v>
      </c>
      <c r="F494" s="147" t="s">
        <v>852</v>
      </c>
      <c r="G494" s="148" t="s">
        <v>199</v>
      </c>
      <c r="H494" s="149">
        <v>193.8</v>
      </c>
      <c r="I494" s="150"/>
      <c r="J494" s="151">
        <f>ROUND(I494*H494,2)</f>
        <v>0</v>
      </c>
      <c r="K494" s="152"/>
      <c r="L494" s="33"/>
      <c r="M494" s="153" t="s">
        <v>1</v>
      </c>
      <c r="N494" s="154" t="s">
        <v>39</v>
      </c>
      <c r="O494" s="58"/>
      <c r="P494" s="155">
        <f>O494*H494</f>
        <v>0</v>
      </c>
      <c r="Q494" s="155">
        <v>0</v>
      </c>
      <c r="R494" s="155">
        <f>Q494*H494</f>
        <v>0</v>
      </c>
      <c r="S494" s="155">
        <v>0</v>
      </c>
      <c r="T494" s="156">
        <f>S494*H494</f>
        <v>0</v>
      </c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R494" s="157" t="s">
        <v>230</v>
      </c>
      <c r="AT494" s="157" t="s">
        <v>147</v>
      </c>
      <c r="AU494" s="157" t="s">
        <v>152</v>
      </c>
      <c r="AY494" s="17" t="s">
        <v>144</v>
      </c>
      <c r="BE494" s="158">
        <f>IF(N494="základná",J494,0)</f>
        <v>0</v>
      </c>
      <c r="BF494" s="158">
        <f>IF(N494="znížená",J494,0)</f>
        <v>0</v>
      </c>
      <c r="BG494" s="158">
        <f>IF(N494="zákl. prenesená",J494,0)</f>
        <v>0</v>
      </c>
      <c r="BH494" s="158">
        <f>IF(N494="zníž. prenesená",J494,0)</f>
        <v>0</v>
      </c>
      <c r="BI494" s="158">
        <f>IF(N494="nulová",J494,0)</f>
        <v>0</v>
      </c>
      <c r="BJ494" s="17" t="s">
        <v>152</v>
      </c>
      <c r="BK494" s="158">
        <f>ROUND(I494*H494,2)</f>
        <v>0</v>
      </c>
      <c r="BL494" s="17" t="s">
        <v>230</v>
      </c>
      <c r="BM494" s="157" t="s">
        <v>853</v>
      </c>
    </row>
    <row r="495" spans="1:65" s="13" customFormat="1" x14ac:dyDescent="0.2">
      <c r="B495" s="159"/>
      <c r="D495" s="160" t="s">
        <v>154</v>
      </c>
      <c r="E495" s="161" t="s">
        <v>1</v>
      </c>
      <c r="F495" s="162" t="s">
        <v>854</v>
      </c>
      <c r="H495" s="163">
        <v>193.8</v>
      </c>
      <c r="I495" s="164"/>
      <c r="L495" s="159"/>
      <c r="M495" s="165"/>
      <c r="N495" s="166"/>
      <c r="O495" s="166"/>
      <c r="P495" s="166"/>
      <c r="Q495" s="166"/>
      <c r="R495" s="166"/>
      <c r="S495" s="166"/>
      <c r="T495" s="167"/>
      <c r="AT495" s="161" t="s">
        <v>154</v>
      </c>
      <c r="AU495" s="161" t="s">
        <v>152</v>
      </c>
      <c r="AV495" s="13" t="s">
        <v>152</v>
      </c>
      <c r="AW495" s="13" t="s">
        <v>30</v>
      </c>
      <c r="AX495" s="13" t="s">
        <v>81</v>
      </c>
      <c r="AY495" s="161" t="s">
        <v>144</v>
      </c>
    </row>
    <row r="496" spans="1:65" s="2" customFormat="1" ht="14.45" customHeight="1" x14ac:dyDescent="0.2">
      <c r="A496" s="32"/>
      <c r="B496" s="144"/>
      <c r="C496" s="168" t="s">
        <v>855</v>
      </c>
      <c r="D496" s="168" t="s">
        <v>189</v>
      </c>
      <c r="E496" s="169" t="s">
        <v>856</v>
      </c>
      <c r="F496" s="170" t="s">
        <v>857</v>
      </c>
      <c r="G496" s="171" t="s">
        <v>180</v>
      </c>
      <c r="H496" s="172">
        <v>5.8000000000000003E-2</v>
      </c>
      <c r="I496" s="173"/>
      <c r="J496" s="174">
        <f>ROUND(I496*H496,2)</f>
        <v>0</v>
      </c>
      <c r="K496" s="175"/>
      <c r="L496" s="176"/>
      <c r="M496" s="177" t="s">
        <v>1</v>
      </c>
      <c r="N496" s="178" t="s">
        <v>39</v>
      </c>
      <c r="O496" s="58"/>
      <c r="P496" s="155">
        <f>O496*H496</f>
        <v>0</v>
      </c>
      <c r="Q496" s="155">
        <v>1</v>
      </c>
      <c r="R496" s="155">
        <f>Q496*H496</f>
        <v>5.8000000000000003E-2</v>
      </c>
      <c r="S496" s="155">
        <v>0</v>
      </c>
      <c r="T496" s="156">
        <f>S496*H496</f>
        <v>0</v>
      </c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R496" s="157" t="s">
        <v>301</v>
      </c>
      <c r="AT496" s="157" t="s">
        <v>189</v>
      </c>
      <c r="AU496" s="157" t="s">
        <v>152</v>
      </c>
      <c r="AY496" s="17" t="s">
        <v>144</v>
      </c>
      <c r="BE496" s="158">
        <f>IF(N496="základná",J496,0)</f>
        <v>0</v>
      </c>
      <c r="BF496" s="158">
        <f>IF(N496="znížená",J496,0)</f>
        <v>0</v>
      </c>
      <c r="BG496" s="158">
        <f>IF(N496="zákl. prenesená",J496,0)</f>
        <v>0</v>
      </c>
      <c r="BH496" s="158">
        <f>IF(N496="zníž. prenesená",J496,0)</f>
        <v>0</v>
      </c>
      <c r="BI496" s="158">
        <f>IF(N496="nulová",J496,0)</f>
        <v>0</v>
      </c>
      <c r="BJ496" s="17" t="s">
        <v>152</v>
      </c>
      <c r="BK496" s="158">
        <f>ROUND(I496*H496,2)</f>
        <v>0</v>
      </c>
      <c r="BL496" s="17" t="s">
        <v>230</v>
      </c>
      <c r="BM496" s="157" t="s">
        <v>858</v>
      </c>
    </row>
    <row r="497" spans="1:65" s="13" customFormat="1" x14ac:dyDescent="0.2">
      <c r="B497" s="159"/>
      <c r="D497" s="160" t="s">
        <v>154</v>
      </c>
      <c r="F497" s="162" t="s">
        <v>859</v>
      </c>
      <c r="H497" s="163">
        <v>5.8000000000000003E-2</v>
      </c>
      <c r="I497" s="164"/>
      <c r="L497" s="159"/>
      <c r="M497" s="165"/>
      <c r="N497" s="166"/>
      <c r="O497" s="166"/>
      <c r="P497" s="166"/>
      <c r="Q497" s="166"/>
      <c r="R497" s="166"/>
      <c r="S497" s="166"/>
      <c r="T497" s="167"/>
      <c r="AT497" s="161" t="s">
        <v>154</v>
      </c>
      <c r="AU497" s="161" t="s">
        <v>152</v>
      </c>
      <c r="AV497" s="13" t="s">
        <v>152</v>
      </c>
      <c r="AW497" s="13" t="s">
        <v>3</v>
      </c>
      <c r="AX497" s="13" t="s">
        <v>81</v>
      </c>
      <c r="AY497" s="161" t="s">
        <v>144</v>
      </c>
    </row>
    <row r="498" spans="1:65" s="2" customFormat="1" ht="24.2" customHeight="1" x14ac:dyDescent="0.2">
      <c r="A498" s="32"/>
      <c r="B498" s="144"/>
      <c r="C498" s="145" t="s">
        <v>860</v>
      </c>
      <c r="D498" s="145" t="s">
        <v>147</v>
      </c>
      <c r="E498" s="146" t="s">
        <v>861</v>
      </c>
      <c r="F498" s="147" t="s">
        <v>862</v>
      </c>
      <c r="G498" s="148" t="s">
        <v>199</v>
      </c>
      <c r="H498" s="149">
        <v>387.6</v>
      </c>
      <c r="I498" s="150"/>
      <c r="J498" s="151">
        <f>ROUND(I498*H498,2)</f>
        <v>0</v>
      </c>
      <c r="K498" s="152"/>
      <c r="L498" s="33"/>
      <c r="M498" s="153" t="s">
        <v>1</v>
      </c>
      <c r="N498" s="154" t="s">
        <v>39</v>
      </c>
      <c r="O498" s="58"/>
      <c r="P498" s="155">
        <f>O498*H498</f>
        <v>0</v>
      </c>
      <c r="Q498" s="155">
        <v>0</v>
      </c>
      <c r="R498" s="155">
        <f>Q498*H498</f>
        <v>0</v>
      </c>
      <c r="S498" s="155">
        <v>0</v>
      </c>
      <c r="T498" s="156">
        <f>S498*H498</f>
        <v>0</v>
      </c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R498" s="157" t="s">
        <v>230</v>
      </c>
      <c r="AT498" s="157" t="s">
        <v>147</v>
      </c>
      <c r="AU498" s="157" t="s">
        <v>152</v>
      </c>
      <c r="AY498" s="17" t="s">
        <v>144</v>
      </c>
      <c r="BE498" s="158">
        <f>IF(N498="základná",J498,0)</f>
        <v>0</v>
      </c>
      <c r="BF498" s="158">
        <f>IF(N498="znížená",J498,0)</f>
        <v>0</v>
      </c>
      <c r="BG498" s="158">
        <f>IF(N498="zákl. prenesená",J498,0)</f>
        <v>0</v>
      </c>
      <c r="BH498" s="158">
        <f>IF(N498="zníž. prenesená",J498,0)</f>
        <v>0</v>
      </c>
      <c r="BI498" s="158">
        <f>IF(N498="nulová",J498,0)</f>
        <v>0</v>
      </c>
      <c r="BJ498" s="17" t="s">
        <v>152</v>
      </c>
      <c r="BK498" s="158">
        <f>ROUND(I498*H498,2)</f>
        <v>0</v>
      </c>
      <c r="BL498" s="17" t="s">
        <v>230</v>
      </c>
      <c r="BM498" s="157" t="s">
        <v>863</v>
      </c>
    </row>
    <row r="499" spans="1:65" s="13" customFormat="1" x14ac:dyDescent="0.2">
      <c r="B499" s="159"/>
      <c r="D499" s="160" t="s">
        <v>154</v>
      </c>
      <c r="F499" s="162" t="s">
        <v>864</v>
      </c>
      <c r="H499" s="163">
        <v>387.6</v>
      </c>
      <c r="I499" s="164"/>
      <c r="L499" s="159"/>
      <c r="M499" s="165"/>
      <c r="N499" s="166"/>
      <c r="O499" s="166"/>
      <c r="P499" s="166"/>
      <c r="Q499" s="166"/>
      <c r="R499" s="166"/>
      <c r="S499" s="166"/>
      <c r="T499" s="167"/>
      <c r="AT499" s="161" t="s">
        <v>154</v>
      </c>
      <c r="AU499" s="161" t="s">
        <v>152</v>
      </c>
      <c r="AV499" s="13" t="s">
        <v>152</v>
      </c>
      <c r="AW499" s="13" t="s">
        <v>3</v>
      </c>
      <c r="AX499" s="13" t="s">
        <v>81</v>
      </c>
      <c r="AY499" s="161" t="s">
        <v>144</v>
      </c>
    </row>
    <row r="500" spans="1:65" s="2" customFormat="1" ht="14.45" customHeight="1" x14ac:dyDescent="0.2">
      <c r="A500" s="32"/>
      <c r="B500" s="144"/>
      <c r="C500" s="168" t="s">
        <v>865</v>
      </c>
      <c r="D500" s="168" t="s">
        <v>189</v>
      </c>
      <c r="E500" s="169" t="s">
        <v>866</v>
      </c>
      <c r="F500" s="170" t="s">
        <v>867</v>
      </c>
      <c r="G500" s="171" t="s">
        <v>180</v>
      </c>
      <c r="H500" s="172">
        <v>0.14499999999999999</v>
      </c>
      <c r="I500" s="173"/>
      <c r="J500" s="174">
        <f>ROUND(I500*H500,2)</f>
        <v>0</v>
      </c>
      <c r="K500" s="175"/>
      <c r="L500" s="176"/>
      <c r="M500" s="177" t="s">
        <v>1</v>
      </c>
      <c r="N500" s="178" t="s">
        <v>39</v>
      </c>
      <c r="O500" s="58"/>
      <c r="P500" s="155">
        <f>O500*H500</f>
        <v>0</v>
      </c>
      <c r="Q500" s="155">
        <v>1</v>
      </c>
      <c r="R500" s="155">
        <f>Q500*H500</f>
        <v>0.14499999999999999</v>
      </c>
      <c r="S500" s="155">
        <v>0</v>
      </c>
      <c r="T500" s="156">
        <f>S500*H500</f>
        <v>0</v>
      </c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R500" s="157" t="s">
        <v>301</v>
      </c>
      <c r="AT500" s="157" t="s">
        <v>189</v>
      </c>
      <c r="AU500" s="157" t="s">
        <v>152</v>
      </c>
      <c r="AY500" s="17" t="s">
        <v>144</v>
      </c>
      <c r="BE500" s="158">
        <f>IF(N500="základná",J500,0)</f>
        <v>0</v>
      </c>
      <c r="BF500" s="158">
        <f>IF(N500="znížená",J500,0)</f>
        <v>0</v>
      </c>
      <c r="BG500" s="158">
        <f>IF(N500="zákl. prenesená",J500,0)</f>
        <v>0</v>
      </c>
      <c r="BH500" s="158">
        <f>IF(N500="zníž. prenesená",J500,0)</f>
        <v>0</v>
      </c>
      <c r="BI500" s="158">
        <f>IF(N500="nulová",J500,0)</f>
        <v>0</v>
      </c>
      <c r="BJ500" s="17" t="s">
        <v>152</v>
      </c>
      <c r="BK500" s="158">
        <f>ROUND(I500*H500,2)</f>
        <v>0</v>
      </c>
      <c r="BL500" s="17" t="s">
        <v>230</v>
      </c>
      <c r="BM500" s="157" t="s">
        <v>868</v>
      </c>
    </row>
    <row r="501" spans="1:65" s="13" customFormat="1" x14ac:dyDescent="0.2">
      <c r="B501" s="159"/>
      <c r="D501" s="160" t="s">
        <v>154</v>
      </c>
      <c r="F501" s="162" t="s">
        <v>869</v>
      </c>
      <c r="H501" s="163">
        <v>0.14499999999999999</v>
      </c>
      <c r="I501" s="164"/>
      <c r="L501" s="159"/>
      <c r="M501" s="165"/>
      <c r="N501" s="166"/>
      <c r="O501" s="166"/>
      <c r="P501" s="166"/>
      <c r="Q501" s="166"/>
      <c r="R501" s="166"/>
      <c r="S501" s="166"/>
      <c r="T501" s="167"/>
      <c r="AT501" s="161" t="s">
        <v>154</v>
      </c>
      <c r="AU501" s="161" t="s">
        <v>152</v>
      </c>
      <c r="AV501" s="13" t="s">
        <v>152</v>
      </c>
      <c r="AW501" s="13" t="s">
        <v>3</v>
      </c>
      <c r="AX501" s="13" t="s">
        <v>81</v>
      </c>
      <c r="AY501" s="161" t="s">
        <v>144</v>
      </c>
    </row>
    <row r="502" spans="1:65" s="2" customFormat="1" ht="24.2" customHeight="1" x14ac:dyDescent="0.2">
      <c r="A502" s="32"/>
      <c r="B502" s="144"/>
      <c r="C502" s="145" t="s">
        <v>870</v>
      </c>
      <c r="D502" s="145" t="s">
        <v>147</v>
      </c>
      <c r="E502" s="146" t="s">
        <v>871</v>
      </c>
      <c r="F502" s="147" t="s">
        <v>872</v>
      </c>
      <c r="G502" s="148" t="s">
        <v>199</v>
      </c>
      <c r="H502" s="149">
        <v>54</v>
      </c>
      <c r="I502" s="150"/>
      <c r="J502" s="151">
        <f>ROUND(I502*H502,2)</f>
        <v>0</v>
      </c>
      <c r="K502" s="152"/>
      <c r="L502" s="33"/>
      <c r="M502" s="153" t="s">
        <v>1</v>
      </c>
      <c r="N502" s="154" t="s">
        <v>39</v>
      </c>
      <c r="O502" s="58"/>
      <c r="P502" s="155">
        <f>O502*H502</f>
        <v>0</v>
      </c>
      <c r="Q502" s="155">
        <v>8.4000000000000003E-4</v>
      </c>
      <c r="R502" s="155">
        <f>Q502*H502</f>
        <v>4.5360000000000004E-2</v>
      </c>
      <c r="S502" s="155">
        <v>0</v>
      </c>
      <c r="T502" s="156">
        <f>S502*H502</f>
        <v>0</v>
      </c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R502" s="157" t="s">
        <v>230</v>
      </c>
      <c r="AT502" s="157" t="s">
        <v>147</v>
      </c>
      <c r="AU502" s="157" t="s">
        <v>152</v>
      </c>
      <c r="AY502" s="17" t="s">
        <v>144</v>
      </c>
      <c r="BE502" s="158">
        <f>IF(N502="základná",J502,0)</f>
        <v>0</v>
      </c>
      <c r="BF502" s="158">
        <f>IF(N502="znížená",J502,0)</f>
        <v>0</v>
      </c>
      <c r="BG502" s="158">
        <f>IF(N502="zákl. prenesená",J502,0)</f>
        <v>0</v>
      </c>
      <c r="BH502" s="158">
        <f>IF(N502="zníž. prenesená",J502,0)</f>
        <v>0</v>
      </c>
      <c r="BI502" s="158">
        <f>IF(N502="nulová",J502,0)</f>
        <v>0</v>
      </c>
      <c r="BJ502" s="17" t="s">
        <v>152</v>
      </c>
      <c r="BK502" s="158">
        <f>ROUND(I502*H502,2)</f>
        <v>0</v>
      </c>
      <c r="BL502" s="17" t="s">
        <v>230</v>
      </c>
      <c r="BM502" s="157" t="s">
        <v>873</v>
      </c>
    </row>
    <row r="503" spans="1:65" s="13" customFormat="1" x14ac:dyDescent="0.2">
      <c r="B503" s="159"/>
      <c r="D503" s="160" t="s">
        <v>154</v>
      </c>
      <c r="E503" s="161" t="s">
        <v>1</v>
      </c>
      <c r="F503" s="162" t="s">
        <v>874</v>
      </c>
      <c r="H503" s="163">
        <v>54</v>
      </c>
      <c r="I503" s="164"/>
      <c r="L503" s="159"/>
      <c r="M503" s="165"/>
      <c r="N503" s="166"/>
      <c r="O503" s="166"/>
      <c r="P503" s="166"/>
      <c r="Q503" s="166"/>
      <c r="R503" s="166"/>
      <c r="S503" s="166"/>
      <c r="T503" s="167"/>
      <c r="AT503" s="161" t="s">
        <v>154</v>
      </c>
      <c r="AU503" s="161" t="s">
        <v>152</v>
      </c>
      <c r="AV503" s="13" t="s">
        <v>152</v>
      </c>
      <c r="AW503" s="13" t="s">
        <v>30</v>
      </c>
      <c r="AX503" s="13" t="s">
        <v>81</v>
      </c>
      <c r="AY503" s="161" t="s">
        <v>144</v>
      </c>
    </row>
    <row r="504" spans="1:65" s="12" customFormat="1" ht="22.9" customHeight="1" x14ac:dyDescent="0.2">
      <c r="B504" s="131"/>
      <c r="D504" s="132" t="s">
        <v>72</v>
      </c>
      <c r="E504" s="142" t="s">
        <v>875</v>
      </c>
      <c r="F504" s="142" t="s">
        <v>876</v>
      </c>
      <c r="I504" s="134"/>
      <c r="J504" s="143">
        <f>BK504</f>
        <v>0</v>
      </c>
      <c r="L504" s="131"/>
      <c r="M504" s="136"/>
      <c r="N504" s="137"/>
      <c r="O504" s="137"/>
      <c r="P504" s="138">
        <f>SUM(P505:P514)</f>
        <v>0</v>
      </c>
      <c r="Q504" s="137"/>
      <c r="R504" s="138">
        <f>SUM(R505:R514)</f>
        <v>10.285004879999999</v>
      </c>
      <c r="S504" s="137"/>
      <c r="T504" s="139">
        <f>SUM(T505:T514)</f>
        <v>0</v>
      </c>
      <c r="AR504" s="132" t="s">
        <v>152</v>
      </c>
      <c r="AT504" s="140" t="s">
        <v>72</v>
      </c>
      <c r="AU504" s="140" t="s">
        <v>81</v>
      </c>
      <c r="AY504" s="132" t="s">
        <v>144</v>
      </c>
      <c r="BK504" s="141">
        <f>SUM(BK505:BK514)</f>
        <v>0</v>
      </c>
    </row>
    <row r="505" spans="1:65" s="2" customFormat="1" ht="37.9" customHeight="1" x14ac:dyDescent="0.2">
      <c r="A505" s="32"/>
      <c r="B505" s="144"/>
      <c r="C505" s="145" t="s">
        <v>877</v>
      </c>
      <c r="D505" s="145" t="s">
        <v>147</v>
      </c>
      <c r="E505" s="146" t="s">
        <v>878</v>
      </c>
      <c r="F505" s="147" t="s">
        <v>879</v>
      </c>
      <c r="G505" s="148" t="s">
        <v>199</v>
      </c>
      <c r="H505" s="149">
        <v>745.11</v>
      </c>
      <c r="I505" s="150"/>
      <c r="J505" s="151">
        <f>ROUND(I505*H505,2)</f>
        <v>0</v>
      </c>
      <c r="K505" s="152"/>
      <c r="L505" s="33"/>
      <c r="M505" s="153" t="s">
        <v>1</v>
      </c>
      <c r="N505" s="154" t="s">
        <v>39</v>
      </c>
      <c r="O505" s="58"/>
      <c r="P505" s="155">
        <f>O505*H505</f>
        <v>0</v>
      </c>
      <c r="Q505" s="155">
        <v>2.5000000000000001E-3</v>
      </c>
      <c r="R505" s="155">
        <f>Q505*H505</f>
        <v>1.8627750000000001</v>
      </c>
      <c r="S505" s="155">
        <v>0</v>
      </c>
      <c r="T505" s="156">
        <f>S505*H505</f>
        <v>0</v>
      </c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R505" s="157" t="s">
        <v>230</v>
      </c>
      <c r="AT505" s="157" t="s">
        <v>147</v>
      </c>
      <c r="AU505" s="157" t="s">
        <v>152</v>
      </c>
      <c r="AY505" s="17" t="s">
        <v>144</v>
      </c>
      <c r="BE505" s="158">
        <f>IF(N505="základná",J505,0)</f>
        <v>0</v>
      </c>
      <c r="BF505" s="158">
        <f>IF(N505="znížená",J505,0)</f>
        <v>0</v>
      </c>
      <c r="BG505" s="158">
        <f>IF(N505="zákl. prenesená",J505,0)</f>
        <v>0</v>
      </c>
      <c r="BH505" s="158">
        <f>IF(N505="zníž. prenesená",J505,0)</f>
        <v>0</v>
      </c>
      <c r="BI505" s="158">
        <f>IF(N505="nulová",J505,0)</f>
        <v>0</v>
      </c>
      <c r="BJ505" s="17" t="s">
        <v>152</v>
      </c>
      <c r="BK505" s="158">
        <f>ROUND(I505*H505,2)</f>
        <v>0</v>
      </c>
      <c r="BL505" s="17" t="s">
        <v>230</v>
      </c>
      <c r="BM505" s="157" t="s">
        <v>880</v>
      </c>
    </row>
    <row r="506" spans="1:65" s="2" customFormat="1" ht="24.2" customHeight="1" x14ac:dyDescent="0.2">
      <c r="A506" s="32"/>
      <c r="B506" s="144"/>
      <c r="C506" s="145" t="s">
        <v>881</v>
      </c>
      <c r="D506" s="145" t="s">
        <v>147</v>
      </c>
      <c r="E506" s="146" t="s">
        <v>882</v>
      </c>
      <c r="F506" s="147" t="s">
        <v>883</v>
      </c>
      <c r="G506" s="148" t="s">
        <v>199</v>
      </c>
      <c r="H506" s="149">
        <v>745.11</v>
      </c>
      <c r="I506" s="150"/>
      <c r="J506" s="151">
        <f>ROUND(I506*H506,2)</f>
        <v>0</v>
      </c>
      <c r="K506" s="152"/>
      <c r="L506" s="33"/>
      <c r="M506" s="153" t="s">
        <v>1</v>
      </c>
      <c r="N506" s="154" t="s">
        <v>39</v>
      </c>
      <c r="O506" s="58"/>
      <c r="P506" s="155">
        <f>O506*H506</f>
        <v>0</v>
      </c>
      <c r="Q506" s="155">
        <v>0</v>
      </c>
      <c r="R506" s="155">
        <f>Q506*H506</f>
        <v>0</v>
      </c>
      <c r="S506" s="155">
        <v>0</v>
      </c>
      <c r="T506" s="156">
        <f>S506*H506</f>
        <v>0</v>
      </c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R506" s="157" t="s">
        <v>230</v>
      </c>
      <c r="AT506" s="157" t="s">
        <v>147</v>
      </c>
      <c r="AU506" s="157" t="s">
        <v>152</v>
      </c>
      <c r="AY506" s="17" t="s">
        <v>144</v>
      </c>
      <c r="BE506" s="158">
        <f>IF(N506="základná",J506,0)</f>
        <v>0</v>
      </c>
      <c r="BF506" s="158">
        <f>IF(N506="znížená",J506,0)</f>
        <v>0</v>
      </c>
      <c r="BG506" s="158">
        <f>IF(N506="zákl. prenesená",J506,0)</f>
        <v>0</v>
      </c>
      <c r="BH506" s="158">
        <f>IF(N506="zníž. prenesená",J506,0)</f>
        <v>0</v>
      </c>
      <c r="BI506" s="158">
        <f>IF(N506="nulová",J506,0)</f>
        <v>0</v>
      </c>
      <c r="BJ506" s="17" t="s">
        <v>152</v>
      </c>
      <c r="BK506" s="158">
        <f>ROUND(I506*H506,2)</f>
        <v>0</v>
      </c>
      <c r="BL506" s="17" t="s">
        <v>230</v>
      </c>
      <c r="BM506" s="157" t="s">
        <v>884</v>
      </c>
    </row>
    <row r="507" spans="1:65" s="2" customFormat="1" ht="24.2" customHeight="1" x14ac:dyDescent="0.2">
      <c r="A507" s="32"/>
      <c r="B507" s="144"/>
      <c r="C507" s="168" t="s">
        <v>885</v>
      </c>
      <c r="D507" s="168" t="s">
        <v>189</v>
      </c>
      <c r="E507" s="169" t="s">
        <v>886</v>
      </c>
      <c r="F507" s="170" t="s">
        <v>887</v>
      </c>
      <c r="G507" s="171" t="s">
        <v>445</v>
      </c>
      <c r="H507" s="172">
        <v>596.08799999999997</v>
      </c>
      <c r="I507" s="173"/>
      <c r="J507" s="174">
        <f>ROUND(I507*H507,2)</f>
        <v>0</v>
      </c>
      <c r="K507" s="175"/>
      <c r="L507" s="176"/>
      <c r="M507" s="177" t="s">
        <v>1</v>
      </c>
      <c r="N507" s="178" t="s">
        <v>39</v>
      </c>
      <c r="O507" s="58"/>
      <c r="P507" s="155">
        <f>O507*H507</f>
        <v>0</v>
      </c>
      <c r="Q507" s="155">
        <v>1E-3</v>
      </c>
      <c r="R507" s="155">
        <f>Q507*H507</f>
        <v>0.59608799999999995</v>
      </c>
      <c r="S507" s="155">
        <v>0</v>
      </c>
      <c r="T507" s="156">
        <f>S507*H507</f>
        <v>0</v>
      </c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R507" s="157" t="s">
        <v>301</v>
      </c>
      <c r="AT507" s="157" t="s">
        <v>189</v>
      </c>
      <c r="AU507" s="157" t="s">
        <v>152</v>
      </c>
      <c r="AY507" s="17" t="s">
        <v>144</v>
      </c>
      <c r="BE507" s="158">
        <f>IF(N507="základná",J507,0)</f>
        <v>0</v>
      </c>
      <c r="BF507" s="158">
        <f>IF(N507="znížená",J507,0)</f>
        <v>0</v>
      </c>
      <c r="BG507" s="158">
        <f>IF(N507="zákl. prenesená",J507,0)</f>
        <v>0</v>
      </c>
      <c r="BH507" s="158">
        <f>IF(N507="zníž. prenesená",J507,0)</f>
        <v>0</v>
      </c>
      <c r="BI507" s="158">
        <f>IF(N507="nulová",J507,0)</f>
        <v>0</v>
      </c>
      <c r="BJ507" s="17" t="s">
        <v>152</v>
      </c>
      <c r="BK507" s="158">
        <f>ROUND(I507*H507,2)</f>
        <v>0</v>
      </c>
      <c r="BL507" s="17" t="s">
        <v>230</v>
      </c>
      <c r="BM507" s="157" t="s">
        <v>888</v>
      </c>
    </row>
    <row r="508" spans="1:65" s="13" customFormat="1" x14ac:dyDescent="0.2">
      <c r="B508" s="159"/>
      <c r="D508" s="160" t="s">
        <v>154</v>
      </c>
      <c r="F508" s="162" t="s">
        <v>889</v>
      </c>
      <c r="H508" s="163">
        <v>596.08799999999997</v>
      </c>
      <c r="I508" s="164"/>
      <c r="L508" s="159"/>
      <c r="M508" s="165"/>
      <c r="N508" s="166"/>
      <c r="O508" s="166"/>
      <c r="P508" s="166"/>
      <c r="Q508" s="166"/>
      <c r="R508" s="166"/>
      <c r="S508" s="166"/>
      <c r="T508" s="167"/>
      <c r="AT508" s="161" t="s">
        <v>154</v>
      </c>
      <c r="AU508" s="161" t="s">
        <v>152</v>
      </c>
      <c r="AV508" s="13" t="s">
        <v>152</v>
      </c>
      <c r="AW508" s="13" t="s">
        <v>3</v>
      </c>
      <c r="AX508" s="13" t="s">
        <v>81</v>
      </c>
      <c r="AY508" s="161" t="s">
        <v>144</v>
      </c>
    </row>
    <row r="509" spans="1:65" s="2" customFormat="1" ht="24.2" customHeight="1" x14ac:dyDescent="0.2">
      <c r="A509" s="32"/>
      <c r="B509" s="144"/>
      <c r="C509" s="145" t="s">
        <v>890</v>
      </c>
      <c r="D509" s="145" t="s">
        <v>147</v>
      </c>
      <c r="E509" s="146" t="s">
        <v>891</v>
      </c>
      <c r="F509" s="147" t="s">
        <v>892</v>
      </c>
      <c r="G509" s="148" t="s">
        <v>199</v>
      </c>
      <c r="H509" s="149">
        <v>866.97</v>
      </c>
      <c r="I509" s="150"/>
      <c r="J509" s="151">
        <f>ROUND(I509*H509,2)</f>
        <v>0</v>
      </c>
      <c r="K509" s="152"/>
      <c r="L509" s="33"/>
      <c r="M509" s="153" t="s">
        <v>1</v>
      </c>
      <c r="N509" s="154" t="s">
        <v>39</v>
      </c>
      <c r="O509" s="58"/>
      <c r="P509" s="155">
        <f>O509*H509</f>
        <v>0</v>
      </c>
      <c r="Q509" s="155">
        <v>5.4000000000000001E-4</v>
      </c>
      <c r="R509" s="155">
        <f>Q509*H509</f>
        <v>0.46816380000000002</v>
      </c>
      <c r="S509" s="155">
        <v>0</v>
      </c>
      <c r="T509" s="156">
        <f>S509*H509</f>
        <v>0</v>
      </c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R509" s="157" t="s">
        <v>230</v>
      </c>
      <c r="AT509" s="157" t="s">
        <v>147</v>
      </c>
      <c r="AU509" s="157" t="s">
        <v>152</v>
      </c>
      <c r="AY509" s="17" t="s">
        <v>144</v>
      </c>
      <c r="BE509" s="158">
        <f>IF(N509="základná",J509,0)</f>
        <v>0</v>
      </c>
      <c r="BF509" s="158">
        <f>IF(N509="znížená",J509,0)</f>
        <v>0</v>
      </c>
      <c r="BG509" s="158">
        <f>IF(N509="zákl. prenesená",J509,0)</f>
        <v>0</v>
      </c>
      <c r="BH509" s="158">
        <f>IF(N509="zníž. prenesená",J509,0)</f>
        <v>0</v>
      </c>
      <c r="BI509" s="158">
        <f>IF(N509="nulová",J509,0)</f>
        <v>0</v>
      </c>
      <c r="BJ509" s="17" t="s">
        <v>152</v>
      </c>
      <c r="BK509" s="158">
        <f>ROUND(I509*H509,2)</f>
        <v>0</v>
      </c>
      <c r="BL509" s="17" t="s">
        <v>230</v>
      </c>
      <c r="BM509" s="157" t="s">
        <v>893</v>
      </c>
    </row>
    <row r="510" spans="1:65" s="15" customFormat="1" x14ac:dyDescent="0.2">
      <c r="B510" s="187"/>
      <c r="D510" s="160" t="s">
        <v>154</v>
      </c>
      <c r="E510" s="188" t="s">
        <v>1</v>
      </c>
      <c r="F510" s="189" t="s">
        <v>894</v>
      </c>
      <c r="H510" s="188" t="s">
        <v>1</v>
      </c>
      <c r="I510" s="190"/>
      <c r="L510" s="187"/>
      <c r="M510" s="191"/>
      <c r="N510" s="192"/>
      <c r="O510" s="192"/>
      <c r="P510" s="192"/>
      <c r="Q510" s="192"/>
      <c r="R510" s="192"/>
      <c r="S510" s="192"/>
      <c r="T510" s="193"/>
      <c r="AT510" s="188" t="s">
        <v>154</v>
      </c>
      <c r="AU510" s="188" t="s">
        <v>152</v>
      </c>
      <c r="AV510" s="15" t="s">
        <v>81</v>
      </c>
      <c r="AW510" s="15" t="s">
        <v>30</v>
      </c>
      <c r="AX510" s="15" t="s">
        <v>73</v>
      </c>
      <c r="AY510" s="188" t="s">
        <v>144</v>
      </c>
    </row>
    <row r="511" spans="1:65" s="15" customFormat="1" x14ac:dyDescent="0.2">
      <c r="B511" s="187"/>
      <c r="D511" s="160" t="s">
        <v>154</v>
      </c>
      <c r="E511" s="188" t="s">
        <v>1</v>
      </c>
      <c r="F511" s="189" t="s">
        <v>895</v>
      </c>
      <c r="H511" s="188" t="s">
        <v>1</v>
      </c>
      <c r="I511" s="190"/>
      <c r="L511" s="187"/>
      <c r="M511" s="191"/>
      <c r="N511" s="192"/>
      <c r="O511" s="192"/>
      <c r="P511" s="192"/>
      <c r="Q511" s="192"/>
      <c r="R511" s="192"/>
      <c r="S511" s="192"/>
      <c r="T511" s="193"/>
      <c r="AT511" s="188" t="s">
        <v>154</v>
      </c>
      <c r="AU511" s="188" t="s">
        <v>152</v>
      </c>
      <c r="AV511" s="15" t="s">
        <v>81</v>
      </c>
      <c r="AW511" s="15" t="s">
        <v>30</v>
      </c>
      <c r="AX511" s="15" t="s">
        <v>73</v>
      </c>
      <c r="AY511" s="188" t="s">
        <v>144</v>
      </c>
    </row>
    <row r="512" spans="1:65" s="13" customFormat="1" x14ac:dyDescent="0.2">
      <c r="B512" s="159"/>
      <c r="D512" s="160" t="s">
        <v>154</v>
      </c>
      <c r="E512" s="161" t="s">
        <v>1</v>
      </c>
      <c r="F512" s="162" t="s">
        <v>896</v>
      </c>
      <c r="H512" s="163">
        <v>866.97</v>
      </c>
      <c r="I512" s="164"/>
      <c r="L512" s="159"/>
      <c r="M512" s="165"/>
      <c r="N512" s="166"/>
      <c r="O512" s="166"/>
      <c r="P512" s="166"/>
      <c r="Q512" s="166"/>
      <c r="R512" s="166"/>
      <c r="S512" s="166"/>
      <c r="T512" s="167"/>
      <c r="AT512" s="161" t="s">
        <v>154</v>
      </c>
      <c r="AU512" s="161" t="s">
        <v>152</v>
      </c>
      <c r="AV512" s="13" t="s">
        <v>152</v>
      </c>
      <c r="AW512" s="13" t="s">
        <v>30</v>
      </c>
      <c r="AX512" s="13" t="s">
        <v>81</v>
      </c>
      <c r="AY512" s="161" t="s">
        <v>144</v>
      </c>
    </row>
    <row r="513" spans="1:65" s="2" customFormat="1" ht="14.45" customHeight="1" x14ac:dyDescent="0.2">
      <c r="A513" s="32"/>
      <c r="B513" s="144"/>
      <c r="C513" s="168" t="s">
        <v>897</v>
      </c>
      <c r="D513" s="168" t="s">
        <v>189</v>
      </c>
      <c r="E513" s="169" t="s">
        <v>898</v>
      </c>
      <c r="F513" s="170" t="s">
        <v>899</v>
      </c>
      <c r="G513" s="171" t="s">
        <v>199</v>
      </c>
      <c r="H513" s="172">
        <v>997.01599999999996</v>
      </c>
      <c r="I513" s="173"/>
      <c r="J513" s="174">
        <f>ROUND(I513*H513,2)</f>
        <v>0</v>
      </c>
      <c r="K513" s="175"/>
      <c r="L513" s="176"/>
      <c r="M513" s="177" t="s">
        <v>1</v>
      </c>
      <c r="N513" s="178" t="s">
        <v>39</v>
      </c>
      <c r="O513" s="58"/>
      <c r="P513" s="155">
        <f>O513*H513</f>
        <v>0</v>
      </c>
      <c r="Q513" s="155">
        <v>7.3800000000000003E-3</v>
      </c>
      <c r="R513" s="155">
        <f>Q513*H513</f>
        <v>7.3579780799999996</v>
      </c>
      <c r="S513" s="155">
        <v>0</v>
      </c>
      <c r="T513" s="156">
        <f>S513*H513</f>
        <v>0</v>
      </c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R513" s="157" t="s">
        <v>301</v>
      </c>
      <c r="AT513" s="157" t="s">
        <v>189</v>
      </c>
      <c r="AU513" s="157" t="s">
        <v>152</v>
      </c>
      <c r="AY513" s="17" t="s">
        <v>144</v>
      </c>
      <c r="BE513" s="158">
        <f>IF(N513="základná",J513,0)</f>
        <v>0</v>
      </c>
      <c r="BF513" s="158">
        <f>IF(N513="znížená",J513,0)</f>
        <v>0</v>
      </c>
      <c r="BG513" s="158">
        <f>IF(N513="zákl. prenesená",J513,0)</f>
        <v>0</v>
      </c>
      <c r="BH513" s="158">
        <f>IF(N513="zníž. prenesená",J513,0)</f>
        <v>0</v>
      </c>
      <c r="BI513" s="158">
        <f>IF(N513="nulová",J513,0)</f>
        <v>0</v>
      </c>
      <c r="BJ513" s="17" t="s">
        <v>152</v>
      </c>
      <c r="BK513" s="158">
        <f>ROUND(I513*H513,2)</f>
        <v>0</v>
      </c>
      <c r="BL513" s="17" t="s">
        <v>230</v>
      </c>
      <c r="BM513" s="157" t="s">
        <v>900</v>
      </c>
    </row>
    <row r="514" spans="1:65" s="13" customFormat="1" x14ac:dyDescent="0.2">
      <c r="B514" s="159"/>
      <c r="D514" s="160" t="s">
        <v>154</v>
      </c>
      <c r="F514" s="162" t="s">
        <v>901</v>
      </c>
      <c r="H514" s="163">
        <v>997.01599999999996</v>
      </c>
      <c r="I514" s="164"/>
      <c r="L514" s="159"/>
      <c r="M514" s="165"/>
      <c r="N514" s="166"/>
      <c r="O514" s="166"/>
      <c r="P514" s="166"/>
      <c r="Q514" s="166"/>
      <c r="R514" s="166"/>
      <c r="S514" s="166"/>
      <c r="T514" s="167"/>
      <c r="AT514" s="161" t="s">
        <v>154</v>
      </c>
      <c r="AU514" s="161" t="s">
        <v>152</v>
      </c>
      <c r="AV514" s="13" t="s">
        <v>152</v>
      </c>
      <c r="AW514" s="13" t="s">
        <v>3</v>
      </c>
      <c r="AX514" s="13" t="s">
        <v>81</v>
      </c>
      <c r="AY514" s="161" t="s">
        <v>144</v>
      </c>
    </row>
    <row r="515" spans="1:65" s="12" customFormat="1" ht="25.9" customHeight="1" x14ac:dyDescent="0.2">
      <c r="B515" s="131"/>
      <c r="D515" s="132" t="s">
        <v>72</v>
      </c>
      <c r="E515" s="133" t="s">
        <v>902</v>
      </c>
      <c r="F515" s="133" t="s">
        <v>1195</v>
      </c>
      <c r="I515" s="134"/>
      <c r="J515" s="135">
        <f>BK515</f>
        <v>0</v>
      </c>
      <c r="L515" s="131"/>
      <c r="M515" s="136"/>
      <c r="N515" s="137"/>
      <c r="O515" s="137"/>
      <c r="P515" s="138">
        <f>P516+P520+P523+P527</f>
        <v>0</v>
      </c>
      <c r="Q515" s="137"/>
      <c r="R515" s="138">
        <f>R516+R520+R523+R527</f>
        <v>0</v>
      </c>
      <c r="S515" s="137"/>
      <c r="T515" s="139">
        <f>T516+T520+T523+T527</f>
        <v>0</v>
      </c>
      <c r="AR515" s="132" t="s">
        <v>168</v>
      </c>
      <c r="AT515" s="140" t="s">
        <v>72</v>
      </c>
      <c r="AU515" s="140" t="s">
        <v>73</v>
      </c>
      <c r="AY515" s="132" t="s">
        <v>144</v>
      </c>
      <c r="BK515" s="141">
        <f>BK516+BK520+BK523+BK527</f>
        <v>0</v>
      </c>
    </row>
    <row r="516" spans="1:65" s="12" customFormat="1" ht="22.9" customHeight="1" x14ac:dyDescent="0.2">
      <c r="B516" s="131"/>
      <c r="D516" s="132" t="s">
        <v>72</v>
      </c>
      <c r="E516" s="142" t="s">
        <v>903</v>
      </c>
      <c r="F516" s="142" t="s">
        <v>904</v>
      </c>
      <c r="I516" s="134"/>
      <c r="J516" s="143">
        <f>BK516</f>
        <v>0</v>
      </c>
      <c r="L516" s="131"/>
      <c r="M516" s="136"/>
      <c r="N516" s="137"/>
      <c r="O516" s="137"/>
      <c r="P516" s="138">
        <f>SUM(P517:P519)</f>
        <v>0</v>
      </c>
      <c r="Q516" s="137"/>
      <c r="R516" s="138">
        <f>SUM(R517:R519)</f>
        <v>0</v>
      </c>
      <c r="S516" s="137"/>
      <c r="T516" s="139">
        <f>SUM(T517:T519)</f>
        <v>0</v>
      </c>
      <c r="AR516" s="132" t="s">
        <v>168</v>
      </c>
      <c r="AT516" s="140" t="s">
        <v>72</v>
      </c>
      <c r="AU516" s="140" t="s">
        <v>81</v>
      </c>
      <c r="AY516" s="132" t="s">
        <v>144</v>
      </c>
      <c r="BK516" s="141">
        <f>SUM(BK517:BK519)</f>
        <v>0</v>
      </c>
    </row>
    <row r="517" spans="1:65" s="2" customFormat="1" ht="37.9" customHeight="1" x14ac:dyDescent="0.2">
      <c r="A517" s="32"/>
      <c r="B517" s="144"/>
      <c r="C517" s="145" t="s">
        <v>905</v>
      </c>
      <c r="D517" s="145" t="s">
        <v>147</v>
      </c>
      <c r="E517" s="146" t="s">
        <v>906</v>
      </c>
      <c r="F517" s="147" t="s">
        <v>907</v>
      </c>
      <c r="G517" s="148" t="s">
        <v>908</v>
      </c>
      <c r="H517" s="149">
        <v>1</v>
      </c>
      <c r="I517" s="150"/>
      <c r="J517" s="151">
        <f>ROUND(I517*H517,2)</f>
        <v>0</v>
      </c>
      <c r="K517" s="152"/>
      <c r="L517" s="33"/>
      <c r="M517" s="153" t="s">
        <v>1</v>
      </c>
      <c r="N517" s="154" t="s">
        <v>39</v>
      </c>
      <c r="O517" s="58"/>
      <c r="P517" s="155">
        <f>O517*H517</f>
        <v>0</v>
      </c>
      <c r="Q517" s="155">
        <v>0</v>
      </c>
      <c r="R517" s="155">
        <f>Q517*H517</f>
        <v>0</v>
      </c>
      <c r="S517" s="155">
        <v>0</v>
      </c>
      <c r="T517" s="156">
        <f>S517*H517</f>
        <v>0</v>
      </c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R517" s="157" t="s">
        <v>909</v>
      </c>
      <c r="AT517" s="157" t="s">
        <v>147</v>
      </c>
      <c r="AU517" s="157" t="s">
        <v>152</v>
      </c>
      <c r="AY517" s="17" t="s">
        <v>144</v>
      </c>
      <c r="BE517" s="158">
        <f>IF(N517="základná",J517,0)</f>
        <v>0</v>
      </c>
      <c r="BF517" s="158">
        <f>IF(N517="znížená",J517,0)</f>
        <v>0</v>
      </c>
      <c r="BG517" s="158">
        <f>IF(N517="zákl. prenesená",J517,0)</f>
        <v>0</v>
      </c>
      <c r="BH517" s="158">
        <f>IF(N517="zníž. prenesená",J517,0)</f>
        <v>0</v>
      </c>
      <c r="BI517" s="158">
        <f>IF(N517="nulová",J517,0)</f>
        <v>0</v>
      </c>
      <c r="BJ517" s="17" t="s">
        <v>152</v>
      </c>
      <c r="BK517" s="158">
        <f>ROUND(I517*H517,2)</f>
        <v>0</v>
      </c>
      <c r="BL517" s="17" t="s">
        <v>909</v>
      </c>
      <c r="BM517" s="157" t="s">
        <v>910</v>
      </c>
    </row>
    <row r="518" spans="1:65" s="2" customFormat="1" ht="24.2" customHeight="1" x14ac:dyDescent="0.2">
      <c r="A518" s="32"/>
      <c r="B518" s="144"/>
      <c r="C518" s="145" t="s">
        <v>911</v>
      </c>
      <c r="D518" s="145" t="s">
        <v>147</v>
      </c>
      <c r="E518" s="146" t="s">
        <v>912</v>
      </c>
      <c r="F518" s="147" t="s">
        <v>913</v>
      </c>
      <c r="G518" s="148" t="s">
        <v>908</v>
      </c>
      <c r="H518" s="149">
        <v>1</v>
      </c>
      <c r="I518" s="150"/>
      <c r="J518" s="151">
        <f>ROUND(I518*H518,2)</f>
        <v>0</v>
      </c>
      <c r="K518" s="152"/>
      <c r="L518" s="33"/>
      <c r="M518" s="153" t="s">
        <v>1</v>
      </c>
      <c r="N518" s="154" t="s">
        <v>39</v>
      </c>
      <c r="O518" s="58"/>
      <c r="P518" s="155">
        <f>O518*H518</f>
        <v>0</v>
      </c>
      <c r="Q518" s="155">
        <v>0</v>
      </c>
      <c r="R518" s="155">
        <f>Q518*H518</f>
        <v>0</v>
      </c>
      <c r="S518" s="155">
        <v>0</v>
      </c>
      <c r="T518" s="156">
        <f>S518*H518</f>
        <v>0</v>
      </c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R518" s="157" t="s">
        <v>909</v>
      </c>
      <c r="AT518" s="157" t="s">
        <v>147</v>
      </c>
      <c r="AU518" s="157" t="s">
        <v>152</v>
      </c>
      <c r="AY518" s="17" t="s">
        <v>144</v>
      </c>
      <c r="BE518" s="158">
        <f>IF(N518="základná",J518,0)</f>
        <v>0</v>
      </c>
      <c r="BF518" s="158">
        <f>IF(N518="znížená",J518,0)</f>
        <v>0</v>
      </c>
      <c r="BG518" s="158">
        <f>IF(N518="zákl. prenesená",J518,0)</f>
        <v>0</v>
      </c>
      <c r="BH518" s="158">
        <f>IF(N518="zníž. prenesená",J518,0)</f>
        <v>0</v>
      </c>
      <c r="BI518" s="158">
        <f>IF(N518="nulová",J518,0)</f>
        <v>0</v>
      </c>
      <c r="BJ518" s="17" t="s">
        <v>152</v>
      </c>
      <c r="BK518" s="158">
        <f>ROUND(I518*H518,2)</f>
        <v>0</v>
      </c>
      <c r="BL518" s="17" t="s">
        <v>909</v>
      </c>
      <c r="BM518" s="157" t="s">
        <v>914</v>
      </c>
    </row>
    <row r="519" spans="1:65" s="2" customFormat="1" ht="24.2" customHeight="1" x14ac:dyDescent="0.2">
      <c r="A519" s="32"/>
      <c r="B519" s="144"/>
      <c r="C519" s="145" t="s">
        <v>915</v>
      </c>
      <c r="D519" s="145" t="s">
        <v>147</v>
      </c>
      <c r="E519" s="146" t="s">
        <v>916</v>
      </c>
      <c r="F519" s="147" t="s">
        <v>917</v>
      </c>
      <c r="G519" s="148" t="s">
        <v>908</v>
      </c>
      <c r="H519" s="149">
        <v>1</v>
      </c>
      <c r="I519" s="150"/>
      <c r="J519" s="151">
        <f>ROUND(I519*H519,2)</f>
        <v>0</v>
      </c>
      <c r="K519" s="152"/>
      <c r="L519" s="33"/>
      <c r="M519" s="153" t="s">
        <v>1</v>
      </c>
      <c r="N519" s="154" t="s">
        <v>39</v>
      </c>
      <c r="O519" s="58"/>
      <c r="P519" s="155">
        <f>O519*H519</f>
        <v>0</v>
      </c>
      <c r="Q519" s="155">
        <v>0</v>
      </c>
      <c r="R519" s="155">
        <f>Q519*H519</f>
        <v>0</v>
      </c>
      <c r="S519" s="155">
        <v>0</v>
      </c>
      <c r="T519" s="156">
        <f>S519*H519</f>
        <v>0</v>
      </c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R519" s="157" t="s">
        <v>909</v>
      </c>
      <c r="AT519" s="157" t="s">
        <v>147</v>
      </c>
      <c r="AU519" s="157" t="s">
        <v>152</v>
      </c>
      <c r="AY519" s="17" t="s">
        <v>144</v>
      </c>
      <c r="BE519" s="158">
        <f>IF(N519="základná",J519,0)</f>
        <v>0</v>
      </c>
      <c r="BF519" s="158">
        <f>IF(N519="znížená",J519,0)</f>
        <v>0</v>
      </c>
      <c r="BG519" s="158">
        <f>IF(N519="zákl. prenesená",J519,0)</f>
        <v>0</v>
      </c>
      <c r="BH519" s="158">
        <f>IF(N519="zníž. prenesená",J519,0)</f>
        <v>0</v>
      </c>
      <c r="BI519" s="158">
        <f>IF(N519="nulová",J519,0)</f>
        <v>0</v>
      </c>
      <c r="BJ519" s="17" t="s">
        <v>152</v>
      </c>
      <c r="BK519" s="158">
        <f>ROUND(I519*H519,2)</f>
        <v>0</v>
      </c>
      <c r="BL519" s="17" t="s">
        <v>909</v>
      </c>
      <c r="BM519" s="157" t="s">
        <v>918</v>
      </c>
    </row>
    <row r="520" spans="1:65" s="12" customFormat="1" ht="22.9" customHeight="1" x14ac:dyDescent="0.2">
      <c r="B520" s="131"/>
      <c r="D520" s="132" t="s">
        <v>72</v>
      </c>
      <c r="E520" s="142" t="s">
        <v>919</v>
      </c>
      <c r="F520" s="142" t="s">
        <v>920</v>
      </c>
      <c r="I520" s="134"/>
      <c r="J520" s="143">
        <f>BK520</f>
        <v>0</v>
      </c>
      <c r="L520" s="131"/>
      <c r="M520" s="136"/>
      <c r="N520" s="137"/>
      <c r="O520" s="137"/>
      <c r="P520" s="138">
        <f>SUM(P521:P522)</f>
        <v>0</v>
      </c>
      <c r="Q520" s="137"/>
      <c r="R520" s="138">
        <f>SUM(R521:R522)</f>
        <v>0</v>
      </c>
      <c r="S520" s="137"/>
      <c r="T520" s="139">
        <f>SUM(T521:T522)</f>
        <v>0</v>
      </c>
      <c r="AR520" s="132" t="s">
        <v>168</v>
      </c>
      <c r="AT520" s="140" t="s">
        <v>72</v>
      </c>
      <c r="AU520" s="140" t="s">
        <v>81</v>
      </c>
      <c r="AY520" s="132" t="s">
        <v>144</v>
      </c>
      <c r="BK520" s="141">
        <f>SUM(BK521:BK522)</f>
        <v>0</v>
      </c>
    </row>
    <row r="521" spans="1:65" s="2" customFormat="1" ht="24.2" customHeight="1" x14ac:dyDescent="0.2">
      <c r="A521" s="32"/>
      <c r="B521" s="144"/>
      <c r="C521" s="145" t="s">
        <v>921</v>
      </c>
      <c r="D521" s="145" t="s">
        <v>147</v>
      </c>
      <c r="E521" s="146" t="s">
        <v>922</v>
      </c>
      <c r="F521" s="147" t="s">
        <v>923</v>
      </c>
      <c r="G521" s="148" t="s">
        <v>908</v>
      </c>
      <c r="H521" s="149">
        <v>1</v>
      </c>
      <c r="I521" s="150"/>
      <c r="J521" s="151">
        <f>ROUND(I521*H521,2)</f>
        <v>0</v>
      </c>
      <c r="K521" s="152"/>
      <c r="L521" s="33"/>
      <c r="M521" s="153" t="s">
        <v>1</v>
      </c>
      <c r="N521" s="154" t="s">
        <v>39</v>
      </c>
      <c r="O521" s="58"/>
      <c r="P521" s="155">
        <f>O521*H521</f>
        <v>0</v>
      </c>
      <c r="Q521" s="155">
        <v>0</v>
      </c>
      <c r="R521" s="155">
        <f>Q521*H521</f>
        <v>0</v>
      </c>
      <c r="S521" s="155">
        <v>0</v>
      </c>
      <c r="T521" s="156">
        <f>S521*H521</f>
        <v>0</v>
      </c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R521" s="157" t="s">
        <v>909</v>
      </c>
      <c r="AT521" s="157" t="s">
        <v>147</v>
      </c>
      <c r="AU521" s="157" t="s">
        <v>152</v>
      </c>
      <c r="AY521" s="17" t="s">
        <v>144</v>
      </c>
      <c r="BE521" s="158">
        <f>IF(N521="základná",J521,0)</f>
        <v>0</v>
      </c>
      <c r="BF521" s="158">
        <f>IF(N521="znížená",J521,0)</f>
        <v>0</v>
      </c>
      <c r="BG521" s="158">
        <f>IF(N521="zákl. prenesená",J521,0)</f>
        <v>0</v>
      </c>
      <c r="BH521" s="158">
        <f>IF(N521="zníž. prenesená",J521,0)</f>
        <v>0</v>
      </c>
      <c r="BI521" s="158">
        <f>IF(N521="nulová",J521,0)</f>
        <v>0</v>
      </c>
      <c r="BJ521" s="17" t="s">
        <v>152</v>
      </c>
      <c r="BK521" s="158">
        <f>ROUND(I521*H521,2)</f>
        <v>0</v>
      </c>
      <c r="BL521" s="17" t="s">
        <v>909</v>
      </c>
      <c r="BM521" s="157" t="s">
        <v>924</v>
      </c>
    </row>
    <row r="522" spans="1:65" s="2" customFormat="1" ht="24.2" customHeight="1" x14ac:dyDescent="0.2">
      <c r="A522" s="32"/>
      <c r="B522" s="144"/>
      <c r="C522" s="145" t="s">
        <v>925</v>
      </c>
      <c r="D522" s="145" t="s">
        <v>147</v>
      </c>
      <c r="E522" s="146" t="s">
        <v>926</v>
      </c>
      <c r="F522" s="147" t="s">
        <v>927</v>
      </c>
      <c r="G522" s="148" t="s">
        <v>908</v>
      </c>
      <c r="H522" s="149">
        <v>1</v>
      </c>
      <c r="I522" s="150"/>
      <c r="J522" s="151">
        <f>ROUND(I522*H522,2)</f>
        <v>0</v>
      </c>
      <c r="K522" s="152"/>
      <c r="L522" s="33"/>
      <c r="M522" s="153" t="s">
        <v>1</v>
      </c>
      <c r="N522" s="154" t="s">
        <v>39</v>
      </c>
      <c r="O522" s="58"/>
      <c r="P522" s="155">
        <f>O522*H522</f>
        <v>0</v>
      </c>
      <c r="Q522" s="155">
        <v>0</v>
      </c>
      <c r="R522" s="155">
        <f>Q522*H522</f>
        <v>0</v>
      </c>
      <c r="S522" s="155">
        <v>0</v>
      </c>
      <c r="T522" s="156">
        <f>S522*H522</f>
        <v>0</v>
      </c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R522" s="157" t="s">
        <v>909</v>
      </c>
      <c r="AT522" s="157" t="s">
        <v>147</v>
      </c>
      <c r="AU522" s="157" t="s">
        <v>152</v>
      </c>
      <c r="AY522" s="17" t="s">
        <v>144</v>
      </c>
      <c r="BE522" s="158">
        <f>IF(N522="základná",J522,0)</f>
        <v>0</v>
      </c>
      <c r="BF522" s="158">
        <f>IF(N522="znížená",J522,0)</f>
        <v>0</v>
      </c>
      <c r="BG522" s="158">
        <f>IF(N522="zákl. prenesená",J522,0)</f>
        <v>0</v>
      </c>
      <c r="BH522" s="158">
        <f>IF(N522="zníž. prenesená",J522,0)</f>
        <v>0</v>
      </c>
      <c r="BI522" s="158">
        <f>IF(N522="nulová",J522,0)</f>
        <v>0</v>
      </c>
      <c r="BJ522" s="17" t="s">
        <v>152</v>
      </c>
      <c r="BK522" s="158">
        <f>ROUND(I522*H522,2)</f>
        <v>0</v>
      </c>
      <c r="BL522" s="17" t="s">
        <v>909</v>
      </c>
      <c r="BM522" s="157" t="s">
        <v>928</v>
      </c>
    </row>
    <row r="523" spans="1:65" s="12" customFormat="1" ht="22.9" customHeight="1" x14ac:dyDescent="0.2">
      <c r="B523" s="131"/>
      <c r="D523" s="132" t="s">
        <v>72</v>
      </c>
      <c r="E523" s="142" t="s">
        <v>929</v>
      </c>
      <c r="F523" s="142" t="s">
        <v>930</v>
      </c>
      <c r="I523" s="134"/>
      <c r="J523" s="143">
        <f>BK523</f>
        <v>0</v>
      </c>
      <c r="L523" s="131"/>
      <c r="M523" s="136"/>
      <c r="N523" s="137"/>
      <c r="O523" s="137"/>
      <c r="P523" s="138">
        <f>SUM(P524:P526)</f>
        <v>0</v>
      </c>
      <c r="Q523" s="137"/>
      <c r="R523" s="138">
        <f>SUM(R524:R526)</f>
        <v>0</v>
      </c>
      <c r="S523" s="137"/>
      <c r="T523" s="139">
        <f>SUM(T524:T526)</f>
        <v>0</v>
      </c>
      <c r="AR523" s="132" t="s">
        <v>168</v>
      </c>
      <c r="AT523" s="140" t="s">
        <v>72</v>
      </c>
      <c r="AU523" s="140" t="s">
        <v>81</v>
      </c>
      <c r="AY523" s="132" t="s">
        <v>144</v>
      </c>
      <c r="BK523" s="141">
        <f>SUM(BK524:BK526)</f>
        <v>0</v>
      </c>
    </row>
    <row r="524" spans="1:65" s="2" customFormat="1" ht="14.45" customHeight="1" x14ac:dyDescent="0.2">
      <c r="A524" s="32"/>
      <c r="B524" s="144"/>
      <c r="C524" s="145" t="s">
        <v>931</v>
      </c>
      <c r="D524" s="145" t="s">
        <v>147</v>
      </c>
      <c r="E524" s="146" t="s">
        <v>932</v>
      </c>
      <c r="F524" s="147" t="s">
        <v>933</v>
      </c>
      <c r="G524" s="148" t="s">
        <v>908</v>
      </c>
      <c r="H524" s="149">
        <v>1</v>
      </c>
      <c r="I524" s="150"/>
      <c r="J524" s="151">
        <f>ROUND(I524*H524,2)</f>
        <v>0</v>
      </c>
      <c r="K524" s="152"/>
      <c r="L524" s="33"/>
      <c r="M524" s="153" t="s">
        <v>1</v>
      </c>
      <c r="N524" s="154" t="s">
        <v>39</v>
      </c>
      <c r="O524" s="58"/>
      <c r="P524" s="155">
        <f>O524*H524</f>
        <v>0</v>
      </c>
      <c r="Q524" s="155">
        <v>0</v>
      </c>
      <c r="R524" s="155">
        <f>Q524*H524</f>
        <v>0</v>
      </c>
      <c r="S524" s="155">
        <v>0</v>
      </c>
      <c r="T524" s="156">
        <f>S524*H524</f>
        <v>0</v>
      </c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R524" s="157" t="s">
        <v>909</v>
      </c>
      <c r="AT524" s="157" t="s">
        <v>147</v>
      </c>
      <c r="AU524" s="157" t="s">
        <v>152</v>
      </c>
      <c r="AY524" s="17" t="s">
        <v>144</v>
      </c>
      <c r="BE524" s="158">
        <f>IF(N524="základná",J524,0)</f>
        <v>0</v>
      </c>
      <c r="BF524" s="158">
        <f>IF(N524="znížená",J524,0)</f>
        <v>0</v>
      </c>
      <c r="BG524" s="158">
        <f>IF(N524="zákl. prenesená",J524,0)</f>
        <v>0</v>
      </c>
      <c r="BH524" s="158">
        <f>IF(N524="zníž. prenesená",J524,0)</f>
        <v>0</v>
      </c>
      <c r="BI524" s="158">
        <f>IF(N524="nulová",J524,0)</f>
        <v>0</v>
      </c>
      <c r="BJ524" s="17" t="s">
        <v>152</v>
      </c>
      <c r="BK524" s="158">
        <f>ROUND(I524*H524,2)</f>
        <v>0</v>
      </c>
      <c r="BL524" s="17" t="s">
        <v>909</v>
      </c>
      <c r="BM524" s="157" t="s">
        <v>934</v>
      </c>
    </row>
    <row r="525" spans="1:65" s="2" customFormat="1" ht="14.45" customHeight="1" x14ac:dyDescent="0.2">
      <c r="A525" s="32"/>
      <c r="B525" s="144"/>
      <c r="C525" s="145" t="s">
        <v>935</v>
      </c>
      <c r="D525" s="145" t="s">
        <v>147</v>
      </c>
      <c r="E525" s="146" t="s">
        <v>936</v>
      </c>
      <c r="F525" s="147" t="s">
        <v>937</v>
      </c>
      <c r="G525" s="148" t="s">
        <v>938</v>
      </c>
      <c r="H525" s="149">
        <v>6</v>
      </c>
      <c r="I525" s="150"/>
      <c r="J525" s="151">
        <f>ROUND(I525*H525,2)</f>
        <v>0</v>
      </c>
      <c r="K525" s="152"/>
      <c r="L525" s="33"/>
      <c r="M525" s="153" t="s">
        <v>1</v>
      </c>
      <c r="N525" s="154" t="s">
        <v>39</v>
      </c>
      <c r="O525" s="58"/>
      <c r="P525" s="155">
        <f>O525*H525</f>
        <v>0</v>
      </c>
      <c r="Q525" s="155">
        <v>0</v>
      </c>
      <c r="R525" s="155">
        <f>Q525*H525</f>
        <v>0</v>
      </c>
      <c r="S525" s="155">
        <v>0</v>
      </c>
      <c r="T525" s="156">
        <f>S525*H525</f>
        <v>0</v>
      </c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R525" s="157" t="s">
        <v>909</v>
      </c>
      <c r="AT525" s="157" t="s">
        <v>147</v>
      </c>
      <c r="AU525" s="157" t="s">
        <v>152</v>
      </c>
      <c r="AY525" s="17" t="s">
        <v>144</v>
      </c>
      <c r="BE525" s="158">
        <f>IF(N525="základná",J525,0)</f>
        <v>0</v>
      </c>
      <c r="BF525" s="158">
        <f>IF(N525="znížená",J525,0)</f>
        <v>0</v>
      </c>
      <c r="BG525" s="158">
        <f>IF(N525="zákl. prenesená",J525,0)</f>
        <v>0</v>
      </c>
      <c r="BH525" s="158">
        <f>IF(N525="zníž. prenesená",J525,0)</f>
        <v>0</v>
      </c>
      <c r="BI525" s="158">
        <f>IF(N525="nulová",J525,0)</f>
        <v>0</v>
      </c>
      <c r="BJ525" s="17" t="s">
        <v>152</v>
      </c>
      <c r="BK525" s="158">
        <f>ROUND(I525*H525,2)</f>
        <v>0</v>
      </c>
      <c r="BL525" s="17" t="s">
        <v>909</v>
      </c>
      <c r="BM525" s="157" t="s">
        <v>939</v>
      </c>
    </row>
    <row r="526" spans="1:65" s="2" customFormat="1" ht="14.45" customHeight="1" x14ac:dyDescent="0.2">
      <c r="A526" s="32"/>
      <c r="B526" s="144"/>
      <c r="C526" s="145" t="s">
        <v>940</v>
      </c>
      <c r="D526" s="145" t="s">
        <v>147</v>
      </c>
      <c r="E526" s="146" t="s">
        <v>941</v>
      </c>
      <c r="F526" s="147" t="s">
        <v>942</v>
      </c>
      <c r="G526" s="148" t="s">
        <v>908</v>
      </c>
      <c r="H526" s="149">
        <v>1</v>
      </c>
      <c r="I526" s="150"/>
      <c r="J526" s="151">
        <f>ROUND(I526*H526,2)</f>
        <v>0</v>
      </c>
      <c r="K526" s="152"/>
      <c r="L526" s="33"/>
      <c r="M526" s="153" t="s">
        <v>1</v>
      </c>
      <c r="N526" s="154" t="s">
        <v>39</v>
      </c>
      <c r="O526" s="58"/>
      <c r="P526" s="155">
        <f>O526*H526</f>
        <v>0</v>
      </c>
      <c r="Q526" s="155">
        <v>0</v>
      </c>
      <c r="R526" s="155">
        <f>Q526*H526</f>
        <v>0</v>
      </c>
      <c r="S526" s="155">
        <v>0</v>
      </c>
      <c r="T526" s="156">
        <f>S526*H526</f>
        <v>0</v>
      </c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R526" s="157" t="s">
        <v>909</v>
      </c>
      <c r="AT526" s="157" t="s">
        <v>147</v>
      </c>
      <c r="AU526" s="157" t="s">
        <v>152</v>
      </c>
      <c r="AY526" s="17" t="s">
        <v>144</v>
      </c>
      <c r="BE526" s="158">
        <f>IF(N526="základná",J526,0)</f>
        <v>0</v>
      </c>
      <c r="BF526" s="158">
        <f>IF(N526="znížená",J526,0)</f>
        <v>0</v>
      </c>
      <c r="BG526" s="158">
        <f>IF(N526="zákl. prenesená",J526,0)</f>
        <v>0</v>
      </c>
      <c r="BH526" s="158">
        <f>IF(N526="zníž. prenesená",J526,0)</f>
        <v>0</v>
      </c>
      <c r="BI526" s="158">
        <f>IF(N526="nulová",J526,0)</f>
        <v>0</v>
      </c>
      <c r="BJ526" s="17" t="s">
        <v>152</v>
      </c>
      <c r="BK526" s="158">
        <f>ROUND(I526*H526,2)</f>
        <v>0</v>
      </c>
      <c r="BL526" s="17" t="s">
        <v>909</v>
      </c>
      <c r="BM526" s="157" t="s">
        <v>943</v>
      </c>
    </row>
    <row r="527" spans="1:65" s="12" customFormat="1" ht="22.9" customHeight="1" x14ac:dyDescent="0.2">
      <c r="B527" s="131"/>
      <c r="D527" s="132" t="s">
        <v>72</v>
      </c>
      <c r="E527" s="142" t="s">
        <v>944</v>
      </c>
      <c r="F527" s="142" t="s">
        <v>945</v>
      </c>
      <c r="I527" s="134"/>
      <c r="J527" s="143">
        <f>BK527</f>
        <v>0</v>
      </c>
      <c r="L527" s="131"/>
      <c r="M527" s="136"/>
      <c r="N527" s="137"/>
      <c r="O527" s="137"/>
      <c r="P527" s="138">
        <f>P528</f>
        <v>0</v>
      </c>
      <c r="Q527" s="137"/>
      <c r="R527" s="138">
        <f>R528</f>
        <v>0</v>
      </c>
      <c r="S527" s="137"/>
      <c r="T527" s="139">
        <f>T528</f>
        <v>0</v>
      </c>
      <c r="AR527" s="132" t="s">
        <v>168</v>
      </c>
      <c r="AT527" s="140" t="s">
        <v>72</v>
      </c>
      <c r="AU527" s="140" t="s">
        <v>81</v>
      </c>
      <c r="AY527" s="132" t="s">
        <v>144</v>
      </c>
      <c r="BK527" s="141">
        <f>BK528</f>
        <v>0</v>
      </c>
    </row>
    <row r="528" spans="1:65" s="2" customFormat="1" ht="41.25" customHeight="1" x14ac:dyDescent="0.2">
      <c r="A528" s="32"/>
      <c r="B528" s="144"/>
      <c r="C528" s="145" t="s">
        <v>946</v>
      </c>
      <c r="D528" s="145" t="s">
        <v>147</v>
      </c>
      <c r="E528" s="146" t="s">
        <v>947</v>
      </c>
      <c r="F528" s="147" t="s">
        <v>1198</v>
      </c>
      <c r="G528" s="148" t="s">
        <v>908</v>
      </c>
      <c r="H528" s="149">
        <v>1</v>
      </c>
      <c r="I528" s="150"/>
      <c r="J528" s="151">
        <f>ROUND(I528*H528,2)</f>
        <v>0</v>
      </c>
      <c r="K528" s="152"/>
      <c r="L528" s="33"/>
      <c r="M528" s="194" t="s">
        <v>1</v>
      </c>
      <c r="N528" s="195" t="s">
        <v>39</v>
      </c>
      <c r="O528" s="196"/>
      <c r="P528" s="197">
        <f>O528*H528</f>
        <v>0</v>
      </c>
      <c r="Q528" s="197">
        <v>0</v>
      </c>
      <c r="R528" s="197">
        <f>Q528*H528</f>
        <v>0</v>
      </c>
      <c r="S528" s="197">
        <v>0</v>
      </c>
      <c r="T528" s="198">
        <f>S528*H528</f>
        <v>0</v>
      </c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R528" s="157" t="s">
        <v>909</v>
      </c>
      <c r="AT528" s="157" t="s">
        <v>147</v>
      </c>
      <c r="AU528" s="157" t="s">
        <v>152</v>
      </c>
      <c r="AY528" s="17" t="s">
        <v>144</v>
      </c>
      <c r="BE528" s="158">
        <f>IF(N528="základná",J528,0)</f>
        <v>0</v>
      </c>
      <c r="BF528" s="158">
        <f>IF(N528="znížená",J528,0)</f>
        <v>0</v>
      </c>
      <c r="BG528" s="158">
        <f>IF(N528="zákl. prenesená",J528,0)</f>
        <v>0</v>
      </c>
      <c r="BH528" s="158">
        <f>IF(N528="zníž. prenesená",J528,0)</f>
        <v>0</v>
      </c>
      <c r="BI528" s="158">
        <f>IF(N528="nulová",J528,0)</f>
        <v>0</v>
      </c>
      <c r="BJ528" s="17" t="s">
        <v>152</v>
      </c>
      <c r="BK528" s="158">
        <f>ROUND(I528*H528,2)</f>
        <v>0</v>
      </c>
      <c r="BL528" s="17" t="s">
        <v>909</v>
      </c>
      <c r="BM528" s="157" t="s">
        <v>948</v>
      </c>
    </row>
    <row r="529" spans="1:31" s="2" customFormat="1" ht="6.95" customHeight="1" x14ac:dyDescent="0.2">
      <c r="A529" s="32"/>
      <c r="B529" s="47"/>
      <c r="C529" s="48"/>
      <c r="D529" s="48"/>
      <c r="E529" s="48"/>
      <c r="F529" s="48"/>
      <c r="G529" s="48"/>
      <c r="H529" s="48"/>
      <c r="I529" s="48"/>
      <c r="J529" s="48"/>
      <c r="K529" s="48"/>
      <c r="L529" s="33"/>
      <c r="M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</row>
  </sheetData>
  <autoFilter ref="C145:K528"/>
  <mergeCells count="9">
    <mergeCell ref="E87:H87"/>
    <mergeCell ref="E136:H136"/>
    <mergeCell ref="E138:H13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7"/>
  <sheetViews>
    <sheetView showGridLines="0" topLeftCell="A101" workbookViewId="0">
      <selection activeCell="E115" sqref="E115:H115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7" t="s">
        <v>85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 x14ac:dyDescent="0.2">
      <c r="B4" s="20"/>
      <c r="D4" s="21" t="s">
        <v>92</v>
      </c>
      <c r="L4" s="20"/>
      <c r="M4" s="93" t="s">
        <v>9</v>
      </c>
      <c r="AT4" s="17" t="s">
        <v>3</v>
      </c>
    </row>
    <row r="5" spans="1:46" s="1" customFormat="1" ht="6.95" customHeight="1" x14ac:dyDescent="0.2">
      <c r="B5" s="20"/>
      <c r="L5" s="20"/>
    </row>
    <row r="6" spans="1:46" s="1" customFormat="1" ht="12" customHeight="1" x14ac:dyDescent="0.2">
      <c r="B6" s="20"/>
      <c r="D6" s="27" t="s">
        <v>15</v>
      </c>
      <c r="L6" s="20"/>
    </row>
    <row r="7" spans="1:46" s="1" customFormat="1" ht="16.5" customHeight="1" x14ac:dyDescent="0.2">
      <c r="B7" s="20"/>
      <c r="E7" s="242" t="str">
        <f>'Rekapitulácia stavby'!K6</f>
        <v>Most na ceste II/537 nad riekou Hornád - rekonštrukcia</v>
      </c>
      <c r="F7" s="243"/>
      <c r="G7" s="243"/>
      <c r="H7" s="243"/>
      <c r="L7" s="20"/>
    </row>
    <row r="8" spans="1:46" s="2" customFormat="1" ht="12" customHeight="1" x14ac:dyDescent="0.2">
      <c r="A8" s="32"/>
      <c r="B8" s="33"/>
      <c r="C8" s="32"/>
      <c r="D8" s="27" t="s">
        <v>93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 x14ac:dyDescent="0.2">
      <c r="A9" s="32"/>
      <c r="B9" s="33"/>
      <c r="C9" s="32"/>
      <c r="D9" s="32"/>
      <c r="E9" s="224" t="s">
        <v>949</v>
      </c>
      <c r="F9" s="241"/>
      <c r="G9" s="241"/>
      <c r="H9" s="24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x14ac:dyDescent="0.2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 x14ac:dyDescent="0.2">
      <c r="A11" s="32"/>
      <c r="B11" s="33"/>
      <c r="C11" s="32"/>
      <c r="D11" s="27" t="s">
        <v>17</v>
      </c>
      <c r="E11" s="32"/>
      <c r="F11" s="25" t="s">
        <v>1</v>
      </c>
      <c r="G11" s="32"/>
      <c r="H11" s="32"/>
      <c r="I11" s="27" t="s">
        <v>18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 x14ac:dyDescent="0.2">
      <c r="A12" s="32"/>
      <c r="B12" s="33"/>
      <c r="C12" s="32"/>
      <c r="D12" s="27" t="s">
        <v>19</v>
      </c>
      <c r="E12" s="32"/>
      <c r="F12" s="25" t="s">
        <v>20</v>
      </c>
      <c r="G12" s="32"/>
      <c r="H12" s="32"/>
      <c r="I12" s="27" t="s">
        <v>21</v>
      </c>
      <c r="J12" s="55" t="str">
        <f>'Rekapitulácia stavby'!AN8</f>
        <v>Vyplň údaj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 x14ac:dyDescent="0.2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22</v>
      </c>
      <c r="E14" s="32"/>
      <c r="F14" s="32"/>
      <c r="G14" s="32"/>
      <c r="H14" s="32"/>
      <c r="I14" s="27" t="s">
        <v>23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 x14ac:dyDescent="0.2">
      <c r="A15" s="32"/>
      <c r="B15" s="33"/>
      <c r="C15" s="32"/>
      <c r="D15" s="32"/>
      <c r="E15" s="25" t="s">
        <v>24</v>
      </c>
      <c r="F15" s="32"/>
      <c r="G15" s="32"/>
      <c r="H15" s="32"/>
      <c r="I15" s="27" t="s">
        <v>25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 x14ac:dyDescent="0.2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26</v>
      </c>
      <c r="E17" s="32"/>
      <c r="F17" s="32"/>
      <c r="G17" s="32"/>
      <c r="H17" s="32"/>
      <c r="I17" s="27" t="s">
        <v>23</v>
      </c>
      <c r="J17" s="28" t="str">
        <f>'Rekapitulácia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44" t="str">
        <f>'Rekapitulácia stavby'!E14</f>
        <v>Vyplň údaj</v>
      </c>
      <c r="F18" s="214"/>
      <c r="G18" s="214"/>
      <c r="H18" s="214"/>
      <c r="I18" s="27" t="s">
        <v>25</v>
      </c>
      <c r="J18" s="28" t="str">
        <f>'Rekapitulácia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 x14ac:dyDescent="0.2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28</v>
      </c>
      <c r="E20" s="32"/>
      <c r="F20" s="32"/>
      <c r="G20" s="32"/>
      <c r="H20" s="32"/>
      <c r="I20" s="27" t="s">
        <v>23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">
        <v>29</v>
      </c>
      <c r="F21" s="32"/>
      <c r="G21" s="32"/>
      <c r="H21" s="32"/>
      <c r="I21" s="27" t="s">
        <v>25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 x14ac:dyDescent="0.2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31</v>
      </c>
      <c r="E23" s="32"/>
      <c r="F23" s="32"/>
      <c r="G23" s="32"/>
      <c r="H23" s="32"/>
      <c r="I23" s="27" t="s">
        <v>23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 t="s">
        <v>29</v>
      </c>
      <c r="F24" s="32"/>
      <c r="G24" s="32"/>
      <c r="H24" s="32"/>
      <c r="I24" s="27" t="s">
        <v>25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 x14ac:dyDescent="0.2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32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4"/>
      <c r="B27" s="95"/>
      <c r="C27" s="94"/>
      <c r="D27" s="94"/>
      <c r="E27" s="218" t="s">
        <v>1</v>
      </c>
      <c r="F27" s="218"/>
      <c r="G27" s="218"/>
      <c r="H27" s="218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 x14ac:dyDescent="0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 x14ac:dyDescent="0.2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97" t="s">
        <v>33</v>
      </c>
      <c r="E30" s="32"/>
      <c r="F30" s="32"/>
      <c r="G30" s="32"/>
      <c r="H30" s="32"/>
      <c r="I30" s="32"/>
      <c r="J30" s="71">
        <f>ROUND(J123,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 x14ac:dyDescent="0.2">
      <c r="A32" s="32"/>
      <c r="B32" s="33"/>
      <c r="C32" s="32"/>
      <c r="D32" s="32"/>
      <c r="E32" s="32"/>
      <c r="F32" s="36" t="s">
        <v>35</v>
      </c>
      <c r="G32" s="32"/>
      <c r="H32" s="32"/>
      <c r="I32" s="36" t="s">
        <v>34</v>
      </c>
      <c r="J32" s="36" t="s">
        <v>36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 x14ac:dyDescent="0.2">
      <c r="A33" s="32"/>
      <c r="B33" s="33"/>
      <c r="C33" s="32"/>
      <c r="D33" s="98" t="s">
        <v>37</v>
      </c>
      <c r="E33" s="27" t="s">
        <v>38</v>
      </c>
      <c r="F33" s="99">
        <f>ROUND((SUM(BE123:BE166)),  2)</f>
        <v>0</v>
      </c>
      <c r="G33" s="32"/>
      <c r="H33" s="32"/>
      <c r="I33" s="100">
        <v>0.2</v>
      </c>
      <c r="J33" s="99">
        <f>ROUND(((SUM(BE123:BE166))*I33),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 x14ac:dyDescent="0.2">
      <c r="A34" s="32"/>
      <c r="B34" s="33"/>
      <c r="C34" s="32"/>
      <c r="D34" s="32"/>
      <c r="E34" s="27" t="s">
        <v>39</v>
      </c>
      <c r="F34" s="99">
        <f>ROUND((SUM(BF123:BF166)),  2)</f>
        <v>0</v>
      </c>
      <c r="G34" s="32"/>
      <c r="H34" s="32"/>
      <c r="I34" s="100">
        <v>0.2</v>
      </c>
      <c r="J34" s="99">
        <f>ROUND(((SUM(BF123:BF166))*I34),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 x14ac:dyDescent="0.2">
      <c r="A35" s="32"/>
      <c r="B35" s="33"/>
      <c r="C35" s="32"/>
      <c r="D35" s="32"/>
      <c r="E35" s="27" t="s">
        <v>40</v>
      </c>
      <c r="F35" s="99">
        <f>ROUND((SUM(BG123:BG166)),  2)</f>
        <v>0</v>
      </c>
      <c r="G35" s="32"/>
      <c r="H35" s="32"/>
      <c r="I35" s="100">
        <v>0.2</v>
      </c>
      <c r="J35" s="99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 x14ac:dyDescent="0.2">
      <c r="A36" s="32"/>
      <c r="B36" s="33"/>
      <c r="C36" s="32"/>
      <c r="D36" s="32"/>
      <c r="E36" s="27" t="s">
        <v>41</v>
      </c>
      <c r="F36" s="99">
        <f>ROUND((SUM(BH123:BH166)),  2)</f>
        <v>0</v>
      </c>
      <c r="G36" s="32"/>
      <c r="H36" s="32"/>
      <c r="I36" s="100">
        <v>0.2</v>
      </c>
      <c r="J36" s="99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 x14ac:dyDescent="0.2">
      <c r="A37" s="32"/>
      <c r="B37" s="33"/>
      <c r="C37" s="32"/>
      <c r="D37" s="32"/>
      <c r="E37" s="27" t="s">
        <v>42</v>
      </c>
      <c r="F37" s="99">
        <f>ROUND((SUM(BI123:BI166)),  2)</f>
        <v>0</v>
      </c>
      <c r="G37" s="32"/>
      <c r="H37" s="32"/>
      <c r="I37" s="100">
        <v>0</v>
      </c>
      <c r="J37" s="99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 x14ac:dyDescent="0.2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1"/>
      <c r="D39" s="102" t="s">
        <v>43</v>
      </c>
      <c r="E39" s="60"/>
      <c r="F39" s="60"/>
      <c r="G39" s="103" t="s">
        <v>44</v>
      </c>
      <c r="H39" s="104" t="s">
        <v>45</v>
      </c>
      <c r="I39" s="60"/>
      <c r="J39" s="105">
        <f>SUM(J30:J37)</f>
        <v>0</v>
      </c>
      <c r="K39" s="106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32"/>
      <c r="B61" s="33"/>
      <c r="C61" s="32"/>
      <c r="D61" s="45" t="s">
        <v>48</v>
      </c>
      <c r="E61" s="35"/>
      <c r="F61" s="107" t="s">
        <v>49</v>
      </c>
      <c r="G61" s="45" t="s">
        <v>48</v>
      </c>
      <c r="H61" s="35"/>
      <c r="I61" s="35"/>
      <c r="J61" s="108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32"/>
      <c r="B76" s="33"/>
      <c r="C76" s="32"/>
      <c r="D76" s="45" t="s">
        <v>48</v>
      </c>
      <c r="E76" s="35"/>
      <c r="F76" s="107" t="s">
        <v>49</v>
      </c>
      <c r="G76" s="45" t="s">
        <v>48</v>
      </c>
      <c r="H76" s="35"/>
      <c r="I76" s="35"/>
      <c r="J76" s="108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 x14ac:dyDescent="0.2">
      <c r="A82" s="32"/>
      <c r="B82" s="33"/>
      <c r="C82" s="21" t="s">
        <v>95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42" t="str">
        <f>E7</f>
        <v>Most na ceste II/537 nad riekou Hornád - rekonštrukcia</v>
      </c>
      <c r="F85" s="243"/>
      <c r="G85" s="243"/>
      <c r="H85" s="243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93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24" t="str">
        <f>E9</f>
        <v>600-00 - Dočasné ukotvenie trolejového vedenia</v>
      </c>
      <c r="F87" s="241"/>
      <c r="G87" s="241"/>
      <c r="H87" s="24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 x14ac:dyDescent="0.2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19</v>
      </c>
      <c r="D89" s="32"/>
      <c r="E89" s="32"/>
      <c r="F89" s="25" t="str">
        <f>F12</f>
        <v>Košice</v>
      </c>
      <c r="G89" s="32"/>
      <c r="H89" s="32"/>
      <c r="I89" s="27" t="s">
        <v>21</v>
      </c>
      <c r="J89" s="55" t="str">
        <f>IF(J12="","",J12)</f>
        <v>Vyplň údaj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7" customHeight="1" x14ac:dyDescent="0.2">
      <c r="A91" s="32"/>
      <c r="B91" s="33"/>
      <c r="C91" s="27" t="s">
        <v>22</v>
      </c>
      <c r="D91" s="32"/>
      <c r="E91" s="32"/>
      <c r="F91" s="25" t="str">
        <f>E15</f>
        <v>Mesto Košice</v>
      </c>
      <c r="G91" s="32"/>
      <c r="H91" s="32"/>
      <c r="I91" s="27" t="s">
        <v>28</v>
      </c>
      <c r="J91" s="30" t="str">
        <f>E21</f>
        <v>Tunroad Engineering, s.r.o.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5.7" customHeight="1" x14ac:dyDescent="0.2">
      <c r="A92" s="32"/>
      <c r="B92" s="33"/>
      <c r="C92" s="27" t="s">
        <v>26</v>
      </c>
      <c r="D92" s="32"/>
      <c r="E92" s="32"/>
      <c r="F92" s="25" t="str">
        <f>IF(E18="","",E18)</f>
        <v>Vyplň údaj</v>
      </c>
      <c r="G92" s="32"/>
      <c r="H92" s="32"/>
      <c r="I92" s="27" t="s">
        <v>31</v>
      </c>
      <c r="J92" s="30" t="str">
        <f>E24</f>
        <v>Tunroad Engineering, s.r.o.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09" t="s">
        <v>96</v>
      </c>
      <c r="D94" s="101"/>
      <c r="E94" s="101"/>
      <c r="F94" s="101"/>
      <c r="G94" s="101"/>
      <c r="H94" s="101"/>
      <c r="I94" s="101"/>
      <c r="J94" s="110" t="s">
        <v>97</v>
      </c>
      <c r="K94" s="101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 x14ac:dyDescent="0.2">
      <c r="A96" s="32"/>
      <c r="B96" s="33"/>
      <c r="C96" s="111" t="s">
        <v>98</v>
      </c>
      <c r="D96" s="32"/>
      <c r="E96" s="32"/>
      <c r="F96" s="32"/>
      <c r="G96" s="32"/>
      <c r="H96" s="32"/>
      <c r="I96" s="32"/>
      <c r="J96" s="71">
        <f>J123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99</v>
      </c>
    </row>
    <row r="97" spans="1:31" s="9" customFormat="1" ht="24.95" customHeight="1" x14ac:dyDescent="0.2">
      <c r="B97" s="112"/>
      <c r="D97" s="113" t="s">
        <v>950</v>
      </c>
      <c r="E97" s="114"/>
      <c r="F97" s="114"/>
      <c r="G97" s="114"/>
      <c r="H97" s="114"/>
      <c r="I97" s="114"/>
      <c r="J97" s="115">
        <f>J124</f>
        <v>0</v>
      </c>
      <c r="L97" s="112"/>
    </row>
    <row r="98" spans="1:31" s="10" customFormat="1" ht="19.899999999999999" customHeight="1" x14ac:dyDescent="0.2">
      <c r="B98" s="116"/>
      <c r="D98" s="117" t="s">
        <v>951</v>
      </c>
      <c r="E98" s="118"/>
      <c r="F98" s="118"/>
      <c r="G98" s="118"/>
      <c r="H98" s="118"/>
      <c r="I98" s="118"/>
      <c r="J98" s="119">
        <f>J125</f>
        <v>0</v>
      </c>
      <c r="L98" s="116"/>
    </row>
    <row r="99" spans="1:31" s="10" customFormat="1" ht="19.899999999999999" customHeight="1" x14ac:dyDescent="0.2">
      <c r="B99" s="116"/>
      <c r="D99" s="117" t="s">
        <v>952</v>
      </c>
      <c r="E99" s="118"/>
      <c r="F99" s="118"/>
      <c r="G99" s="118"/>
      <c r="H99" s="118"/>
      <c r="I99" s="118"/>
      <c r="J99" s="119">
        <f>J128</f>
        <v>0</v>
      </c>
      <c r="L99" s="116"/>
    </row>
    <row r="100" spans="1:31" s="10" customFormat="1" ht="19.899999999999999" customHeight="1" x14ac:dyDescent="0.2">
      <c r="B100" s="116"/>
      <c r="D100" s="117" t="s">
        <v>953</v>
      </c>
      <c r="E100" s="118"/>
      <c r="F100" s="118"/>
      <c r="G100" s="118"/>
      <c r="H100" s="118"/>
      <c r="I100" s="118"/>
      <c r="J100" s="119">
        <f>J156</f>
        <v>0</v>
      </c>
      <c r="L100" s="116"/>
    </row>
    <row r="101" spans="1:31" s="9" customFormat="1" ht="24.95" customHeight="1" x14ac:dyDescent="0.2">
      <c r="B101" s="112"/>
      <c r="D101" s="113" t="s">
        <v>954</v>
      </c>
      <c r="E101" s="114"/>
      <c r="F101" s="114"/>
      <c r="G101" s="114"/>
      <c r="H101" s="114"/>
      <c r="I101" s="114"/>
      <c r="J101" s="115">
        <f>J158</f>
        <v>0</v>
      </c>
      <c r="L101" s="112"/>
    </row>
    <row r="102" spans="1:31" s="10" customFormat="1" ht="19.899999999999999" customHeight="1" x14ac:dyDescent="0.2">
      <c r="B102" s="116"/>
      <c r="D102" s="117" t="s">
        <v>955</v>
      </c>
      <c r="E102" s="118"/>
      <c r="F102" s="118"/>
      <c r="G102" s="118"/>
      <c r="H102" s="118"/>
      <c r="I102" s="118"/>
      <c r="J102" s="119">
        <f>J159</f>
        <v>0</v>
      </c>
      <c r="L102" s="116"/>
    </row>
    <row r="103" spans="1:31" s="10" customFormat="1" ht="19.899999999999999" customHeight="1" x14ac:dyDescent="0.2">
      <c r="B103" s="116"/>
      <c r="D103" s="117" t="s">
        <v>956</v>
      </c>
      <c r="E103" s="118"/>
      <c r="F103" s="118"/>
      <c r="G103" s="118"/>
      <c r="H103" s="118"/>
      <c r="I103" s="118"/>
      <c r="J103" s="119">
        <f>J164</f>
        <v>0</v>
      </c>
      <c r="L103" s="116"/>
    </row>
    <row r="104" spans="1:31" s="2" customFormat="1" ht="21.75" customHeight="1" x14ac:dyDescent="0.2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6.95" customHeight="1" x14ac:dyDescent="0.2">
      <c r="A105" s="32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31" s="2" customFormat="1" ht="6.95" customHeight="1" x14ac:dyDescent="0.2">
      <c r="A109" s="32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24.95" customHeight="1" x14ac:dyDescent="0.2">
      <c r="A110" s="32"/>
      <c r="B110" s="33"/>
      <c r="C110" s="21" t="s">
        <v>130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 x14ac:dyDescent="0.2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 x14ac:dyDescent="0.2">
      <c r="A112" s="32"/>
      <c r="B112" s="33"/>
      <c r="C112" s="27" t="s">
        <v>15</v>
      </c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 x14ac:dyDescent="0.2">
      <c r="A113" s="32"/>
      <c r="B113" s="33"/>
      <c r="C113" s="32"/>
      <c r="D113" s="32"/>
      <c r="E113" s="242" t="str">
        <f>E7</f>
        <v>Most na ceste II/537 nad riekou Hornád - rekonštrukcia</v>
      </c>
      <c r="F113" s="243"/>
      <c r="G113" s="243"/>
      <c r="H113" s="243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 x14ac:dyDescent="0.2">
      <c r="A114" s="32"/>
      <c r="B114" s="33"/>
      <c r="C114" s="27" t="s">
        <v>93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6.5" customHeight="1" x14ac:dyDescent="0.2">
      <c r="A115" s="32"/>
      <c r="B115" s="33"/>
      <c r="C115" s="32"/>
      <c r="D115" s="32"/>
      <c r="E115" s="224" t="str">
        <f>E9</f>
        <v>600-00 - Dočasné ukotvenie trolejového vedenia</v>
      </c>
      <c r="F115" s="241"/>
      <c r="G115" s="241"/>
      <c r="H115" s="241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5" customHeight="1" x14ac:dyDescent="0.2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2" customHeight="1" x14ac:dyDescent="0.2">
      <c r="A117" s="32"/>
      <c r="B117" s="33"/>
      <c r="C117" s="27" t="s">
        <v>19</v>
      </c>
      <c r="D117" s="32"/>
      <c r="E117" s="32"/>
      <c r="F117" s="25" t="str">
        <f>F12</f>
        <v>Košice</v>
      </c>
      <c r="G117" s="32"/>
      <c r="H117" s="32"/>
      <c r="I117" s="27" t="s">
        <v>21</v>
      </c>
      <c r="J117" s="55" t="str">
        <f>IF(J12="","",J12)</f>
        <v>Vyplň údaj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 x14ac:dyDescent="0.2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25.7" customHeight="1" x14ac:dyDescent="0.2">
      <c r="A119" s="32"/>
      <c r="B119" s="33"/>
      <c r="C119" s="27" t="s">
        <v>22</v>
      </c>
      <c r="D119" s="32"/>
      <c r="E119" s="32"/>
      <c r="F119" s="25" t="str">
        <f>E15</f>
        <v>Mesto Košice</v>
      </c>
      <c r="G119" s="32"/>
      <c r="H119" s="32"/>
      <c r="I119" s="27" t="s">
        <v>28</v>
      </c>
      <c r="J119" s="30" t="str">
        <f>E21</f>
        <v>Tunroad Engineering, s.r.o.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25.7" customHeight="1" x14ac:dyDescent="0.2">
      <c r="A120" s="32"/>
      <c r="B120" s="33"/>
      <c r="C120" s="27" t="s">
        <v>26</v>
      </c>
      <c r="D120" s="32"/>
      <c r="E120" s="32"/>
      <c r="F120" s="25" t="str">
        <f>IF(E18="","",E18)</f>
        <v>Vyplň údaj</v>
      </c>
      <c r="G120" s="32"/>
      <c r="H120" s="32"/>
      <c r="I120" s="27" t="s">
        <v>31</v>
      </c>
      <c r="J120" s="30" t="str">
        <f>E24</f>
        <v>Tunroad Engineering, s.r.o.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0.35" customHeight="1" x14ac:dyDescent="0.2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11" customFormat="1" ht="29.25" customHeight="1" x14ac:dyDescent="0.2">
      <c r="A122" s="120"/>
      <c r="B122" s="121"/>
      <c r="C122" s="122" t="s">
        <v>131</v>
      </c>
      <c r="D122" s="123" t="s">
        <v>58</v>
      </c>
      <c r="E122" s="123" t="s">
        <v>54</v>
      </c>
      <c r="F122" s="123" t="s">
        <v>55</v>
      </c>
      <c r="G122" s="123" t="s">
        <v>132</v>
      </c>
      <c r="H122" s="123" t="s">
        <v>133</v>
      </c>
      <c r="I122" s="123" t="s">
        <v>134</v>
      </c>
      <c r="J122" s="124" t="s">
        <v>97</v>
      </c>
      <c r="K122" s="125" t="s">
        <v>135</v>
      </c>
      <c r="L122" s="126"/>
      <c r="M122" s="62" t="s">
        <v>1</v>
      </c>
      <c r="N122" s="63" t="s">
        <v>37</v>
      </c>
      <c r="O122" s="63" t="s">
        <v>136</v>
      </c>
      <c r="P122" s="63" t="s">
        <v>137</v>
      </c>
      <c r="Q122" s="63" t="s">
        <v>138</v>
      </c>
      <c r="R122" s="63" t="s">
        <v>139</v>
      </c>
      <c r="S122" s="63" t="s">
        <v>140</v>
      </c>
      <c r="T122" s="64" t="s">
        <v>141</v>
      </c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</row>
    <row r="123" spans="1:65" s="2" customFormat="1" ht="22.9" customHeight="1" x14ac:dyDescent="0.25">
      <c r="A123" s="32"/>
      <c r="B123" s="33"/>
      <c r="C123" s="69" t="s">
        <v>98</v>
      </c>
      <c r="D123" s="32"/>
      <c r="E123" s="32"/>
      <c r="F123" s="32"/>
      <c r="G123" s="32"/>
      <c r="H123" s="32"/>
      <c r="I123" s="32"/>
      <c r="J123" s="127">
        <f>BK123</f>
        <v>0</v>
      </c>
      <c r="K123" s="32"/>
      <c r="L123" s="33"/>
      <c r="M123" s="65"/>
      <c r="N123" s="56"/>
      <c r="O123" s="66"/>
      <c r="P123" s="128">
        <f>P124+P158</f>
        <v>0</v>
      </c>
      <c r="Q123" s="66"/>
      <c r="R123" s="128">
        <f>R124+R158</f>
        <v>0.43913000000000008</v>
      </c>
      <c r="S123" s="66"/>
      <c r="T123" s="129">
        <f>T124+T158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T123" s="17" t="s">
        <v>72</v>
      </c>
      <c r="AU123" s="17" t="s">
        <v>99</v>
      </c>
      <c r="BK123" s="130">
        <f>BK124+BK158</f>
        <v>0</v>
      </c>
    </row>
    <row r="124" spans="1:65" s="12" customFormat="1" ht="25.9" customHeight="1" x14ac:dyDescent="0.2">
      <c r="B124" s="131"/>
      <c r="D124" s="132" t="s">
        <v>72</v>
      </c>
      <c r="E124" s="133" t="s">
        <v>189</v>
      </c>
      <c r="F124" s="133" t="s">
        <v>957</v>
      </c>
      <c r="I124" s="134"/>
      <c r="J124" s="135">
        <f>BK124</f>
        <v>0</v>
      </c>
      <c r="L124" s="131"/>
      <c r="M124" s="136"/>
      <c r="N124" s="137"/>
      <c r="O124" s="137"/>
      <c r="P124" s="138">
        <f>P125+P128+P156</f>
        <v>0</v>
      </c>
      <c r="Q124" s="137"/>
      <c r="R124" s="138">
        <f>R125+R128+R156</f>
        <v>0.43913000000000008</v>
      </c>
      <c r="S124" s="137"/>
      <c r="T124" s="139">
        <f>T125+T128+T156</f>
        <v>0</v>
      </c>
      <c r="AR124" s="132" t="s">
        <v>160</v>
      </c>
      <c r="AT124" s="140" t="s">
        <v>72</v>
      </c>
      <c r="AU124" s="140" t="s">
        <v>73</v>
      </c>
      <c r="AY124" s="132" t="s">
        <v>144</v>
      </c>
      <c r="BK124" s="141">
        <f>BK125+BK128+BK156</f>
        <v>0</v>
      </c>
    </row>
    <row r="125" spans="1:65" s="12" customFormat="1" ht="22.9" customHeight="1" x14ac:dyDescent="0.2">
      <c r="B125" s="131"/>
      <c r="D125" s="132" t="s">
        <v>72</v>
      </c>
      <c r="E125" s="142" t="s">
        <v>958</v>
      </c>
      <c r="F125" s="142" t="s">
        <v>959</v>
      </c>
      <c r="I125" s="134"/>
      <c r="J125" s="143">
        <f>BK125</f>
        <v>0</v>
      </c>
      <c r="L125" s="131"/>
      <c r="M125" s="136"/>
      <c r="N125" s="137"/>
      <c r="O125" s="137"/>
      <c r="P125" s="138">
        <f>SUM(P126:P127)</f>
        <v>0</v>
      </c>
      <c r="Q125" s="137"/>
      <c r="R125" s="138">
        <f>SUM(R126:R127)</f>
        <v>0</v>
      </c>
      <c r="S125" s="137"/>
      <c r="T125" s="139">
        <f>SUM(T126:T127)</f>
        <v>0</v>
      </c>
      <c r="AR125" s="132" t="s">
        <v>160</v>
      </c>
      <c r="AT125" s="140" t="s">
        <v>72</v>
      </c>
      <c r="AU125" s="140" t="s">
        <v>81</v>
      </c>
      <c r="AY125" s="132" t="s">
        <v>144</v>
      </c>
      <c r="BK125" s="141">
        <f>SUM(BK126:BK127)</f>
        <v>0</v>
      </c>
    </row>
    <row r="126" spans="1:65" s="2" customFormat="1" ht="24.2" customHeight="1" x14ac:dyDescent="0.2">
      <c r="A126" s="32"/>
      <c r="B126" s="144"/>
      <c r="C126" s="145" t="s">
        <v>81</v>
      </c>
      <c r="D126" s="145" t="s">
        <v>147</v>
      </c>
      <c r="E126" s="146" t="s">
        <v>960</v>
      </c>
      <c r="F126" s="147" t="s">
        <v>961</v>
      </c>
      <c r="G126" s="148" t="s">
        <v>908</v>
      </c>
      <c r="H126" s="149">
        <v>810</v>
      </c>
      <c r="I126" s="150"/>
      <c r="J126" s="151">
        <f>ROUND(I126*H126,2)</f>
        <v>0</v>
      </c>
      <c r="K126" s="152"/>
      <c r="L126" s="33"/>
      <c r="M126" s="153" t="s">
        <v>1</v>
      </c>
      <c r="N126" s="154" t="s">
        <v>39</v>
      </c>
      <c r="O126" s="58"/>
      <c r="P126" s="155">
        <f>O126*H126</f>
        <v>0</v>
      </c>
      <c r="Q126" s="155">
        <v>0</v>
      </c>
      <c r="R126" s="155">
        <f>Q126*H126</f>
        <v>0</v>
      </c>
      <c r="S126" s="155">
        <v>0</v>
      </c>
      <c r="T126" s="156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57" t="s">
        <v>477</v>
      </c>
      <c r="AT126" s="157" t="s">
        <v>147</v>
      </c>
      <c r="AU126" s="157" t="s">
        <v>152</v>
      </c>
      <c r="AY126" s="17" t="s">
        <v>144</v>
      </c>
      <c r="BE126" s="158">
        <f>IF(N126="základná",J126,0)</f>
        <v>0</v>
      </c>
      <c r="BF126" s="158">
        <f>IF(N126="znížená",J126,0)</f>
        <v>0</v>
      </c>
      <c r="BG126" s="158">
        <f>IF(N126="zákl. prenesená",J126,0)</f>
        <v>0</v>
      </c>
      <c r="BH126" s="158">
        <f>IF(N126="zníž. prenesená",J126,0)</f>
        <v>0</v>
      </c>
      <c r="BI126" s="158">
        <f>IF(N126="nulová",J126,0)</f>
        <v>0</v>
      </c>
      <c r="BJ126" s="17" t="s">
        <v>152</v>
      </c>
      <c r="BK126" s="158">
        <f>ROUND(I126*H126,2)</f>
        <v>0</v>
      </c>
      <c r="BL126" s="17" t="s">
        <v>477</v>
      </c>
      <c r="BM126" s="157" t="s">
        <v>962</v>
      </c>
    </row>
    <row r="127" spans="1:65" s="2" customFormat="1" ht="24.2" customHeight="1" x14ac:dyDescent="0.2">
      <c r="A127" s="32"/>
      <c r="B127" s="144"/>
      <c r="C127" s="145" t="s">
        <v>152</v>
      </c>
      <c r="D127" s="145" t="s">
        <v>147</v>
      </c>
      <c r="E127" s="146" t="s">
        <v>963</v>
      </c>
      <c r="F127" s="147" t="s">
        <v>964</v>
      </c>
      <c r="G127" s="148" t="s">
        <v>445</v>
      </c>
      <c r="H127" s="149">
        <v>320</v>
      </c>
      <c r="I127" s="150"/>
      <c r="J127" s="151">
        <f>ROUND(I127*H127,2)</f>
        <v>0</v>
      </c>
      <c r="K127" s="152"/>
      <c r="L127" s="33"/>
      <c r="M127" s="153" t="s">
        <v>1</v>
      </c>
      <c r="N127" s="154" t="s">
        <v>39</v>
      </c>
      <c r="O127" s="58"/>
      <c r="P127" s="155">
        <f>O127*H127</f>
        <v>0</v>
      </c>
      <c r="Q127" s="155">
        <v>0</v>
      </c>
      <c r="R127" s="155">
        <f>Q127*H127</f>
        <v>0</v>
      </c>
      <c r="S127" s="155">
        <v>0</v>
      </c>
      <c r="T127" s="156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57" t="s">
        <v>477</v>
      </c>
      <c r="AT127" s="157" t="s">
        <v>147</v>
      </c>
      <c r="AU127" s="157" t="s">
        <v>152</v>
      </c>
      <c r="AY127" s="17" t="s">
        <v>144</v>
      </c>
      <c r="BE127" s="158">
        <f>IF(N127="základná",J127,0)</f>
        <v>0</v>
      </c>
      <c r="BF127" s="158">
        <f>IF(N127="znížená",J127,0)</f>
        <v>0</v>
      </c>
      <c r="BG127" s="158">
        <f>IF(N127="zákl. prenesená",J127,0)</f>
        <v>0</v>
      </c>
      <c r="BH127" s="158">
        <f>IF(N127="zníž. prenesená",J127,0)</f>
        <v>0</v>
      </c>
      <c r="BI127" s="158">
        <f>IF(N127="nulová",J127,0)</f>
        <v>0</v>
      </c>
      <c r="BJ127" s="17" t="s">
        <v>152</v>
      </c>
      <c r="BK127" s="158">
        <f>ROUND(I127*H127,2)</f>
        <v>0</v>
      </c>
      <c r="BL127" s="17" t="s">
        <v>477</v>
      </c>
      <c r="BM127" s="157" t="s">
        <v>965</v>
      </c>
    </row>
    <row r="128" spans="1:65" s="12" customFormat="1" ht="22.9" customHeight="1" x14ac:dyDescent="0.2">
      <c r="B128" s="131"/>
      <c r="D128" s="132" t="s">
        <v>72</v>
      </c>
      <c r="E128" s="142" t="s">
        <v>966</v>
      </c>
      <c r="F128" s="142" t="s">
        <v>967</v>
      </c>
      <c r="I128" s="134"/>
      <c r="J128" s="143">
        <f>BK128</f>
        <v>0</v>
      </c>
      <c r="L128" s="131"/>
      <c r="M128" s="136"/>
      <c r="N128" s="137"/>
      <c r="O128" s="137"/>
      <c r="P128" s="138">
        <f>SUM(P129:P155)</f>
        <v>0</v>
      </c>
      <c r="Q128" s="137"/>
      <c r="R128" s="138">
        <f>SUM(R129:R155)</f>
        <v>0.43913000000000008</v>
      </c>
      <c r="S128" s="137"/>
      <c r="T128" s="139">
        <f>SUM(T129:T155)</f>
        <v>0</v>
      </c>
      <c r="AR128" s="132" t="s">
        <v>160</v>
      </c>
      <c r="AT128" s="140" t="s">
        <v>72</v>
      </c>
      <c r="AU128" s="140" t="s">
        <v>81</v>
      </c>
      <c r="AY128" s="132" t="s">
        <v>144</v>
      </c>
      <c r="BK128" s="141">
        <f>SUM(BK129:BK155)</f>
        <v>0</v>
      </c>
    </row>
    <row r="129" spans="1:65" s="2" customFormat="1" ht="14.45" customHeight="1" x14ac:dyDescent="0.2">
      <c r="A129" s="32"/>
      <c r="B129" s="144"/>
      <c r="C129" s="145" t="s">
        <v>160</v>
      </c>
      <c r="D129" s="145" t="s">
        <v>147</v>
      </c>
      <c r="E129" s="146" t="s">
        <v>968</v>
      </c>
      <c r="F129" s="147" t="s">
        <v>969</v>
      </c>
      <c r="G129" s="148" t="s">
        <v>342</v>
      </c>
      <c r="H129" s="149">
        <v>4</v>
      </c>
      <c r="I129" s="150"/>
      <c r="J129" s="151">
        <f t="shared" ref="J129:J155" si="0">ROUND(I129*H129,2)</f>
        <v>0</v>
      </c>
      <c r="K129" s="152"/>
      <c r="L129" s="33"/>
      <c r="M129" s="153" t="s">
        <v>1</v>
      </c>
      <c r="N129" s="154" t="s">
        <v>39</v>
      </c>
      <c r="O129" s="58"/>
      <c r="P129" s="155">
        <f t="shared" ref="P129:P155" si="1">O129*H129</f>
        <v>0</v>
      </c>
      <c r="Q129" s="155">
        <v>0</v>
      </c>
      <c r="R129" s="155">
        <f t="shared" ref="R129:R155" si="2">Q129*H129</f>
        <v>0</v>
      </c>
      <c r="S129" s="155">
        <v>0</v>
      </c>
      <c r="T129" s="156">
        <f t="shared" ref="T129:T155" si="3"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7" t="s">
        <v>477</v>
      </c>
      <c r="AT129" s="157" t="s">
        <v>147</v>
      </c>
      <c r="AU129" s="157" t="s">
        <v>152</v>
      </c>
      <c r="AY129" s="17" t="s">
        <v>144</v>
      </c>
      <c r="BE129" s="158">
        <f t="shared" ref="BE129:BE155" si="4">IF(N129="základná",J129,0)</f>
        <v>0</v>
      </c>
      <c r="BF129" s="158">
        <f t="shared" ref="BF129:BF155" si="5">IF(N129="znížená",J129,0)</f>
        <v>0</v>
      </c>
      <c r="BG129" s="158">
        <f t="shared" ref="BG129:BG155" si="6">IF(N129="zákl. prenesená",J129,0)</f>
        <v>0</v>
      </c>
      <c r="BH129" s="158">
        <f t="shared" ref="BH129:BH155" si="7">IF(N129="zníž. prenesená",J129,0)</f>
        <v>0</v>
      </c>
      <c r="BI129" s="158">
        <f t="shared" ref="BI129:BI155" si="8">IF(N129="nulová",J129,0)</f>
        <v>0</v>
      </c>
      <c r="BJ129" s="17" t="s">
        <v>152</v>
      </c>
      <c r="BK129" s="158">
        <f t="shared" ref="BK129:BK155" si="9">ROUND(I129*H129,2)</f>
        <v>0</v>
      </c>
      <c r="BL129" s="17" t="s">
        <v>477</v>
      </c>
      <c r="BM129" s="157" t="s">
        <v>970</v>
      </c>
    </row>
    <row r="130" spans="1:65" s="2" customFormat="1" ht="14.45" customHeight="1" x14ac:dyDescent="0.2">
      <c r="A130" s="32"/>
      <c r="B130" s="144"/>
      <c r="C130" s="168" t="s">
        <v>151</v>
      </c>
      <c r="D130" s="168" t="s">
        <v>189</v>
      </c>
      <c r="E130" s="169" t="s">
        <v>971</v>
      </c>
      <c r="F130" s="170" t="s">
        <v>972</v>
      </c>
      <c r="G130" s="171" t="s">
        <v>342</v>
      </c>
      <c r="H130" s="172">
        <v>4</v>
      </c>
      <c r="I130" s="173"/>
      <c r="J130" s="174">
        <f t="shared" si="0"/>
        <v>0</v>
      </c>
      <c r="K130" s="175"/>
      <c r="L130" s="176"/>
      <c r="M130" s="177" t="s">
        <v>1</v>
      </c>
      <c r="N130" s="178" t="s">
        <v>39</v>
      </c>
      <c r="O130" s="58"/>
      <c r="P130" s="155">
        <f t="shared" si="1"/>
        <v>0</v>
      </c>
      <c r="Q130" s="155">
        <v>2.4599999999999999E-3</v>
      </c>
      <c r="R130" s="155">
        <f t="shared" si="2"/>
        <v>9.8399999999999998E-3</v>
      </c>
      <c r="S130" s="155">
        <v>0</v>
      </c>
      <c r="T130" s="156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7" t="s">
        <v>787</v>
      </c>
      <c r="AT130" s="157" t="s">
        <v>189</v>
      </c>
      <c r="AU130" s="157" t="s">
        <v>152</v>
      </c>
      <c r="AY130" s="17" t="s">
        <v>144</v>
      </c>
      <c r="BE130" s="158">
        <f t="shared" si="4"/>
        <v>0</v>
      </c>
      <c r="BF130" s="158">
        <f t="shared" si="5"/>
        <v>0</v>
      </c>
      <c r="BG130" s="158">
        <f t="shared" si="6"/>
        <v>0</v>
      </c>
      <c r="BH130" s="158">
        <f t="shared" si="7"/>
        <v>0</v>
      </c>
      <c r="BI130" s="158">
        <f t="shared" si="8"/>
        <v>0</v>
      </c>
      <c r="BJ130" s="17" t="s">
        <v>152</v>
      </c>
      <c r="BK130" s="158">
        <f t="shared" si="9"/>
        <v>0</v>
      </c>
      <c r="BL130" s="17" t="s">
        <v>787</v>
      </c>
      <c r="BM130" s="157" t="s">
        <v>973</v>
      </c>
    </row>
    <row r="131" spans="1:65" s="2" customFormat="1" ht="14.45" customHeight="1" x14ac:dyDescent="0.2">
      <c r="A131" s="32"/>
      <c r="B131" s="144"/>
      <c r="C131" s="145" t="s">
        <v>168</v>
      </c>
      <c r="D131" s="145" t="s">
        <v>147</v>
      </c>
      <c r="E131" s="146" t="s">
        <v>974</v>
      </c>
      <c r="F131" s="147" t="s">
        <v>975</v>
      </c>
      <c r="G131" s="148" t="s">
        <v>342</v>
      </c>
      <c r="H131" s="149">
        <v>7</v>
      </c>
      <c r="I131" s="150"/>
      <c r="J131" s="151">
        <f t="shared" si="0"/>
        <v>0</v>
      </c>
      <c r="K131" s="152"/>
      <c r="L131" s="33"/>
      <c r="M131" s="153" t="s">
        <v>1</v>
      </c>
      <c r="N131" s="154" t="s">
        <v>39</v>
      </c>
      <c r="O131" s="58"/>
      <c r="P131" s="155">
        <f t="shared" si="1"/>
        <v>0</v>
      </c>
      <c r="Q131" s="155">
        <v>0</v>
      </c>
      <c r="R131" s="155">
        <f t="shared" si="2"/>
        <v>0</v>
      </c>
      <c r="S131" s="155">
        <v>0</v>
      </c>
      <c r="T131" s="156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7" t="s">
        <v>477</v>
      </c>
      <c r="AT131" s="157" t="s">
        <v>147</v>
      </c>
      <c r="AU131" s="157" t="s">
        <v>152</v>
      </c>
      <c r="AY131" s="17" t="s">
        <v>144</v>
      </c>
      <c r="BE131" s="158">
        <f t="shared" si="4"/>
        <v>0</v>
      </c>
      <c r="BF131" s="158">
        <f t="shared" si="5"/>
        <v>0</v>
      </c>
      <c r="BG131" s="158">
        <f t="shared" si="6"/>
        <v>0</v>
      </c>
      <c r="BH131" s="158">
        <f t="shared" si="7"/>
        <v>0</v>
      </c>
      <c r="BI131" s="158">
        <f t="shared" si="8"/>
        <v>0</v>
      </c>
      <c r="BJ131" s="17" t="s">
        <v>152</v>
      </c>
      <c r="BK131" s="158">
        <f t="shared" si="9"/>
        <v>0</v>
      </c>
      <c r="BL131" s="17" t="s">
        <v>477</v>
      </c>
      <c r="BM131" s="157" t="s">
        <v>976</v>
      </c>
    </row>
    <row r="132" spans="1:65" s="2" customFormat="1" ht="14.45" customHeight="1" x14ac:dyDescent="0.2">
      <c r="A132" s="32"/>
      <c r="B132" s="144"/>
      <c r="C132" s="168" t="s">
        <v>173</v>
      </c>
      <c r="D132" s="168" t="s">
        <v>189</v>
      </c>
      <c r="E132" s="169" t="s">
        <v>977</v>
      </c>
      <c r="F132" s="170" t="s">
        <v>978</v>
      </c>
      <c r="G132" s="171" t="s">
        <v>342</v>
      </c>
      <c r="H132" s="172">
        <v>7</v>
      </c>
      <c r="I132" s="173"/>
      <c r="J132" s="174">
        <f t="shared" si="0"/>
        <v>0</v>
      </c>
      <c r="K132" s="175"/>
      <c r="L132" s="176"/>
      <c r="M132" s="177" t="s">
        <v>1</v>
      </c>
      <c r="N132" s="178" t="s">
        <v>39</v>
      </c>
      <c r="O132" s="58"/>
      <c r="P132" s="155">
        <f t="shared" si="1"/>
        <v>0</v>
      </c>
      <c r="Q132" s="155">
        <v>1.7700000000000001E-3</v>
      </c>
      <c r="R132" s="155">
        <f t="shared" si="2"/>
        <v>1.239E-2</v>
      </c>
      <c r="S132" s="155">
        <v>0</v>
      </c>
      <c r="T132" s="156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57" t="s">
        <v>787</v>
      </c>
      <c r="AT132" s="157" t="s">
        <v>189</v>
      </c>
      <c r="AU132" s="157" t="s">
        <v>152</v>
      </c>
      <c r="AY132" s="17" t="s">
        <v>144</v>
      </c>
      <c r="BE132" s="158">
        <f t="shared" si="4"/>
        <v>0</v>
      </c>
      <c r="BF132" s="158">
        <f t="shared" si="5"/>
        <v>0</v>
      </c>
      <c r="BG132" s="158">
        <f t="shared" si="6"/>
        <v>0</v>
      </c>
      <c r="BH132" s="158">
        <f t="shared" si="7"/>
        <v>0</v>
      </c>
      <c r="BI132" s="158">
        <f t="shared" si="8"/>
        <v>0</v>
      </c>
      <c r="BJ132" s="17" t="s">
        <v>152</v>
      </c>
      <c r="BK132" s="158">
        <f t="shared" si="9"/>
        <v>0</v>
      </c>
      <c r="BL132" s="17" t="s">
        <v>787</v>
      </c>
      <c r="BM132" s="157" t="s">
        <v>979</v>
      </c>
    </row>
    <row r="133" spans="1:65" s="2" customFormat="1" ht="14.45" customHeight="1" x14ac:dyDescent="0.2">
      <c r="A133" s="32"/>
      <c r="B133" s="144"/>
      <c r="C133" s="145" t="s">
        <v>177</v>
      </c>
      <c r="D133" s="145" t="s">
        <v>147</v>
      </c>
      <c r="E133" s="146" t="s">
        <v>980</v>
      </c>
      <c r="F133" s="147" t="s">
        <v>981</v>
      </c>
      <c r="G133" s="148" t="s">
        <v>342</v>
      </c>
      <c r="H133" s="149">
        <v>10</v>
      </c>
      <c r="I133" s="150"/>
      <c r="J133" s="151">
        <f t="shared" si="0"/>
        <v>0</v>
      </c>
      <c r="K133" s="152"/>
      <c r="L133" s="33"/>
      <c r="M133" s="153" t="s">
        <v>1</v>
      </c>
      <c r="N133" s="154" t="s">
        <v>39</v>
      </c>
      <c r="O133" s="58"/>
      <c r="P133" s="155">
        <f t="shared" si="1"/>
        <v>0</v>
      </c>
      <c r="Q133" s="155">
        <v>0</v>
      </c>
      <c r="R133" s="155">
        <f t="shared" si="2"/>
        <v>0</v>
      </c>
      <c r="S133" s="155">
        <v>0</v>
      </c>
      <c r="T133" s="156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7" t="s">
        <v>477</v>
      </c>
      <c r="AT133" s="157" t="s">
        <v>147</v>
      </c>
      <c r="AU133" s="157" t="s">
        <v>152</v>
      </c>
      <c r="AY133" s="17" t="s">
        <v>144</v>
      </c>
      <c r="BE133" s="158">
        <f t="shared" si="4"/>
        <v>0</v>
      </c>
      <c r="BF133" s="158">
        <f t="shared" si="5"/>
        <v>0</v>
      </c>
      <c r="BG133" s="158">
        <f t="shared" si="6"/>
        <v>0</v>
      </c>
      <c r="BH133" s="158">
        <f t="shared" si="7"/>
        <v>0</v>
      </c>
      <c r="BI133" s="158">
        <f t="shared" si="8"/>
        <v>0</v>
      </c>
      <c r="BJ133" s="17" t="s">
        <v>152</v>
      </c>
      <c r="BK133" s="158">
        <f t="shared" si="9"/>
        <v>0</v>
      </c>
      <c r="BL133" s="17" t="s">
        <v>477</v>
      </c>
      <c r="BM133" s="157" t="s">
        <v>982</v>
      </c>
    </row>
    <row r="134" spans="1:65" s="2" customFormat="1" ht="14.45" customHeight="1" x14ac:dyDescent="0.2">
      <c r="A134" s="32"/>
      <c r="B134" s="144"/>
      <c r="C134" s="168" t="s">
        <v>183</v>
      </c>
      <c r="D134" s="168" t="s">
        <v>189</v>
      </c>
      <c r="E134" s="169" t="s">
        <v>983</v>
      </c>
      <c r="F134" s="170" t="s">
        <v>984</v>
      </c>
      <c r="G134" s="171" t="s">
        <v>342</v>
      </c>
      <c r="H134" s="172">
        <v>10</v>
      </c>
      <c r="I134" s="173"/>
      <c r="J134" s="174">
        <f t="shared" si="0"/>
        <v>0</v>
      </c>
      <c r="K134" s="175"/>
      <c r="L134" s="176"/>
      <c r="M134" s="177" t="s">
        <v>1</v>
      </c>
      <c r="N134" s="178" t="s">
        <v>39</v>
      </c>
      <c r="O134" s="58"/>
      <c r="P134" s="155">
        <f t="shared" si="1"/>
        <v>0</v>
      </c>
      <c r="Q134" s="155">
        <v>5.3699999999999998E-3</v>
      </c>
      <c r="R134" s="155">
        <f t="shared" si="2"/>
        <v>5.3699999999999998E-2</v>
      </c>
      <c r="S134" s="155">
        <v>0</v>
      </c>
      <c r="T134" s="156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57" t="s">
        <v>787</v>
      </c>
      <c r="AT134" s="157" t="s">
        <v>189</v>
      </c>
      <c r="AU134" s="157" t="s">
        <v>152</v>
      </c>
      <c r="AY134" s="17" t="s">
        <v>144</v>
      </c>
      <c r="BE134" s="158">
        <f t="shared" si="4"/>
        <v>0</v>
      </c>
      <c r="BF134" s="158">
        <f t="shared" si="5"/>
        <v>0</v>
      </c>
      <c r="BG134" s="158">
        <f t="shared" si="6"/>
        <v>0</v>
      </c>
      <c r="BH134" s="158">
        <f t="shared" si="7"/>
        <v>0</v>
      </c>
      <c r="BI134" s="158">
        <f t="shared" si="8"/>
        <v>0</v>
      </c>
      <c r="BJ134" s="17" t="s">
        <v>152</v>
      </c>
      <c r="BK134" s="158">
        <f t="shared" si="9"/>
        <v>0</v>
      </c>
      <c r="BL134" s="17" t="s">
        <v>787</v>
      </c>
      <c r="BM134" s="157" t="s">
        <v>985</v>
      </c>
    </row>
    <row r="135" spans="1:65" s="2" customFormat="1" ht="14.45" customHeight="1" x14ac:dyDescent="0.2">
      <c r="A135" s="32"/>
      <c r="B135" s="144"/>
      <c r="C135" s="145" t="s">
        <v>188</v>
      </c>
      <c r="D135" s="145" t="s">
        <v>147</v>
      </c>
      <c r="E135" s="146" t="s">
        <v>986</v>
      </c>
      <c r="F135" s="147" t="s">
        <v>987</v>
      </c>
      <c r="G135" s="148" t="s">
        <v>342</v>
      </c>
      <c r="H135" s="149">
        <v>12</v>
      </c>
      <c r="I135" s="150"/>
      <c r="J135" s="151">
        <f t="shared" si="0"/>
        <v>0</v>
      </c>
      <c r="K135" s="152"/>
      <c r="L135" s="33"/>
      <c r="M135" s="153" t="s">
        <v>1</v>
      </c>
      <c r="N135" s="154" t="s">
        <v>39</v>
      </c>
      <c r="O135" s="58"/>
      <c r="P135" s="155">
        <f t="shared" si="1"/>
        <v>0</v>
      </c>
      <c r="Q135" s="155">
        <v>0</v>
      </c>
      <c r="R135" s="155">
        <f t="shared" si="2"/>
        <v>0</v>
      </c>
      <c r="S135" s="155">
        <v>0</v>
      </c>
      <c r="T135" s="156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7" t="s">
        <v>477</v>
      </c>
      <c r="AT135" s="157" t="s">
        <v>147</v>
      </c>
      <c r="AU135" s="157" t="s">
        <v>152</v>
      </c>
      <c r="AY135" s="17" t="s">
        <v>144</v>
      </c>
      <c r="BE135" s="158">
        <f t="shared" si="4"/>
        <v>0</v>
      </c>
      <c r="BF135" s="158">
        <f t="shared" si="5"/>
        <v>0</v>
      </c>
      <c r="BG135" s="158">
        <f t="shared" si="6"/>
        <v>0</v>
      </c>
      <c r="BH135" s="158">
        <f t="shared" si="7"/>
        <v>0</v>
      </c>
      <c r="BI135" s="158">
        <f t="shared" si="8"/>
        <v>0</v>
      </c>
      <c r="BJ135" s="17" t="s">
        <v>152</v>
      </c>
      <c r="BK135" s="158">
        <f t="shared" si="9"/>
        <v>0</v>
      </c>
      <c r="BL135" s="17" t="s">
        <v>477</v>
      </c>
      <c r="BM135" s="157" t="s">
        <v>988</v>
      </c>
    </row>
    <row r="136" spans="1:65" s="2" customFormat="1" ht="14.45" customHeight="1" x14ac:dyDescent="0.2">
      <c r="A136" s="32"/>
      <c r="B136" s="144"/>
      <c r="C136" s="168" t="s">
        <v>196</v>
      </c>
      <c r="D136" s="168" t="s">
        <v>189</v>
      </c>
      <c r="E136" s="169" t="s">
        <v>989</v>
      </c>
      <c r="F136" s="170" t="s">
        <v>990</v>
      </c>
      <c r="G136" s="171" t="s">
        <v>342</v>
      </c>
      <c r="H136" s="172">
        <v>12</v>
      </c>
      <c r="I136" s="173"/>
      <c r="J136" s="174">
        <f t="shared" si="0"/>
        <v>0</v>
      </c>
      <c r="K136" s="175"/>
      <c r="L136" s="176"/>
      <c r="M136" s="177" t="s">
        <v>1</v>
      </c>
      <c r="N136" s="178" t="s">
        <v>39</v>
      </c>
      <c r="O136" s="58"/>
      <c r="P136" s="155">
        <f t="shared" si="1"/>
        <v>0</v>
      </c>
      <c r="Q136" s="155">
        <v>4.8999999999999998E-3</v>
      </c>
      <c r="R136" s="155">
        <f t="shared" si="2"/>
        <v>5.8799999999999998E-2</v>
      </c>
      <c r="S136" s="155">
        <v>0</v>
      </c>
      <c r="T136" s="156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57" t="s">
        <v>787</v>
      </c>
      <c r="AT136" s="157" t="s">
        <v>189</v>
      </c>
      <c r="AU136" s="157" t="s">
        <v>152</v>
      </c>
      <c r="AY136" s="17" t="s">
        <v>144</v>
      </c>
      <c r="BE136" s="158">
        <f t="shared" si="4"/>
        <v>0</v>
      </c>
      <c r="BF136" s="158">
        <f t="shared" si="5"/>
        <v>0</v>
      </c>
      <c r="BG136" s="158">
        <f t="shared" si="6"/>
        <v>0</v>
      </c>
      <c r="BH136" s="158">
        <f t="shared" si="7"/>
        <v>0</v>
      </c>
      <c r="BI136" s="158">
        <f t="shared" si="8"/>
        <v>0</v>
      </c>
      <c r="BJ136" s="17" t="s">
        <v>152</v>
      </c>
      <c r="BK136" s="158">
        <f t="shared" si="9"/>
        <v>0</v>
      </c>
      <c r="BL136" s="17" t="s">
        <v>787</v>
      </c>
      <c r="BM136" s="157" t="s">
        <v>991</v>
      </c>
    </row>
    <row r="137" spans="1:65" s="2" customFormat="1" ht="14.45" customHeight="1" x14ac:dyDescent="0.2">
      <c r="A137" s="32"/>
      <c r="B137" s="144"/>
      <c r="C137" s="145" t="s">
        <v>204</v>
      </c>
      <c r="D137" s="145" t="s">
        <v>147</v>
      </c>
      <c r="E137" s="146" t="s">
        <v>992</v>
      </c>
      <c r="F137" s="147" t="s">
        <v>993</v>
      </c>
      <c r="G137" s="148" t="s">
        <v>342</v>
      </c>
      <c r="H137" s="149">
        <v>20</v>
      </c>
      <c r="I137" s="150"/>
      <c r="J137" s="151">
        <f t="shared" si="0"/>
        <v>0</v>
      </c>
      <c r="K137" s="152"/>
      <c r="L137" s="33"/>
      <c r="M137" s="153" t="s">
        <v>1</v>
      </c>
      <c r="N137" s="154" t="s">
        <v>39</v>
      </c>
      <c r="O137" s="58"/>
      <c r="P137" s="155">
        <f t="shared" si="1"/>
        <v>0</v>
      </c>
      <c r="Q137" s="155">
        <v>0</v>
      </c>
      <c r="R137" s="155">
        <f t="shared" si="2"/>
        <v>0</v>
      </c>
      <c r="S137" s="155">
        <v>0</v>
      </c>
      <c r="T137" s="156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7" t="s">
        <v>477</v>
      </c>
      <c r="AT137" s="157" t="s">
        <v>147</v>
      </c>
      <c r="AU137" s="157" t="s">
        <v>152</v>
      </c>
      <c r="AY137" s="17" t="s">
        <v>144</v>
      </c>
      <c r="BE137" s="158">
        <f t="shared" si="4"/>
        <v>0</v>
      </c>
      <c r="BF137" s="158">
        <f t="shared" si="5"/>
        <v>0</v>
      </c>
      <c r="BG137" s="158">
        <f t="shared" si="6"/>
        <v>0</v>
      </c>
      <c r="BH137" s="158">
        <f t="shared" si="7"/>
        <v>0</v>
      </c>
      <c r="BI137" s="158">
        <f t="shared" si="8"/>
        <v>0</v>
      </c>
      <c r="BJ137" s="17" t="s">
        <v>152</v>
      </c>
      <c r="BK137" s="158">
        <f t="shared" si="9"/>
        <v>0</v>
      </c>
      <c r="BL137" s="17" t="s">
        <v>477</v>
      </c>
      <c r="BM137" s="157" t="s">
        <v>994</v>
      </c>
    </row>
    <row r="138" spans="1:65" s="2" customFormat="1" ht="14.45" customHeight="1" x14ac:dyDescent="0.2">
      <c r="A138" s="32"/>
      <c r="B138" s="144"/>
      <c r="C138" s="168" t="s">
        <v>209</v>
      </c>
      <c r="D138" s="168" t="s">
        <v>189</v>
      </c>
      <c r="E138" s="169" t="s">
        <v>995</v>
      </c>
      <c r="F138" s="170" t="s">
        <v>996</v>
      </c>
      <c r="G138" s="171" t="s">
        <v>342</v>
      </c>
      <c r="H138" s="172">
        <v>11</v>
      </c>
      <c r="I138" s="173"/>
      <c r="J138" s="174">
        <f t="shared" si="0"/>
        <v>0</v>
      </c>
      <c r="K138" s="175"/>
      <c r="L138" s="176"/>
      <c r="M138" s="177" t="s">
        <v>1</v>
      </c>
      <c r="N138" s="178" t="s">
        <v>39</v>
      </c>
      <c r="O138" s="58"/>
      <c r="P138" s="155">
        <f t="shared" si="1"/>
        <v>0</v>
      </c>
      <c r="Q138" s="155">
        <v>2.33E-3</v>
      </c>
      <c r="R138" s="155">
        <f t="shared" si="2"/>
        <v>2.563E-2</v>
      </c>
      <c r="S138" s="155">
        <v>0</v>
      </c>
      <c r="T138" s="156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7" t="s">
        <v>787</v>
      </c>
      <c r="AT138" s="157" t="s">
        <v>189</v>
      </c>
      <c r="AU138" s="157" t="s">
        <v>152</v>
      </c>
      <c r="AY138" s="17" t="s">
        <v>144</v>
      </c>
      <c r="BE138" s="158">
        <f t="shared" si="4"/>
        <v>0</v>
      </c>
      <c r="BF138" s="158">
        <f t="shared" si="5"/>
        <v>0</v>
      </c>
      <c r="BG138" s="158">
        <f t="shared" si="6"/>
        <v>0</v>
      </c>
      <c r="BH138" s="158">
        <f t="shared" si="7"/>
        <v>0</v>
      </c>
      <c r="BI138" s="158">
        <f t="shared" si="8"/>
        <v>0</v>
      </c>
      <c r="BJ138" s="17" t="s">
        <v>152</v>
      </c>
      <c r="BK138" s="158">
        <f t="shared" si="9"/>
        <v>0</v>
      </c>
      <c r="BL138" s="17" t="s">
        <v>787</v>
      </c>
      <c r="BM138" s="157" t="s">
        <v>997</v>
      </c>
    </row>
    <row r="139" spans="1:65" s="2" customFormat="1" ht="14.45" customHeight="1" x14ac:dyDescent="0.2">
      <c r="A139" s="32"/>
      <c r="B139" s="144"/>
      <c r="C139" s="168" t="s">
        <v>214</v>
      </c>
      <c r="D139" s="168" t="s">
        <v>189</v>
      </c>
      <c r="E139" s="169" t="s">
        <v>998</v>
      </c>
      <c r="F139" s="170" t="s">
        <v>999</v>
      </c>
      <c r="G139" s="171" t="s">
        <v>342</v>
      </c>
      <c r="H139" s="172">
        <v>4</v>
      </c>
      <c r="I139" s="173"/>
      <c r="J139" s="174">
        <f t="shared" si="0"/>
        <v>0</v>
      </c>
      <c r="K139" s="175"/>
      <c r="L139" s="176"/>
      <c r="M139" s="177" t="s">
        <v>1</v>
      </c>
      <c r="N139" s="178" t="s">
        <v>39</v>
      </c>
      <c r="O139" s="58"/>
      <c r="P139" s="155">
        <f t="shared" si="1"/>
        <v>0</v>
      </c>
      <c r="Q139" s="155">
        <v>2.33E-3</v>
      </c>
      <c r="R139" s="155">
        <f t="shared" si="2"/>
        <v>9.3200000000000002E-3</v>
      </c>
      <c r="S139" s="155">
        <v>0</v>
      </c>
      <c r="T139" s="156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57" t="s">
        <v>787</v>
      </c>
      <c r="AT139" s="157" t="s">
        <v>189</v>
      </c>
      <c r="AU139" s="157" t="s">
        <v>152</v>
      </c>
      <c r="AY139" s="17" t="s">
        <v>144</v>
      </c>
      <c r="BE139" s="158">
        <f t="shared" si="4"/>
        <v>0</v>
      </c>
      <c r="BF139" s="158">
        <f t="shared" si="5"/>
        <v>0</v>
      </c>
      <c r="BG139" s="158">
        <f t="shared" si="6"/>
        <v>0</v>
      </c>
      <c r="BH139" s="158">
        <f t="shared" si="7"/>
        <v>0</v>
      </c>
      <c r="BI139" s="158">
        <f t="shared" si="8"/>
        <v>0</v>
      </c>
      <c r="BJ139" s="17" t="s">
        <v>152</v>
      </c>
      <c r="BK139" s="158">
        <f t="shared" si="9"/>
        <v>0</v>
      </c>
      <c r="BL139" s="17" t="s">
        <v>787</v>
      </c>
      <c r="BM139" s="157" t="s">
        <v>1000</v>
      </c>
    </row>
    <row r="140" spans="1:65" s="2" customFormat="1" ht="14.45" customHeight="1" x14ac:dyDescent="0.2">
      <c r="A140" s="32"/>
      <c r="B140" s="144"/>
      <c r="C140" s="168" t="s">
        <v>220</v>
      </c>
      <c r="D140" s="168" t="s">
        <v>189</v>
      </c>
      <c r="E140" s="169" t="s">
        <v>1001</v>
      </c>
      <c r="F140" s="170" t="s">
        <v>1002</v>
      </c>
      <c r="G140" s="171" t="s">
        <v>342</v>
      </c>
      <c r="H140" s="172">
        <v>3</v>
      </c>
      <c r="I140" s="173"/>
      <c r="J140" s="174">
        <f t="shared" si="0"/>
        <v>0</v>
      </c>
      <c r="K140" s="175"/>
      <c r="L140" s="176"/>
      <c r="M140" s="177" t="s">
        <v>1</v>
      </c>
      <c r="N140" s="178" t="s">
        <v>39</v>
      </c>
      <c r="O140" s="58"/>
      <c r="P140" s="155">
        <f t="shared" si="1"/>
        <v>0</v>
      </c>
      <c r="Q140" s="155">
        <v>2.33E-3</v>
      </c>
      <c r="R140" s="155">
        <f t="shared" si="2"/>
        <v>6.9899999999999997E-3</v>
      </c>
      <c r="S140" s="155">
        <v>0</v>
      </c>
      <c r="T140" s="156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57" t="s">
        <v>787</v>
      </c>
      <c r="AT140" s="157" t="s">
        <v>189</v>
      </c>
      <c r="AU140" s="157" t="s">
        <v>152</v>
      </c>
      <c r="AY140" s="17" t="s">
        <v>144</v>
      </c>
      <c r="BE140" s="158">
        <f t="shared" si="4"/>
        <v>0</v>
      </c>
      <c r="BF140" s="158">
        <f t="shared" si="5"/>
        <v>0</v>
      </c>
      <c r="BG140" s="158">
        <f t="shared" si="6"/>
        <v>0</v>
      </c>
      <c r="BH140" s="158">
        <f t="shared" si="7"/>
        <v>0</v>
      </c>
      <c r="BI140" s="158">
        <f t="shared" si="8"/>
        <v>0</v>
      </c>
      <c r="BJ140" s="17" t="s">
        <v>152</v>
      </c>
      <c r="BK140" s="158">
        <f t="shared" si="9"/>
        <v>0</v>
      </c>
      <c r="BL140" s="17" t="s">
        <v>787</v>
      </c>
      <c r="BM140" s="157" t="s">
        <v>1003</v>
      </c>
    </row>
    <row r="141" spans="1:65" s="2" customFormat="1" ht="14.45" customHeight="1" x14ac:dyDescent="0.2">
      <c r="A141" s="32"/>
      <c r="B141" s="144"/>
      <c r="C141" s="168" t="s">
        <v>226</v>
      </c>
      <c r="D141" s="168" t="s">
        <v>189</v>
      </c>
      <c r="E141" s="169" t="s">
        <v>1004</v>
      </c>
      <c r="F141" s="170" t="s">
        <v>1005</v>
      </c>
      <c r="G141" s="171" t="s">
        <v>342</v>
      </c>
      <c r="H141" s="172">
        <v>1</v>
      </c>
      <c r="I141" s="173"/>
      <c r="J141" s="174">
        <f t="shared" si="0"/>
        <v>0</v>
      </c>
      <c r="K141" s="175"/>
      <c r="L141" s="176"/>
      <c r="M141" s="177" t="s">
        <v>1</v>
      </c>
      <c r="N141" s="178" t="s">
        <v>39</v>
      </c>
      <c r="O141" s="58"/>
      <c r="P141" s="155">
        <f t="shared" si="1"/>
        <v>0</v>
      </c>
      <c r="Q141" s="155">
        <v>2.33E-3</v>
      </c>
      <c r="R141" s="155">
        <f t="shared" si="2"/>
        <v>2.33E-3</v>
      </c>
      <c r="S141" s="155">
        <v>0</v>
      </c>
      <c r="T141" s="156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57" t="s">
        <v>787</v>
      </c>
      <c r="AT141" s="157" t="s">
        <v>189</v>
      </c>
      <c r="AU141" s="157" t="s">
        <v>152</v>
      </c>
      <c r="AY141" s="17" t="s">
        <v>144</v>
      </c>
      <c r="BE141" s="158">
        <f t="shared" si="4"/>
        <v>0</v>
      </c>
      <c r="BF141" s="158">
        <f t="shared" si="5"/>
        <v>0</v>
      </c>
      <c r="BG141" s="158">
        <f t="shared" si="6"/>
        <v>0</v>
      </c>
      <c r="BH141" s="158">
        <f t="shared" si="7"/>
        <v>0</v>
      </c>
      <c r="BI141" s="158">
        <f t="shared" si="8"/>
        <v>0</v>
      </c>
      <c r="BJ141" s="17" t="s">
        <v>152</v>
      </c>
      <c r="BK141" s="158">
        <f t="shared" si="9"/>
        <v>0</v>
      </c>
      <c r="BL141" s="17" t="s">
        <v>787</v>
      </c>
      <c r="BM141" s="157" t="s">
        <v>1006</v>
      </c>
    </row>
    <row r="142" spans="1:65" s="2" customFormat="1" ht="14.45" customHeight="1" x14ac:dyDescent="0.2">
      <c r="A142" s="32"/>
      <c r="B142" s="144"/>
      <c r="C142" s="168" t="s">
        <v>230</v>
      </c>
      <c r="D142" s="168" t="s">
        <v>189</v>
      </c>
      <c r="E142" s="169" t="s">
        <v>1007</v>
      </c>
      <c r="F142" s="170" t="s">
        <v>1008</v>
      </c>
      <c r="G142" s="171" t="s">
        <v>342</v>
      </c>
      <c r="H142" s="172">
        <v>1</v>
      </c>
      <c r="I142" s="173"/>
      <c r="J142" s="174">
        <f t="shared" si="0"/>
        <v>0</v>
      </c>
      <c r="K142" s="175"/>
      <c r="L142" s="176"/>
      <c r="M142" s="177" t="s">
        <v>1</v>
      </c>
      <c r="N142" s="178" t="s">
        <v>39</v>
      </c>
      <c r="O142" s="58"/>
      <c r="P142" s="155">
        <f t="shared" si="1"/>
        <v>0</v>
      </c>
      <c r="Q142" s="155">
        <v>2.33E-3</v>
      </c>
      <c r="R142" s="155">
        <f t="shared" si="2"/>
        <v>2.33E-3</v>
      </c>
      <c r="S142" s="155">
        <v>0</v>
      </c>
      <c r="T142" s="156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57" t="s">
        <v>787</v>
      </c>
      <c r="AT142" s="157" t="s">
        <v>189</v>
      </c>
      <c r="AU142" s="157" t="s">
        <v>152</v>
      </c>
      <c r="AY142" s="17" t="s">
        <v>144</v>
      </c>
      <c r="BE142" s="158">
        <f t="shared" si="4"/>
        <v>0</v>
      </c>
      <c r="BF142" s="158">
        <f t="shared" si="5"/>
        <v>0</v>
      </c>
      <c r="BG142" s="158">
        <f t="shared" si="6"/>
        <v>0</v>
      </c>
      <c r="BH142" s="158">
        <f t="shared" si="7"/>
        <v>0</v>
      </c>
      <c r="BI142" s="158">
        <f t="shared" si="8"/>
        <v>0</v>
      </c>
      <c r="BJ142" s="17" t="s">
        <v>152</v>
      </c>
      <c r="BK142" s="158">
        <f t="shared" si="9"/>
        <v>0</v>
      </c>
      <c r="BL142" s="17" t="s">
        <v>787</v>
      </c>
      <c r="BM142" s="157" t="s">
        <v>1009</v>
      </c>
    </row>
    <row r="143" spans="1:65" s="2" customFormat="1" ht="14.45" customHeight="1" x14ac:dyDescent="0.2">
      <c r="A143" s="32"/>
      <c r="B143" s="144"/>
      <c r="C143" s="145" t="s">
        <v>234</v>
      </c>
      <c r="D143" s="145" t="s">
        <v>147</v>
      </c>
      <c r="E143" s="146" t="s">
        <v>1010</v>
      </c>
      <c r="F143" s="147" t="s">
        <v>1011</v>
      </c>
      <c r="G143" s="148" t="s">
        <v>342</v>
      </c>
      <c r="H143" s="149">
        <v>4</v>
      </c>
      <c r="I143" s="150"/>
      <c r="J143" s="151">
        <f t="shared" si="0"/>
        <v>0</v>
      </c>
      <c r="K143" s="152"/>
      <c r="L143" s="33"/>
      <c r="M143" s="153" t="s">
        <v>1</v>
      </c>
      <c r="N143" s="154" t="s">
        <v>39</v>
      </c>
      <c r="O143" s="58"/>
      <c r="P143" s="155">
        <f t="shared" si="1"/>
        <v>0</v>
      </c>
      <c r="Q143" s="155">
        <v>0</v>
      </c>
      <c r="R143" s="155">
        <f t="shared" si="2"/>
        <v>0</v>
      </c>
      <c r="S143" s="155">
        <v>0</v>
      </c>
      <c r="T143" s="156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57" t="s">
        <v>477</v>
      </c>
      <c r="AT143" s="157" t="s">
        <v>147</v>
      </c>
      <c r="AU143" s="157" t="s">
        <v>152</v>
      </c>
      <c r="AY143" s="17" t="s">
        <v>144</v>
      </c>
      <c r="BE143" s="158">
        <f t="shared" si="4"/>
        <v>0</v>
      </c>
      <c r="BF143" s="158">
        <f t="shared" si="5"/>
        <v>0</v>
      </c>
      <c r="BG143" s="158">
        <f t="shared" si="6"/>
        <v>0</v>
      </c>
      <c r="BH143" s="158">
        <f t="shared" si="7"/>
        <v>0</v>
      </c>
      <c r="BI143" s="158">
        <f t="shared" si="8"/>
        <v>0</v>
      </c>
      <c r="BJ143" s="17" t="s">
        <v>152</v>
      </c>
      <c r="BK143" s="158">
        <f t="shared" si="9"/>
        <v>0</v>
      </c>
      <c r="BL143" s="17" t="s">
        <v>477</v>
      </c>
      <c r="BM143" s="157" t="s">
        <v>1012</v>
      </c>
    </row>
    <row r="144" spans="1:65" s="2" customFormat="1" ht="14.45" customHeight="1" x14ac:dyDescent="0.2">
      <c r="A144" s="32"/>
      <c r="B144" s="144"/>
      <c r="C144" s="168" t="s">
        <v>240</v>
      </c>
      <c r="D144" s="168" t="s">
        <v>189</v>
      </c>
      <c r="E144" s="169" t="s">
        <v>1013</v>
      </c>
      <c r="F144" s="170" t="s">
        <v>1014</v>
      </c>
      <c r="G144" s="171" t="s">
        <v>342</v>
      </c>
      <c r="H144" s="172">
        <v>4</v>
      </c>
      <c r="I144" s="173"/>
      <c r="J144" s="174">
        <f t="shared" si="0"/>
        <v>0</v>
      </c>
      <c r="K144" s="175"/>
      <c r="L144" s="176"/>
      <c r="M144" s="177" t="s">
        <v>1</v>
      </c>
      <c r="N144" s="178" t="s">
        <v>39</v>
      </c>
      <c r="O144" s="58"/>
      <c r="P144" s="155">
        <f t="shared" si="1"/>
        <v>0</v>
      </c>
      <c r="Q144" s="155">
        <v>1.762E-2</v>
      </c>
      <c r="R144" s="155">
        <f t="shared" si="2"/>
        <v>7.0480000000000001E-2</v>
      </c>
      <c r="S144" s="155">
        <v>0</v>
      </c>
      <c r="T144" s="156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57" t="s">
        <v>787</v>
      </c>
      <c r="AT144" s="157" t="s">
        <v>189</v>
      </c>
      <c r="AU144" s="157" t="s">
        <v>152</v>
      </c>
      <c r="AY144" s="17" t="s">
        <v>144</v>
      </c>
      <c r="BE144" s="158">
        <f t="shared" si="4"/>
        <v>0</v>
      </c>
      <c r="BF144" s="158">
        <f t="shared" si="5"/>
        <v>0</v>
      </c>
      <c r="BG144" s="158">
        <f t="shared" si="6"/>
        <v>0</v>
      </c>
      <c r="BH144" s="158">
        <f t="shared" si="7"/>
        <v>0</v>
      </c>
      <c r="BI144" s="158">
        <f t="shared" si="8"/>
        <v>0</v>
      </c>
      <c r="BJ144" s="17" t="s">
        <v>152</v>
      </c>
      <c r="BK144" s="158">
        <f t="shared" si="9"/>
        <v>0</v>
      </c>
      <c r="BL144" s="17" t="s">
        <v>787</v>
      </c>
      <c r="BM144" s="157" t="s">
        <v>1015</v>
      </c>
    </row>
    <row r="145" spans="1:65" s="2" customFormat="1" ht="14.45" customHeight="1" x14ac:dyDescent="0.2">
      <c r="A145" s="32"/>
      <c r="B145" s="144"/>
      <c r="C145" s="145" t="s">
        <v>245</v>
      </c>
      <c r="D145" s="145" t="s">
        <v>147</v>
      </c>
      <c r="E145" s="146" t="s">
        <v>1016</v>
      </c>
      <c r="F145" s="147" t="s">
        <v>1017</v>
      </c>
      <c r="G145" s="148" t="s">
        <v>342</v>
      </c>
      <c r="H145" s="149">
        <v>8</v>
      </c>
      <c r="I145" s="150"/>
      <c r="J145" s="151">
        <f t="shared" si="0"/>
        <v>0</v>
      </c>
      <c r="K145" s="152"/>
      <c r="L145" s="33"/>
      <c r="M145" s="153" t="s">
        <v>1</v>
      </c>
      <c r="N145" s="154" t="s">
        <v>39</v>
      </c>
      <c r="O145" s="58"/>
      <c r="P145" s="155">
        <f t="shared" si="1"/>
        <v>0</v>
      </c>
      <c r="Q145" s="155">
        <v>0</v>
      </c>
      <c r="R145" s="155">
        <f t="shared" si="2"/>
        <v>0</v>
      </c>
      <c r="S145" s="155">
        <v>0</v>
      </c>
      <c r="T145" s="156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57" t="s">
        <v>477</v>
      </c>
      <c r="AT145" s="157" t="s">
        <v>147</v>
      </c>
      <c r="AU145" s="157" t="s">
        <v>152</v>
      </c>
      <c r="AY145" s="17" t="s">
        <v>144</v>
      </c>
      <c r="BE145" s="158">
        <f t="shared" si="4"/>
        <v>0</v>
      </c>
      <c r="BF145" s="158">
        <f t="shared" si="5"/>
        <v>0</v>
      </c>
      <c r="BG145" s="158">
        <f t="shared" si="6"/>
        <v>0</v>
      </c>
      <c r="BH145" s="158">
        <f t="shared" si="7"/>
        <v>0</v>
      </c>
      <c r="BI145" s="158">
        <f t="shared" si="8"/>
        <v>0</v>
      </c>
      <c r="BJ145" s="17" t="s">
        <v>152</v>
      </c>
      <c r="BK145" s="158">
        <f t="shared" si="9"/>
        <v>0</v>
      </c>
      <c r="BL145" s="17" t="s">
        <v>477</v>
      </c>
      <c r="BM145" s="157" t="s">
        <v>1018</v>
      </c>
    </row>
    <row r="146" spans="1:65" s="2" customFormat="1" ht="14.45" customHeight="1" x14ac:dyDescent="0.2">
      <c r="A146" s="32"/>
      <c r="B146" s="144"/>
      <c r="C146" s="168" t="s">
        <v>7</v>
      </c>
      <c r="D146" s="168" t="s">
        <v>189</v>
      </c>
      <c r="E146" s="169" t="s">
        <v>1019</v>
      </c>
      <c r="F146" s="170" t="s">
        <v>1020</v>
      </c>
      <c r="G146" s="171" t="s">
        <v>342</v>
      </c>
      <c r="H146" s="172">
        <v>8</v>
      </c>
      <c r="I146" s="173"/>
      <c r="J146" s="174">
        <f t="shared" si="0"/>
        <v>0</v>
      </c>
      <c r="K146" s="175"/>
      <c r="L146" s="176"/>
      <c r="M146" s="177" t="s">
        <v>1</v>
      </c>
      <c r="N146" s="178" t="s">
        <v>39</v>
      </c>
      <c r="O146" s="58"/>
      <c r="P146" s="155">
        <f t="shared" si="1"/>
        <v>0</v>
      </c>
      <c r="Q146" s="155">
        <v>1.39E-3</v>
      </c>
      <c r="R146" s="155">
        <f t="shared" si="2"/>
        <v>1.112E-2</v>
      </c>
      <c r="S146" s="155">
        <v>0</v>
      </c>
      <c r="T146" s="156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57" t="s">
        <v>787</v>
      </c>
      <c r="AT146" s="157" t="s">
        <v>189</v>
      </c>
      <c r="AU146" s="157" t="s">
        <v>152</v>
      </c>
      <c r="AY146" s="17" t="s">
        <v>144</v>
      </c>
      <c r="BE146" s="158">
        <f t="shared" si="4"/>
        <v>0</v>
      </c>
      <c r="BF146" s="158">
        <f t="shared" si="5"/>
        <v>0</v>
      </c>
      <c r="BG146" s="158">
        <f t="shared" si="6"/>
        <v>0</v>
      </c>
      <c r="BH146" s="158">
        <f t="shared" si="7"/>
        <v>0</v>
      </c>
      <c r="BI146" s="158">
        <f t="shared" si="8"/>
        <v>0</v>
      </c>
      <c r="BJ146" s="17" t="s">
        <v>152</v>
      </c>
      <c r="BK146" s="158">
        <f t="shared" si="9"/>
        <v>0</v>
      </c>
      <c r="BL146" s="17" t="s">
        <v>787</v>
      </c>
      <c r="BM146" s="157" t="s">
        <v>1021</v>
      </c>
    </row>
    <row r="147" spans="1:65" s="2" customFormat="1" ht="14.45" customHeight="1" x14ac:dyDescent="0.2">
      <c r="A147" s="32"/>
      <c r="B147" s="144"/>
      <c r="C147" s="145" t="s">
        <v>255</v>
      </c>
      <c r="D147" s="145" t="s">
        <v>147</v>
      </c>
      <c r="E147" s="146" t="s">
        <v>1022</v>
      </c>
      <c r="F147" s="147" t="s">
        <v>1023</v>
      </c>
      <c r="G147" s="148" t="s">
        <v>223</v>
      </c>
      <c r="H147" s="149">
        <v>417</v>
      </c>
      <c r="I147" s="150"/>
      <c r="J147" s="151">
        <f t="shared" si="0"/>
        <v>0</v>
      </c>
      <c r="K147" s="152"/>
      <c r="L147" s="33"/>
      <c r="M147" s="153" t="s">
        <v>1</v>
      </c>
      <c r="N147" s="154" t="s">
        <v>39</v>
      </c>
      <c r="O147" s="58"/>
      <c r="P147" s="155">
        <f t="shared" si="1"/>
        <v>0</v>
      </c>
      <c r="Q147" s="155">
        <v>0</v>
      </c>
      <c r="R147" s="155">
        <f t="shared" si="2"/>
        <v>0</v>
      </c>
      <c r="S147" s="155">
        <v>0</v>
      </c>
      <c r="T147" s="156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57" t="s">
        <v>477</v>
      </c>
      <c r="AT147" s="157" t="s">
        <v>147</v>
      </c>
      <c r="AU147" s="157" t="s">
        <v>152</v>
      </c>
      <c r="AY147" s="17" t="s">
        <v>144</v>
      </c>
      <c r="BE147" s="158">
        <f t="shared" si="4"/>
        <v>0</v>
      </c>
      <c r="BF147" s="158">
        <f t="shared" si="5"/>
        <v>0</v>
      </c>
      <c r="BG147" s="158">
        <f t="shared" si="6"/>
        <v>0</v>
      </c>
      <c r="BH147" s="158">
        <f t="shared" si="7"/>
        <v>0</v>
      </c>
      <c r="BI147" s="158">
        <f t="shared" si="8"/>
        <v>0</v>
      </c>
      <c r="BJ147" s="17" t="s">
        <v>152</v>
      </c>
      <c r="BK147" s="158">
        <f t="shared" si="9"/>
        <v>0</v>
      </c>
      <c r="BL147" s="17" t="s">
        <v>477</v>
      </c>
      <c r="BM147" s="157" t="s">
        <v>1024</v>
      </c>
    </row>
    <row r="148" spans="1:65" s="2" customFormat="1" ht="14.45" customHeight="1" x14ac:dyDescent="0.2">
      <c r="A148" s="32"/>
      <c r="B148" s="144"/>
      <c r="C148" s="168" t="s">
        <v>259</v>
      </c>
      <c r="D148" s="168" t="s">
        <v>189</v>
      </c>
      <c r="E148" s="169" t="s">
        <v>1025</v>
      </c>
      <c r="F148" s="170" t="s">
        <v>1026</v>
      </c>
      <c r="G148" s="171" t="s">
        <v>223</v>
      </c>
      <c r="H148" s="172">
        <v>417</v>
      </c>
      <c r="I148" s="173"/>
      <c r="J148" s="174">
        <f t="shared" si="0"/>
        <v>0</v>
      </c>
      <c r="K148" s="175"/>
      <c r="L148" s="176"/>
      <c r="M148" s="177" t="s">
        <v>1</v>
      </c>
      <c r="N148" s="178" t="s">
        <v>39</v>
      </c>
      <c r="O148" s="58"/>
      <c r="P148" s="155">
        <f t="shared" si="1"/>
        <v>0</v>
      </c>
      <c r="Q148" s="155">
        <v>3.0000000000000001E-5</v>
      </c>
      <c r="R148" s="155">
        <f t="shared" si="2"/>
        <v>1.251E-2</v>
      </c>
      <c r="S148" s="155">
        <v>0</v>
      </c>
      <c r="T148" s="156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57" t="s">
        <v>787</v>
      </c>
      <c r="AT148" s="157" t="s">
        <v>189</v>
      </c>
      <c r="AU148" s="157" t="s">
        <v>152</v>
      </c>
      <c r="AY148" s="17" t="s">
        <v>144</v>
      </c>
      <c r="BE148" s="158">
        <f t="shared" si="4"/>
        <v>0</v>
      </c>
      <c r="BF148" s="158">
        <f t="shared" si="5"/>
        <v>0</v>
      </c>
      <c r="BG148" s="158">
        <f t="shared" si="6"/>
        <v>0</v>
      </c>
      <c r="BH148" s="158">
        <f t="shared" si="7"/>
        <v>0</v>
      </c>
      <c r="BI148" s="158">
        <f t="shared" si="8"/>
        <v>0</v>
      </c>
      <c r="BJ148" s="17" t="s">
        <v>152</v>
      </c>
      <c r="BK148" s="158">
        <f t="shared" si="9"/>
        <v>0</v>
      </c>
      <c r="BL148" s="17" t="s">
        <v>787</v>
      </c>
      <c r="BM148" s="157" t="s">
        <v>1027</v>
      </c>
    </row>
    <row r="149" spans="1:65" s="2" customFormat="1" ht="14.45" customHeight="1" x14ac:dyDescent="0.2">
      <c r="A149" s="32"/>
      <c r="B149" s="144"/>
      <c r="C149" s="145" t="s">
        <v>265</v>
      </c>
      <c r="D149" s="145" t="s">
        <v>147</v>
      </c>
      <c r="E149" s="146" t="s">
        <v>1028</v>
      </c>
      <c r="F149" s="147" t="s">
        <v>1029</v>
      </c>
      <c r="G149" s="148" t="s">
        <v>223</v>
      </c>
      <c r="H149" s="149">
        <v>110</v>
      </c>
      <c r="I149" s="150"/>
      <c r="J149" s="151">
        <f t="shared" si="0"/>
        <v>0</v>
      </c>
      <c r="K149" s="152"/>
      <c r="L149" s="33"/>
      <c r="M149" s="153" t="s">
        <v>1</v>
      </c>
      <c r="N149" s="154" t="s">
        <v>39</v>
      </c>
      <c r="O149" s="58"/>
      <c r="P149" s="155">
        <f t="shared" si="1"/>
        <v>0</v>
      </c>
      <c r="Q149" s="155">
        <v>0</v>
      </c>
      <c r="R149" s="155">
        <f t="shared" si="2"/>
        <v>0</v>
      </c>
      <c r="S149" s="155">
        <v>0</v>
      </c>
      <c r="T149" s="156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57" t="s">
        <v>477</v>
      </c>
      <c r="AT149" s="157" t="s">
        <v>147</v>
      </c>
      <c r="AU149" s="157" t="s">
        <v>152</v>
      </c>
      <c r="AY149" s="17" t="s">
        <v>144</v>
      </c>
      <c r="BE149" s="158">
        <f t="shared" si="4"/>
        <v>0</v>
      </c>
      <c r="BF149" s="158">
        <f t="shared" si="5"/>
        <v>0</v>
      </c>
      <c r="BG149" s="158">
        <f t="shared" si="6"/>
        <v>0</v>
      </c>
      <c r="BH149" s="158">
        <f t="shared" si="7"/>
        <v>0</v>
      </c>
      <c r="BI149" s="158">
        <f t="shared" si="8"/>
        <v>0</v>
      </c>
      <c r="BJ149" s="17" t="s">
        <v>152</v>
      </c>
      <c r="BK149" s="158">
        <f t="shared" si="9"/>
        <v>0</v>
      </c>
      <c r="BL149" s="17" t="s">
        <v>477</v>
      </c>
      <c r="BM149" s="157" t="s">
        <v>1030</v>
      </c>
    </row>
    <row r="150" spans="1:65" s="2" customFormat="1" ht="14.45" customHeight="1" x14ac:dyDescent="0.2">
      <c r="A150" s="32"/>
      <c r="B150" s="144"/>
      <c r="C150" s="168" t="s">
        <v>271</v>
      </c>
      <c r="D150" s="168" t="s">
        <v>189</v>
      </c>
      <c r="E150" s="169" t="s">
        <v>1031</v>
      </c>
      <c r="F150" s="170" t="s">
        <v>1032</v>
      </c>
      <c r="G150" s="171" t="s">
        <v>223</v>
      </c>
      <c r="H150" s="172">
        <v>110</v>
      </c>
      <c r="I150" s="173"/>
      <c r="J150" s="174">
        <f t="shared" si="0"/>
        <v>0</v>
      </c>
      <c r="K150" s="175"/>
      <c r="L150" s="176"/>
      <c r="M150" s="177" t="s">
        <v>1</v>
      </c>
      <c r="N150" s="178" t="s">
        <v>39</v>
      </c>
      <c r="O150" s="58"/>
      <c r="P150" s="155">
        <f t="shared" si="1"/>
        <v>0</v>
      </c>
      <c r="Q150" s="155">
        <v>5.0000000000000002E-5</v>
      </c>
      <c r="R150" s="155">
        <f t="shared" si="2"/>
        <v>5.5000000000000005E-3</v>
      </c>
      <c r="S150" s="155">
        <v>0</v>
      </c>
      <c r="T150" s="156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57" t="s">
        <v>787</v>
      </c>
      <c r="AT150" s="157" t="s">
        <v>189</v>
      </c>
      <c r="AU150" s="157" t="s">
        <v>152</v>
      </c>
      <c r="AY150" s="17" t="s">
        <v>144</v>
      </c>
      <c r="BE150" s="158">
        <f t="shared" si="4"/>
        <v>0</v>
      </c>
      <c r="BF150" s="158">
        <f t="shared" si="5"/>
        <v>0</v>
      </c>
      <c r="BG150" s="158">
        <f t="shared" si="6"/>
        <v>0</v>
      </c>
      <c r="BH150" s="158">
        <f t="shared" si="7"/>
        <v>0</v>
      </c>
      <c r="BI150" s="158">
        <f t="shared" si="8"/>
        <v>0</v>
      </c>
      <c r="BJ150" s="17" t="s">
        <v>152</v>
      </c>
      <c r="BK150" s="158">
        <f t="shared" si="9"/>
        <v>0</v>
      </c>
      <c r="BL150" s="17" t="s">
        <v>787</v>
      </c>
      <c r="BM150" s="157" t="s">
        <v>1033</v>
      </c>
    </row>
    <row r="151" spans="1:65" s="2" customFormat="1" ht="14.45" customHeight="1" x14ac:dyDescent="0.2">
      <c r="A151" s="32"/>
      <c r="B151" s="144"/>
      <c r="C151" s="145" t="s">
        <v>275</v>
      </c>
      <c r="D151" s="145" t="s">
        <v>147</v>
      </c>
      <c r="E151" s="146" t="s">
        <v>1034</v>
      </c>
      <c r="F151" s="147" t="s">
        <v>1035</v>
      </c>
      <c r="G151" s="148" t="s">
        <v>223</v>
      </c>
      <c r="H151" s="149">
        <v>910</v>
      </c>
      <c r="I151" s="150"/>
      <c r="J151" s="151">
        <f t="shared" si="0"/>
        <v>0</v>
      </c>
      <c r="K151" s="152"/>
      <c r="L151" s="33"/>
      <c r="M151" s="153" t="s">
        <v>1</v>
      </c>
      <c r="N151" s="154" t="s">
        <v>39</v>
      </c>
      <c r="O151" s="58"/>
      <c r="P151" s="155">
        <f t="shared" si="1"/>
        <v>0</v>
      </c>
      <c r="Q151" s="155">
        <v>0</v>
      </c>
      <c r="R151" s="155">
        <f t="shared" si="2"/>
        <v>0</v>
      </c>
      <c r="S151" s="155">
        <v>0</v>
      </c>
      <c r="T151" s="156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57" t="s">
        <v>477</v>
      </c>
      <c r="AT151" s="157" t="s">
        <v>147</v>
      </c>
      <c r="AU151" s="157" t="s">
        <v>152</v>
      </c>
      <c r="AY151" s="17" t="s">
        <v>144</v>
      </c>
      <c r="BE151" s="158">
        <f t="shared" si="4"/>
        <v>0</v>
      </c>
      <c r="BF151" s="158">
        <f t="shared" si="5"/>
        <v>0</v>
      </c>
      <c r="BG151" s="158">
        <f t="shared" si="6"/>
        <v>0</v>
      </c>
      <c r="BH151" s="158">
        <f t="shared" si="7"/>
        <v>0</v>
      </c>
      <c r="BI151" s="158">
        <f t="shared" si="8"/>
        <v>0</v>
      </c>
      <c r="BJ151" s="17" t="s">
        <v>152</v>
      </c>
      <c r="BK151" s="158">
        <f t="shared" si="9"/>
        <v>0</v>
      </c>
      <c r="BL151" s="17" t="s">
        <v>477</v>
      </c>
      <c r="BM151" s="157" t="s">
        <v>1036</v>
      </c>
    </row>
    <row r="152" spans="1:65" s="2" customFormat="1" ht="14.45" customHeight="1" x14ac:dyDescent="0.2">
      <c r="A152" s="32"/>
      <c r="B152" s="144"/>
      <c r="C152" s="168" t="s">
        <v>280</v>
      </c>
      <c r="D152" s="168" t="s">
        <v>189</v>
      </c>
      <c r="E152" s="169" t="s">
        <v>1037</v>
      </c>
      <c r="F152" s="170" t="s">
        <v>1038</v>
      </c>
      <c r="G152" s="171" t="s">
        <v>223</v>
      </c>
      <c r="H152" s="172">
        <v>910</v>
      </c>
      <c r="I152" s="173"/>
      <c r="J152" s="174">
        <f t="shared" si="0"/>
        <v>0</v>
      </c>
      <c r="K152" s="175"/>
      <c r="L152" s="176"/>
      <c r="M152" s="177" t="s">
        <v>1</v>
      </c>
      <c r="N152" s="178" t="s">
        <v>39</v>
      </c>
      <c r="O152" s="58"/>
      <c r="P152" s="155">
        <f t="shared" si="1"/>
        <v>0</v>
      </c>
      <c r="Q152" s="155">
        <v>1.3999999999999999E-4</v>
      </c>
      <c r="R152" s="155">
        <f t="shared" si="2"/>
        <v>0.12739999999999999</v>
      </c>
      <c r="S152" s="155">
        <v>0</v>
      </c>
      <c r="T152" s="156">
        <f t="shared" si="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57" t="s">
        <v>787</v>
      </c>
      <c r="AT152" s="157" t="s">
        <v>189</v>
      </c>
      <c r="AU152" s="157" t="s">
        <v>152</v>
      </c>
      <c r="AY152" s="17" t="s">
        <v>144</v>
      </c>
      <c r="BE152" s="158">
        <f t="shared" si="4"/>
        <v>0</v>
      </c>
      <c r="BF152" s="158">
        <f t="shared" si="5"/>
        <v>0</v>
      </c>
      <c r="BG152" s="158">
        <f t="shared" si="6"/>
        <v>0</v>
      </c>
      <c r="BH152" s="158">
        <f t="shared" si="7"/>
        <v>0</v>
      </c>
      <c r="BI152" s="158">
        <f t="shared" si="8"/>
        <v>0</v>
      </c>
      <c r="BJ152" s="17" t="s">
        <v>152</v>
      </c>
      <c r="BK152" s="158">
        <f t="shared" si="9"/>
        <v>0</v>
      </c>
      <c r="BL152" s="17" t="s">
        <v>787</v>
      </c>
      <c r="BM152" s="157" t="s">
        <v>1039</v>
      </c>
    </row>
    <row r="153" spans="1:65" s="2" customFormat="1" ht="14.45" customHeight="1" x14ac:dyDescent="0.2">
      <c r="A153" s="32"/>
      <c r="B153" s="144"/>
      <c r="C153" s="145" t="s">
        <v>283</v>
      </c>
      <c r="D153" s="145" t="s">
        <v>147</v>
      </c>
      <c r="E153" s="146" t="s">
        <v>1040</v>
      </c>
      <c r="F153" s="147" t="s">
        <v>1041</v>
      </c>
      <c r="G153" s="148" t="s">
        <v>223</v>
      </c>
      <c r="H153" s="149">
        <v>32</v>
      </c>
      <c r="I153" s="150"/>
      <c r="J153" s="151">
        <f t="shared" si="0"/>
        <v>0</v>
      </c>
      <c r="K153" s="152"/>
      <c r="L153" s="33"/>
      <c r="M153" s="153" t="s">
        <v>1</v>
      </c>
      <c r="N153" s="154" t="s">
        <v>39</v>
      </c>
      <c r="O153" s="58"/>
      <c r="P153" s="155">
        <f t="shared" si="1"/>
        <v>0</v>
      </c>
      <c r="Q153" s="155">
        <v>0</v>
      </c>
      <c r="R153" s="155">
        <f t="shared" si="2"/>
        <v>0</v>
      </c>
      <c r="S153" s="155">
        <v>0</v>
      </c>
      <c r="T153" s="156">
        <f t="shared" si="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57" t="s">
        <v>477</v>
      </c>
      <c r="AT153" s="157" t="s">
        <v>147</v>
      </c>
      <c r="AU153" s="157" t="s">
        <v>152</v>
      </c>
      <c r="AY153" s="17" t="s">
        <v>144</v>
      </c>
      <c r="BE153" s="158">
        <f t="shared" si="4"/>
        <v>0</v>
      </c>
      <c r="BF153" s="158">
        <f t="shared" si="5"/>
        <v>0</v>
      </c>
      <c r="BG153" s="158">
        <f t="shared" si="6"/>
        <v>0</v>
      </c>
      <c r="BH153" s="158">
        <f t="shared" si="7"/>
        <v>0</v>
      </c>
      <c r="BI153" s="158">
        <f t="shared" si="8"/>
        <v>0</v>
      </c>
      <c r="BJ153" s="17" t="s">
        <v>152</v>
      </c>
      <c r="BK153" s="158">
        <f t="shared" si="9"/>
        <v>0</v>
      </c>
      <c r="BL153" s="17" t="s">
        <v>477</v>
      </c>
      <c r="BM153" s="157" t="s">
        <v>1042</v>
      </c>
    </row>
    <row r="154" spans="1:65" s="2" customFormat="1" ht="14.45" customHeight="1" x14ac:dyDescent="0.2">
      <c r="A154" s="32"/>
      <c r="B154" s="144"/>
      <c r="C154" s="168" t="s">
        <v>286</v>
      </c>
      <c r="D154" s="168" t="s">
        <v>189</v>
      </c>
      <c r="E154" s="169" t="s">
        <v>1043</v>
      </c>
      <c r="F154" s="170" t="s">
        <v>1044</v>
      </c>
      <c r="G154" s="171" t="s">
        <v>223</v>
      </c>
      <c r="H154" s="172">
        <v>32</v>
      </c>
      <c r="I154" s="173"/>
      <c r="J154" s="174">
        <f t="shared" si="0"/>
        <v>0</v>
      </c>
      <c r="K154" s="175"/>
      <c r="L154" s="176"/>
      <c r="M154" s="177" t="s">
        <v>1</v>
      </c>
      <c r="N154" s="178" t="s">
        <v>39</v>
      </c>
      <c r="O154" s="58"/>
      <c r="P154" s="155">
        <f t="shared" si="1"/>
        <v>0</v>
      </c>
      <c r="Q154" s="155">
        <v>9.6000000000000002E-4</v>
      </c>
      <c r="R154" s="155">
        <f t="shared" si="2"/>
        <v>3.0720000000000001E-2</v>
      </c>
      <c r="S154" s="155">
        <v>0</v>
      </c>
      <c r="T154" s="156">
        <f t="shared" si="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57" t="s">
        <v>787</v>
      </c>
      <c r="AT154" s="157" t="s">
        <v>189</v>
      </c>
      <c r="AU154" s="157" t="s">
        <v>152</v>
      </c>
      <c r="AY154" s="17" t="s">
        <v>144</v>
      </c>
      <c r="BE154" s="158">
        <f t="shared" si="4"/>
        <v>0</v>
      </c>
      <c r="BF154" s="158">
        <f t="shared" si="5"/>
        <v>0</v>
      </c>
      <c r="BG154" s="158">
        <f t="shared" si="6"/>
        <v>0</v>
      </c>
      <c r="BH154" s="158">
        <f t="shared" si="7"/>
        <v>0</v>
      </c>
      <c r="BI154" s="158">
        <f t="shared" si="8"/>
        <v>0</v>
      </c>
      <c r="BJ154" s="17" t="s">
        <v>152</v>
      </c>
      <c r="BK154" s="158">
        <f t="shared" si="9"/>
        <v>0</v>
      </c>
      <c r="BL154" s="17" t="s">
        <v>787</v>
      </c>
      <c r="BM154" s="157" t="s">
        <v>1045</v>
      </c>
    </row>
    <row r="155" spans="1:65" s="2" customFormat="1" ht="14.45" customHeight="1" x14ac:dyDescent="0.2">
      <c r="A155" s="32"/>
      <c r="B155" s="144"/>
      <c r="C155" s="168" t="s">
        <v>288</v>
      </c>
      <c r="D155" s="168" t="s">
        <v>189</v>
      </c>
      <c r="E155" s="169" t="s">
        <v>1046</v>
      </c>
      <c r="F155" s="170" t="s">
        <v>1047</v>
      </c>
      <c r="G155" s="171" t="s">
        <v>342</v>
      </c>
      <c r="H155" s="172">
        <v>1</v>
      </c>
      <c r="I155" s="173"/>
      <c r="J155" s="174">
        <f t="shared" si="0"/>
        <v>0</v>
      </c>
      <c r="K155" s="175"/>
      <c r="L155" s="176"/>
      <c r="M155" s="177" t="s">
        <v>1</v>
      </c>
      <c r="N155" s="178" t="s">
        <v>39</v>
      </c>
      <c r="O155" s="58"/>
      <c r="P155" s="155">
        <f t="shared" si="1"/>
        <v>0</v>
      </c>
      <c r="Q155" s="155">
        <v>6.9999999999999994E-5</v>
      </c>
      <c r="R155" s="155">
        <f t="shared" si="2"/>
        <v>6.9999999999999994E-5</v>
      </c>
      <c r="S155" s="155">
        <v>0</v>
      </c>
      <c r="T155" s="156">
        <f t="shared" si="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57" t="s">
        <v>787</v>
      </c>
      <c r="AT155" s="157" t="s">
        <v>189</v>
      </c>
      <c r="AU155" s="157" t="s">
        <v>152</v>
      </c>
      <c r="AY155" s="17" t="s">
        <v>144</v>
      </c>
      <c r="BE155" s="158">
        <f t="shared" si="4"/>
        <v>0</v>
      </c>
      <c r="BF155" s="158">
        <f t="shared" si="5"/>
        <v>0</v>
      </c>
      <c r="BG155" s="158">
        <f t="shared" si="6"/>
        <v>0</v>
      </c>
      <c r="BH155" s="158">
        <f t="shared" si="7"/>
        <v>0</v>
      </c>
      <c r="BI155" s="158">
        <f t="shared" si="8"/>
        <v>0</v>
      </c>
      <c r="BJ155" s="17" t="s">
        <v>152</v>
      </c>
      <c r="BK155" s="158">
        <f t="shared" si="9"/>
        <v>0</v>
      </c>
      <c r="BL155" s="17" t="s">
        <v>787</v>
      </c>
      <c r="BM155" s="157" t="s">
        <v>1048</v>
      </c>
    </row>
    <row r="156" spans="1:65" s="12" customFormat="1" ht="22.9" customHeight="1" x14ac:dyDescent="0.2">
      <c r="B156" s="131"/>
      <c r="D156" s="132" t="s">
        <v>72</v>
      </c>
      <c r="E156" s="142" t="s">
        <v>1049</v>
      </c>
      <c r="F156" s="142" t="s">
        <v>1050</v>
      </c>
      <c r="I156" s="134"/>
      <c r="J156" s="143">
        <f>BK156</f>
        <v>0</v>
      </c>
      <c r="L156" s="131"/>
      <c r="M156" s="136"/>
      <c r="N156" s="137"/>
      <c r="O156" s="137"/>
      <c r="P156" s="138">
        <f>P157</f>
        <v>0</v>
      </c>
      <c r="Q156" s="137"/>
      <c r="R156" s="138">
        <f>R157</f>
        <v>0</v>
      </c>
      <c r="S156" s="137"/>
      <c r="T156" s="139">
        <f>T157</f>
        <v>0</v>
      </c>
      <c r="AR156" s="132" t="s">
        <v>160</v>
      </c>
      <c r="AT156" s="140" t="s">
        <v>72</v>
      </c>
      <c r="AU156" s="140" t="s">
        <v>81</v>
      </c>
      <c r="AY156" s="132" t="s">
        <v>144</v>
      </c>
      <c r="BK156" s="141">
        <f>BK157</f>
        <v>0</v>
      </c>
    </row>
    <row r="157" spans="1:65" s="2" customFormat="1" ht="14.45" customHeight="1" x14ac:dyDescent="0.2">
      <c r="A157" s="32"/>
      <c r="B157" s="144"/>
      <c r="C157" s="145" t="s">
        <v>292</v>
      </c>
      <c r="D157" s="145" t="s">
        <v>147</v>
      </c>
      <c r="E157" s="146" t="s">
        <v>1051</v>
      </c>
      <c r="F157" s="147" t="s">
        <v>1052</v>
      </c>
      <c r="G157" s="148" t="s">
        <v>342</v>
      </c>
      <c r="H157" s="149">
        <v>12</v>
      </c>
      <c r="I157" s="150"/>
      <c r="J157" s="151">
        <f>ROUND(I157*H157,2)</f>
        <v>0</v>
      </c>
      <c r="K157" s="152"/>
      <c r="L157" s="33"/>
      <c r="M157" s="153" t="s">
        <v>1</v>
      </c>
      <c r="N157" s="154" t="s">
        <v>39</v>
      </c>
      <c r="O157" s="58"/>
      <c r="P157" s="155">
        <f>O157*H157</f>
        <v>0</v>
      </c>
      <c r="Q157" s="155">
        <v>0</v>
      </c>
      <c r="R157" s="155">
        <f>Q157*H157</f>
        <v>0</v>
      </c>
      <c r="S157" s="155">
        <v>0</v>
      </c>
      <c r="T157" s="156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57" t="s">
        <v>477</v>
      </c>
      <c r="AT157" s="157" t="s">
        <v>147</v>
      </c>
      <c r="AU157" s="157" t="s">
        <v>152</v>
      </c>
      <c r="AY157" s="17" t="s">
        <v>144</v>
      </c>
      <c r="BE157" s="158">
        <f>IF(N157="základná",J157,0)</f>
        <v>0</v>
      </c>
      <c r="BF157" s="158">
        <f>IF(N157="znížená",J157,0)</f>
        <v>0</v>
      </c>
      <c r="BG157" s="158">
        <f>IF(N157="zákl. prenesená",J157,0)</f>
        <v>0</v>
      </c>
      <c r="BH157" s="158">
        <f>IF(N157="zníž. prenesená",J157,0)</f>
        <v>0</v>
      </c>
      <c r="BI157" s="158">
        <f>IF(N157="nulová",J157,0)</f>
        <v>0</v>
      </c>
      <c r="BJ157" s="17" t="s">
        <v>152</v>
      </c>
      <c r="BK157" s="158">
        <f>ROUND(I157*H157,2)</f>
        <v>0</v>
      </c>
      <c r="BL157" s="17" t="s">
        <v>477</v>
      </c>
      <c r="BM157" s="157" t="s">
        <v>1053</v>
      </c>
    </row>
    <row r="158" spans="1:65" s="12" customFormat="1" ht="25.9" customHeight="1" x14ac:dyDescent="0.2">
      <c r="B158" s="131"/>
      <c r="D158" s="132" t="s">
        <v>72</v>
      </c>
      <c r="E158" s="133" t="s">
        <v>1054</v>
      </c>
      <c r="F158" s="133" t="s">
        <v>1055</v>
      </c>
      <c r="I158" s="134"/>
      <c r="J158" s="135">
        <f>BK158</f>
        <v>0</v>
      </c>
      <c r="L158" s="131"/>
      <c r="M158" s="136"/>
      <c r="N158" s="137"/>
      <c r="O158" s="137"/>
      <c r="P158" s="138">
        <f>P159+P164</f>
        <v>0</v>
      </c>
      <c r="Q158" s="137"/>
      <c r="R158" s="138">
        <f>R159+R164</f>
        <v>0</v>
      </c>
      <c r="S158" s="137"/>
      <c r="T158" s="139">
        <f>T159+T164</f>
        <v>0</v>
      </c>
      <c r="AR158" s="132" t="s">
        <v>151</v>
      </c>
      <c r="AT158" s="140" t="s">
        <v>72</v>
      </c>
      <c r="AU158" s="140" t="s">
        <v>73</v>
      </c>
      <c r="AY158" s="132" t="s">
        <v>144</v>
      </c>
      <c r="BK158" s="141">
        <f>BK159+BK164</f>
        <v>0</v>
      </c>
    </row>
    <row r="159" spans="1:65" s="12" customFormat="1" ht="22.9" customHeight="1" x14ac:dyDescent="0.2">
      <c r="B159" s="131"/>
      <c r="D159" s="132" t="s">
        <v>72</v>
      </c>
      <c r="E159" s="142" t="s">
        <v>1056</v>
      </c>
      <c r="F159" s="142" t="s">
        <v>1057</v>
      </c>
      <c r="I159" s="134"/>
      <c r="J159" s="143">
        <f>BK159</f>
        <v>0</v>
      </c>
      <c r="L159" s="131"/>
      <c r="M159" s="136"/>
      <c r="N159" s="137"/>
      <c r="O159" s="137"/>
      <c r="P159" s="138">
        <f>SUM(P160:P163)</f>
        <v>0</v>
      </c>
      <c r="Q159" s="137"/>
      <c r="R159" s="138">
        <f>SUM(R160:R163)</f>
        <v>0</v>
      </c>
      <c r="S159" s="137"/>
      <c r="T159" s="139">
        <f>SUM(T160:T163)</f>
        <v>0</v>
      </c>
      <c r="AR159" s="132" t="s">
        <v>151</v>
      </c>
      <c r="AT159" s="140" t="s">
        <v>72</v>
      </c>
      <c r="AU159" s="140" t="s">
        <v>81</v>
      </c>
      <c r="AY159" s="132" t="s">
        <v>144</v>
      </c>
      <c r="BK159" s="141">
        <f>SUM(BK160:BK163)</f>
        <v>0</v>
      </c>
    </row>
    <row r="160" spans="1:65" s="2" customFormat="1" ht="14.45" customHeight="1" x14ac:dyDescent="0.2">
      <c r="A160" s="32"/>
      <c r="B160" s="144"/>
      <c r="C160" s="145" t="s">
        <v>297</v>
      </c>
      <c r="D160" s="145" t="s">
        <v>147</v>
      </c>
      <c r="E160" s="146" t="s">
        <v>1058</v>
      </c>
      <c r="F160" s="147" t="s">
        <v>1059</v>
      </c>
      <c r="G160" s="148" t="s">
        <v>1060</v>
      </c>
      <c r="H160" s="149">
        <v>24</v>
      </c>
      <c r="I160" s="150"/>
      <c r="J160" s="151">
        <f>ROUND(I160*H160,2)</f>
        <v>0</v>
      </c>
      <c r="K160" s="152"/>
      <c r="L160" s="33"/>
      <c r="M160" s="153" t="s">
        <v>1</v>
      </c>
      <c r="N160" s="154" t="s">
        <v>39</v>
      </c>
      <c r="O160" s="58"/>
      <c r="P160" s="155">
        <f>O160*H160</f>
        <v>0</v>
      </c>
      <c r="Q160" s="155">
        <v>0</v>
      </c>
      <c r="R160" s="155">
        <f>Q160*H160</f>
        <v>0</v>
      </c>
      <c r="S160" s="155">
        <v>0</v>
      </c>
      <c r="T160" s="156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57" t="s">
        <v>1061</v>
      </c>
      <c r="AT160" s="157" t="s">
        <v>147</v>
      </c>
      <c r="AU160" s="157" t="s">
        <v>152</v>
      </c>
      <c r="AY160" s="17" t="s">
        <v>144</v>
      </c>
      <c r="BE160" s="158">
        <f>IF(N160="základná",J160,0)</f>
        <v>0</v>
      </c>
      <c r="BF160" s="158">
        <f>IF(N160="znížená",J160,0)</f>
        <v>0</v>
      </c>
      <c r="BG160" s="158">
        <f>IF(N160="zákl. prenesená",J160,0)</f>
        <v>0</v>
      </c>
      <c r="BH160" s="158">
        <f>IF(N160="zníž. prenesená",J160,0)</f>
        <v>0</v>
      </c>
      <c r="BI160" s="158">
        <f>IF(N160="nulová",J160,0)</f>
        <v>0</v>
      </c>
      <c r="BJ160" s="17" t="s">
        <v>152</v>
      </c>
      <c r="BK160" s="158">
        <f>ROUND(I160*H160,2)</f>
        <v>0</v>
      </c>
      <c r="BL160" s="17" t="s">
        <v>1061</v>
      </c>
      <c r="BM160" s="157" t="s">
        <v>1062</v>
      </c>
    </row>
    <row r="161" spans="1:65" s="2" customFormat="1" ht="14.45" customHeight="1" x14ac:dyDescent="0.2">
      <c r="A161" s="32"/>
      <c r="B161" s="144"/>
      <c r="C161" s="145" t="s">
        <v>301</v>
      </c>
      <c r="D161" s="145" t="s">
        <v>147</v>
      </c>
      <c r="E161" s="146" t="s">
        <v>1063</v>
      </c>
      <c r="F161" s="147" t="s">
        <v>1064</v>
      </c>
      <c r="G161" s="148" t="s">
        <v>908</v>
      </c>
      <c r="H161" s="149">
        <v>1</v>
      </c>
      <c r="I161" s="150"/>
      <c r="J161" s="151">
        <f>ROUND(I161*H161,2)</f>
        <v>0</v>
      </c>
      <c r="K161" s="152"/>
      <c r="L161" s="33"/>
      <c r="M161" s="153" t="s">
        <v>1</v>
      </c>
      <c r="N161" s="154" t="s">
        <v>39</v>
      </c>
      <c r="O161" s="58"/>
      <c r="P161" s="155">
        <f>O161*H161</f>
        <v>0</v>
      </c>
      <c r="Q161" s="155">
        <v>0</v>
      </c>
      <c r="R161" s="155">
        <f>Q161*H161</f>
        <v>0</v>
      </c>
      <c r="S161" s="155">
        <v>0</v>
      </c>
      <c r="T161" s="156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57" t="s">
        <v>1061</v>
      </c>
      <c r="AT161" s="157" t="s">
        <v>147</v>
      </c>
      <c r="AU161" s="157" t="s">
        <v>152</v>
      </c>
      <c r="AY161" s="17" t="s">
        <v>144</v>
      </c>
      <c r="BE161" s="158">
        <f>IF(N161="základná",J161,0)</f>
        <v>0</v>
      </c>
      <c r="BF161" s="158">
        <f>IF(N161="znížená",J161,0)</f>
        <v>0</v>
      </c>
      <c r="BG161" s="158">
        <f>IF(N161="zákl. prenesená",J161,0)</f>
        <v>0</v>
      </c>
      <c r="BH161" s="158">
        <f>IF(N161="zníž. prenesená",J161,0)</f>
        <v>0</v>
      </c>
      <c r="BI161" s="158">
        <f>IF(N161="nulová",J161,0)</f>
        <v>0</v>
      </c>
      <c r="BJ161" s="17" t="s">
        <v>152</v>
      </c>
      <c r="BK161" s="158">
        <f>ROUND(I161*H161,2)</f>
        <v>0</v>
      </c>
      <c r="BL161" s="17" t="s">
        <v>1061</v>
      </c>
      <c r="BM161" s="157" t="s">
        <v>1065</v>
      </c>
    </row>
    <row r="162" spans="1:65" s="2" customFormat="1" ht="14.45" customHeight="1" x14ac:dyDescent="0.2">
      <c r="A162" s="32"/>
      <c r="B162" s="144"/>
      <c r="C162" s="145" t="s">
        <v>305</v>
      </c>
      <c r="D162" s="145" t="s">
        <v>147</v>
      </c>
      <c r="E162" s="146" t="s">
        <v>1066</v>
      </c>
      <c r="F162" s="147" t="s">
        <v>1067</v>
      </c>
      <c r="G162" s="148" t="s">
        <v>908</v>
      </c>
      <c r="H162" s="149">
        <v>1</v>
      </c>
      <c r="I162" s="150"/>
      <c r="J162" s="151">
        <f>ROUND(I162*H162,2)</f>
        <v>0</v>
      </c>
      <c r="K162" s="152"/>
      <c r="L162" s="33"/>
      <c r="M162" s="153" t="s">
        <v>1</v>
      </c>
      <c r="N162" s="154" t="s">
        <v>39</v>
      </c>
      <c r="O162" s="58"/>
      <c r="P162" s="155">
        <f>O162*H162</f>
        <v>0</v>
      </c>
      <c r="Q162" s="155">
        <v>0</v>
      </c>
      <c r="R162" s="155">
        <f>Q162*H162</f>
        <v>0</v>
      </c>
      <c r="S162" s="155">
        <v>0</v>
      </c>
      <c r="T162" s="156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57" t="s">
        <v>1061</v>
      </c>
      <c r="AT162" s="157" t="s">
        <v>147</v>
      </c>
      <c r="AU162" s="157" t="s">
        <v>152</v>
      </c>
      <c r="AY162" s="17" t="s">
        <v>144</v>
      </c>
      <c r="BE162" s="158">
        <f>IF(N162="základná",J162,0)</f>
        <v>0</v>
      </c>
      <c r="BF162" s="158">
        <f>IF(N162="znížená",J162,0)</f>
        <v>0</v>
      </c>
      <c r="BG162" s="158">
        <f>IF(N162="zákl. prenesená",J162,0)</f>
        <v>0</v>
      </c>
      <c r="BH162" s="158">
        <f>IF(N162="zníž. prenesená",J162,0)</f>
        <v>0</v>
      </c>
      <c r="BI162" s="158">
        <f>IF(N162="nulová",J162,0)</f>
        <v>0</v>
      </c>
      <c r="BJ162" s="17" t="s">
        <v>152</v>
      </c>
      <c r="BK162" s="158">
        <f>ROUND(I162*H162,2)</f>
        <v>0</v>
      </c>
      <c r="BL162" s="17" t="s">
        <v>1061</v>
      </c>
      <c r="BM162" s="157" t="s">
        <v>1068</v>
      </c>
    </row>
    <row r="163" spans="1:65" s="2" customFormat="1" ht="14.45" customHeight="1" x14ac:dyDescent="0.2">
      <c r="A163" s="32"/>
      <c r="B163" s="144"/>
      <c r="C163" s="145" t="s">
        <v>309</v>
      </c>
      <c r="D163" s="145" t="s">
        <v>147</v>
      </c>
      <c r="E163" s="146" t="s">
        <v>1069</v>
      </c>
      <c r="F163" s="147" t="s">
        <v>1070</v>
      </c>
      <c r="G163" s="148" t="s">
        <v>908</v>
      </c>
      <c r="H163" s="149">
        <v>1</v>
      </c>
      <c r="I163" s="150"/>
      <c r="J163" s="151">
        <f>ROUND(I163*H163,2)</f>
        <v>0</v>
      </c>
      <c r="K163" s="152"/>
      <c r="L163" s="33"/>
      <c r="M163" s="153" t="s">
        <v>1</v>
      </c>
      <c r="N163" s="154" t="s">
        <v>39</v>
      </c>
      <c r="O163" s="58"/>
      <c r="P163" s="155">
        <f>O163*H163</f>
        <v>0</v>
      </c>
      <c r="Q163" s="155">
        <v>0</v>
      </c>
      <c r="R163" s="155">
        <f>Q163*H163</f>
        <v>0</v>
      </c>
      <c r="S163" s="155">
        <v>0</v>
      </c>
      <c r="T163" s="156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57" t="s">
        <v>1061</v>
      </c>
      <c r="AT163" s="157" t="s">
        <v>147</v>
      </c>
      <c r="AU163" s="157" t="s">
        <v>152</v>
      </c>
      <c r="AY163" s="17" t="s">
        <v>144</v>
      </c>
      <c r="BE163" s="158">
        <f>IF(N163="základná",J163,0)</f>
        <v>0</v>
      </c>
      <c r="BF163" s="158">
        <f>IF(N163="znížená",J163,0)</f>
        <v>0</v>
      </c>
      <c r="BG163" s="158">
        <f>IF(N163="zákl. prenesená",J163,0)</f>
        <v>0</v>
      </c>
      <c r="BH163" s="158">
        <f>IF(N163="zníž. prenesená",J163,0)</f>
        <v>0</v>
      </c>
      <c r="BI163" s="158">
        <f>IF(N163="nulová",J163,0)</f>
        <v>0</v>
      </c>
      <c r="BJ163" s="17" t="s">
        <v>152</v>
      </c>
      <c r="BK163" s="158">
        <f>ROUND(I163*H163,2)</f>
        <v>0</v>
      </c>
      <c r="BL163" s="17" t="s">
        <v>1061</v>
      </c>
      <c r="BM163" s="157" t="s">
        <v>1071</v>
      </c>
    </row>
    <row r="164" spans="1:65" s="12" customFormat="1" ht="22.9" customHeight="1" x14ac:dyDescent="0.2">
      <c r="B164" s="131"/>
      <c r="D164" s="132" t="s">
        <v>72</v>
      </c>
      <c r="E164" s="142" t="s">
        <v>1072</v>
      </c>
      <c r="F164" s="142" t="s">
        <v>1073</v>
      </c>
      <c r="I164" s="134"/>
      <c r="J164" s="143">
        <f>BK164</f>
        <v>0</v>
      </c>
      <c r="L164" s="131"/>
      <c r="M164" s="136"/>
      <c r="N164" s="137"/>
      <c r="O164" s="137"/>
      <c r="P164" s="138">
        <f>SUM(P165:P166)</f>
        <v>0</v>
      </c>
      <c r="Q164" s="137"/>
      <c r="R164" s="138">
        <f>SUM(R165:R166)</f>
        <v>0</v>
      </c>
      <c r="S164" s="137"/>
      <c r="T164" s="139">
        <f>SUM(T165:T166)</f>
        <v>0</v>
      </c>
      <c r="AR164" s="132" t="s">
        <v>151</v>
      </c>
      <c r="AT164" s="140" t="s">
        <v>72</v>
      </c>
      <c r="AU164" s="140" t="s">
        <v>81</v>
      </c>
      <c r="AY164" s="132" t="s">
        <v>144</v>
      </c>
      <c r="BK164" s="141">
        <f>SUM(BK165:BK166)</f>
        <v>0</v>
      </c>
    </row>
    <row r="165" spans="1:65" s="2" customFormat="1" ht="14.45" customHeight="1" x14ac:dyDescent="0.2">
      <c r="A165" s="32"/>
      <c r="B165" s="144"/>
      <c r="C165" s="168" t="s">
        <v>313</v>
      </c>
      <c r="D165" s="168" t="s">
        <v>189</v>
      </c>
      <c r="E165" s="169" t="s">
        <v>1074</v>
      </c>
      <c r="F165" s="170" t="s">
        <v>1075</v>
      </c>
      <c r="G165" s="171" t="s">
        <v>908</v>
      </c>
      <c r="H165" s="172">
        <v>1</v>
      </c>
      <c r="I165" s="173"/>
      <c r="J165" s="174">
        <f>ROUND(I165*H165,2)</f>
        <v>0</v>
      </c>
      <c r="K165" s="175"/>
      <c r="L165" s="176"/>
      <c r="M165" s="177" t="s">
        <v>1</v>
      </c>
      <c r="N165" s="178" t="s">
        <v>39</v>
      </c>
      <c r="O165" s="58"/>
      <c r="P165" s="155">
        <f>O165*H165</f>
        <v>0</v>
      </c>
      <c r="Q165" s="155">
        <v>0</v>
      </c>
      <c r="R165" s="155">
        <f>Q165*H165</f>
        <v>0</v>
      </c>
      <c r="S165" s="155">
        <v>0</v>
      </c>
      <c r="T165" s="156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57" t="s">
        <v>1061</v>
      </c>
      <c r="AT165" s="157" t="s">
        <v>189</v>
      </c>
      <c r="AU165" s="157" t="s">
        <v>152</v>
      </c>
      <c r="AY165" s="17" t="s">
        <v>144</v>
      </c>
      <c r="BE165" s="158">
        <f>IF(N165="základná",J165,0)</f>
        <v>0</v>
      </c>
      <c r="BF165" s="158">
        <f>IF(N165="znížená",J165,0)</f>
        <v>0</v>
      </c>
      <c r="BG165" s="158">
        <f>IF(N165="zákl. prenesená",J165,0)</f>
        <v>0</v>
      </c>
      <c r="BH165" s="158">
        <f>IF(N165="zníž. prenesená",J165,0)</f>
        <v>0</v>
      </c>
      <c r="BI165" s="158">
        <f>IF(N165="nulová",J165,0)</f>
        <v>0</v>
      </c>
      <c r="BJ165" s="17" t="s">
        <v>152</v>
      </c>
      <c r="BK165" s="158">
        <f>ROUND(I165*H165,2)</f>
        <v>0</v>
      </c>
      <c r="BL165" s="17" t="s">
        <v>1061</v>
      </c>
      <c r="BM165" s="157" t="s">
        <v>1076</v>
      </c>
    </row>
    <row r="166" spans="1:65" s="2" customFormat="1" ht="14.45" customHeight="1" x14ac:dyDescent="0.2">
      <c r="A166" s="32"/>
      <c r="B166" s="144"/>
      <c r="C166" s="145" t="s">
        <v>319</v>
      </c>
      <c r="D166" s="145" t="s">
        <v>147</v>
      </c>
      <c r="E166" s="146" t="s">
        <v>1077</v>
      </c>
      <c r="F166" s="147" t="s">
        <v>1078</v>
      </c>
      <c r="G166" s="148" t="s">
        <v>1079</v>
      </c>
      <c r="H166" s="149">
        <v>64</v>
      </c>
      <c r="I166" s="150"/>
      <c r="J166" s="151">
        <f>ROUND(I166*H166,2)</f>
        <v>0</v>
      </c>
      <c r="K166" s="152"/>
      <c r="L166" s="33"/>
      <c r="M166" s="194" t="s">
        <v>1</v>
      </c>
      <c r="N166" s="195" t="s">
        <v>39</v>
      </c>
      <c r="O166" s="196"/>
      <c r="P166" s="197">
        <f>O166*H166</f>
        <v>0</v>
      </c>
      <c r="Q166" s="197">
        <v>0</v>
      </c>
      <c r="R166" s="197">
        <f>Q166*H166</f>
        <v>0</v>
      </c>
      <c r="S166" s="197">
        <v>0</v>
      </c>
      <c r="T166" s="198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57" t="s">
        <v>1061</v>
      </c>
      <c r="AT166" s="157" t="s">
        <v>147</v>
      </c>
      <c r="AU166" s="157" t="s">
        <v>152</v>
      </c>
      <c r="AY166" s="17" t="s">
        <v>144</v>
      </c>
      <c r="BE166" s="158">
        <f>IF(N166="základná",J166,0)</f>
        <v>0</v>
      </c>
      <c r="BF166" s="158">
        <f>IF(N166="znížená",J166,0)</f>
        <v>0</v>
      </c>
      <c r="BG166" s="158">
        <f>IF(N166="zákl. prenesená",J166,0)</f>
        <v>0</v>
      </c>
      <c r="BH166" s="158">
        <f>IF(N166="zníž. prenesená",J166,0)</f>
        <v>0</v>
      </c>
      <c r="BI166" s="158">
        <f>IF(N166="nulová",J166,0)</f>
        <v>0</v>
      </c>
      <c r="BJ166" s="17" t="s">
        <v>152</v>
      </c>
      <c r="BK166" s="158">
        <f>ROUND(I166*H166,2)</f>
        <v>0</v>
      </c>
      <c r="BL166" s="17" t="s">
        <v>1061</v>
      </c>
      <c r="BM166" s="157" t="s">
        <v>1080</v>
      </c>
    </row>
    <row r="167" spans="1:65" s="2" customFormat="1" ht="6.95" customHeight="1" x14ac:dyDescent="0.2">
      <c r="A167" s="32"/>
      <c r="B167" s="47"/>
      <c r="C167" s="48"/>
      <c r="D167" s="48"/>
      <c r="E167" s="48"/>
      <c r="F167" s="48"/>
      <c r="G167" s="48"/>
      <c r="H167" s="48"/>
      <c r="I167" s="48"/>
      <c r="J167" s="48"/>
      <c r="K167" s="48"/>
      <c r="L167" s="33"/>
      <c r="M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</row>
  </sheetData>
  <autoFilter ref="C122:K166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3"/>
  <sheetViews>
    <sheetView showGridLines="0" workbookViewId="0"/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7" t="s">
        <v>88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 x14ac:dyDescent="0.2">
      <c r="B4" s="20"/>
      <c r="D4" s="21" t="s">
        <v>92</v>
      </c>
      <c r="L4" s="20"/>
      <c r="M4" s="93" t="s">
        <v>9</v>
      </c>
      <c r="AT4" s="17" t="s">
        <v>3</v>
      </c>
    </row>
    <row r="5" spans="1:46" s="1" customFormat="1" ht="6.95" customHeight="1" x14ac:dyDescent="0.2">
      <c r="B5" s="20"/>
      <c r="L5" s="20"/>
    </row>
    <row r="6" spans="1:46" s="1" customFormat="1" ht="12" customHeight="1" x14ac:dyDescent="0.2">
      <c r="B6" s="20"/>
      <c r="D6" s="27" t="s">
        <v>15</v>
      </c>
      <c r="L6" s="20"/>
    </row>
    <row r="7" spans="1:46" s="1" customFormat="1" ht="16.5" customHeight="1" x14ac:dyDescent="0.2">
      <c r="B7" s="20"/>
      <c r="E7" s="242" t="str">
        <f>'Rekapitulácia stavby'!K6</f>
        <v>Most na ceste II/537 nad riekou Hornád - rekonštrukcia</v>
      </c>
      <c r="F7" s="243"/>
      <c r="G7" s="243"/>
      <c r="H7" s="243"/>
      <c r="L7" s="20"/>
    </row>
    <row r="8" spans="1:46" s="2" customFormat="1" ht="12" customHeight="1" x14ac:dyDescent="0.2">
      <c r="A8" s="32"/>
      <c r="B8" s="33"/>
      <c r="C8" s="32"/>
      <c r="D8" s="27" t="s">
        <v>93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 x14ac:dyDescent="0.2">
      <c r="A9" s="32"/>
      <c r="B9" s="33"/>
      <c r="C9" s="32"/>
      <c r="D9" s="32"/>
      <c r="E9" s="224" t="s">
        <v>1081</v>
      </c>
      <c r="F9" s="241"/>
      <c r="G9" s="241"/>
      <c r="H9" s="24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x14ac:dyDescent="0.2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 x14ac:dyDescent="0.2">
      <c r="A11" s="32"/>
      <c r="B11" s="33"/>
      <c r="C11" s="32"/>
      <c r="D11" s="27" t="s">
        <v>17</v>
      </c>
      <c r="E11" s="32"/>
      <c r="F11" s="25" t="s">
        <v>1</v>
      </c>
      <c r="G11" s="32"/>
      <c r="H11" s="32"/>
      <c r="I11" s="27" t="s">
        <v>18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 x14ac:dyDescent="0.2">
      <c r="A12" s="32"/>
      <c r="B12" s="33"/>
      <c r="C12" s="32"/>
      <c r="D12" s="27" t="s">
        <v>19</v>
      </c>
      <c r="E12" s="32"/>
      <c r="F12" s="25" t="s">
        <v>20</v>
      </c>
      <c r="G12" s="32"/>
      <c r="H12" s="32"/>
      <c r="I12" s="27" t="s">
        <v>21</v>
      </c>
      <c r="J12" s="55" t="str">
        <f>'Rekapitulácia stavby'!AN8</f>
        <v>Vyplň údaj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 x14ac:dyDescent="0.2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22</v>
      </c>
      <c r="E14" s="32"/>
      <c r="F14" s="32"/>
      <c r="G14" s="32"/>
      <c r="H14" s="32"/>
      <c r="I14" s="27" t="s">
        <v>23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 x14ac:dyDescent="0.2">
      <c r="A15" s="32"/>
      <c r="B15" s="33"/>
      <c r="C15" s="32"/>
      <c r="D15" s="32"/>
      <c r="E15" s="25" t="s">
        <v>24</v>
      </c>
      <c r="F15" s="32"/>
      <c r="G15" s="32"/>
      <c r="H15" s="32"/>
      <c r="I15" s="27" t="s">
        <v>25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 x14ac:dyDescent="0.2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26</v>
      </c>
      <c r="E17" s="32"/>
      <c r="F17" s="32"/>
      <c r="G17" s="32"/>
      <c r="H17" s="32"/>
      <c r="I17" s="27" t="s">
        <v>23</v>
      </c>
      <c r="J17" s="28" t="str">
        <f>'Rekapitulácia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44" t="str">
        <f>'Rekapitulácia stavby'!E14</f>
        <v>Vyplň údaj</v>
      </c>
      <c r="F18" s="214"/>
      <c r="G18" s="214"/>
      <c r="H18" s="214"/>
      <c r="I18" s="27" t="s">
        <v>25</v>
      </c>
      <c r="J18" s="28" t="str">
        <f>'Rekapitulácia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 x14ac:dyDescent="0.2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28</v>
      </c>
      <c r="E20" s="32"/>
      <c r="F20" s="32"/>
      <c r="G20" s="32"/>
      <c r="H20" s="32"/>
      <c r="I20" s="27" t="s">
        <v>23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">
        <v>29</v>
      </c>
      <c r="F21" s="32"/>
      <c r="G21" s="32"/>
      <c r="H21" s="32"/>
      <c r="I21" s="27" t="s">
        <v>25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 x14ac:dyDescent="0.2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31</v>
      </c>
      <c r="E23" s="32"/>
      <c r="F23" s="32"/>
      <c r="G23" s="32"/>
      <c r="H23" s="32"/>
      <c r="I23" s="27" t="s">
        <v>23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 t="s">
        <v>29</v>
      </c>
      <c r="F24" s="32"/>
      <c r="G24" s="32"/>
      <c r="H24" s="32"/>
      <c r="I24" s="27" t="s">
        <v>25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 x14ac:dyDescent="0.2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32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4"/>
      <c r="B27" s="95"/>
      <c r="C27" s="94"/>
      <c r="D27" s="94"/>
      <c r="E27" s="218" t="s">
        <v>1</v>
      </c>
      <c r="F27" s="218"/>
      <c r="G27" s="218"/>
      <c r="H27" s="218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 x14ac:dyDescent="0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 x14ac:dyDescent="0.2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97" t="s">
        <v>33</v>
      </c>
      <c r="E30" s="32"/>
      <c r="F30" s="32"/>
      <c r="G30" s="32"/>
      <c r="H30" s="32"/>
      <c r="I30" s="32"/>
      <c r="J30" s="71">
        <f>ROUND(J126,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 x14ac:dyDescent="0.2">
      <c r="A32" s="32"/>
      <c r="B32" s="33"/>
      <c r="C32" s="32"/>
      <c r="D32" s="32"/>
      <c r="E32" s="32"/>
      <c r="F32" s="36" t="s">
        <v>35</v>
      </c>
      <c r="G32" s="32"/>
      <c r="H32" s="32"/>
      <c r="I32" s="36" t="s">
        <v>34</v>
      </c>
      <c r="J32" s="36" t="s">
        <v>36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 x14ac:dyDescent="0.2">
      <c r="A33" s="32"/>
      <c r="B33" s="33"/>
      <c r="C33" s="32"/>
      <c r="D33" s="98" t="s">
        <v>37</v>
      </c>
      <c r="E33" s="27" t="s">
        <v>38</v>
      </c>
      <c r="F33" s="99">
        <f>ROUND((SUM(BE126:BE162)),  2)</f>
        <v>0</v>
      </c>
      <c r="G33" s="32"/>
      <c r="H33" s="32"/>
      <c r="I33" s="100">
        <v>0.2</v>
      </c>
      <c r="J33" s="99">
        <f>ROUND(((SUM(BE126:BE162))*I33),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 x14ac:dyDescent="0.2">
      <c r="A34" s="32"/>
      <c r="B34" s="33"/>
      <c r="C34" s="32"/>
      <c r="D34" s="32"/>
      <c r="E34" s="27" t="s">
        <v>39</v>
      </c>
      <c r="F34" s="99">
        <f>ROUND((SUM(BF126:BF162)),  2)</f>
        <v>0</v>
      </c>
      <c r="G34" s="32"/>
      <c r="H34" s="32"/>
      <c r="I34" s="100">
        <v>0.2</v>
      </c>
      <c r="J34" s="99">
        <f>ROUND(((SUM(BF126:BF162))*I34),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 x14ac:dyDescent="0.2">
      <c r="A35" s="32"/>
      <c r="B35" s="33"/>
      <c r="C35" s="32"/>
      <c r="D35" s="32"/>
      <c r="E35" s="27" t="s">
        <v>40</v>
      </c>
      <c r="F35" s="99">
        <f>ROUND((SUM(BG126:BG162)),  2)</f>
        <v>0</v>
      </c>
      <c r="G35" s="32"/>
      <c r="H35" s="32"/>
      <c r="I35" s="100">
        <v>0.2</v>
      </c>
      <c r="J35" s="99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 x14ac:dyDescent="0.2">
      <c r="A36" s="32"/>
      <c r="B36" s="33"/>
      <c r="C36" s="32"/>
      <c r="D36" s="32"/>
      <c r="E36" s="27" t="s">
        <v>41</v>
      </c>
      <c r="F36" s="99">
        <f>ROUND((SUM(BH126:BH162)),  2)</f>
        <v>0</v>
      </c>
      <c r="G36" s="32"/>
      <c r="H36" s="32"/>
      <c r="I36" s="100">
        <v>0.2</v>
      </c>
      <c r="J36" s="99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 x14ac:dyDescent="0.2">
      <c r="A37" s="32"/>
      <c r="B37" s="33"/>
      <c r="C37" s="32"/>
      <c r="D37" s="32"/>
      <c r="E37" s="27" t="s">
        <v>42</v>
      </c>
      <c r="F37" s="99">
        <f>ROUND((SUM(BI126:BI162)),  2)</f>
        <v>0</v>
      </c>
      <c r="G37" s="32"/>
      <c r="H37" s="32"/>
      <c r="I37" s="100">
        <v>0</v>
      </c>
      <c r="J37" s="99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 x14ac:dyDescent="0.2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1"/>
      <c r="D39" s="102" t="s">
        <v>43</v>
      </c>
      <c r="E39" s="60"/>
      <c r="F39" s="60"/>
      <c r="G39" s="103" t="s">
        <v>44</v>
      </c>
      <c r="H39" s="104" t="s">
        <v>45</v>
      </c>
      <c r="I39" s="60"/>
      <c r="J39" s="105">
        <f>SUM(J30:J37)</f>
        <v>0</v>
      </c>
      <c r="K39" s="106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32"/>
      <c r="B61" s="33"/>
      <c r="C61" s="32"/>
      <c r="D61" s="45" t="s">
        <v>48</v>
      </c>
      <c r="E61" s="35"/>
      <c r="F61" s="107" t="s">
        <v>49</v>
      </c>
      <c r="G61" s="45" t="s">
        <v>48</v>
      </c>
      <c r="H61" s="35"/>
      <c r="I61" s="35"/>
      <c r="J61" s="108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32"/>
      <c r="B76" s="33"/>
      <c r="C76" s="32"/>
      <c r="D76" s="45" t="s">
        <v>48</v>
      </c>
      <c r="E76" s="35"/>
      <c r="F76" s="107" t="s">
        <v>49</v>
      </c>
      <c r="G76" s="45" t="s">
        <v>48</v>
      </c>
      <c r="H76" s="35"/>
      <c r="I76" s="35"/>
      <c r="J76" s="108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 x14ac:dyDescent="0.2">
      <c r="A82" s="32"/>
      <c r="B82" s="33"/>
      <c r="C82" s="21" t="s">
        <v>95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42" t="str">
        <f>E7</f>
        <v>Most na ceste II/537 nad riekou Hornád - rekonštrukcia</v>
      </c>
      <c r="F85" s="243"/>
      <c r="G85" s="243"/>
      <c r="H85" s="243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93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24" t="str">
        <f>E9</f>
        <v>601-00 - Preložka verejného osvetlenia</v>
      </c>
      <c r="F87" s="241"/>
      <c r="G87" s="241"/>
      <c r="H87" s="24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 x14ac:dyDescent="0.2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19</v>
      </c>
      <c r="D89" s="32"/>
      <c r="E89" s="32"/>
      <c r="F89" s="25" t="str">
        <f>F12</f>
        <v>Košice</v>
      </c>
      <c r="G89" s="32"/>
      <c r="H89" s="32"/>
      <c r="I89" s="27" t="s">
        <v>21</v>
      </c>
      <c r="J89" s="55" t="str">
        <f>IF(J12="","",J12)</f>
        <v>Vyplň údaj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7" customHeight="1" x14ac:dyDescent="0.2">
      <c r="A91" s="32"/>
      <c r="B91" s="33"/>
      <c r="C91" s="27" t="s">
        <v>22</v>
      </c>
      <c r="D91" s="32"/>
      <c r="E91" s="32"/>
      <c r="F91" s="25" t="str">
        <f>E15</f>
        <v>Mesto Košice</v>
      </c>
      <c r="G91" s="32"/>
      <c r="H91" s="32"/>
      <c r="I91" s="27" t="s">
        <v>28</v>
      </c>
      <c r="J91" s="30" t="str">
        <f>E21</f>
        <v>Tunroad Engineering, s.r.o.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5.7" customHeight="1" x14ac:dyDescent="0.2">
      <c r="A92" s="32"/>
      <c r="B92" s="33"/>
      <c r="C92" s="27" t="s">
        <v>26</v>
      </c>
      <c r="D92" s="32"/>
      <c r="E92" s="32"/>
      <c r="F92" s="25" t="str">
        <f>IF(E18="","",E18)</f>
        <v>Vyplň údaj</v>
      </c>
      <c r="G92" s="32"/>
      <c r="H92" s="32"/>
      <c r="I92" s="27" t="s">
        <v>31</v>
      </c>
      <c r="J92" s="30" t="str">
        <f>E24</f>
        <v>Tunroad Engineering, s.r.o.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09" t="s">
        <v>96</v>
      </c>
      <c r="D94" s="101"/>
      <c r="E94" s="101"/>
      <c r="F94" s="101"/>
      <c r="G94" s="101"/>
      <c r="H94" s="101"/>
      <c r="I94" s="101"/>
      <c r="J94" s="110" t="s">
        <v>97</v>
      </c>
      <c r="K94" s="101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 x14ac:dyDescent="0.2">
      <c r="A96" s="32"/>
      <c r="B96" s="33"/>
      <c r="C96" s="111" t="s">
        <v>98</v>
      </c>
      <c r="D96" s="32"/>
      <c r="E96" s="32"/>
      <c r="F96" s="32"/>
      <c r="G96" s="32"/>
      <c r="H96" s="32"/>
      <c r="I96" s="32"/>
      <c r="J96" s="71">
        <f>J126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99</v>
      </c>
    </row>
    <row r="97" spans="1:31" s="9" customFormat="1" ht="24.95" customHeight="1" x14ac:dyDescent="0.2">
      <c r="B97" s="112"/>
      <c r="D97" s="113" t="s">
        <v>100</v>
      </c>
      <c r="E97" s="114"/>
      <c r="F97" s="114"/>
      <c r="G97" s="114"/>
      <c r="H97" s="114"/>
      <c r="I97" s="114"/>
      <c r="J97" s="115">
        <f>J127</f>
        <v>0</v>
      </c>
      <c r="L97" s="112"/>
    </row>
    <row r="98" spans="1:31" s="10" customFormat="1" ht="19.899999999999999" customHeight="1" x14ac:dyDescent="0.2">
      <c r="B98" s="116"/>
      <c r="D98" s="117" t="s">
        <v>1082</v>
      </c>
      <c r="E98" s="118"/>
      <c r="F98" s="118"/>
      <c r="G98" s="118"/>
      <c r="H98" s="118"/>
      <c r="I98" s="118"/>
      <c r="J98" s="119">
        <f>J128</f>
        <v>0</v>
      </c>
      <c r="L98" s="116"/>
    </row>
    <row r="99" spans="1:31" s="10" customFormat="1" ht="19.899999999999999" customHeight="1" x14ac:dyDescent="0.2">
      <c r="B99" s="116"/>
      <c r="D99" s="117" t="s">
        <v>1083</v>
      </c>
      <c r="E99" s="118"/>
      <c r="F99" s="118"/>
      <c r="G99" s="118"/>
      <c r="H99" s="118"/>
      <c r="I99" s="118"/>
      <c r="J99" s="119">
        <f>J131</f>
        <v>0</v>
      </c>
      <c r="L99" s="116"/>
    </row>
    <row r="100" spans="1:31" s="10" customFormat="1" ht="19.899999999999999" customHeight="1" x14ac:dyDescent="0.2">
      <c r="B100" s="116"/>
      <c r="D100" s="117" t="s">
        <v>1084</v>
      </c>
      <c r="E100" s="118"/>
      <c r="F100" s="118"/>
      <c r="G100" s="118"/>
      <c r="H100" s="118"/>
      <c r="I100" s="118"/>
      <c r="J100" s="119">
        <f>J134</f>
        <v>0</v>
      </c>
      <c r="L100" s="116"/>
    </row>
    <row r="101" spans="1:31" s="9" customFormat="1" ht="24.95" customHeight="1" x14ac:dyDescent="0.2">
      <c r="B101" s="112"/>
      <c r="D101" s="113" t="s">
        <v>950</v>
      </c>
      <c r="E101" s="114"/>
      <c r="F101" s="114"/>
      <c r="G101" s="114"/>
      <c r="H101" s="114"/>
      <c r="I101" s="114"/>
      <c r="J101" s="115">
        <f>J140</f>
        <v>0</v>
      </c>
      <c r="L101" s="112"/>
    </row>
    <row r="102" spans="1:31" s="10" customFormat="1" ht="19.899999999999999" customHeight="1" x14ac:dyDescent="0.2">
      <c r="B102" s="116"/>
      <c r="D102" s="117" t="s">
        <v>952</v>
      </c>
      <c r="E102" s="118"/>
      <c r="F102" s="118"/>
      <c r="G102" s="118"/>
      <c r="H102" s="118"/>
      <c r="I102" s="118"/>
      <c r="J102" s="119">
        <f>J141</f>
        <v>0</v>
      </c>
      <c r="L102" s="116"/>
    </row>
    <row r="103" spans="1:31" s="10" customFormat="1" ht="19.899999999999999" customHeight="1" x14ac:dyDescent="0.2">
      <c r="B103" s="116"/>
      <c r="D103" s="117" t="s">
        <v>1085</v>
      </c>
      <c r="E103" s="118"/>
      <c r="F103" s="118"/>
      <c r="G103" s="118"/>
      <c r="H103" s="118"/>
      <c r="I103" s="118"/>
      <c r="J103" s="119">
        <f>J152</f>
        <v>0</v>
      </c>
      <c r="L103" s="116"/>
    </row>
    <row r="104" spans="1:31" s="9" customFormat="1" ht="24.95" customHeight="1" x14ac:dyDescent="0.2">
      <c r="B104" s="112"/>
      <c r="D104" s="113" t="s">
        <v>954</v>
      </c>
      <c r="E104" s="114"/>
      <c r="F104" s="114"/>
      <c r="G104" s="114"/>
      <c r="H104" s="114"/>
      <c r="I104" s="114"/>
      <c r="J104" s="115">
        <f>J158</f>
        <v>0</v>
      </c>
      <c r="L104" s="112"/>
    </row>
    <row r="105" spans="1:31" s="10" customFormat="1" ht="19.899999999999999" customHeight="1" x14ac:dyDescent="0.2">
      <c r="B105" s="116"/>
      <c r="D105" s="117" t="s">
        <v>955</v>
      </c>
      <c r="E105" s="118"/>
      <c r="F105" s="118"/>
      <c r="G105" s="118"/>
      <c r="H105" s="118"/>
      <c r="I105" s="118"/>
      <c r="J105" s="119">
        <f>J159</f>
        <v>0</v>
      </c>
      <c r="L105" s="116"/>
    </row>
    <row r="106" spans="1:31" s="10" customFormat="1" ht="19.899999999999999" customHeight="1" x14ac:dyDescent="0.2">
      <c r="B106" s="116"/>
      <c r="D106" s="117" t="s">
        <v>956</v>
      </c>
      <c r="E106" s="118"/>
      <c r="F106" s="118"/>
      <c r="G106" s="118"/>
      <c r="H106" s="118"/>
      <c r="I106" s="118"/>
      <c r="J106" s="119">
        <f>J161</f>
        <v>0</v>
      </c>
      <c r="L106" s="116"/>
    </row>
    <row r="107" spans="1:31" s="2" customFormat="1" ht="21.75" customHeight="1" x14ac:dyDescent="0.2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6.95" customHeight="1" x14ac:dyDescent="0.2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31" s="2" customFormat="1" ht="6.95" customHeight="1" x14ac:dyDescent="0.2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24.95" customHeight="1" x14ac:dyDescent="0.2">
      <c r="A113" s="32"/>
      <c r="B113" s="33"/>
      <c r="C113" s="21" t="s">
        <v>130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6.95" customHeight="1" x14ac:dyDescent="0.2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12" customHeight="1" x14ac:dyDescent="0.2">
      <c r="A115" s="32"/>
      <c r="B115" s="33"/>
      <c r="C115" s="27" t="s">
        <v>15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6.5" customHeight="1" x14ac:dyDescent="0.2">
      <c r="A116" s="32"/>
      <c r="B116" s="33"/>
      <c r="C116" s="32"/>
      <c r="D116" s="32"/>
      <c r="E116" s="242" t="str">
        <f>E7</f>
        <v>Most na ceste II/537 nad riekou Hornád - rekonštrukcia</v>
      </c>
      <c r="F116" s="243"/>
      <c r="G116" s="243"/>
      <c r="H116" s="243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2" customHeight="1" x14ac:dyDescent="0.2">
      <c r="A117" s="32"/>
      <c r="B117" s="33"/>
      <c r="C117" s="27" t="s">
        <v>93</v>
      </c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16.5" customHeight="1" x14ac:dyDescent="0.2">
      <c r="A118" s="32"/>
      <c r="B118" s="33"/>
      <c r="C118" s="32"/>
      <c r="D118" s="32"/>
      <c r="E118" s="224" t="str">
        <f>E9</f>
        <v>601-00 - Preložka verejného osvetlenia</v>
      </c>
      <c r="F118" s="241"/>
      <c r="G118" s="241"/>
      <c r="H118" s="241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6.95" customHeight="1" x14ac:dyDescent="0.2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2" customHeight="1" x14ac:dyDescent="0.2">
      <c r="A120" s="32"/>
      <c r="B120" s="33"/>
      <c r="C120" s="27" t="s">
        <v>19</v>
      </c>
      <c r="D120" s="32"/>
      <c r="E120" s="32"/>
      <c r="F120" s="25" t="str">
        <f>F12</f>
        <v>Košice</v>
      </c>
      <c r="G120" s="32"/>
      <c r="H120" s="32"/>
      <c r="I120" s="27" t="s">
        <v>21</v>
      </c>
      <c r="J120" s="55" t="str">
        <f>IF(J12="","",J12)</f>
        <v>Vyplň údaj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5" customHeight="1" x14ac:dyDescent="0.2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25.7" customHeight="1" x14ac:dyDescent="0.2">
      <c r="A122" s="32"/>
      <c r="B122" s="33"/>
      <c r="C122" s="27" t="s">
        <v>22</v>
      </c>
      <c r="D122" s="32"/>
      <c r="E122" s="32"/>
      <c r="F122" s="25" t="str">
        <f>E15</f>
        <v>Mesto Košice</v>
      </c>
      <c r="G122" s="32"/>
      <c r="H122" s="32"/>
      <c r="I122" s="27" t="s">
        <v>28</v>
      </c>
      <c r="J122" s="30" t="str">
        <f>E21</f>
        <v>Tunroad Engineering, s.r.o.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25.7" customHeight="1" x14ac:dyDescent="0.2">
      <c r="A123" s="32"/>
      <c r="B123" s="33"/>
      <c r="C123" s="27" t="s">
        <v>26</v>
      </c>
      <c r="D123" s="32"/>
      <c r="E123" s="32"/>
      <c r="F123" s="25" t="str">
        <f>IF(E18="","",E18)</f>
        <v>Vyplň údaj</v>
      </c>
      <c r="G123" s="32"/>
      <c r="H123" s="32"/>
      <c r="I123" s="27" t="s">
        <v>31</v>
      </c>
      <c r="J123" s="30" t="str">
        <f>E24</f>
        <v>Tunroad Engineering, s.r.o.</v>
      </c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0.35" customHeight="1" x14ac:dyDescent="0.2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11" customFormat="1" ht="29.25" customHeight="1" x14ac:dyDescent="0.2">
      <c r="A125" s="120"/>
      <c r="B125" s="121"/>
      <c r="C125" s="122" t="s">
        <v>131</v>
      </c>
      <c r="D125" s="123" t="s">
        <v>58</v>
      </c>
      <c r="E125" s="123" t="s">
        <v>54</v>
      </c>
      <c r="F125" s="123" t="s">
        <v>55</v>
      </c>
      <c r="G125" s="123" t="s">
        <v>132</v>
      </c>
      <c r="H125" s="123" t="s">
        <v>133</v>
      </c>
      <c r="I125" s="123" t="s">
        <v>134</v>
      </c>
      <c r="J125" s="124" t="s">
        <v>97</v>
      </c>
      <c r="K125" s="125" t="s">
        <v>135</v>
      </c>
      <c r="L125" s="126"/>
      <c r="M125" s="62" t="s">
        <v>1</v>
      </c>
      <c r="N125" s="63" t="s">
        <v>37</v>
      </c>
      <c r="O125" s="63" t="s">
        <v>136</v>
      </c>
      <c r="P125" s="63" t="s">
        <v>137</v>
      </c>
      <c r="Q125" s="63" t="s">
        <v>138</v>
      </c>
      <c r="R125" s="63" t="s">
        <v>139</v>
      </c>
      <c r="S125" s="63" t="s">
        <v>140</v>
      </c>
      <c r="T125" s="64" t="s">
        <v>141</v>
      </c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</row>
    <row r="126" spans="1:63" s="2" customFormat="1" ht="22.9" customHeight="1" x14ac:dyDescent="0.25">
      <c r="A126" s="32"/>
      <c r="B126" s="33"/>
      <c r="C126" s="69" t="s">
        <v>98</v>
      </c>
      <c r="D126" s="32"/>
      <c r="E126" s="32"/>
      <c r="F126" s="32"/>
      <c r="G126" s="32"/>
      <c r="H126" s="32"/>
      <c r="I126" s="32"/>
      <c r="J126" s="127">
        <f>BK126</f>
        <v>0</v>
      </c>
      <c r="K126" s="32"/>
      <c r="L126" s="33"/>
      <c r="M126" s="65"/>
      <c r="N126" s="56"/>
      <c r="O126" s="66"/>
      <c r="P126" s="128">
        <f>P127+P140+P158</f>
        <v>0</v>
      </c>
      <c r="Q126" s="66"/>
      <c r="R126" s="128">
        <f>R127+R140+R158</f>
        <v>0.37382100000000001</v>
      </c>
      <c r="S126" s="66"/>
      <c r="T126" s="129">
        <f>T127+T140+T158</f>
        <v>9.69E-2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7" t="s">
        <v>72</v>
      </c>
      <c r="AU126" s="17" t="s">
        <v>99</v>
      </c>
      <c r="BK126" s="130">
        <f>BK127+BK140+BK158</f>
        <v>0</v>
      </c>
    </row>
    <row r="127" spans="1:63" s="12" customFormat="1" ht="25.9" customHeight="1" x14ac:dyDescent="0.2">
      <c r="B127" s="131"/>
      <c r="D127" s="132" t="s">
        <v>72</v>
      </c>
      <c r="E127" s="133" t="s">
        <v>142</v>
      </c>
      <c r="F127" s="133" t="s">
        <v>143</v>
      </c>
      <c r="I127" s="134"/>
      <c r="J127" s="135">
        <f>BK127</f>
        <v>0</v>
      </c>
      <c r="L127" s="131"/>
      <c r="M127" s="136"/>
      <c r="N127" s="137"/>
      <c r="O127" s="137"/>
      <c r="P127" s="138">
        <f>P128+P131+P134</f>
        <v>0</v>
      </c>
      <c r="Q127" s="137"/>
      <c r="R127" s="138">
        <f>R128+R131+R134</f>
        <v>0.141291</v>
      </c>
      <c r="S127" s="137"/>
      <c r="T127" s="139">
        <f>T128+T131+T134</f>
        <v>9.69E-2</v>
      </c>
      <c r="AR127" s="132" t="s">
        <v>81</v>
      </c>
      <c r="AT127" s="140" t="s">
        <v>72</v>
      </c>
      <c r="AU127" s="140" t="s">
        <v>73</v>
      </c>
      <c r="AY127" s="132" t="s">
        <v>144</v>
      </c>
      <c r="BK127" s="141">
        <f>BK128+BK131+BK134</f>
        <v>0</v>
      </c>
    </row>
    <row r="128" spans="1:63" s="12" customFormat="1" ht="22.9" customHeight="1" x14ac:dyDescent="0.2">
      <c r="B128" s="131"/>
      <c r="D128" s="132" t="s">
        <v>72</v>
      </c>
      <c r="E128" s="142" t="s">
        <v>81</v>
      </c>
      <c r="F128" s="142" t="s">
        <v>1086</v>
      </c>
      <c r="I128" s="134"/>
      <c r="J128" s="143">
        <f>BK128</f>
        <v>0</v>
      </c>
      <c r="L128" s="131"/>
      <c r="M128" s="136"/>
      <c r="N128" s="137"/>
      <c r="O128" s="137"/>
      <c r="P128" s="138">
        <f>SUM(P129:P130)</f>
        <v>0</v>
      </c>
      <c r="Q128" s="137"/>
      <c r="R128" s="138">
        <f>SUM(R129:R130)</f>
        <v>0</v>
      </c>
      <c r="S128" s="137"/>
      <c r="T128" s="139">
        <f>SUM(T129:T130)</f>
        <v>9.69E-2</v>
      </c>
      <c r="AR128" s="132" t="s">
        <v>81</v>
      </c>
      <c r="AT128" s="140" t="s">
        <v>72</v>
      </c>
      <c r="AU128" s="140" t="s">
        <v>81</v>
      </c>
      <c r="AY128" s="132" t="s">
        <v>144</v>
      </c>
      <c r="BK128" s="141">
        <f>SUM(BK129:BK130)</f>
        <v>0</v>
      </c>
    </row>
    <row r="129" spans="1:65" s="2" customFormat="1" ht="24.2" customHeight="1" x14ac:dyDescent="0.2">
      <c r="A129" s="32"/>
      <c r="B129" s="144"/>
      <c r="C129" s="145" t="s">
        <v>81</v>
      </c>
      <c r="D129" s="145" t="s">
        <v>147</v>
      </c>
      <c r="E129" s="146" t="s">
        <v>1087</v>
      </c>
      <c r="F129" s="147" t="s">
        <v>1088</v>
      </c>
      <c r="G129" s="148" t="s">
        <v>199</v>
      </c>
      <c r="H129" s="149">
        <v>0.3</v>
      </c>
      <c r="I129" s="150"/>
      <c r="J129" s="151">
        <f>ROUND(I129*H129,2)</f>
        <v>0</v>
      </c>
      <c r="K129" s="152"/>
      <c r="L129" s="33"/>
      <c r="M129" s="153" t="s">
        <v>1</v>
      </c>
      <c r="N129" s="154" t="s">
        <v>39</v>
      </c>
      <c r="O129" s="58"/>
      <c r="P129" s="155">
        <f>O129*H129</f>
        <v>0</v>
      </c>
      <c r="Q129" s="155">
        <v>0</v>
      </c>
      <c r="R129" s="155">
        <f>Q129*H129</f>
        <v>0</v>
      </c>
      <c r="S129" s="155">
        <v>0.22500000000000001</v>
      </c>
      <c r="T129" s="156">
        <f>S129*H129</f>
        <v>6.7500000000000004E-2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7" t="s">
        <v>151</v>
      </c>
      <c r="AT129" s="157" t="s">
        <v>147</v>
      </c>
      <c r="AU129" s="157" t="s">
        <v>152</v>
      </c>
      <c r="AY129" s="17" t="s">
        <v>144</v>
      </c>
      <c r="BE129" s="158">
        <f>IF(N129="základná",J129,0)</f>
        <v>0</v>
      </c>
      <c r="BF129" s="158">
        <f>IF(N129="znížená",J129,0)</f>
        <v>0</v>
      </c>
      <c r="BG129" s="158">
        <f>IF(N129="zákl. prenesená",J129,0)</f>
        <v>0</v>
      </c>
      <c r="BH129" s="158">
        <f>IF(N129="zníž. prenesená",J129,0)</f>
        <v>0</v>
      </c>
      <c r="BI129" s="158">
        <f>IF(N129="nulová",J129,0)</f>
        <v>0</v>
      </c>
      <c r="BJ129" s="17" t="s">
        <v>152</v>
      </c>
      <c r="BK129" s="158">
        <f>ROUND(I129*H129,2)</f>
        <v>0</v>
      </c>
      <c r="BL129" s="17" t="s">
        <v>151</v>
      </c>
      <c r="BM129" s="157" t="s">
        <v>1089</v>
      </c>
    </row>
    <row r="130" spans="1:65" s="2" customFormat="1" ht="24.2" customHeight="1" x14ac:dyDescent="0.2">
      <c r="A130" s="32"/>
      <c r="B130" s="144"/>
      <c r="C130" s="145" t="s">
        <v>152</v>
      </c>
      <c r="D130" s="145" t="s">
        <v>147</v>
      </c>
      <c r="E130" s="146" t="s">
        <v>197</v>
      </c>
      <c r="F130" s="147" t="s">
        <v>198</v>
      </c>
      <c r="G130" s="148" t="s">
        <v>199</v>
      </c>
      <c r="H130" s="149">
        <v>0.3</v>
      </c>
      <c r="I130" s="150"/>
      <c r="J130" s="151">
        <f>ROUND(I130*H130,2)</f>
        <v>0</v>
      </c>
      <c r="K130" s="152"/>
      <c r="L130" s="33"/>
      <c r="M130" s="153" t="s">
        <v>1</v>
      </c>
      <c r="N130" s="154" t="s">
        <v>39</v>
      </c>
      <c r="O130" s="58"/>
      <c r="P130" s="155">
        <f>O130*H130</f>
        <v>0</v>
      </c>
      <c r="Q130" s="155">
        <v>0</v>
      </c>
      <c r="R130" s="155">
        <f>Q130*H130</f>
        <v>0</v>
      </c>
      <c r="S130" s="155">
        <v>9.8000000000000004E-2</v>
      </c>
      <c r="T130" s="156">
        <f>S130*H130</f>
        <v>2.9399999999999999E-2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7" t="s">
        <v>151</v>
      </c>
      <c r="AT130" s="157" t="s">
        <v>147</v>
      </c>
      <c r="AU130" s="157" t="s">
        <v>152</v>
      </c>
      <c r="AY130" s="17" t="s">
        <v>144</v>
      </c>
      <c r="BE130" s="158">
        <f>IF(N130="základná",J130,0)</f>
        <v>0</v>
      </c>
      <c r="BF130" s="158">
        <f>IF(N130="znížená",J130,0)</f>
        <v>0</v>
      </c>
      <c r="BG130" s="158">
        <f>IF(N130="zákl. prenesená",J130,0)</f>
        <v>0</v>
      </c>
      <c r="BH130" s="158">
        <f>IF(N130="zníž. prenesená",J130,0)</f>
        <v>0</v>
      </c>
      <c r="BI130" s="158">
        <f>IF(N130="nulová",J130,0)</f>
        <v>0</v>
      </c>
      <c r="BJ130" s="17" t="s">
        <v>152</v>
      </c>
      <c r="BK130" s="158">
        <f>ROUND(I130*H130,2)</f>
        <v>0</v>
      </c>
      <c r="BL130" s="17" t="s">
        <v>151</v>
      </c>
      <c r="BM130" s="157" t="s">
        <v>1090</v>
      </c>
    </row>
    <row r="131" spans="1:65" s="12" customFormat="1" ht="22.9" customHeight="1" x14ac:dyDescent="0.2">
      <c r="B131" s="131"/>
      <c r="D131" s="132" t="s">
        <v>72</v>
      </c>
      <c r="E131" s="142" t="s">
        <v>168</v>
      </c>
      <c r="F131" s="142" t="s">
        <v>1091</v>
      </c>
      <c r="I131" s="134"/>
      <c r="J131" s="143">
        <f>BK131</f>
        <v>0</v>
      </c>
      <c r="L131" s="131"/>
      <c r="M131" s="136"/>
      <c r="N131" s="137"/>
      <c r="O131" s="137"/>
      <c r="P131" s="138">
        <f>SUM(P132:P133)</f>
        <v>0</v>
      </c>
      <c r="Q131" s="137"/>
      <c r="R131" s="138">
        <f>SUM(R132:R133)</f>
        <v>0.141291</v>
      </c>
      <c r="S131" s="137"/>
      <c r="T131" s="139">
        <f>SUM(T132:T133)</f>
        <v>0</v>
      </c>
      <c r="AR131" s="132" t="s">
        <v>81</v>
      </c>
      <c r="AT131" s="140" t="s">
        <v>72</v>
      </c>
      <c r="AU131" s="140" t="s">
        <v>81</v>
      </c>
      <c r="AY131" s="132" t="s">
        <v>144</v>
      </c>
      <c r="BK131" s="141">
        <f>SUM(BK132:BK133)</f>
        <v>0</v>
      </c>
    </row>
    <row r="132" spans="1:65" s="2" customFormat="1" ht="37.9" customHeight="1" x14ac:dyDescent="0.2">
      <c r="A132" s="32"/>
      <c r="B132" s="144"/>
      <c r="C132" s="145" t="s">
        <v>160</v>
      </c>
      <c r="D132" s="145" t="s">
        <v>147</v>
      </c>
      <c r="E132" s="146" t="s">
        <v>1092</v>
      </c>
      <c r="F132" s="147" t="s">
        <v>1093</v>
      </c>
      <c r="G132" s="148" t="s">
        <v>199</v>
      </c>
      <c r="H132" s="149">
        <v>0.3</v>
      </c>
      <c r="I132" s="150"/>
      <c r="J132" s="151">
        <f>ROUND(I132*H132,2)</f>
        <v>0</v>
      </c>
      <c r="K132" s="152"/>
      <c r="L132" s="33"/>
      <c r="M132" s="153" t="s">
        <v>1</v>
      </c>
      <c r="N132" s="154" t="s">
        <v>39</v>
      </c>
      <c r="O132" s="58"/>
      <c r="P132" s="155">
        <f>O132*H132</f>
        <v>0</v>
      </c>
      <c r="Q132" s="155">
        <v>0.34131</v>
      </c>
      <c r="R132" s="155">
        <f>Q132*H132</f>
        <v>0.102393</v>
      </c>
      <c r="S132" s="155">
        <v>0</v>
      </c>
      <c r="T132" s="156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57" t="s">
        <v>151</v>
      </c>
      <c r="AT132" s="157" t="s">
        <v>147</v>
      </c>
      <c r="AU132" s="157" t="s">
        <v>152</v>
      </c>
      <c r="AY132" s="17" t="s">
        <v>144</v>
      </c>
      <c r="BE132" s="158">
        <f>IF(N132="základná",J132,0)</f>
        <v>0</v>
      </c>
      <c r="BF132" s="158">
        <f>IF(N132="znížená",J132,0)</f>
        <v>0</v>
      </c>
      <c r="BG132" s="158">
        <f>IF(N132="zákl. prenesená",J132,0)</f>
        <v>0</v>
      </c>
      <c r="BH132" s="158">
        <f>IF(N132="zníž. prenesená",J132,0)</f>
        <v>0</v>
      </c>
      <c r="BI132" s="158">
        <f>IF(N132="nulová",J132,0)</f>
        <v>0</v>
      </c>
      <c r="BJ132" s="17" t="s">
        <v>152</v>
      </c>
      <c r="BK132" s="158">
        <f>ROUND(I132*H132,2)</f>
        <v>0</v>
      </c>
      <c r="BL132" s="17" t="s">
        <v>151</v>
      </c>
      <c r="BM132" s="157" t="s">
        <v>1094</v>
      </c>
    </row>
    <row r="133" spans="1:65" s="2" customFormat="1" ht="37.9" customHeight="1" x14ac:dyDescent="0.2">
      <c r="A133" s="32"/>
      <c r="B133" s="144"/>
      <c r="C133" s="145" t="s">
        <v>151</v>
      </c>
      <c r="D133" s="145" t="s">
        <v>147</v>
      </c>
      <c r="E133" s="146" t="s">
        <v>1095</v>
      </c>
      <c r="F133" s="147" t="s">
        <v>1096</v>
      </c>
      <c r="G133" s="148" t="s">
        <v>199</v>
      </c>
      <c r="H133" s="149">
        <v>0.3</v>
      </c>
      <c r="I133" s="150"/>
      <c r="J133" s="151">
        <f>ROUND(I133*H133,2)</f>
        <v>0</v>
      </c>
      <c r="K133" s="152"/>
      <c r="L133" s="33"/>
      <c r="M133" s="153" t="s">
        <v>1</v>
      </c>
      <c r="N133" s="154" t="s">
        <v>39</v>
      </c>
      <c r="O133" s="58"/>
      <c r="P133" s="155">
        <f>O133*H133</f>
        <v>0</v>
      </c>
      <c r="Q133" s="155">
        <v>0.12966</v>
      </c>
      <c r="R133" s="155">
        <f>Q133*H133</f>
        <v>3.8897999999999995E-2</v>
      </c>
      <c r="S133" s="155">
        <v>0</v>
      </c>
      <c r="T133" s="156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7" t="s">
        <v>151</v>
      </c>
      <c r="AT133" s="157" t="s">
        <v>147</v>
      </c>
      <c r="AU133" s="157" t="s">
        <v>152</v>
      </c>
      <c r="AY133" s="17" t="s">
        <v>144</v>
      </c>
      <c r="BE133" s="158">
        <f>IF(N133="základná",J133,0)</f>
        <v>0</v>
      </c>
      <c r="BF133" s="158">
        <f>IF(N133="znížená",J133,0)</f>
        <v>0</v>
      </c>
      <c r="BG133" s="158">
        <f>IF(N133="zákl. prenesená",J133,0)</f>
        <v>0</v>
      </c>
      <c r="BH133" s="158">
        <f>IF(N133="zníž. prenesená",J133,0)</f>
        <v>0</v>
      </c>
      <c r="BI133" s="158">
        <f>IF(N133="nulová",J133,0)</f>
        <v>0</v>
      </c>
      <c r="BJ133" s="17" t="s">
        <v>152</v>
      </c>
      <c r="BK133" s="158">
        <f>ROUND(I133*H133,2)</f>
        <v>0</v>
      </c>
      <c r="BL133" s="17" t="s">
        <v>151</v>
      </c>
      <c r="BM133" s="157" t="s">
        <v>1097</v>
      </c>
    </row>
    <row r="134" spans="1:65" s="12" customFormat="1" ht="22.9" customHeight="1" x14ac:dyDescent="0.2">
      <c r="B134" s="131"/>
      <c r="D134" s="132" t="s">
        <v>72</v>
      </c>
      <c r="E134" s="142" t="s">
        <v>188</v>
      </c>
      <c r="F134" s="142" t="s">
        <v>1098</v>
      </c>
      <c r="I134" s="134"/>
      <c r="J134" s="143">
        <f>BK134</f>
        <v>0</v>
      </c>
      <c r="L134" s="131"/>
      <c r="M134" s="136"/>
      <c r="N134" s="137"/>
      <c r="O134" s="137"/>
      <c r="P134" s="138">
        <f>SUM(P135:P139)</f>
        <v>0</v>
      </c>
      <c r="Q134" s="137"/>
      <c r="R134" s="138">
        <f>SUM(R135:R139)</f>
        <v>0</v>
      </c>
      <c r="S134" s="137"/>
      <c r="T134" s="139">
        <f>SUM(T135:T139)</f>
        <v>0</v>
      </c>
      <c r="AR134" s="132" t="s">
        <v>81</v>
      </c>
      <c r="AT134" s="140" t="s">
        <v>72</v>
      </c>
      <c r="AU134" s="140" t="s">
        <v>81</v>
      </c>
      <c r="AY134" s="132" t="s">
        <v>144</v>
      </c>
      <c r="BK134" s="141">
        <f>SUM(BK135:BK139)</f>
        <v>0</v>
      </c>
    </row>
    <row r="135" spans="1:65" s="2" customFormat="1" ht="14.45" customHeight="1" x14ac:dyDescent="0.2">
      <c r="A135" s="32"/>
      <c r="B135" s="144"/>
      <c r="C135" s="145" t="s">
        <v>168</v>
      </c>
      <c r="D135" s="145" t="s">
        <v>147</v>
      </c>
      <c r="E135" s="146" t="s">
        <v>235</v>
      </c>
      <c r="F135" s="147" t="s">
        <v>236</v>
      </c>
      <c r="G135" s="148" t="s">
        <v>180</v>
      </c>
      <c r="H135" s="149">
        <v>9.7000000000000003E-2</v>
      </c>
      <c r="I135" s="150"/>
      <c r="J135" s="151">
        <f>ROUND(I135*H135,2)</f>
        <v>0</v>
      </c>
      <c r="K135" s="152"/>
      <c r="L135" s="33"/>
      <c r="M135" s="153" t="s">
        <v>1</v>
      </c>
      <c r="N135" s="154" t="s">
        <v>39</v>
      </c>
      <c r="O135" s="58"/>
      <c r="P135" s="155">
        <f>O135*H135</f>
        <v>0</v>
      </c>
      <c r="Q135" s="155">
        <v>0</v>
      </c>
      <c r="R135" s="155">
        <f>Q135*H135</f>
        <v>0</v>
      </c>
      <c r="S135" s="155">
        <v>0</v>
      </c>
      <c r="T135" s="156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7" t="s">
        <v>151</v>
      </c>
      <c r="AT135" s="157" t="s">
        <v>147</v>
      </c>
      <c r="AU135" s="157" t="s">
        <v>152</v>
      </c>
      <c r="AY135" s="17" t="s">
        <v>144</v>
      </c>
      <c r="BE135" s="158">
        <f>IF(N135="základná",J135,0)</f>
        <v>0</v>
      </c>
      <c r="BF135" s="158">
        <f>IF(N135="znížená",J135,0)</f>
        <v>0</v>
      </c>
      <c r="BG135" s="158">
        <f>IF(N135="zákl. prenesená",J135,0)</f>
        <v>0</v>
      </c>
      <c r="BH135" s="158">
        <f>IF(N135="zníž. prenesená",J135,0)</f>
        <v>0</v>
      </c>
      <c r="BI135" s="158">
        <f>IF(N135="nulová",J135,0)</f>
        <v>0</v>
      </c>
      <c r="BJ135" s="17" t="s">
        <v>152</v>
      </c>
      <c r="BK135" s="158">
        <f>ROUND(I135*H135,2)</f>
        <v>0</v>
      </c>
      <c r="BL135" s="17" t="s">
        <v>151</v>
      </c>
      <c r="BM135" s="157" t="s">
        <v>1099</v>
      </c>
    </row>
    <row r="136" spans="1:65" s="2" customFormat="1" ht="24.2" customHeight="1" x14ac:dyDescent="0.2">
      <c r="A136" s="32"/>
      <c r="B136" s="144"/>
      <c r="C136" s="145" t="s">
        <v>173</v>
      </c>
      <c r="D136" s="145" t="s">
        <v>147</v>
      </c>
      <c r="E136" s="146" t="s">
        <v>241</v>
      </c>
      <c r="F136" s="147" t="s">
        <v>242</v>
      </c>
      <c r="G136" s="148" t="s">
        <v>180</v>
      </c>
      <c r="H136" s="149">
        <v>0.873</v>
      </c>
      <c r="I136" s="150"/>
      <c r="J136" s="151">
        <f>ROUND(I136*H136,2)</f>
        <v>0</v>
      </c>
      <c r="K136" s="152"/>
      <c r="L136" s="33"/>
      <c r="M136" s="153" t="s">
        <v>1</v>
      </c>
      <c r="N136" s="154" t="s">
        <v>39</v>
      </c>
      <c r="O136" s="58"/>
      <c r="P136" s="155">
        <f>O136*H136</f>
        <v>0</v>
      </c>
      <c r="Q136" s="155">
        <v>0</v>
      </c>
      <c r="R136" s="155">
        <f>Q136*H136</f>
        <v>0</v>
      </c>
      <c r="S136" s="155">
        <v>0</v>
      </c>
      <c r="T136" s="156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57" t="s">
        <v>151</v>
      </c>
      <c r="AT136" s="157" t="s">
        <v>147</v>
      </c>
      <c r="AU136" s="157" t="s">
        <v>152</v>
      </c>
      <c r="AY136" s="17" t="s">
        <v>144</v>
      </c>
      <c r="BE136" s="158">
        <f>IF(N136="základná",J136,0)</f>
        <v>0</v>
      </c>
      <c r="BF136" s="158">
        <f>IF(N136="znížená",J136,0)</f>
        <v>0</v>
      </c>
      <c r="BG136" s="158">
        <f>IF(N136="zákl. prenesená",J136,0)</f>
        <v>0</v>
      </c>
      <c r="BH136" s="158">
        <f>IF(N136="zníž. prenesená",J136,0)</f>
        <v>0</v>
      </c>
      <c r="BI136" s="158">
        <f>IF(N136="nulová",J136,0)</f>
        <v>0</v>
      </c>
      <c r="BJ136" s="17" t="s">
        <v>152</v>
      </c>
      <c r="BK136" s="158">
        <f>ROUND(I136*H136,2)</f>
        <v>0</v>
      </c>
      <c r="BL136" s="17" t="s">
        <v>151</v>
      </c>
      <c r="BM136" s="157" t="s">
        <v>1100</v>
      </c>
    </row>
    <row r="137" spans="1:65" s="13" customFormat="1" x14ac:dyDescent="0.2">
      <c r="B137" s="159"/>
      <c r="D137" s="160" t="s">
        <v>154</v>
      </c>
      <c r="F137" s="162" t="s">
        <v>1101</v>
      </c>
      <c r="H137" s="163">
        <v>0.873</v>
      </c>
      <c r="I137" s="164"/>
      <c r="L137" s="159"/>
      <c r="M137" s="165"/>
      <c r="N137" s="166"/>
      <c r="O137" s="166"/>
      <c r="P137" s="166"/>
      <c r="Q137" s="166"/>
      <c r="R137" s="166"/>
      <c r="S137" s="166"/>
      <c r="T137" s="167"/>
      <c r="AT137" s="161" t="s">
        <v>154</v>
      </c>
      <c r="AU137" s="161" t="s">
        <v>152</v>
      </c>
      <c r="AV137" s="13" t="s">
        <v>152</v>
      </c>
      <c r="AW137" s="13" t="s">
        <v>3</v>
      </c>
      <c r="AX137" s="13" t="s">
        <v>81</v>
      </c>
      <c r="AY137" s="161" t="s">
        <v>144</v>
      </c>
    </row>
    <row r="138" spans="1:65" s="2" customFormat="1" ht="24.2" customHeight="1" x14ac:dyDescent="0.2">
      <c r="A138" s="32"/>
      <c r="B138" s="144"/>
      <c r="C138" s="145" t="s">
        <v>177</v>
      </c>
      <c r="D138" s="145" t="s">
        <v>147</v>
      </c>
      <c r="E138" s="146" t="s">
        <v>246</v>
      </c>
      <c r="F138" s="147" t="s">
        <v>247</v>
      </c>
      <c r="G138" s="148" t="s">
        <v>180</v>
      </c>
      <c r="H138" s="149">
        <v>6.8000000000000005E-2</v>
      </c>
      <c r="I138" s="150"/>
      <c r="J138" s="151">
        <f>ROUND(I138*H138,2)</f>
        <v>0</v>
      </c>
      <c r="K138" s="152"/>
      <c r="L138" s="33"/>
      <c r="M138" s="153" t="s">
        <v>1</v>
      </c>
      <c r="N138" s="154" t="s">
        <v>39</v>
      </c>
      <c r="O138" s="58"/>
      <c r="P138" s="155">
        <f>O138*H138</f>
        <v>0</v>
      </c>
      <c r="Q138" s="155">
        <v>0</v>
      </c>
      <c r="R138" s="155">
        <f>Q138*H138</f>
        <v>0</v>
      </c>
      <c r="S138" s="155">
        <v>0</v>
      </c>
      <c r="T138" s="156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7" t="s">
        <v>151</v>
      </c>
      <c r="AT138" s="157" t="s">
        <v>147</v>
      </c>
      <c r="AU138" s="157" t="s">
        <v>152</v>
      </c>
      <c r="AY138" s="17" t="s">
        <v>144</v>
      </c>
      <c r="BE138" s="158">
        <f>IF(N138="základná",J138,0)</f>
        <v>0</v>
      </c>
      <c r="BF138" s="158">
        <f>IF(N138="znížená",J138,0)</f>
        <v>0</v>
      </c>
      <c r="BG138" s="158">
        <f>IF(N138="zákl. prenesená",J138,0)</f>
        <v>0</v>
      </c>
      <c r="BH138" s="158">
        <f>IF(N138="zníž. prenesená",J138,0)</f>
        <v>0</v>
      </c>
      <c r="BI138" s="158">
        <f>IF(N138="nulová",J138,0)</f>
        <v>0</v>
      </c>
      <c r="BJ138" s="17" t="s">
        <v>152</v>
      </c>
      <c r="BK138" s="158">
        <f>ROUND(I138*H138,2)</f>
        <v>0</v>
      </c>
      <c r="BL138" s="17" t="s">
        <v>151</v>
      </c>
      <c r="BM138" s="157" t="s">
        <v>1102</v>
      </c>
    </row>
    <row r="139" spans="1:65" s="2" customFormat="1" ht="24.2" customHeight="1" x14ac:dyDescent="0.2">
      <c r="A139" s="32"/>
      <c r="B139" s="144"/>
      <c r="C139" s="145" t="s">
        <v>183</v>
      </c>
      <c r="D139" s="145" t="s">
        <v>147</v>
      </c>
      <c r="E139" s="146" t="s">
        <v>249</v>
      </c>
      <c r="F139" s="147" t="s">
        <v>250</v>
      </c>
      <c r="G139" s="148" t="s">
        <v>180</v>
      </c>
      <c r="H139" s="149">
        <v>2.9000000000000001E-2</v>
      </c>
      <c r="I139" s="150"/>
      <c r="J139" s="151">
        <f>ROUND(I139*H139,2)</f>
        <v>0</v>
      </c>
      <c r="K139" s="152"/>
      <c r="L139" s="33"/>
      <c r="M139" s="153" t="s">
        <v>1</v>
      </c>
      <c r="N139" s="154" t="s">
        <v>39</v>
      </c>
      <c r="O139" s="58"/>
      <c r="P139" s="155">
        <f>O139*H139</f>
        <v>0</v>
      </c>
      <c r="Q139" s="155">
        <v>0</v>
      </c>
      <c r="R139" s="155">
        <f>Q139*H139</f>
        <v>0</v>
      </c>
      <c r="S139" s="155">
        <v>0</v>
      </c>
      <c r="T139" s="156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57" t="s">
        <v>151</v>
      </c>
      <c r="AT139" s="157" t="s">
        <v>147</v>
      </c>
      <c r="AU139" s="157" t="s">
        <v>152</v>
      </c>
      <c r="AY139" s="17" t="s">
        <v>144</v>
      </c>
      <c r="BE139" s="158">
        <f>IF(N139="základná",J139,0)</f>
        <v>0</v>
      </c>
      <c r="BF139" s="158">
        <f>IF(N139="znížená",J139,0)</f>
        <v>0</v>
      </c>
      <c r="BG139" s="158">
        <f>IF(N139="zákl. prenesená",J139,0)</f>
        <v>0</v>
      </c>
      <c r="BH139" s="158">
        <f>IF(N139="zníž. prenesená",J139,0)</f>
        <v>0</v>
      </c>
      <c r="BI139" s="158">
        <f>IF(N139="nulová",J139,0)</f>
        <v>0</v>
      </c>
      <c r="BJ139" s="17" t="s">
        <v>152</v>
      </c>
      <c r="BK139" s="158">
        <f>ROUND(I139*H139,2)</f>
        <v>0</v>
      </c>
      <c r="BL139" s="17" t="s">
        <v>151</v>
      </c>
      <c r="BM139" s="157" t="s">
        <v>1103</v>
      </c>
    </row>
    <row r="140" spans="1:65" s="12" customFormat="1" ht="25.9" customHeight="1" x14ac:dyDescent="0.2">
      <c r="B140" s="131"/>
      <c r="D140" s="132" t="s">
        <v>72</v>
      </c>
      <c r="E140" s="133" t="s">
        <v>189</v>
      </c>
      <c r="F140" s="133" t="s">
        <v>957</v>
      </c>
      <c r="I140" s="134"/>
      <c r="J140" s="135">
        <f>BK140</f>
        <v>0</v>
      </c>
      <c r="L140" s="131"/>
      <c r="M140" s="136"/>
      <c r="N140" s="137"/>
      <c r="O140" s="137"/>
      <c r="P140" s="138">
        <f>P141+P152</f>
        <v>0</v>
      </c>
      <c r="Q140" s="137"/>
      <c r="R140" s="138">
        <f>R141+R152</f>
        <v>0.23253000000000001</v>
      </c>
      <c r="S140" s="137"/>
      <c r="T140" s="139">
        <f>T141+T152</f>
        <v>0</v>
      </c>
      <c r="AR140" s="132" t="s">
        <v>160</v>
      </c>
      <c r="AT140" s="140" t="s">
        <v>72</v>
      </c>
      <c r="AU140" s="140" t="s">
        <v>73</v>
      </c>
      <c r="AY140" s="132" t="s">
        <v>144</v>
      </c>
      <c r="BK140" s="141">
        <f>BK141+BK152</f>
        <v>0</v>
      </c>
    </row>
    <row r="141" spans="1:65" s="12" customFormat="1" ht="22.9" customHeight="1" x14ac:dyDescent="0.2">
      <c r="B141" s="131"/>
      <c r="D141" s="132" t="s">
        <v>72</v>
      </c>
      <c r="E141" s="142" t="s">
        <v>966</v>
      </c>
      <c r="F141" s="142" t="s">
        <v>967</v>
      </c>
      <c r="I141" s="134"/>
      <c r="J141" s="143">
        <f>BK141</f>
        <v>0</v>
      </c>
      <c r="L141" s="131"/>
      <c r="M141" s="136"/>
      <c r="N141" s="137"/>
      <c r="O141" s="137"/>
      <c r="P141" s="138">
        <f>SUM(P142:P151)</f>
        <v>0</v>
      </c>
      <c r="Q141" s="137"/>
      <c r="R141" s="138">
        <f>SUM(R142:R151)</f>
        <v>0.23169000000000001</v>
      </c>
      <c r="S141" s="137"/>
      <c r="T141" s="139">
        <f>SUM(T142:T151)</f>
        <v>0</v>
      </c>
      <c r="AR141" s="132" t="s">
        <v>160</v>
      </c>
      <c r="AT141" s="140" t="s">
        <v>72</v>
      </c>
      <c r="AU141" s="140" t="s">
        <v>81</v>
      </c>
      <c r="AY141" s="132" t="s">
        <v>144</v>
      </c>
      <c r="BK141" s="141">
        <f>SUM(BK142:BK151)</f>
        <v>0</v>
      </c>
    </row>
    <row r="142" spans="1:65" s="2" customFormat="1" ht="24.2" customHeight="1" x14ac:dyDescent="0.2">
      <c r="A142" s="32"/>
      <c r="B142" s="144"/>
      <c r="C142" s="145" t="s">
        <v>188</v>
      </c>
      <c r="D142" s="145" t="s">
        <v>147</v>
      </c>
      <c r="E142" s="146" t="s">
        <v>1104</v>
      </c>
      <c r="F142" s="147" t="s">
        <v>1105</v>
      </c>
      <c r="G142" s="148" t="s">
        <v>223</v>
      </c>
      <c r="H142" s="149">
        <v>32</v>
      </c>
      <c r="I142" s="150"/>
      <c r="J142" s="151">
        <f t="shared" ref="J142:J151" si="0">ROUND(I142*H142,2)</f>
        <v>0</v>
      </c>
      <c r="K142" s="152"/>
      <c r="L142" s="33"/>
      <c r="M142" s="153" t="s">
        <v>1</v>
      </c>
      <c r="N142" s="154" t="s">
        <v>39</v>
      </c>
      <c r="O142" s="58"/>
      <c r="P142" s="155">
        <f t="shared" ref="P142:P151" si="1">O142*H142</f>
        <v>0</v>
      </c>
      <c r="Q142" s="155">
        <v>0</v>
      </c>
      <c r="R142" s="155">
        <f t="shared" ref="R142:R151" si="2">Q142*H142</f>
        <v>0</v>
      </c>
      <c r="S142" s="155">
        <v>0</v>
      </c>
      <c r="T142" s="156">
        <f t="shared" ref="T142:T151" si="3"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57" t="s">
        <v>477</v>
      </c>
      <c r="AT142" s="157" t="s">
        <v>147</v>
      </c>
      <c r="AU142" s="157" t="s">
        <v>152</v>
      </c>
      <c r="AY142" s="17" t="s">
        <v>144</v>
      </c>
      <c r="BE142" s="158">
        <f t="shared" ref="BE142:BE151" si="4">IF(N142="základná",J142,0)</f>
        <v>0</v>
      </c>
      <c r="BF142" s="158">
        <f t="shared" ref="BF142:BF151" si="5">IF(N142="znížená",J142,0)</f>
        <v>0</v>
      </c>
      <c r="BG142" s="158">
        <f t="shared" ref="BG142:BG151" si="6">IF(N142="zákl. prenesená",J142,0)</f>
        <v>0</v>
      </c>
      <c r="BH142" s="158">
        <f t="shared" ref="BH142:BH151" si="7">IF(N142="zníž. prenesená",J142,0)</f>
        <v>0</v>
      </c>
      <c r="BI142" s="158">
        <f t="shared" ref="BI142:BI151" si="8">IF(N142="nulová",J142,0)</f>
        <v>0</v>
      </c>
      <c r="BJ142" s="17" t="s">
        <v>152</v>
      </c>
      <c r="BK142" s="158">
        <f t="shared" ref="BK142:BK151" si="9">ROUND(I142*H142,2)</f>
        <v>0</v>
      </c>
      <c r="BL142" s="17" t="s">
        <v>477</v>
      </c>
      <c r="BM142" s="157" t="s">
        <v>1106</v>
      </c>
    </row>
    <row r="143" spans="1:65" s="2" customFormat="1" ht="24.2" customHeight="1" x14ac:dyDescent="0.2">
      <c r="A143" s="32"/>
      <c r="B143" s="144"/>
      <c r="C143" s="168" t="s">
        <v>196</v>
      </c>
      <c r="D143" s="168" t="s">
        <v>189</v>
      </c>
      <c r="E143" s="169" t="s">
        <v>1107</v>
      </c>
      <c r="F143" s="170" t="s">
        <v>1108</v>
      </c>
      <c r="G143" s="171" t="s">
        <v>223</v>
      </c>
      <c r="H143" s="172">
        <v>32</v>
      </c>
      <c r="I143" s="173"/>
      <c r="J143" s="174">
        <f t="shared" si="0"/>
        <v>0</v>
      </c>
      <c r="K143" s="175"/>
      <c r="L143" s="176"/>
      <c r="M143" s="177" t="s">
        <v>1</v>
      </c>
      <c r="N143" s="178" t="s">
        <v>39</v>
      </c>
      <c r="O143" s="58"/>
      <c r="P143" s="155">
        <f t="shared" si="1"/>
        <v>0</v>
      </c>
      <c r="Q143" s="155">
        <v>6.3000000000000003E-4</v>
      </c>
      <c r="R143" s="155">
        <f t="shared" si="2"/>
        <v>2.0160000000000001E-2</v>
      </c>
      <c r="S143" s="155">
        <v>0</v>
      </c>
      <c r="T143" s="156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57" t="s">
        <v>787</v>
      </c>
      <c r="AT143" s="157" t="s">
        <v>189</v>
      </c>
      <c r="AU143" s="157" t="s">
        <v>152</v>
      </c>
      <c r="AY143" s="17" t="s">
        <v>144</v>
      </c>
      <c r="BE143" s="158">
        <f t="shared" si="4"/>
        <v>0</v>
      </c>
      <c r="BF143" s="158">
        <f t="shared" si="5"/>
        <v>0</v>
      </c>
      <c r="BG143" s="158">
        <f t="shared" si="6"/>
        <v>0</v>
      </c>
      <c r="BH143" s="158">
        <f t="shared" si="7"/>
        <v>0</v>
      </c>
      <c r="BI143" s="158">
        <f t="shared" si="8"/>
        <v>0</v>
      </c>
      <c r="BJ143" s="17" t="s">
        <v>152</v>
      </c>
      <c r="BK143" s="158">
        <f t="shared" si="9"/>
        <v>0</v>
      </c>
      <c r="BL143" s="17" t="s">
        <v>787</v>
      </c>
      <c r="BM143" s="157" t="s">
        <v>1109</v>
      </c>
    </row>
    <row r="144" spans="1:65" s="2" customFormat="1" ht="24.2" customHeight="1" x14ac:dyDescent="0.2">
      <c r="A144" s="32"/>
      <c r="B144" s="144"/>
      <c r="C144" s="145" t="s">
        <v>204</v>
      </c>
      <c r="D144" s="145" t="s">
        <v>147</v>
      </c>
      <c r="E144" s="146" t="s">
        <v>1110</v>
      </c>
      <c r="F144" s="147" t="s">
        <v>1111</v>
      </c>
      <c r="G144" s="148" t="s">
        <v>223</v>
      </c>
      <c r="H144" s="149">
        <v>75</v>
      </c>
      <c r="I144" s="150"/>
      <c r="J144" s="151">
        <f t="shared" si="0"/>
        <v>0</v>
      </c>
      <c r="K144" s="152"/>
      <c r="L144" s="33"/>
      <c r="M144" s="153" t="s">
        <v>1</v>
      </c>
      <c r="N144" s="154" t="s">
        <v>39</v>
      </c>
      <c r="O144" s="58"/>
      <c r="P144" s="155">
        <f t="shared" si="1"/>
        <v>0</v>
      </c>
      <c r="Q144" s="155">
        <v>0</v>
      </c>
      <c r="R144" s="155">
        <f t="shared" si="2"/>
        <v>0</v>
      </c>
      <c r="S144" s="155">
        <v>0</v>
      </c>
      <c r="T144" s="156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57" t="s">
        <v>477</v>
      </c>
      <c r="AT144" s="157" t="s">
        <v>147</v>
      </c>
      <c r="AU144" s="157" t="s">
        <v>152</v>
      </c>
      <c r="AY144" s="17" t="s">
        <v>144</v>
      </c>
      <c r="BE144" s="158">
        <f t="shared" si="4"/>
        <v>0</v>
      </c>
      <c r="BF144" s="158">
        <f t="shared" si="5"/>
        <v>0</v>
      </c>
      <c r="BG144" s="158">
        <f t="shared" si="6"/>
        <v>0</v>
      </c>
      <c r="BH144" s="158">
        <f t="shared" si="7"/>
        <v>0</v>
      </c>
      <c r="BI144" s="158">
        <f t="shared" si="8"/>
        <v>0</v>
      </c>
      <c r="BJ144" s="17" t="s">
        <v>152</v>
      </c>
      <c r="BK144" s="158">
        <f t="shared" si="9"/>
        <v>0</v>
      </c>
      <c r="BL144" s="17" t="s">
        <v>477</v>
      </c>
      <c r="BM144" s="157" t="s">
        <v>1112</v>
      </c>
    </row>
    <row r="145" spans="1:65" s="2" customFormat="1" ht="24.2" customHeight="1" x14ac:dyDescent="0.2">
      <c r="A145" s="32"/>
      <c r="B145" s="144"/>
      <c r="C145" s="168" t="s">
        <v>209</v>
      </c>
      <c r="D145" s="168" t="s">
        <v>189</v>
      </c>
      <c r="E145" s="169" t="s">
        <v>1113</v>
      </c>
      <c r="F145" s="170" t="s">
        <v>1114</v>
      </c>
      <c r="G145" s="171" t="s">
        <v>223</v>
      </c>
      <c r="H145" s="172">
        <v>75</v>
      </c>
      <c r="I145" s="173"/>
      <c r="J145" s="174">
        <f t="shared" si="0"/>
        <v>0</v>
      </c>
      <c r="K145" s="175"/>
      <c r="L145" s="176"/>
      <c r="M145" s="177" t="s">
        <v>1</v>
      </c>
      <c r="N145" s="178" t="s">
        <v>39</v>
      </c>
      <c r="O145" s="58"/>
      <c r="P145" s="155">
        <f t="shared" si="1"/>
        <v>0</v>
      </c>
      <c r="Q145" s="155">
        <v>3.1E-4</v>
      </c>
      <c r="R145" s="155">
        <f t="shared" si="2"/>
        <v>2.325E-2</v>
      </c>
      <c r="S145" s="155">
        <v>0</v>
      </c>
      <c r="T145" s="156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57" t="s">
        <v>787</v>
      </c>
      <c r="AT145" s="157" t="s">
        <v>189</v>
      </c>
      <c r="AU145" s="157" t="s">
        <v>152</v>
      </c>
      <c r="AY145" s="17" t="s">
        <v>144</v>
      </c>
      <c r="BE145" s="158">
        <f t="shared" si="4"/>
        <v>0</v>
      </c>
      <c r="BF145" s="158">
        <f t="shared" si="5"/>
        <v>0</v>
      </c>
      <c r="BG145" s="158">
        <f t="shared" si="6"/>
        <v>0</v>
      </c>
      <c r="BH145" s="158">
        <f t="shared" si="7"/>
        <v>0</v>
      </c>
      <c r="BI145" s="158">
        <f t="shared" si="8"/>
        <v>0</v>
      </c>
      <c r="BJ145" s="17" t="s">
        <v>152</v>
      </c>
      <c r="BK145" s="158">
        <f t="shared" si="9"/>
        <v>0</v>
      </c>
      <c r="BL145" s="17" t="s">
        <v>787</v>
      </c>
      <c r="BM145" s="157" t="s">
        <v>1115</v>
      </c>
    </row>
    <row r="146" spans="1:65" s="2" customFormat="1" ht="14.45" customHeight="1" x14ac:dyDescent="0.2">
      <c r="A146" s="32"/>
      <c r="B146" s="144"/>
      <c r="C146" s="145" t="s">
        <v>214</v>
      </c>
      <c r="D146" s="145" t="s">
        <v>147</v>
      </c>
      <c r="E146" s="146" t="s">
        <v>1116</v>
      </c>
      <c r="F146" s="147" t="s">
        <v>1117</v>
      </c>
      <c r="G146" s="148" t="s">
        <v>223</v>
      </c>
      <c r="H146" s="149">
        <v>35</v>
      </c>
      <c r="I146" s="150"/>
      <c r="J146" s="151">
        <f t="shared" si="0"/>
        <v>0</v>
      </c>
      <c r="K146" s="152"/>
      <c r="L146" s="33"/>
      <c r="M146" s="153" t="s">
        <v>1</v>
      </c>
      <c r="N146" s="154" t="s">
        <v>39</v>
      </c>
      <c r="O146" s="58"/>
      <c r="P146" s="155">
        <f t="shared" si="1"/>
        <v>0</v>
      </c>
      <c r="Q146" s="155">
        <v>0</v>
      </c>
      <c r="R146" s="155">
        <f t="shared" si="2"/>
        <v>0</v>
      </c>
      <c r="S146" s="155">
        <v>0</v>
      </c>
      <c r="T146" s="156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57" t="s">
        <v>477</v>
      </c>
      <c r="AT146" s="157" t="s">
        <v>147</v>
      </c>
      <c r="AU146" s="157" t="s">
        <v>152</v>
      </c>
      <c r="AY146" s="17" t="s">
        <v>144</v>
      </c>
      <c r="BE146" s="158">
        <f t="shared" si="4"/>
        <v>0</v>
      </c>
      <c r="BF146" s="158">
        <f t="shared" si="5"/>
        <v>0</v>
      </c>
      <c r="BG146" s="158">
        <f t="shared" si="6"/>
        <v>0</v>
      </c>
      <c r="BH146" s="158">
        <f t="shared" si="7"/>
        <v>0</v>
      </c>
      <c r="BI146" s="158">
        <f t="shared" si="8"/>
        <v>0</v>
      </c>
      <c r="BJ146" s="17" t="s">
        <v>152</v>
      </c>
      <c r="BK146" s="158">
        <f t="shared" si="9"/>
        <v>0</v>
      </c>
      <c r="BL146" s="17" t="s">
        <v>477</v>
      </c>
      <c r="BM146" s="157" t="s">
        <v>1118</v>
      </c>
    </row>
    <row r="147" spans="1:65" s="2" customFormat="1" ht="14.45" customHeight="1" x14ac:dyDescent="0.2">
      <c r="A147" s="32"/>
      <c r="B147" s="144"/>
      <c r="C147" s="168" t="s">
        <v>220</v>
      </c>
      <c r="D147" s="168" t="s">
        <v>189</v>
      </c>
      <c r="E147" s="169" t="s">
        <v>1119</v>
      </c>
      <c r="F147" s="170" t="s">
        <v>1120</v>
      </c>
      <c r="G147" s="171" t="s">
        <v>223</v>
      </c>
      <c r="H147" s="172">
        <v>35</v>
      </c>
      <c r="I147" s="173"/>
      <c r="J147" s="174">
        <f t="shared" si="0"/>
        <v>0</v>
      </c>
      <c r="K147" s="175"/>
      <c r="L147" s="176"/>
      <c r="M147" s="177" t="s">
        <v>1</v>
      </c>
      <c r="N147" s="178" t="s">
        <v>39</v>
      </c>
      <c r="O147" s="58"/>
      <c r="P147" s="155">
        <f t="shared" si="1"/>
        <v>0</v>
      </c>
      <c r="Q147" s="155">
        <v>1.9000000000000001E-4</v>
      </c>
      <c r="R147" s="155">
        <f t="shared" si="2"/>
        <v>6.6500000000000005E-3</v>
      </c>
      <c r="S147" s="155">
        <v>0</v>
      </c>
      <c r="T147" s="156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57" t="s">
        <v>787</v>
      </c>
      <c r="AT147" s="157" t="s">
        <v>189</v>
      </c>
      <c r="AU147" s="157" t="s">
        <v>152</v>
      </c>
      <c r="AY147" s="17" t="s">
        <v>144</v>
      </c>
      <c r="BE147" s="158">
        <f t="shared" si="4"/>
        <v>0</v>
      </c>
      <c r="BF147" s="158">
        <f t="shared" si="5"/>
        <v>0</v>
      </c>
      <c r="BG147" s="158">
        <f t="shared" si="6"/>
        <v>0</v>
      </c>
      <c r="BH147" s="158">
        <f t="shared" si="7"/>
        <v>0</v>
      </c>
      <c r="BI147" s="158">
        <f t="shared" si="8"/>
        <v>0</v>
      </c>
      <c r="BJ147" s="17" t="s">
        <v>152</v>
      </c>
      <c r="BK147" s="158">
        <f t="shared" si="9"/>
        <v>0</v>
      </c>
      <c r="BL147" s="17" t="s">
        <v>787</v>
      </c>
      <c r="BM147" s="157" t="s">
        <v>1121</v>
      </c>
    </row>
    <row r="148" spans="1:65" s="2" customFormat="1" ht="24.2" customHeight="1" x14ac:dyDescent="0.2">
      <c r="A148" s="32"/>
      <c r="B148" s="144"/>
      <c r="C148" s="145" t="s">
        <v>226</v>
      </c>
      <c r="D148" s="145" t="s">
        <v>147</v>
      </c>
      <c r="E148" s="146" t="s">
        <v>1122</v>
      </c>
      <c r="F148" s="147" t="s">
        <v>1123</v>
      </c>
      <c r="G148" s="148" t="s">
        <v>223</v>
      </c>
      <c r="H148" s="149">
        <v>73</v>
      </c>
      <c r="I148" s="150"/>
      <c r="J148" s="151">
        <f t="shared" si="0"/>
        <v>0</v>
      </c>
      <c r="K148" s="152"/>
      <c r="L148" s="33"/>
      <c r="M148" s="153" t="s">
        <v>1</v>
      </c>
      <c r="N148" s="154" t="s">
        <v>39</v>
      </c>
      <c r="O148" s="58"/>
      <c r="P148" s="155">
        <f t="shared" si="1"/>
        <v>0</v>
      </c>
      <c r="Q148" s="155">
        <v>0</v>
      </c>
      <c r="R148" s="155">
        <f t="shared" si="2"/>
        <v>0</v>
      </c>
      <c r="S148" s="155">
        <v>0</v>
      </c>
      <c r="T148" s="156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57" t="s">
        <v>477</v>
      </c>
      <c r="AT148" s="157" t="s">
        <v>147</v>
      </c>
      <c r="AU148" s="157" t="s">
        <v>152</v>
      </c>
      <c r="AY148" s="17" t="s">
        <v>144</v>
      </c>
      <c r="BE148" s="158">
        <f t="shared" si="4"/>
        <v>0</v>
      </c>
      <c r="BF148" s="158">
        <f t="shared" si="5"/>
        <v>0</v>
      </c>
      <c r="BG148" s="158">
        <f t="shared" si="6"/>
        <v>0</v>
      </c>
      <c r="BH148" s="158">
        <f t="shared" si="7"/>
        <v>0</v>
      </c>
      <c r="BI148" s="158">
        <f t="shared" si="8"/>
        <v>0</v>
      </c>
      <c r="BJ148" s="17" t="s">
        <v>152</v>
      </c>
      <c r="BK148" s="158">
        <f t="shared" si="9"/>
        <v>0</v>
      </c>
      <c r="BL148" s="17" t="s">
        <v>477</v>
      </c>
      <c r="BM148" s="157" t="s">
        <v>1124</v>
      </c>
    </row>
    <row r="149" spans="1:65" s="2" customFormat="1" ht="14.45" customHeight="1" x14ac:dyDescent="0.2">
      <c r="A149" s="32"/>
      <c r="B149" s="144"/>
      <c r="C149" s="168" t="s">
        <v>230</v>
      </c>
      <c r="D149" s="168" t="s">
        <v>189</v>
      </c>
      <c r="E149" s="169" t="s">
        <v>1125</v>
      </c>
      <c r="F149" s="170" t="s">
        <v>1126</v>
      </c>
      <c r="G149" s="171" t="s">
        <v>223</v>
      </c>
      <c r="H149" s="172">
        <v>73</v>
      </c>
      <c r="I149" s="173"/>
      <c r="J149" s="174">
        <f t="shared" si="0"/>
        <v>0</v>
      </c>
      <c r="K149" s="175"/>
      <c r="L149" s="176"/>
      <c r="M149" s="177" t="s">
        <v>1</v>
      </c>
      <c r="N149" s="178" t="s">
        <v>39</v>
      </c>
      <c r="O149" s="58"/>
      <c r="P149" s="155">
        <f t="shared" si="1"/>
        <v>0</v>
      </c>
      <c r="Q149" s="155">
        <v>1.2700000000000001E-3</v>
      </c>
      <c r="R149" s="155">
        <f t="shared" si="2"/>
        <v>9.2710000000000001E-2</v>
      </c>
      <c r="S149" s="155">
        <v>0</v>
      </c>
      <c r="T149" s="156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57" t="s">
        <v>787</v>
      </c>
      <c r="AT149" s="157" t="s">
        <v>189</v>
      </c>
      <c r="AU149" s="157" t="s">
        <v>152</v>
      </c>
      <c r="AY149" s="17" t="s">
        <v>144</v>
      </c>
      <c r="BE149" s="158">
        <f t="shared" si="4"/>
        <v>0</v>
      </c>
      <c r="BF149" s="158">
        <f t="shared" si="5"/>
        <v>0</v>
      </c>
      <c r="BG149" s="158">
        <f t="shared" si="6"/>
        <v>0</v>
      </c>
      <c r="BH149" s="158">
        <f t="shared" si="7"/>
        <v>0</v>
      </c>
      <c r="BI149" s="158">
        <f t="shared" si="8"/>
        <v>0</v>
      </c>
      <c r="BJ149" s="17" t="s">
        <v>152</v>
      </c>
      <c r="BK149" s="158">
        <f t="shared" si="9"/>
        <v>0</v>
      </c>
      <c r="BL149" s="17" t="s">
        <v>787</v>
      </c>
      <c r="BM149" s="157" t="s">
        <v>1127</v>
      </c>
    </row>
    <row r="150" spans="1:65" s="2" customFormat="1" ht="24.2" customHeight="1" x14ac:dyDescent="0.2">
      <c r="A150" s="32"/>
      <c r="B150" s="144"/>
      <c r="C150" s="145" t="s">
        <v>234</v>
      </c>
      <c r="D150" s="145" t="s">
        <v>147</v>
      </c>
      <c r="E150" s="146" t="s">
        <v>1128</v>
      </c>
      <c r="F150" s="147" t="s">
        <v>1129</v>
      </c>
      <c r="G150" s="148" t="s">
        <v>223</v>
      </c>
      <c r="H150" s="149">
        <v>78</v>
      </c>
      <c r="I150" s="150"/>
      <c r="J150" s="151">
        <f t="shared" si="0"/>
        <v>0</v>
      </c>
      <c r="K150" s="152"/>
      <c r="L150" s="33"/>
      <c r="M150" s="153" t="s">
        <v>1</v>
      </c>
      <c r="N150" s="154" t="s">
        <v>39</v>
      </c>
      <c r="O150" s="58"/>
      <c r="P150" s="155">
        <f t="shared" si="1"/>
        <v>0</v>
      </c>
      <c r="Q150" s="155">
        <v>0</v>
      </c>
      <c r="R150" s="155">
        <f t="shared" si="2"/>
        <v>0</v>
      </c>
      <c r="S150" s="155">
        <v>0</v>
      </c>
      <c r="T150" s="156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57" t="s">
        <v>477</v>
      </c>
      <c r="AT150" s="157" t="s">
        <v>147</v>
      </c>
      <c r="AU150" s="157" t="s">
        <v>152</v>
      </c>
      <c r="AY150" s="17" t="s">
        <v>144</v>
      </c>
      <c r="BE150" s="158">
        <f t="shared" si="4"/>
        <v>0</v>
      </c>
      <c r="BF150" s="158">
        <f t="shared" si="5"/>
        <v>0</v>
      </c>
      <c r="BG150" s="158">
        <f t="shared" si="6"/>
        <v>0</v>
      </c>
      <c r="BH150" s="158">
        <f t="shared" si="7"/>
        <v>0</v>
      </c>
      <c r="BI150" s="158">
        <f t="shared" si="8"/>
        <v>0</v>
      </c>
      <c r="BJ150" s="17" t="s">
        <v>152</v>
      </c>
      <c r="BK150" s="158">
        <f t="shared" si="9"/>
        <v>0</v>
      </c>
      <c r="BL150" s="17" t="s">
        <v>477</v>
      </c>
      <c r="BM150" s="157" t="s">
        <v>1130</v>
      </c>
    </row>
    <row r="151" spans="1:65" s="2" customFormat="1" ht="14.45" customHeight="1" x14ac:dyDescent="0.2">
      <c r="A151" s="32"/>
      <c r="B151" s="144"/>
      <c r="C151" s="168" t="s">
        <v>240</v>
      </c>
      <c r="D151" s="168" t="s">
        <v>189</v>
      </c>
      <c r="E151" s="169" t="s">
        <v>1131</v>
      </c>
      <c r="F151" s="170" t="s">
        <v>1132</v>
      </c>
      <c r="G151" s="171" t="s">
        <v>223</v>
      </c>
      <c r="H151" s="172">
        <v>78</v>
      </c>
      <c r="I151" s="173"/>
      <c r="J151" s="174">
        <f t="shared" si="0"/>
        <v>0</v>
      </c>
      <c r="K151" s="175"/>
      <c r="L151" s="176"/>
      <c r="M151" s="177" t="s">
        <v>1</v>
      </c>
      <c r="N151" s="178" t="s">
        <v>39</v>
      </c>
      <c r="O151" s="58"/>
      <c r="P151" s="155">
        <f t="shared" si="1"/>
        <v>0</v>
      </c>
      <c r="Q151" s="155">
        <v>1.14E-3</v>
      </c>
      <c r="R151" s="155">
        <f t="shared" si="2"/>
        <v>8.8919999999999999E-2</v>
      </c>
      <c r="S151" s="155">
        <v>0</v>
      </c>
      <c r="T151" s="156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57" t="s">
        <v>787</v>
      </c>
      <c r="AT151" s="157" t="s">
        <v>189</v>
      </c>
      <c r="AU151" s="157" t="s">
        <v>152</v>
      </c>
      <c r="AY151" s="17" t="s">
        <v>144</v>
      </c>
      <c r="BE151" s="158">
        <f t="shared" si="4"/>
        <v>0</v>
      </c>
      <c r="BF151" s="158">
        <f t="shared" si="5"/>
        <v>0</v>
      </c>
      <c r="BG151" s="158">
        <f t="shared" si="6"/>
        <v>0</v>
      </c>
      <c r="BH151" s="158">
        <f t="shared" si="7"/>
        <v>0</v>
      </c>
      <c r="BI151" s="158">
        <f t="shared" si="8"/>
        <v>0</v>
      </c>
      <c r="BJ151" s="17" t="s">
        <v>152</v>
      </c>
      <c r="BK151" s="158">
        <f t="shared" si="9"/>
        <v>0</v>
      </c>
      <c r="BL151" s="17" t="s">
        <v>787</v>
      </c>
      <c r="BM151" s="157" t="s">
        <v>1133</v>
      </c>
    </row>
    <row r="152" spans="1:65" s="12" customFormat="1" ht="22.9" customHeight="1" x14ac:dyDescent="0.2">
      <c r="B152" s="131"/>
      <c r="D152" s="132" t="s">
        <v>72</v>
      </c>
      <c r="E152" s="142" t="s">
        <v>1134</v>
      </c>
      <c r="F152" s="142" t="s">
        <v>1135</v>
      </c>
      <c r="I152" s="134"/>
      <c r="J152" s="143">
        <f>BK152</f>
        <v>0</v>
      </c>
      <c r="L152" s="131"/>
      <c r="M152" s="136"/>
      <c r="N152" s="137"/>
      <c r="O152" s="137"/>
      <c r="P152" s="138">
        <f>SUM(P153:P157)</f>
        <v>0</v>
      </c>
      <c r="Q152" s="137"/>
      <c r="R152" s="138">
        <f>SUM(R153:R157)</f>
        <v>8.4000000000000003E-4</v>
      </c>
      <c r="S152" s="137"/>
      <c r="T152" s="139">
        <f>SUM(T153:T157)</f>
        <v>0</v>
      </c>
      <c r="AR152" s="132" t="s">
        <v>160</v>
      </c>
      <c r="AT152" s="140" t="s">
        <v>72</v>
      </c>
      <c r="AU152" s="140" t="s">
        <v>81</v>
      </c>
      <c r="AY152" s="132" t="s">
        <v>144</v>
      </c>
      <c r="BK152" s="141">
        <f>SUM(BK153:BK157)</f>
        <v>0</v>
      </c>
    </row>
    <row r="153" spans="1:65" s="2" customFormat="1" ht="24.2" customHeight="1" x14ac:dyDescent="0.2">
      <c r="A153" s="32"/>
      <c r="B153" s="144"/>
      <c r="C153" s="145" t="s">
        <v>245</v>
      </c>
      <c r="D153" s="145" t="s">
        <v>147</v>
      </c>
      <c r="E153" s="146" t="s">
        <v>1136</v>
      </c>
      <c r="F153" s="147" t="s">
        <v>1137</v>
      </c>
      <c r="G153" s="148" t="s">
        <v>223</v>
      </c>
      <c r="H153" s="149">
        <v>4</v>
      </c>
      <c r="I153" s="150"/>
      <c r="J153" s="151">
        <f>ROUND(I153*H153,2)</f>
        <v>0</v>
      </c>
      <c r="K153" s="152"/>
      <c r="L153" s="33"/>
      <c r="M153" s="153" t="s">
        <v>1</v>
      </c>
      <c r="N153" s="154" t="s">
        <v>39</v>
      </c>
      <c r="O153" s="58"/>
      <c r="P153" s="155">
        <f>O153*H153</f>
        <v>0</v>
      </c>
      <c r="Q153" s="155">
        <v>0</v>
      </c>
      <c r="R153" s="155">
        <f>Q153*H153</f>
        <v>0</v>
      </c>
      <c r="S153" s="155">
        <v>0</v>
      </c>
      <c r="T153" s="156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57" t="s">
        <v>477</v>
      </c>
      <c r="AT153" s="157" t="s">
        <v>147</v>
      </c>
      <c r="AU153" s="157" t="s">
        <v>152</v>
      </c>
      <c r="AY153" s="17" t="s">
        <v>144</v>
      </c>
      <c r="BE153" s="158">
        <f>IF(N153="základná",J153,0)</f>
        <v>0</v>
      </c>
      <c r="BF153" s="158">
        <f>IF(N153="znížená",J153,0)</f>
        <v>0</v>
      </c>
      <c r="BG153" s="158">
        <f>IF(N153="zákl. prenesená",J153,0)</f>
        <v>0</v>
      </c>
      <c r="BH153" s="158">
        <f>IF(N153="zníž. prenesená",J153,0)</f>
        <v>0</v>
      </c>
      <c r="BI153" s="158">
        <f>IF(N153="nulová",J153,0)</f>
        <v>0</v>
      </c>
      <c r="BJ153" s="17" t="s">
        <v>152</v>
      </c>
      <c r="BK153" s="158">
        <f>ROUND(I153*H153,2)</f>
        <v>0</v>
      </c>
      <c r="BL153" s="17" t="s">
        <v>477</v>
      </c>
      <c r="BM153" s="157" t="s">
        <v>1138</v>
      </c>
    </row>
    <row r="154" spans="1:65" s="2" customFormat="1" ht="24.2" customHeight="1" x14ac:dyDescent="0.2">
      <c r="A154" s="32"/>
      <c r="B154" s="144"/>
      <c r="C154" s="145" t="s">
        <v>7</v>
      </c>
      <c r="D154" s="145" t="s">
        <v>147</v>
      </c>
      <c r="E154" s="146" t="s">
        <v>1139</v>
      </c>
      <c r="F154" s="147" t="s">
        <v>1140</v>
      </c>
      <c r="G154" s="148" t="s">
        <v>223</v>
      </c>
      <c r="H154" s="149">
        <v>4</v>
      </c>
      <c r="I154" s="150"/>
      <c r="J154" s="151">
        <f>ROUND(I154*H154,2)</f>
        <v>0</v>
      </c>
      <c r="K154" s="152"/>
      <c r="L154" s="33"/>
      <c r="M154" s="153" t="s">
        <v>1</v>
      </c>
      <c r="N154" s="154" t="s">
        <v>39</v>
      </c>
      <c r="O154" s="58"/>
      <c r="P154" s="155">
        <f>O154*H154</f>
        <v>0</v>
      </c>
      <c r="Q154" s="155">
        <v>0</v>
      </c>
      <c r="R154" s="155">
        <f>Q154*H154</f>
        <v>0</v>
      </c>
      <c r="S154" s="155">
        <v>0</v>
      </c>
      <c r="T154" s="156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57" t="s">
        <v>477</v>
      </c>
      <c r="AT154" s="157" t="s">
        <v>147</v>
      </c>
      <c r="AU154" s="157" t="s">
        <v>152</v>
      </c>
      <c r="AY154" s="17" t="s">
        <v>144</v>
      </c>
      <c r="BE154" s="158">
        <f>IF(N154="základná",J154,0)</f>
        <v>0</v>
      </c>
      <c r="BF154" s="158">
        <f>IF(N154="znížená",J154,0)</f>
        <v>0</v>
      </c>
      <c r="BG154" s="158">
        <f>IF(N154="zákl. prenesená",J154,0)</f>
        <v>0</v>
      </c>
      <c r="BH154" s="158">
        <f>IF(N154="zníž. prenesená",J154,0)</f>
        <v>0</v>
      </c>
      <c r="BI154" s="158">
        <f>IF(N154="nulová",J154,0)</f>
        <v>0</v>
      </c>
      <c r="BJ154" s="17" t="s">
        <v>152</v>
      </c>
      <c r="BK154" s="158">
        <f>ROUND(I154*H154,2)</f>
        <v>0</v>
      </c>
      <c r="BL154" s="17" t="s">
        <v>477</v>
      </c>
      <c r="BM154" s="157" t="s">
        <v>1141</v>
      </c>
    </row>
    <row r="155" spans="1:65" s="2" customFormat="1" ht="24.2" customHeight="1" x14ac:dyDescent="0.2">
      <c r="A155" s="32"/>
      <c r="B155" s="144"/>
      <c r="C155" s="168" t="s">
        <v>255</v>
      </c>
      <c r="D155" s="168" t="s">
        <v>189</v>
      </c>
      <c r="E155" s="169" t="s">
        <v>1142</v>
      </c>
      <c r="F155" s="170" t="s">
        <v>1143</v>
      </c>
      <c r="G155" s="171" t="s">
        <v>223</v>
      </c>
      <c r="H155" s="172">
        <v>4</v>
      </c>
      <c r="I155" s="173"/>
      <c r="J155" s="174">
        <f>ROUND(I155*H155,2)</f>
        <v>0</v>
      </c>
      <c r="K155" s="175"/>
      <c r="L155" s="176"/>
      <c r="M155" s="177" t="s">
        <v>1</v>
      </c>
      <c r="N155" s="178" t="s">
        <v>39</v>
      </c>
      <c r="O155" s="58"/>
      <c r="P155" s="155">
        <f>O155*H155</f>
        <v>0</v>
      </c>
      <c r="Q155" s="155">
        <v>2.1000000000000001E-4</v>
      </c>
      <c r="R155" s="155">
        <f>Q155*H155</f>
        <v>8.4000000000000003E-4</v>
      </c>
      <c r="S155" s="155">
        <v>0</v>
      </c>
      <c r="T155" s="156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57" t="s">
        <v>787</v>
      </c>
      <c r="AT155" s="157" t="s">
        <v>189</v>
      </c>
      <c r="AU155" s="157" t="s">
        <v>152</v>
      </c>
      <c r="AY155" s="17" t="s">
        <v>144</v>
      </c>
      <c r="BE155" s="158">
        <f>IF(N155="základná",J155,0)</f>
        <v>0</v>
      </c>
      <c r="BF155" s="158">
        <f>IF(N155="znížená",J155,0)</f>
        <v>0</v>
      </c>
      <c r="BG155" s="158">
        <f>IF(N155="zákl. prenesená",J155,0)</f>
        <v>0</v>
      </c>
      <c r="BH155" s="158">
        <f>IF(N155="zníž. prenesená",J155,0)</f>
        <v>0</v>
      </c>
      <c r="BI155" s="158">
        <f>IF(N155="nulová",J155,0)</f>
        <v>0</v>
      </c>
      <c r="BJ155" s="17" t="s">
        <v>152</v>
      </c>
      <c r="BK155" s="158">
        <f>ROUND(I155*H155,2)</f>
        <v>0</v>
      </c>
      <c r="BL155" s="17" t="s">
        <v>787</v>
      </c>
      <c r="BM155" s="157" t="s">
        <v>1144</v>
      </c>
    </row>
    <row r="156" spans="1:65" s="2" customFormat="1" ht="24.2" customHeight="1" x14ac:dyDescent="0.2">
      <c r="A156" s="32"/>
      <c r="B156" s="144"/>
      <c r="C156" s="145" t="s">
        <v>259</v>
      </c>
      <c r="D156" s="145" t="s">
        <v>147</v>
      </c>
      <c r="E156" s="146" t="s">
        <v>1145</v>
      </c>
      <c r="F156" s="147" t="s">
        <v>1146</v>
      </c>
      <c r="G156" s="148" t="s">
        <v>223</v>
      </c>
      <c r="H156" s="149">
        <v>4</v>
      </c>
      <c r="I156" s="150"/>
      <c r="J156" s="151">
        <f>ROUND(I156*H156,2)</f>
        <v>0</v>
      </c>
      <c r="K156" s="152"/>
      <c r="L156" s="33"/>
      <c r="M156" s="153" t="s">
        <v>1</v>
      </c>
      <c r="N156" s="154" t="s">
        <v>39</v>
      </c>
      <c r="O156" s="58"/>
      <c r="P156" s="155">
        <f>O156*H156</f>
        <v>0</v>
      </c>
      <c r="Q156" s="155">
        <v>0</v>
      </c>
      <c r="R156" s="155">
        <f>Q156*H156</f>
        <v>0</v>
      </c>
      <c r="S156" s="155">
        <v>0</v>
      </c>
      <c r="T156" s="156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57" t="s">
        <v>477</v>
      </c>
      <c r="AT156" s="157" t="s">
        <v>147</v>
      </c>
      <c r="AU156" s="157" t="s">
        <v>152</v>
      </c>
      <c r="AY156" s="17" t="s">
        <v>144</v>
      </c>
      <c r="BE156" s="158">
        <f>IF(N156="základná",J156,0)</f>
        <v>0</v>
      </c>
      <c r="BF156" s="158">
        <f>IF(N156="znížená",J156,0)</f>
        <v>0</v>
      </c>
      <c r="BG156" s="158">
        <f>IF(N156="zákl. prenesená",J156,0)</f>
        <v>0</v>
      </c>
      <c r="BH156" s="158">
        <f>IF(N156="zníž. prenesená",J156,0)</f>
        <v>0</v>
      </c>
      <c r="BI156" s="158">
        <f>IF(N156="nulová",J156,0)</f>
        <v>0</v>
      </c>
      <c r="BJ156" s="17" t="s">
        <v>152</v>
      </c>
      <c r="BK156" s="158">
        <f>ROUND(I156*H156,2)</f>
        <v>0</v>
      </c>
      <c r="BL156" s="17" t="s">
        <v>477</v>
      </c>
      <c r="BM156" s="157" t="s">
        <v>1147</v>
      </c>
    </row>
    <row r="157" spans="1:65" s="2" customFormat="1" ht="24.2" customHeight="1" x14ac:dyDescent="0.2">
      <c r="A157" s="32"/>
      <c r="B157" s="144"/>
      <c r="C157" s="145" t="s">
        <v>265</v>
      </c>
      <c r="D157" s="145" t="s">
        <v>147</v>
      </c>
      <c r="E157" s="146" t="s">
        <v>1148</v>
      </c>
      <c r="F157" s="147" t="s">
        <v>1149</v>
      </c>
      <c r="G157" s="148" t="s">
        <v>199</v>
      </c>
      <c r="H157" s="149">
        <v>1.05</v>
      </c>
      <c r="I157" s="150"/>
      <c r="J157" s="151">
        <f>ROUND(I157*H157,2)</f>
        <v>0</v>
      </c>
      <c r="K157" s="152"/>
      <c r="L157" s="33"/>
      <c r="M157" s="153" t="s">
        <v>1</v>
      </c>
      <c r="N157" s="154" t="s">
        <v>39</v>
      </c>
      <c r="O157" s="58"/>
      <c r="P157" s="155">
        <f>O157*H157</f>
        <v>0</v>
      </c>
      <c r="Q157" s="155">
        <v>0</v>
      </c>
      <c r="R157" s="155">
        <f>Q157*H157</f>
        <v>0</v>
      </c>
      <c r="S157" s="155">
        <v>0</v>
      </c>
      <c r="T157" s="156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57" t="s">
        <v>477</v>
      </c>
      <c r="AT157" s="157" t="s">
        <v>147</v>
      </c>
      <c r="AU157" s="157" t="s">
        <v>152</v>
      </c>
      <c r="AY157" s="17" t="s">
        <v>144</v>
      </c>
      <c r="BE157" s="158">
        <f>IF(N157="základná",J157,0)</f>
        <v>0</v>
      </c>
      <c r="BF157" s="158">
        <f>IF(N157="znížená",J157,0)</f>
        <v>0</v>
      </c>
      <c r="BG157" s="158">
        <f>IF(N157="zákl. prenesená",J157,0)</f>
        <v>0</v>
      </c>
      <c r="BH157" s="158">
        <f>IF(N157="zníž. prenesená",J157,0)</f>
        <v>0</v>
      </c>
      <c r="BI157" s="158">
        <f>IF(N157="nulová",J157,0)</f>
        <v>0</v>
      </c>
      <c r="BJ157" s="17" t="s">
        <v>152</v>
      </c>
      <c r="BK157" s="158">
        <f>ROUND(I157*H157,2)</f>
        <v>0</v>
      </c>
      <c r="BL157" s="17" t="s">
        <v>477</v>
      </c>
      <c r="BM157" s="157" t="s">
        <v>1150</v>
      </c>
    </row>
    <row r="158" spans="1:65" s="12" customFormat="1" ht="25.9" customHeight="1" x14ac:dyDescent="0.2">
      <c r="B158" s="131"/>
      <c r="D158" s="132" t="s">
        <v>72</v>
      </c>
      <c r="E158" s="133" t="s">
        <v>1054</v>
      </c>
      <c r="F158" s="133" t="s">
        <v>1055</v>
      </c>
      <c r="I158" s="134"/>
      <c r="J158" s="135">
        <f>BK158</f>
        <v>0</v>
      </c>
      <c r="L158" s="131"/>
      <c r="M158" s="136"/>
      <c r="N158" s="137"/>
      <c r="O158" s="137"/>
      <c r="P158" s="138">
        <f>P159+P161</f>
        <v>0</v>
      </c>
      <c r="Q158" s="137"/>
      <c r="R158" s="138">
        <f>R159+R161</f>
        <v>0</v>
      </c>
      <c r="S158" s="137"/>
      <c r="T158" s="139">
        <f>T159+T161</f>
        <v>0</v>
      </c>
      <c r="AR158" s="132" t="s">
        <v>151</v>
      </c>
      <c r="AT158" s="140" t="s">
        <v>72</v>
      </c>
      <c r="AU158" s="140" t="s">
        <v>73</v>
      </c>
      <c r="AY158" s="132" t="s">
        <v>144</v>
      </c>
      <c r="BK158" s="141">
        <f>BK159+BK161</f>
        <v>0</v>
      </c>
    </row>
    <row r="159" spans="1:65" s="12" customFormat="1" ht="22.9" customHeight="1" x14ac:dyDescent="0.2">
      <c r="B159" s="131"/>
      <c r="D159" s="132" t="s">
        <v>72</v>
      </c>
      <c r="E159" s="142" t="s">
        <v>1056</v>
      </c>
      <c r="F159" s="142" t="s">
        <v>1057</v>
      </c>
      <c r="I159" s="134"/>
      <c r="J159" s="143">
        <f>BK159</f>
        <v>0</v>
      </c>
      <c r="L159" s="131"/>
      <c r="M159" s="136"/>
      <c r="N159" s="137"/>
      <c r="O159" s="137"/>
      <c r="P159" s="138">
        <f>P160</f>
        <v>0</v>
      </c>
      <c r="Q159" s="137"/>
      <c r="R159" s="138">
        <f>R160</f>
        <v>0</v>
      </c>
      <c r="S159" s="137"/>
      <c r="T159" s="139">
        <f>T160</f>
        <v>0</v>
      </c>
      <c r="AR159" s="132" t="s">
        <v>151</v>
      </c>
      <c r="AT159" s="140" t="s">
        <v>72</v>
      </c>
      <c r="AU159" s="140" t="s">
        <v>81</v>
      </c>
      <c r="AY159" s="132" t="s">
        <v>144</v>
      </c>
      <c r="BK159" s="141">
        <f>BK160</f>
        <v>0</v>
      </c>
    </row>
    <row r="160" spans="1:65" s="2" customFormat="1" ht="14.45" customHeight="1" x14ac:dyDescent="0.2">
      <c r="A160" s="32"/>
      <c r="B160" s="144"/>
      <c r="C160" s="145" t="s">
        <v>271</v>
      </c>
      <c r="D160" s="145" t="s">
        <v>147</v>
      </c>
      <c r="E160" s="146" t="s">
        <v>1151</v>
      </c>
      <c r="F160" s="147" t="s">
        <v>1152</v>
      </c>
      <c r="G160" s="148" t="s">
        <v>1060</v>
      </c>
      <c r="H160" s="149">
        <v>5</v>
      </c>
      <c r="I160" s="150"/>
      <c r="J160" s="151">
        <f>ROUND(I160*H160,2)</f>
        <v>0</v>
      </c>
      <c r="K160" s="152"/>
      <c r="L160" s="33"/>
      <c r="M160" s="153" t="s">
        <v>1</v>
      </c>
      <c r="N160" s="154" t="s">
        <v>39</v>
      </c>
      <c r="O160" s="58"/>
      <c r="P160" s="155">
        <f>O160*H160</f>
        <v>0</v>
      </c>
      <c r="Q160" s="155">
        <v>0</v>
      </c>
      <c r="R160" s="155">
        <f>Q160*H160</f>
        <v>0</v>
      </c>
      <c r="S160" s="155">
        <v>0</v>
      </c>
      <c r="T160" s="156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57" t="s">
        <v>1061</v>
      </c>
      <c r="AT160" s="157" t="s">
        <v>147</v>
      </c>
      <c r="AU160" s="157" t="s">
        <v>152</v>
      </c>
      <c r="AY160" s="17" t="s">
        <v>144</v>
      </c>
      <c r="BE160" s="158">
        <f>IF(N160="základná",J160,0)</f>
        <v>0</v>
      </c>
      <c r="BF160" s="158">
        <f>IF(N160="znížená",J160,0)</f>
        <v>0</v>
      </c>
      <c r="BG160" s="158">
        <f>IF(N160="zákl. prenesená",J160,0)</f>
        <v>0</v>
      </c>
      <c r="BH160" s="158">
        <f>IF(N160="zníž. prenesená",J160,0)</f>
        <v>0</v>
      </c>
      <c r="BI160" s="158">
        <f>IF(N160="nulová",J160,0)</f>
        <v>0</v>
      </c>
      <c r="BJ160" s="17" t="s">
        <v>152</v>
      </c>
      <c r="BK160" s="158">
        <f>ROUND(I160*H160,2)</f>
        <v>0</v>
      </c>
      <c r="BL160" s="17" t="s">
        <v>1061</v>
      </c>
      <c r="BM160" s="157" t="s">
        <v>1153</v>
      </c>
    </row>
    <row r="161" spans="1:65" s="12" customFormat="1" ht="22.9" customHeight="1" x14ac:dyDescent="0.2">
      <c r="B161" s="131"/>
      <c r="D161" s="132" t="s">
        <v>72</v>
      </c>
      <c r="E161" s="142" t="s">
        <v>1072</v>
      </c>
      <c r="F161" s="142" t="s">
        <v>1073</v>
      </c>
      <c r="I161" s="134"/>
      <c r="J161" s="143">
        <f>BK161</f>
        <v>0</v>
      </c>
      <c r="L161" s="131"/>
      <c r="M161" s="136"/>
      <c r="N161" s="137"/>
      <c r="O161" s="137"/>
      <c r="P161" s="138">
        <f>P162</f>
        <v>0</v>
      </c>
      <c r="Q161" s="137"/>
      <c r="R161" s="138">
        <f>R162</f>
        <v>0</v>
      </c>
      <c r="S161" s="137"/>
      <c r="T161" s="139">
        <f>T162</f>
        <v>0</v>
      </c>
      <c r="AR161" s="132" t="s">
        <v>151</v>
      </c>
      <c r="AT161" s="140" t="s">
        <v>72</v>
      </c>
      <c r="AU161" s="140" t="s">
        <v>81</v>
      </c>
      <c r="AY161" s="132" t="s">
        <v>144</v>
      </c>
      <c r="BK161" s="141">
        <f>BK162</f>
        <v>0</v>
      </c>
    </row>
    <row r="162" spans="1:65" s="2" customFormat="1" ht="14.45" customHeight="1" x14ac:dyDescent="0.2">
      <c r="A162" s="32"/>
      <c r="B162" s="144"/>
      <c r="C162" s="168" t="s">
        <v>275</v>
      </c>
      <c r="D162" s="168" t="s">
        <v>189</v>
      </c>
      <c r="E162" s="169" t="s">
        <v>1074</v>
      </c>
      <c r="F162" s="170" t="s">
        <v>1075</v>
      </c>
      <c r="G162" s="171" t="s">
        <v>908</v>
      </c>
      <c r="H162" s="172">
        <v>1</v>
      </c>
      <c r="I162" s="173"/>
      <c r="J162" s="174">
        <f>ROUND(I162*H162,2)</f>
        <v>0</v>
      </c>
      <c r="K162" s="175"/>
      <c r="L162" s="176"/>
      <c r="M162" s="199" t="s">
        <v>1</v>
      </c>
      <c r="N162" s="200" t="s">
        <v>39</v>
      </c>
      <c r="O162" s="196"/>
      <c r="P162" s="197">
        <f>O162*H162</f>
        <v>0</v>
      </c>
      <c r="Q162" s="197">
        <v>0</v>
      </c>
      <c r="R162" s="197">
        <f>Q162*H162</f>
        <v>0</v>
      </c>
      <c r="S162" s="197">
        <v>0</v>
      </c>
      <c r="T162" s="198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57" t="s">
        <v>1061</v>
      </c>
      <c r="AT162" s="157" t="s">
        <v>189</v>
      </c>
      <c r="AU162" s="157" t="s">
        <v>152</v>
      </c>
      <c r="AY162" s="17" t="s">
        <v>144</v>
      </c>
      <c r="BE162" s="158">
        <f>IF(N162="základná",J162,0)</f>
        <v>0</v>
      </c>
      <c r="BF162" s="158">
        <f>IF(N162="znížená",J162,0)</f>
        <v>0</v>
      </c>
      <c r="BG162" s="158">
        <f>IF(N162="zákl. prenesená",J162,0)</f>
        <v>0</v>
      </c>
      <c r="BH162" s="158">
        <f>IF(N162="zníž. prenesená",J162,0)</f>
        <v>0</v>
      </c>
      <c r="BI162" s="158">
        <f>IF(N162="nulová",J162,0)</f>
        <v>0</v>
      </c>
      <c r="BJ162" s="17" t="s">
        <v>152</v>
      </c>
      <c r="BK162" s="158">
        <f>ROUND(I162*H162,2)</f>
        <v>0</v>
      </c>
      <c r="BL162" s="17" t="s">
        <v>1061</v>
      </c>
      <c r="BM162" s="157" t="s">
        <v>1154</v>
      </c>
    </row>
    <row r="163" spans="1:65" s="2" customFormat="1" ht="6.95" customHeight="1" x14ac:dyDescent="0.2">
      <c r="A163" s="32"/>
      <c r="B163" s="47"/>
      <c r="C163" s="48"/>
      <c r="D163" s="48"/>
      <c r="E163" s="48"/>
      <c r="F163" s="48"/>
      <c r="G163" s="48"/>
      <c r="H163" s="48"/>
      <c r="I163" s="48"/>
      <c r="J163" s="48"/>
      <c r="K163" s="48"/>
      <c r="L163" s="33"/>
      <c r="M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</row>
  </sheetData>
  <autoFilter ref="C125:K162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7"/>
  <sheetViews>
    <sheetView showGridLines="0" topLeftCell="A113" workbookViewId="0">
      <selection activeCell="F138" sqref="F138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7" t="s">
        <v>91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 x14ac:dyDescent="0.2">
      <c r="B4" s="20"/>
      <c r="D4" s="21" t="s">
        <v>92</v>
      </c>
      <c r="L4" s="20"/>
      <c r="M4" s="93" t="s">
        <v>9</v>
      </c>
      <c r="AT4" s="17" t="s">
        <v>3</v>
      </c>
    </row>
    <row r="5" spans="1:46" s="1" customFormat="1" ht="6.95" customHeight="1" x14ac:dyDescent="0.2">
      <c r="B5" s="20"/>
      <c r="L5" s="20"/>
    </row>
    <row r="6" spans="1:46" s="1" customFormat="1" ht="12" customHeight="1" x14ac:dyDescent="0.2">
      <c r="B6" s="20"/>
      <c r="D6" s="27" t="s">
        <v>15</v>
      </c>
      <c r="L6" s="20"/>
    </row>
    <row r="7" spans="1:46" s="1" customFormat="1" ht="16.5" customHeight="1" x14ac:dyDescent="0.2">
      <c r="B7" s="20"/>
      <c r="E7" s="242" t="str">
        <f>'Rekapitulácia stavby'!K6</f>
        <v>Most na ceste II/537 nad riekou Hornád - rekonštrukcia</v>
      </c>
      <c r="F7" s="243"/>
      <c r="G7" s="243"/>
      <c r="H7" s="243"/>
      <c r="L7" s="20"/>
    </row>
    <row r="8" spans="1:46" s="2" customFormat="1" ht="12" customHeight="1" x14ac:dyDescent="0.2">
      <c r="A8" s="32"/>
      <c r="B8" s="33"/>
      <c r="C8" s="32"/>
      <c r="D8" s="27" t="s">
        <v>93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 x14ac:dyDescent="0.2">
      <c r="A9" s="32"/>
      <c r="B9" s="33"/>
      <c r="C9" s="32"/>
      <c r="D9" s="32"/>
      <c r="E9" s="224" t="s">
        <v>1155</v>
      </c>
      <c r="F9" s="241"/>
      <c r="G9" s="241"/>
      <c r="H9" s="24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x14ac:dyDescent="0.2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 x14ac:dyDescent="0.2">
      <c r="A11" s="32"/>
      <c r="B11" s="33"/>
      <c r="C11" s="32"/>
      <c r="D11" s="27" t="s">
        <v>17</v>
      </c>
      <c r="E11" s="32"/>
      <c r="F11" s="25" t="s">
        <v>1</v>
      </c>
      <c r="G11" s="32"/>
      <c r="H11" s="32"/>
      <c r="I11" s="27" t="s">
        <v>18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 x14ac:dyDescent="0.2">
      <c r="A12" s="32"/>
      <c r="B12" s="33"/>
      <c r="C12" s="32"/>
      <c r="D12" s="27" t="s">
        <v>19</v>
      </c>
      <c r="E12" s="32"/>
      <c r="F12" s="25" t="s">
        <v>20</v>
      </c>
      <c r="G12" s="32"/>
      <c r="H12" s="32"/>
      <c r="I12" s="27" t="s">
        <v>21</v>
      </c>
      <c r="J12" s="55" t="str">
        <f>'Rekapitulácia stavby'!AN8</f>
        <v>Vyplň údaj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 x14ac:dyDescent="0.2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22</v>
      </c>
      <c r="E14" s="32"/>
      <c r="F14" s="32"/>
      <c r="G14" s="32"/>
      <c r="H14" s="32"/>
      <c r="I14" s="27" t="s">
        <v>23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 x14ac:dyDescent="0.2">
      <c r="A15" s="32"/>
      <c r="B15" s="33"/>
      <c r="C15" s="32"/>
      <c r="D15" s="32"/>
      <c r="E15" s="25" t="s">
        <v>24</v>
      </c>
      <c r="F15" s="32"/>
      <c r="G15" s="32"/>
      <c r="H15" s="32"/>
      <c r="I15" s="27" t="s">
        <v>25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 x14ac:dyDescent="0.2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26</v>
      </c>
      <c r="E17" s="32"/>
      <c r="F17" s="32"/>
      <c r="G17" s="32"/>
      <c r="H17" s="32"/>
      <c r="I17" s="27" t="s">
        <v>23</v>
      </c>
      <c r="J17" s="28" t="str">
        <f>'Rekapitulácia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44" t="str">
        <f>'Rekapitulácia stavby'!E14</f>
        <v>Vyplň údaj</v>
      </c>
      <c r="F18" s="214"/>
      <c r="G18" s="214"/>
      <c r="H18" s="214"/>
      <c r="I18" s="27" t="s">
        <v>25</v>
      </c>
      <c r="J18" s="28" t="str">
        <f>'Rekapitulácia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 x14ac:dyDescent="0.2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28</v>
      </c>
      <c r="E20" s="32"/>
      <c r="F20" s="32"/>
      <c r="G20" s="32"/>
      <c r="H20" s="32"/>
      <c r="I20" s="27" t="s">
        <v>23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">
        <v>29</v>
      </c>
      <c r="F21" s="32"/>
      <c r="G21" s="32"/>
      <c r="H21" s="32"/>
      <c r="I21" s="27" t="s">
        <v>25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 x14ac:dyDescent="0.2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31</v>
      </c>
      <c r="E23" s="32"/>
      <c r="F23" s="32"/>
      <c r="G23" s="32"/>
      <c r="H23" s="32"/>
      <c r="I23" s="27" t="s">
        <v>23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 t="s">
        <v>29</v>
      </c>
      <c r="F24" s="32"/>
      <c r="G24" s="32"/>
      <c r="H24" s="32"/>
      <c r="I24" s="27" t="s">
        <v>25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 x14ac:dyDescent="0.2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32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4"/>
      <c r="B27" s="95"/>
      <c r="C27" s="94"/>
      <c r="D27" s="94"/>
      <c r="E27" s="218" t="s">
        <v>1</v>
      </c>
      <c r="F27" s="218"/>
      <c r="G27" s="218"/>
      <c r="H27" s="218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 x14ac:dyDescent="0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 x14ac:dyDescent="0.2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97" t="s">
        <v>33</v>
      </c>
      <c r="E30" s="32"/>
      <c r="F30" s="32"/>
      <c r="G30" s="32"/>
      <c r="H30" s="32"/>
      <c r="I30" s="32"/>
      <c r="J30" s="71">
        <f>ROUND(J122,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 x14ac:dyDescent="0.2">
      <c r="A32" s="32"/>
      <c r="B32" s="33"/>
      <c r="C32" s="32"/>
      <c r="D32" s="32"/>
      <c r="E32" s="32"/>
      <c r="F32" s="36" t="s">
        <v>35</v>
      </c>
      <c r="G32" s="32"/>
      <c r="H32" s="32"/>
      <c r="I32" s="36" t="s">
        <v>34</v>
      </c>
      <c r="J32" s="36" t="s">
        <v>36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 x14ac:dyDescent="0.2">
      <c r="A33" s="32"/>
      <c r="B33" s="33"/>
      <c r="C33" s="32"/>
      <c r="D33" s="98" t="s">
        <v>37</v>
      </c>
      <c r="E33" s="27" t="s">
        <v>38</v>
      </c>
      <c r="F33" s="99">
        <f>ROUND((SUM(BE122:BE146)),  2)</f>
        <v>0</v>
      </c>
      <c r="G33" s="32"/>
      <c r="H33" s="32"/>
      <c r="I33" s="100">
        <v>0.2</v>
      </c>
      <c r="J33" s="99">
        <f>ROUND(((SUM(BE122:BE146))*I33),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 x14ac:dyDescent="0.2">
      <c r="A34" s="32"/>
      <c r="B34" s="33"/>
      <c r="C34" s="32"/>
      <c r="D34" s="32"/>
      <c r="E34" s="27" t="s">
        <v>39</v>
      </c>
      <c r="F34" s="99">
        <f>ROUND((SUM(BF122:BF146)),  2)</f>
        <v>0</v>
      </c>
      <c r="G34" s="32"/>
      <c r="H34" s="32"/>
      <c r="I34" s="100">
        <v>0.2</v>
      </c>
      <c r="J34" s="99">
        <f>ROUND(((SUM(BF122:BF146))*I34),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 x14ac:dyDescent="0.2">
      <c r="A35" s="32"/>
      <c r="B35" s="33"/>
      <c r="C35" s="32"/>
      <c r="D35" s="32"/>
      <c r="E35" s="27" t="s">
        <v>40</v>
      </c>
      <c r="F35" s="99">
        <f>ROUND((SUM(BG122:BG146)),  2)</f>
        <v>0</v>
      </c>
      <c r="G35" s="32"/>
      <c r="H35" s="32"/>
      <c r="I35" s="100">
        <v>0.2</v>
      </c>
      <c r="J35" s="99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 x14ac:dyDescent="0.2">
      <c r="A36" s="32"/>
      <c r="B36" s="33"/>
      <c r="C36" s="32"/>
      <c r="D36" s="32"/>
      <c r="E36" s="27" t="s">
        <v>41</v>
      </c>
      <c r="F36" s="99">
        <f>ROUND((SUM(BH122:BH146)),  2)</f>
        <v>0</v>
      </c>
      <c r="G36" s="32"/>
      <c r="H36" s="32"/>
      <c r="I36" s="100">
        <v>0.2</v>
      </c>
      <c r="J36" s="99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 x14ac:dyDescent="0.2">
      <c r="A37" s="32"/>
      <c r="B37" s="33"/>
      <c r="C37" s="32"/>
      <c r="D37" s="32"/>
      <c r="E37" s="27" t="s">
        <v>42</v>
      </c>
      <c r="F37" s="99">
        <f>ROUND((SUM(BI122:BI146)),  2)</f>
        <v>0</v>
      </c>
      <c r="G37" s="32"/>
      <c r="H37" s="32"/>
      <c r="I37" s="100">
        <v>0</v>
      </c>
      <c r="J37" s="99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 x14ac:dyDescent="0.2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1"/>
      <c r="D39" s="102" t="s">
        <v>43</v>
      </c>
      <c r="E39" s="60"/>
      <c r="F39" s="60"/>
      <c r="G39" s="103" t="s">
        <v>44</v>
      </c>
      <c r="H39" s="104" t="s">
        <v>45</v>
      </c>
      <c r="I39" s="60"/>
      <c r="J39" s="105">
        <f>SUM(J30:J37)</f>
        <v>0</v>
      </c>
      <c r="K39" s="106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32"/>
      <c r="B61" s="33"/>
      <c r="C61" s="32"/>
      <c r="D61" s="45" t="s">
        <v>48</v>
      </c>
      <c r="E61" s="35"/>
      <c r="F61" s="107" t="s">
        <v>49</v>
      </c>
      <c r="G61" s="45" t="s">
        <v>48</v>
      </c>
      <c r="H61" s="35"/>
      <c r="I61" s="35"/>
      <c r="J61" s="108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32"/>
      <c r="B76" s="33"/>
      <c r="C76" s="32"/>
      <c r="D76" s="45" t="s">
        <v>48</v>
      </c>
      <c r="E76" s="35"/>
      <c r="F76" s="107" t="s">
        <v>49</v>
      </c>
      <c r="G76" s="45" t="s">
        <v>48</v>
      </c>
      <c r="H76" s="35"/>
      <c r="I76" s="35"/>
      <c r="J76" s="108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 x14ac:dyDescent="0.2">
      <c r="A82" s="32"/>
      <c r="B82" s="33"/>
      <c r="C82" s="21" t="s">
        <v>95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42" t="str">
        <f>E7</f>
        <v>Most na ceste II/537 nad riekou Hornád - rekonštrukcia</v>
      </c>
      <c r="F85" s="243"/>
      <c r="G85" s="243"/>
      <c r="H85" s="243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93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24" t="str">
        <f>E9</f>
        <v>602-00 - Opatrenia v zóne trolejového vedenia</v>
      </c>
      <c r="F87" s="241"/>
      <c r="G87" s="241"/>
      <c r="H87" s="24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 x14ac:dyDescent="0.2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19</v>
      </c>
      <c r="D89" s="32"/>
      <c r="E89" s="32"/>
      <c r="F89" s="25" t="str">
        <f>F12</f>
        <v>Košice</v>
      </c>
      <c r="G89" s="32"/>
      <c r="H89" s="32"/>
      <c r="I89" s="27" t="s">
        <v>21</v>
      </c>
      <c r="J89" s="55" t="str">
        <f>IF(J12="","",J12)</f>
        <v>Vyplň údaj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25.7" customHeight="1" x14ac:dyDescent="0.2">
      <c r="A91" s="32"/>
      <c r="B91" s="33"/>
      <c r="C91" s="27" t="s">
        <v>22</v>
      </c>
      <c r="D91" s="32"/>
      <c r="E91" s="32"/>
      <c r="F91" s="25" t="str">
        <f>E15</f>
        <v>Mesto Košice</v>
      </c>
      <c r="G91" s="32"/>
      <c r="H91" s="32"/>
      <c r="I91" s="27" t="s">
        <v>28</v>
      </c>
      <c r="J91" s="30" t="str">
        <f>E21</f>
        <v>Tunroad Engineering, s.r.o.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5.7" customHeight="1" x14ac:dyDescent="0.2">
      <c r="A92" s="32"/>
      <c r="B92" s="33"/>
      <c r="C92" s="27" t="s">
        <v>26</v>
      </c>
      <c r="D92" s="32"/>
      <c r="E92" s="32"/>
      <c r="F92" s="25" t="str">
        <f>IF(E18="","",E18)</f>
        <v>Vyplň údaj</v>
      </c>
      <c r="G92" s="32"/>
      <c r="H92" s="32"/>
      <c r="I92" s="27" t="s">
        <v>31</v>
      </c>
      <c r="J92" s="30" t="str">
        <f>E24</f>
        <v>Tunroad Engineering, s.r.o.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09" t="s">
        <v>96</v>
      </c>
      <c r="D94" s="101"/>
      <c r="E94" s="101"/>
      <c r="F94" s="101"/>
      <c r="G94" s="101"/>
      <c r="H94" s="101"/>
      <c r="I94" s="101"/>
      <c r="J94" s="110" t="s">
        <v>97</v>
      </c>
      <c r="K94" s="101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 x14ac:dyDescent="0.2">
      <c r="A96" s="32"/>
      <c r="B96" s="33"/>
      <c r="C96" s="111" t="s">
        <v>98</v>
      </c>
      <c r="D96" s="32"/>
      <c r="E96" s="32"/>
      <c r="F96" s="32"/>
      <c r="G96" s="32"/>
      <c r="H96" s="32"/>
      <c r="I96" s="32"/>
      <c r="J96" s="71">
        <f>J122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99</v>
      </c>
    </row>
    <row r="97" spans="1:31" s="9" customFormat="1" ht="24.95" customHeight="1" x14ac:dyDescent="0.2">
      <c r="B97" s="112"/>
      <c r="D97" s="113" t="s">
        <v>950</v>
      </c>
      <c r="E97" s="114"/>
      <c r="F97" s="114"/>
      <c r="G97" s="114"/>
      <c r="H97" s="114"/>
      <c r="I97" s="114"/>
      <c r="J97" s="115">
        <f>J123</f>
        <v>0</v>
      </c>
      <c r="L97" s="112"/>
    </row>
    <row r="98" spans="1:31" s="10" customFormat="1" ht="19.899999999999999" customHeight="1" x14ac:dyDescent="0.2">
      <c r="B98" s="116"/>
      <c r="D98" s="117" t="s">
        <v>952</v>
      </c>
      <c r="E98" s="118"/>
      <c r="F98" s="118"/>
      <c r="G98" s="118"/>
      <c r="H98" s="118"/>
      <c r="I98" s="118"/>
      <c r="J98" s="119">
        <f>J124</f>
        <v>0</v>
      </c>
      <c r="L98" s="116"/>
    </row>
    <row r="99" spans="1:31" s="10" customFormat="1" ht="19.899999999999999" customHeight="1" x14ac:dyDescent="0.2">
      <c r="B99" s="116"/>
      <c r="D99" s="117" t="s">
        <v>1085</v>
      </c>
      <c r="E99" s="118"/>
      <c r="F99" s="118"/>
      <c r="G99" s="118"/>
      <c r="H99" s="118"/>
      <c r="I99" s="118"/>
      <c r="J99" s="119">
        <f>J135</f>
        <v>0</v>
      </c>
      <c r="L99" s="116"/>
    </row>
    <row r="100" spans="1:31" s="9" customFormat="1" ht="24.95" customHeight="1" x14ac:dyDescent="0.2">
      <c r="B100" s="112"/>
      <c r="D100" s="113" t="s">
        <v>954</v>
      </c>
      <c r="E100" s="114"/>
      <c r="F100" s="114"/>
      <c r="G100" s="114"/>
      <c r="H100" s="114"/>
      <c r="I100" s="114"/>
      <c r="J100" s="115">
        <f>J141</f>
        <v>0</v>
      </c>
      <c r="L100" s="112"/>
    </row>
    <row r="101" spans="1:31" s="10" customFormat="1" ht="19.899999999999999" customHeight="1" x14ac:dyDescent="0.2">
      <c r="B101" s="116"/>
      <c r="D101" s="117" t="s">
        <v>955</v>
      </c>
      <c r="E101" s="118"/>
      <c r="F101" s="118"/>
      <c r="G101" s="118"/>
      <c r="H101" s="118"/>
      <c r="I101" s="118"/>
      <c r="J101" s="119">
        <f>J142</f>
        <v>0</v>
      </c>
      <c r="L101" s="116"/>
    </row>
    <row r="102" spans="1:31" s="10" customFormat="1" ht="19.899999999999999" customHeight="1" x14ac:dyDescent="0.2">
      <c r="B102" s="116"/>
      <c r="D102" s="117" t="s">
        <v>956</v>
      </c>
      <c r="E102" s="118"/>
      <c r="F102" s="118"/>
      <c r="G102" s="118"/>
      <c r="H102" s="118"/>
      <c r="I102" s="118"/>
      <c r="J102" s="119">
        <f>J145</f>
        <v>0</v>
      </c>
      <c r="L102" s="116"/>
    </row>
    <row r="103" spans="1:31" s="2" customFormat="1" ht="21.75" customHeight="1" x14ac:dyDescent="0.2">
      <c r="A103" s="32"/>
      <c r="B103" s="33"/>
      <c r="C103" s="32"/>
      <c r="D103" s="32"/>
      <c r="E103" s="32"/>
      <c r="F103" s="32"/>
      <c r="G103" s="32"/>
      <c r="H103" s="32"/>
      <c r="I103" s="32"/>
      <c r="J103" s="32"/>
      <c r="K103" s="32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s="2" customFormat="1" ht="6.95" customHeight="1" x14ac:dyDescent="0.2">
      <c r="A104" s="32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8" spans="1:31" s="2" customFormat="1" ht="6.95" customHeight="1" x14ac:dyDescent="0.2">
      <c r="A108" s="32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24.95" customHeight="1" x14ac:dyDescent="0.2">
      <c r="A109" s="32"/>
      <c r="B109" s="33"/>
      <c r="C109" s="21" t="s">
        <v>130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6.95" customHeight="1" x14ac:dyDescent="0.2">
      <c r="A110" s="32"/>
      <c r="B110" s="33"/>
      <c r="C110" s="32"/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 x14ac:dyDescent="0.2">
      <c r="A111" s="32"/>
      <c r="B111" s="33"/>
      <c r="C111" s="27" t="s">
        <v>15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 x14ac:dyDescent="0.2">
      <c r="A112" s="32"/>
      <c r="B112" s="33"/>
      <c r="C112" s="32"/>
      <c r="D112" s="32"/>
      <c r="E112" s="242" t="str">
        <f>E7</f>
        <v>Most na ceste II/537 nad riekou Hornád - rekonštrukcia</v>
      </c>
      <c r="F112" s="243"/>
      <c r="G112" s="243"/>
      <c r="H112" s="243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 x14ac:dyDescent="0.2">
      <c r="A113" s="32"/>
      <c r="B113" s="33"/>
      <c r="C113" s="27" t="s">
        <v>93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 x14ac:dyDescent="0.2">
      <c r="A114" s="32"/>
      <c r="B114" s="33"/>
      <c r="C114" s="32"/>
      <c r="D114" s="32"/>
      <c r="E114" s="224" t="str">
        <f>E9</f>
        <v>602-00 - Opatrenia v zóne trolejového vedenia</v>
      </c>
      <c r="F114" s="241"/>
      <c r="G114" s="241"/>
      <c r="H114" s="241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 x14ac:dyDescent="0.2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 x14ac:dyDescent="0.2">
      <c r="A116" s="32"/>
      <c r="B116" s="33"/>
      <c r="C116" s="27" t="s">
        <v>19</v>
      </c>
      <c r="D116" s="32"/>
      <c r="E116" s="32"/>
      <c r="F116" s="25" t="str">
        <f>F12</f>
        <v>Košice</v>
      </c>
      <c r="G116" s="32"/>
      <c r="H116" s="32"/>
      <c r="I116" s="27" t="s">
        <v>21</v>
      </c>
      <c r="J116" s="55" t="str">
        <f>IF(J12="","",J12)</f>
        <v>Vyplň údaj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 x14ac:dyDescent="0.2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25.7" customHeight="1" x14ac:dyDescent="0.2">
      <c r="A118" s="32"/>
      <c r="B118" s="33"/>
      <c r="C118" s="27" t="s">
        <v>22</v>
      </c>
      <c r="D118" s="32"/>
      <c r="E118" s="32"/>
      <c r="F118" s="25" t="str">
        <f>E15</f>
        <v>Mesto Košice</v>
      </c>
      <c r="G118" s="32"/>
      <c r="H118" s="32"/>
      <c r="I118" s="27" t="s">
        <v>28</v>
      </c>
      <c r="J118" s="30" t="str">
        <f>E21</f>
        <v>Tunroad Engineering, s.r.o.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25.7" customHeight="1" x14ac:dyDescent="0.2">
      <c r="A119" s="32"/>
      <c r="B119" s="33"/>
      <c r="C119" s="27" t="s">
        <v>26</v>
      </c>
      <c r="D119" s="32"/>
      <c r="E119" s="32"/>
      <c r="F119" s="25" t="str">
        <f>IF(E18="","",E18)</f>
        <v>Vyplň údaj</v>
      </c>
      <c r="G119" s="32"/>
      <c r="H119" s="32"/>
      <c r="I119" s="27" t="s">
        <v>31</v>
      </c>
      <c r="J119" s="30" t="str">
        <f>E24</f>
        <v>Tunroad Engineering, s.r.o.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 x14ac:dyDescent="0.2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 x14ac:dyDescent="0.2">
      <c r="A121" s="120"/>
      <c r="B121" s="121"/>
      <c r="C121" s="122" t="s">
        <v>131</v>
      </c>
      <c r="D121" s="123" t="s">
        <v>58</v>
      </c>
      <c r="E121" s="123" t="s">
        <v>54</v>
      </c>
      <c r="F121" s="123" t="s">
        <v>55</v>
      </c>
      <c r="G121" s="123" t="s">
        <v>132</v>
      </c>
      <c r="H121" s="123" t="s">
        <v>133</v>
      </c>
      <c r="I121" s="123" t="s">
        <v>134</v>
      </c>
      <c r="J121" s="124" t="s">
        <v>97</v>
      </c>
      <c r="K121" s="125" t="s">
        <v>135</v>
      </c>
      <c r="L121" s="126"/>
      <c r="M121" s="62" t="s">
        <v>1</v>
      </c>
      <c r="N121" s="63" t="s">
        <v>37</v>
      </c>
      <c r="O121" s="63" t="s">
        <v>136</v>
      </c>
      <c r="P121" s="63" t="s">
        <v>137</v>
      </c>
      <c r="Q121" s="63" t="s">
        <v>138</v>
      </c>
      <c r="R121" s="63" t="s">
        <v>139</v>
      </c>
      <c r="S121" s="63" t="s">
        <v>140</v>
      </c>
      <c r="T121" s="64" t="s">
        <v>141</v>
      </c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</row>
    <row r="122" spans="1:65" s="2" customFormat="1" ht="22.9" customHeight="1" x14ac:dyDescent="0.25">
      <c r="A122" s="32"/>
      <c r="B122" s="33"/>
      <c r="C122" s="69" t="s">
        <v>98</v>
      </c>
      <c r="D122" s="32"/>
      <c r="E122" s="32"/>
      <c r="F122" s="32"/>
      <c r="G122" s="32"/>
      <c r="H122" s="32"/>
      <c r="I122" s="32"/>
      <c r="J122" s="127">
        <f>BK122</f>
        <v>0</v>
      </c>
      <c r="K122" s="32"/>
      <c r="L122" s="33"/>
      <c r="M122" s="65"/>
      <c r="N122" s="56"/>
      <c r="O122" s="66"/>
      <c r="P122" s="128">
        <f>P123+P141</f>
        <v>0</v>
      </c>
      <c r="Q122" s="66"/>
      <c r="R122" s="128">
        <f>R123+R141</f>
        <v>3.0324E-2</v>
      </c>
      <c r="S122" s="66"/>
      <c r="T122" s="129">
        <f>T123+T141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72</v>
      </c>
      <c r="AU122" s="17" t="s">
        <v>99</v>
      </c>
      <c r="BK122" s="130">
        <f>BK123+BK141</f>
        <v>0</v>
      </c>
    </row>
    <row r="123" spans="1:65" s="12" customFormat="1" ht="25.9" customHeight="1" x14ac:dyDescent="0.2">
      <c r="B123" s="131"/>
      <c r="D123" s="132" t="s">
        <v>72</v>
      </c>
      <c r="E123" s="133" t="s">
        <v>189</v>
      </c>
      <c r="F123" s="133" t="s">
        <v>957</v>
      </c>
      <c r="I123" s="134"/>
      <c r="J123" s="135">
        <f>BK123</f>
        <v>0</v>
      </c>
      <c r="L123" s="131"/>
      <c r="M123" s="136"/>
      <c r="N123" s="137"/>
      <c r="O123" s="137"/>
      <c r="P123" s="138">
        <f>P124+P135</f>
        <v>0</v>
      </c>
      <c r="Q123" s="137"/>
      <c r="R123" s="138">
        <f>R124+R135</f>
        <v>3.0324E-2</v>
      </c>
      <c r="S123" s="137"/>
      <c r="T123" s="139">
        <f>T124+T135</f>
        <v>0</v>
      </c>
      <c r="AR123" s="132" t="s">
        <v>160</v>
      </c>
      <c r="AT123" s="140" t="s">
        <v>72</v>
      </c>
      <c r="AU123" s="140" t="s">
        <v>73</v>
      </c>
      <c r="AY123" s="132" t="s">
        <v>144</v>
      </c>
      <c r="BK123" s="141">
        <f>BK124+BK135</f>
        <v>0</v>
      </c>
    </row>
    <row r="124" spans="1:65" s="12" customFormat="1" ht="22.9" customHeight="1" x14ac:dyDescent="0.2">
      <c r="B124" s="131"/>
      <c r="D124" s="132" t="s">
        <v>72</v>
      </c>
      <c r="E124" s="142" t="s">
        <v>966</v>
      </c>
      <c r="F124" s="142" t="s">
        <v>967</v>
      </c>
      <c r="I124" s="134"/>
      <c r="J124" s="143">
        <f>BK124</f>
        <v>0</v>
      </c>
      <c r="L124" s="131"/>
      <c r="M124" s="136"/>
      <c r="N124" s="137"/>
      <c r="O124" s="137"/>
      <c r="P124" s="138">
        <f>SUM(P125:P134)</f>
        <v>0</v>
      </c>
      <c r="Q124" s="137"/>
      <c r="R124" s="138">
        <f>SUM(R125:R134)</f>
        <v>2.5493999999999999E-2</v>
      </c>
      <c r="S124" s="137"/>
      <c r="T124" s="139">
        <f>SUM(T125:T134)</f>
        <v>0</v>
      </c>
      <c r="AR124" s="132" t="s">
        <v>160</v>
      </c>
      <c r="AT124" s="140" t="s">
        <v>72</v>
      </c>
      <c r="AU124" s="140" t="s">
        <v>81</v>
      </c>
      <c r="AY124" s="132" t="s">
        <v>144</v>
      </c>
      <c r="BK124" s="141">
        <f>SUM(BK125:BK134)</f>
        <v>0</v>
      </c>
    </row>
    <row r="125" spans="1:65" s="2" customFormat="1" ht="24.2" customHeight="1" x14ac:dyDescent="0.2">
      <c r="A125" s="32"/>
      <c r="B125" s="144"/>
      <c r="C125" s="145" t="s">
        <v>81</v>
      </c>
      <c r="D125" s="145" t="s">
        <v>147</v>
      </c>
      <c r="E125" s="146" t="s">
        <v>1156</v>
      </c>
      <c r="F125" s="147" t="s">
        <v>1157</v>
      </c>
      <c r="G125" s="148" t="s">
        <v>223</v>
      </c>
      <c r="H125" s="149">
        <v>9.6</v>
      </c>
      <c r="I125" s="150"/>
      <c r="J125" s="151">
        <f t="shared" ref="J125:J134" si="0">ROUND(I125*H125,2)</f>
        <v>0</v>
      </c>
      <c r="K125" s="152"/>
      <c r="L125" s="33"/>
      <c r="M125" s="153" t="s">
        <v>1</v>
      </c>
      <c r="N125" s="154" t="s">
        <v>39</v>
      </c>
      <c r="O125" s="58"/>
      <c r="P125" s="155">
        <f t="shared" ref="P125:P134" si="1">O125*H125</f>
        <v>0</v>
      </c>
      <c r="Q125" s="155">
        <v>0</v>
      </c>
      <c r="R125" s="155">
        <f t="shared" ref="R125:R134" si="2">Q125*H125</f>
        <v>0</v>
      </c>
      <c r="S125" s="155">
        <v>0</v>
      </c>
      <c r="T125" s="156">
        <f t="shared" ref="T125:T134" si="3">S125*H125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57" t="s">
        <v>477</v>
      </c>
      <c r="AT125" s="157" t="s">
        <v>147</v>
      </c>
      <c r="AU125" s="157" t="s">
        <v>152</v>
      </c>
      <c r="AY125" s="17" t="s">
        <v>144</v>
      </c>
      <c r="BE125" s="158">
        <f t="shared" ref="BE125:BE134" si="4">IF(N125="základná",J125,0)</f>
        <v>0</v>
      </c>
      <c r="BF125" s="158">
        <f t="shared" ref="BF125:BF134" si="5">IF(N125="znížená",J125,0)</f>
        <v>0</v>
      </c>
      <c r="BG125" s="158">
        <f t="shared" ref="BG125:BG134" si="6">IF(N125="zákl. prenesená",J125,0)</f>
        <v>0</v>
      </c>
      <c r="BH125" s="158">
        <f t="shared" ref="BH125:BH134" si="7">IF(N125="zníž. prenesená",J125,0)</f>
        <v>0</v>
      </c>
      <c r="BI125" s="158">
        <f t="shared" ref="BI125:BI134" si="8">IF(N125="nulová",J125,0)</f>
        <v>0</v>
      </c>
      <c r="BJ125" s="17" t="s">
        <v>152</v>
      </c>
      <c r="BK125" s="158">
        <f t="shared" ref="BK125:BK134" si="9">ROUND(I125*H125,2)</f>
        <v>0</v>
      </c>
      <c r="BL125" s="17" t="s">
        <v>477</v>
      </c>
      <c r="BM125" s="157" t="s">
        <v>1158</v>
      </c>
    </row>
    <row r="126" spans="1:65" s="2" customFormat="1" ht="14.45" customHeight="1" x14ac:dyDescent="0.2">
      <c r="A126" s="32"/>
      <c r="B126" s="144"/>
      <c r="C126" s="168" t="s">
        <v>152</v>
      </c>
      <c r="D126" s="168" t="s">
        <v>189</v>
      </c>
      <c r="E126" s="169" t="s">
        <v>1159</v>
      </c>
      <c r="F126" s="170" t="s">
        <v>1160</v>
      </c>
      <c r="G126" s="171" t="s">
        <v>445</v>
      </c>
      <c r="H126" s="172">
        <v>6</v>
      </c>
      <c r="I126" s="173"/>
      <c r="J126" s="174">
        <f t="shared" si="0"/>
        <v>0</v>
      </c>
      <c r="K126" s="175"/>
      <c r="L126" s="176"/>
      <c r="M126" s="177" t="s">
        <v>1</v>
      </c>
      <c r="N126" s="178" t="s">
        <v>39</v>
      </c>
      <c r="O126" s="58"/>
      <c r="P126" s="155">
        <f t="shared" si="1"/>
        <v>0</v>
      </c>
      <c r="Q126" s="155">
        <v>1E-3</v>
      </c>
      <c r="R126" s="155">
        <f t="shared" si="2"/>
        <v>6.0000000000000001E-3</v>
      </c>
      <c r="S126" s="155">
        <v>0</v>
      </c>
      <c r="T126" s="156">
        <f t="shared" si="3"/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57" t="s">
        <v>787</v>
      </c>
      <c r="AT126" s="157" t="s">
        <v>189</v>
      </c>
      <c r="AU126" s="157" t="s">
        <v>152</v>
      </c>
      <c r="AY126" s="17" t="s">
        <v>144</v>
      </c>
      <c r="BE126" s="158">
        <f t="shared" si="4"/>
        <v>0</v>
      </c>
      <c r="BF126" s="158">
        <f t="shared" si="5"/>
        <v>0</v>
      </c>
      <c r="BG126" s="158">
        <f t="shared" si="6"/>
        <v>0</v>
      </c>
      <c r="BH126" s="158">
        <f t="shared" si="7"/>
        <v>0</v>
      </c>
      <c r="BI126" s="158">
        <f t="shared" si="8"/>
        <v>0</v>
      </c>
      <c r="BJ126" s="17" t="s">
        <v>152</v>
      </c>
      <c r="BK126" s="158">
        <f t="shared" si="9"/>
        <v>0</v>
      </c>
      <c r="BL126" s="17" t="s">
        <v>787</v>
      </c>
      <c r="BM126" s="157" t="s">
        <v>1161</v>
      </c>
    </row>
    <row r="127" spans="1:65" s="2" customFormat="1" ht="24.2" customHeight="1" x14ac:dyDescent="0.2">
      <c r="A127" s="32"/>
      <c r="B127" s="144"/>
      <c r="C127" s="145" t="s">
        <v>160</v>
      </c>
      <c r="D127" s="145" t="s">
        <v>147</v>
      </c>
      <c r="E127" s="146" t="s">
        <v>1162</v>
      </c>
      <c r="F127" s="147" t="s">
        <v>1163</v>
      </c>
      <c r="G127" s="148" t="s">
        <v>223</v>
      </c>
      <c r="H127" s="149">
        <v>17</v>
      </c>
      <c r="I127" s="150"/>
      <c r="J127" s="151">
        <f t="shared" si="0"/>
        <v>0</v>
      </c>
      <c r="K127" s="152"/>
      <c r="L127" s="33"/>
      <c r="M127" s="153" t="s">
        <v>1</v>
      </c>
      <c r="N127" s="154" t="s">
        <v>39</v>
      </c>
      <c r="O127" s="58"/>
      <c r="P127" s="155">
        <f t="shared" si="1"/>
        <v>0</v>
      </c>
      <c r="Q127" s="155">
        <v>0</v>
      </c>
      <c r="R127" s="155">
        <f t="shared" si="2"/>
        <v>0</v>
      </c>
      <c r="S127" s="155">
        <v>0</v>
      </c>
      <c r="T127" s="156">
        <f t="shared" si="3"/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57" t="s">
        <v>477</v>
      </c>
      <c r="AT127" s="157" t="s">
        <v>147</v>
      </c>
      <c r="AU127" s="157" t="s">
        <v>152</v>
      </c>
      <c r="AY127" s="17" t="s">
        <v>144</v>
      </c>
      <c r="BE127" s="158">
        <f t="shared" si="4"/>
        <v>0</v>
      </c>
      <c r="BF127" s="158">
        <f t="shared" si="5"/>
        <v>0</v>
      </c>
      <c r="BG127" s="158">
        <f t="shared" si="6"/>
        <v>0</v>
      </c>
      <c r="BH127" s="158">
        <f t="shared" si="7"/>
        <v>0</v>
      </c>
      <c r="BI127" s="158">
        <f t="shared" si="8"/>
        <v>0</v>
      </c>
      <c r="BJ127" s="17" t="s">
        <v>152</v>
      </c>
      <c r="BK127" s="158">
        <f t="shared" si="9"/>
        <v>0</v>
      </c>
      <c r="BL127" s="17" t="s">
        <v>477</v>
      </c>
      <c r="BM127" s="157" t="s">
        <v>1164</v>
      </c>
    </row>
    <row r="128" spans="1:65" s="2" customFormat="1" ht="14.45" customHeight="1" x14ac:dyDescent="0.2">
      <c r="A128" s="32"/>
      <c r="B128" s="144"/>
      <c r="C128" s="168" t="s">
        <v>151</v>
      </c>
      <c r="D128" s="168" t="s">
        <v>189</v>
      </c>
      <c r="E128" s="169" t="s">
        <v>1165</v>
      </c>
      <c r="F128" s="170" t="s">
        <v>1166</v>
      </c>
      <c r="G128" s="171" t="s">
        <v>445</v>
      </c>
      <c r="H128" s="172">
        <v>16.013999999999999</v>
      </c>
      <c r="I128" s="173"/>
      <c r="J128" s="174">
        <f t="shared" si="0"/>
        <v>0</v>
      </c>
      <c r="K128" s="175"/>
      <c r="L128" s="176"/>
      <c r="M128" s="177" t="s">
        <v>1</v>
      </c>
      <c r="N128" s="178" t="s">
        <v>39</v>
      </c>
      <c r="O128" s="58"/>
      <c r="P128" s="155">
        <f t="shared" si="1"/>
        <v>0</v>
      </c>
      <c r="Q128" s="155">
        <v>1E-3</v>
      </c>
      <c r="R128" s="155">
        <f t="shared" si="2"/>
        <v>1.6014E-2</v>
      </c>
      <c r="S128" s="155">
        <v>0</v>
      </c>
      <c r="T128" s="156">
        <f t="shared" si="3"/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57" t="s">
        <v>787</v>
      </c>
      <c r="AT128" s="157" t="s">
        <v>189</v>
      </c>
      <c r="AU128" s="157" t="s">
        <v>152</v>
      </c>
      <c r="AY128" s="17" t="s">
        <v>144</v>
      </c>
      <c r="BE128" s="158">
        <f t="shared" si="4"/>
        <v>0</v>
      </c>
      <c r="BF128" s="158">
        <f t="shared" si="5"/>
        <v>0</v>
      </c>
      <c r="BG128" s="158">
        <f t="shared" si="6"/>
        <v>0</v>
      </c>
      <c r="BH128" s="158">
        <f t="shared" si="7"/>
        <v>0</v>
      </c>
      <c r="BI128" s="158">
        <f t="shared" si="8"/>
        <v>0</v>
      </c>
      <c r="BJ128" s="17" t="s">
        <v>152</v>
      </c>
      <c r="BK128" s="158">
        <f t="shared" si="9"/>
        <v>0</v>
      </c>
      <c r="BL128" s="17" t="s">
        <v>787</v>
      </c>
      <c r="BM128" s="157" t="s">
        <v>1167</v>
      </c>
    </row>
    <row r="129" spans="1:65" s="2" customFormat="1" ht="14.45" customHeight="1" x14ac:dyDescent="0.2">
      <c r="A129" s="32"/>
      <c r="B129" s="144"/>
      <c r="C129" s="145" t="s">
        <v>168</v>
      </c>
      <c r="D129" s="145" t="s">
        <v>147</v>
      </c>
      <c r="E129" s="146" t="s">
        <v>1168</v>
      </c>
      <c r="F129" s="147" t="s">
        <v>1169</v>
      </c>
      <c r="G129" s="148" t="s">
        <v>342</v>
      </c>
      <c r="H129" s="149">
        <v>6</v>
      </c>
      <c r="I129" s="150"/>
      <c r="J129" s="151">
        <f t="shared" si="0"/>
        <v>0</v>
      </c>
      <c r="K129" s="152"/>
      <c r="L129" s="33"/>
      <c r="M129" s="153" t="s">
        <v>1</v>
      </c>
      <c r="N129" s="154" t="s">
        <v>39</v>
      </c>
      <c r="O129" s="58"/>
      <c r="P129" s="155">
        <f t="shared" si="1"/>
        <v>0</v>
      </c>
      <c r="Q129" s="155">
        <v>0</v>
      </c>
      <c r="R129" s="155">
        <f t="shared" si="2"/>
        <v>0</v>
      </c>
      <c r="S129" s="155">
        <v>0</v>
      </c>
      <c r="T129" s="156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7" t="s">
        <v>477</v>
      </c>
      <c r="AT129" s="157" t="s">
        <v>147</v>
      </c>
      <c r="AU129" s="157" t="s">
        <v>152</v>
      </c>
      <c r="AY129" s="17" t="s">
        <v>144</v>
      </c>
      <c r="BE129" s="158">
        <f t="shared" si="4"/>
        <v>0</v>
      </c>
      <c r="BF129" s="158">
        <f t="shared" si="5"/>
        <v>0</v>
      </c>
      <c r="BG129" s="158">
        <f t="shared" si="6"/>
        <v>0</v>
      </c>
      <c r="BH129" s="158">
        <f t="shared" si="7"/>
        <v>0</v>
      </c>
      <c r="BI129" s="158">
        <f t="shared" si="8"/>
        <v>0</v>
      </c>
      <c r="BJ129" s="17" t="s">
        <v>152</v>
      </c>
      <c r="BK129" s="158">
        <f t="shared" si="9"/>
        <v>0</v>
      </c>
      <c r="BL129" s="17" t="s">
        <v>477</v>
      </c>
      <c r="BM129" s="157" t="s">
        <v>1170</v>
      </c>
    </row>
    <row r="130" spans="1:65" s="2" customFormat="1" ht="14.45" customHeight="1" x14ac:dyDescent="0.2">
      <c r="A130" s="32"/>
      <c r="B130" s="144"/>
      <c r="C130" s="168" t="s">
        <v>173</v>
      </c>
      <c r="D130" s="168" t="s">
        <v>189</v>
      </c>
      <c r="E130" s="169" t="s">
        <v>1171</v>
      </c>
      <c r="F130" s="170" t="s">
        <v>1172</v>
      </c>
      <c r="G130" s="171" t="s">
        <v>342</v>
      </c>
      <c r="H130" s="172">
        <v>6</v>
      </c>
      <c r="I130" s="173"/>
      <c r="J130" s="174">
        <f t="shared" si="0"/>
        <v>0</v>
      </c>
      <c r="K130" s="175"/>
      <c r="L130" s="176"/>
      <c r="M130" s="177" t="s">
        <v>1</v>
      </c>
      <c r="N130" s="178" t="s">
        <v>39</v>
      </c>
      <c r="O130" s="58"/>
      <c r="P130" s="155">
        <f t="shared" si="1"/>
        <v>0</v>
      </c>
      <c r="Q130" s="155">
        <v>1.4999999999999999E-4</v>
      </c>
      <c r="R130" s="155">
        <f t="shared" si="2"/>
        <v>8.9999999999999998E-4</v>
      </c>
      <c r="S130" s="155">
        <v>0</v>
      </c>
      <c r="T130" s="156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7" t="s">
        <v>787</v>
      </c>
      <c r="AT130" s="157" t="s">
        <v>189</v>
      </c>
      <c r="AU130" s="157" t="s">
        <v>152</v>
      </c>
      <c r="AY130" s="17" t="s">
        <v>144</v>
      </c>
      <c r="BE130" s="158">
        <f t="shared" si="4"/>
        <v>0</v>
      </c>
      <c r="BF130" s="158">
        <f t="shared" si="5"/>
        <v>0</v>
      </c>
      <c r="BG130" s="158">
        <f t="shared" si="6"/>
        <v>0</v>
      </c>
      <c r="BH130" s="158">
        <f t="shared" si="7"/>
        <v>0</v>
      </c>
      <c r="BI130" s="158">
        <f t="shared" si="8"/>
        <v>0</v>
      </c>
      <c r="BJ130" s="17" t="s">
        <v>152</v>
      </c>
      <c r="BK130" s="158">
        <f t="shared" si="9"/>
        <v>0</v>
      </c>
      <c r="BL130" s="17" t="s">
        <v>787</v>
      </c>
      <c r="BM130" s="157" t="s">
        <v>1173</v>
      </c>
    </row>
    <row r="131" spans="1:65" s="2" customFormat="1" ht="24.2" customHeight="1" x14ac:dyDescent="0.2">
      <c r="A131" s="32"/>
      <c r="B131" s="144"/>
      <c r="C131" s="145" t="s">
        <v>177</v>
      </c>
      <c r="D131" s="145" t="s">
        <v>147</v>
      </c>
      <c r="E131" s="146" t="s">
        <v>1174</v>
      </c>
      <c r="F131" s="147" t="s">
        <v>1175</v>
      </c>
      <c r="G131" s="148" t="s">
        <v>342</v>
      </c>
      <c r="H131" s="149">
        <v>6</v>
      </c>
      <c r="I131" s="150"/>
      <c r="J131" s="151">
        <f t="shared" si="0"/>
        <v>0</v>
      </c>
      <c r="K131" s="152"/>
      <c r="L131" s="33"/>
      <c r="M131" s="153" t="s">
        <v>1</v>
      </c>
      <c r="N131" s="154" t="s">
        <v>39</v>
      </c>
      <c r="O131" s="58"/>
      <c r="P131" s="155">
        <f t="shared" si="1"/>
        <v>0</v>
      </c>
      <c r="Q131" s="155">
        <v>0</v>
      </c>
      <c r="R131" s="155">
        <f t="shared" si="2"/>
        <v>0</v>
      </c>
      <c r="S131" s="155">
        <v>0</v>
      </c>
      <c r="T131" s="156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7" t="s">
        <v>477</v>
      </c>
      <c r="AT131" s="157" t="s">
        <v>147</v>
      </c>
      <c r="AU131" s="157" t="s">
        <v>152</v>
      </c>
      <c r="AY131" s="17" t="s">
        <v>144</v>
      </c>
      <c r="BE131" s="158">
        <f t="shared" si="4"/>
        <v>0</v>
      </c>
      <c r="BF131" s="158">
        <f t="shared" si="5"/>
        <v>0</v>
      </c>
      <c r="BG131" s="158">
        <f t="shared" si="6"/>
        <v>0</v>
      </c>
      <c r="BH131" s="158">
        <f t="shared" si="7"/>
        <v>0</v>
      </c>
      <c r="BI131" s="158">
        <f t="shared" si="8"/>
        <v>0</v>
      </c>
      <c r="BJ131" s="17" t="s">
        <v>152</v>
      </c>
      <c r="BK131" s="158">
        <f t="shared" si="9"/>
        <v>0</v>
      </c>
      <c r="BL131" s="17" t="s">
        <v>477</v>
      </c>
      <c r="BM131" s="157" t="s">
        <v>1176</v>
      </c>
    </row>
    <row r="132" spans="1:65" s="2" customFormat="1" ht="24.2" customHeight="1" x14ac:dyDescent="0.2">
      <c r="A132" s="32"/>
      <c r="B132" s="144"/>
      <c r="C132" s="168" t="s">
        <v>183</v>
      </c>
      <c r="D132" s="168" t="s">
        <v>189</v>
      </c>
      <c r="E132" s="169" t="s">
        <v>1177</v>
      </c>
      <c r="F132" s="170" t="s">
        <v>1178</v>
      </c>
      <c r="G132" s="171" t="s">
        <v>342</v>
      </c>
      <c r="H132" s="172">
        <v>6</v>
      </c>
      <c r="I132" s="173"/>
      <c r="J132" s="174">
        <f t="shared" si="0"/>
        <v>0</v>
      </c>
      <c r="K132" s="175"/>
      <c r="L132" s="176"/>
      <c r="M132" s="177" t="s">
        <v>1</v>
      </c>
      <c r="N132" s="178" t="s">
        <v>39</v>
      </c>
      <c r="O132" s="58"/>
      <c r="P132" s="155">
        <f t="shared" si="1"/>
        <v>0</v>
      </c>
      <c r="Q132" s="155">
        <v>2.2000000000000001E-4</v>
      </c>
      <c r="R132" s="155">
        <f t="shared" si="2"/>
        <v>1.32E-3</v>
      </c>
      <c r="S132" s="155">
        <v>0</v>
      </c>
      <c r="T132" s="156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57" t="s">
        <v>787</v>
      </c>
      <c r="AT132" s="157" t="s">
        <v>189</v>
      </c>
      <c r="AU132" s="157" t="s">
        <v>152</v>
      </c>
      <c r="AY132" s="17" t="s">
        <v>144</v>
      </c>
      <c r="BE132" s="158">
        <f t="shared" si="4"/>
        <v>0</v>
      </c>
      <c r="BF132" s="158">
        <f t="shared" si="5"/>
        <v>0</v>
      </c>
      <c r="BG132" s="158">
        <f t="shared" si="6"/>
        <v>0</v>
      </c>
      <c r="BH132" s="158">
        <f t="shared" si="7"/>
        <v>0</v>
      </c>
      <c r="BI132" s="158">
        <f t="shared" si="8"/>
        <v>0</v>
      </c>
      <c r="BJ132" s="17" t="s">
        <v>152</v>
      </c>
      <c r="BK132" s="158">
        <f t="shared" si="9"/>
        <v>0</v>
      </c>
      <c r="BL132" s="17" t="s">
        <v>787</v>
      </c>
      <c r="BM132" s="157" t="s">
        <v>1179</v>
      </c>
    </row>
    <row r="133" spans="1:65" s="2" customFormat="1" ht="14.45" customHeight="1" x14ac:dyDescent="0.2">
      <c r="A133" s="32"/>
      <c r="B133" s="144"/>
      <c r="C133" s="145" t="s">
        <v>188</v>
      </c>
      <c r="D133" s="145" t="s">
        <v>147</v>
      </c>
      <c r="E133" s="146" t="s">
        <v>1180</v>
      </c>
      <c r="F133" s="147" t="s">
        <v>1181</v>
      </c>
      <c r="G133" s="148" t="s">
        <v>342</v>
      </c>
      <c r="H133" s="149">
        <v>6</v>
      </c>
      <c r="I133" s="150"/>
      <c r="J133" s="151">
        <f t="shared" si="0"/>
        <v>0</v>
      </c>
      <c r="K133" s="152"/>
      <c r="L133" s="33"/>
      <c r="M133" s="153" t="s">
        <v>1</v>
      </c>
      <c r="N133" s="154" t="s">
        <v>39</v>
      </c>
      <c r="O133" s="58"/>
      <c r="P133" s="155">
        <f t="shared" si="1"/>
        <v>0</v>
      </c>
      <c r="Q133" s="155">
        <v>0</v>
      </c>
      <c r="R133" s="155">
        <f t="shared" si="2"/>
        <v>0</v>
      </c>
      <c r="S133" s="155">
        <v>0</v>
      </c>
      <c r="T133" s="156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7" t="s">
        <v>477</v>
      </c>
      <c r="AT133" s="157" t="s">
        <v>147</v>
      </c>
      <c r="AU133" s="157" t="s">
        <v>152</v>
      </c>
      <c r="AY133" s="17" t="s">
        <v>144</v>
      </c>
      <c r="BE133" s="158">
        <f t="shared" si="4"/>
        <v>0</v>
      </c>
      <c r="BF133" s="158">
        <f t="shared" si="5"/>
        <v>0</v>
      </c>
      <c r="BG133" s="158">
        <f t="shared" si="6"/>
        <v>0</v>
      </c>
      <c r="BH133" s="158">
        <f t="shared" si="7"/>
        <v>0</v>
      </c>
      <c r="BI133" s="158">
        <f t="shared" si="8"/>
        <v>0</v>
      </c>
      <c r="BJ133" s="17" t="s">
        <v>152</v>
      </c>
      <c r="BK133" s="158">
        <f t="shared" si="9"/>
        <v>0</v>
      </c>
      <c r="BL133" s="17" t="s">
        <v>477</v>
      </c>
      <c r="BM133" s="157" t="s">
        <v>1182</v>
      </c>
    </row>
    <row r="134" spans="1:65" s="2" customFormat="1" ht="14.45" customHeight="1" x14ac:dyDescent="0.2">
      <c r="A134" s="32"/>
      <c r="B134" s="144"/>
      <c r="C134" s="168" t="s">
        <v>196</v>
      </c>
      <c r="D134" s="168" t="s">
        <v>189</v>
      </c>
      <c r="E134" s="169" t="s">
        <v>1183</v>
      </c>
      <c r="F134" s="170" t="s">
        <v>1184</v>
      </c>
      <c r="G134" s="171" t="s">
        <v>342</v>
      </c>
      <c r="H134" s="172">
        <v>6</v>
      </c>
      <c r="I134" s="173"/>
      <c r="J134" s="174">
        <f t="shared" si="0"/>
        <v>0</v>
      </c>
      <c r="K134" s="175"/>
      <c r="L134" s="176"/>
      <c r="M134" s="177" t="s">
        <v>1</v>
      </c>
      <c r="N134" s="178" t="s">
        <v>39</v>
      </c>
      <c r="O134" s="58"/>
      <c r="P134" s="155">
        <f t="shared" si="1"/>
        <v>0</v>
      </c>
      <c r="Q134" s="155">
        <v>2.1000000000000001E-4</v>
      </c>
      <c r="R134" s="155">
        <f t="shared" si="2"/>
        <v>1.2600000000000001E-3</v>
      </c>
      <c r="S134" s="155">
        <v>0</v>
      </c>
      <c r="T134" s="156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57" t="s">
        <v>787</v>
      </c>
      <c r="AT134" s="157" t="s">
        <v>189</v>
      </c>
      <c r="AU134" s="157" t="s">
        <v>152</v>
      </c>
      <c r="AY134" s="17" t="s">
        <v>144</v>
      </c>
      <c r="BE134" s="158">
        <f t="shared" si="4"/>
        <v>0</v>
      </c>
      <c r="BF134" s="158">
        <f t="shared" si="5"/>
        <v>0</v>
      </c>
      <c r="BG134" s="158">
        <f t="shared" si="6"/>
        <v>0</v>
      </c>
      <c r="BH134" s="158">
        <f t="shared" si="7"/>
        <v>0</v>
      </c>
      <c r="BI134" s="158">
        <f t="shared" si="8"/>
        <v>0</v>
      </c>
      <c r="BJ134" s="17" t="s">
        <v>152</v>
      </c>
      <c r="BK134" s="158">
        <f t="shared" si="9"/>
        <v>0</v>
      </c>
      <c r="BL134" s="17" t="s">
        <v>787</v>
      </c>
      <c r="BM134" s="157" t="s">
        <v>1185</v>
      </c>
    </row>
    <row r="135" spans="1:65" s="12" customFormat="1" ht="22.9" customHeight="1" x14ac:dyDescent="0.2">
      <c r="B135" s="131"/>
      <c r="D135" s="132" t="s">
        <v>72</v>
      </c>
      <c r="E135" s="142" t="s">
        <v>1134</v>
      </c>
      <c r="F135" s="142" t="s">
        <v>1135</v>
      </c>
      <c r="I135" s="134"/>
      <c r="J135" s="143">
        <f>BK135</f>
        <v>0</v>
      </c>
      <c r="L135" s="131"/>
      <c r="M135" s="136"/>
      <c r="N135" s="137"/>
      <c r="O135" s="137"/>
      <c r="P135" s="138">
        <f>SUM(P136:P140)</f>
        <v>0</v>
      </c>
      <c r="Q135" s="137"/>
      <c r="R135" s="138">
        <f>SUM(R136:R140)</f>
        <v>4.8300000000000001E-3</v>
      </c>
      <c r="S135" s="137"/>
      <c r="T135" s="139">
        <f>SUM(T136:T140)</f>
        <v>0</v>
      </c>
      <c r="AR135" s="132" t="s">
        <v>160</v>
      </c>
      <c r="AT135" s="140" t="s">
        <v>72</v>
      </c>
      <c r="AU135" s="140" t="s">
        <v>81</v>
      </c>
      <c r="AY135" s="132" t="s">
        <v>144</v>
      </c>
      <c r="BK135" s="141">
        <f>SUM(BK136:BK140)</f>
        <v>0</v>
      </c>
    </row>
    <row r="136" spans="1:65" s="2" customFormat="1" ht="24.2" customHeight="1" x14ac:dyDescent="0.2">
      <c r="A136" s="32"/>
      <c r="B136" s="144"/>
      <c r="C136" s="145" t="s">
        <v>204</v>
      </c>
      <c r="D136" s="145" t="s">
        <v>147</v>
      </c>
      <c r="E136" s="146" t="s">
        <v>1136</v>
      </c>
      <c r="F136" s="147" t="s">
        <v>1137</v>
      </c>
      <c r="G136" s="148" t="s">
        <v>223</v>
      </c>
      <c r="H136" s="149">
        <v>23</v>
      </c>
      <c r="I136" s="150"/>
      <c r="J136" s="151">
        <f>ROUND(I136*H136,2)</f>
        <v>0</v>
      </c>
      <c r="K136" s="152"/>
      <c r="L136" s="33"/>
      <c r="M136" s="153" t="s">
        <v>1</v>
      </c>
      <c r="N136" s="154" t="s">
        <v>39</v>
      </c>
      <c r="O136" s="58"/>
      <c r="P136" s="155">
        <f>O136*H136</f>
        <v>0</v>
      </c>
      <c r="Q136" s="155">
        <v>0</v>
      </c>
      <c r="R136" s="155">
        <f>Q136*H136</f>
        <v>0</v>
      </c>
      <c r="S136" s="155">
        <v>0</v>
      </c>
      <c r="T136" s="156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57" t="s">
        <v>477</v>
      </c>
      <c r="AT136" s="157" t="s">
        <v>147</v>
      </c>
      <c r="AU136" s="157" t="s">
        <v>152</v>
      </c>
      <c r="AY136" s="17" t="s">
        <v>144</v>
      </c>
      <c r="BE136" s="158">
        <f>IF(N136="základná",J136,0)</f>
        <v>0</v>
      </c>
      <c r="BF136" s="158">
        <f>IF(N136="znížená",J136,0)</f>
        <v>0</v>
      </c>
      <c r="BG136" s="158">
        <f>IF(N136="zákl. prenesená",J136,0)</f>
        <v>0</v>
      </c>
      <c r="BH136" s="158">
        <f>IF(N136="zníž. prenesená",J136,0)</f>
        <v>0</v>
      </c>
      <c r="BI136" s="158">
        <f>IF(N136="nulová",J136,0)</f>
        <v>0</v>
      </c>
      <c r="BJ136" s="17" t="s">
        <v>152</v>
      </c>
      <c r="BK136" s="158">
        <f>ROUND(I136*H136,2)</f>
        <v>0</v>
      </c>
      <c r="BL136" s="17" t="s">
        <v>477</v>
      </c>
      <c r="BM136" s="157" t="s">
        <v>1186</v>
      </c>
    </row>
    <row r="137" spans="1:65" s="2" customFormat="1" ht="24.2" customHeight="1" x14ac:dyDescent="0.2">
      <c r="A137" s="32"/>
      <c r="B137" s="144"/>
      <c r="C137" s="145" t="s">
        <v>209</v>
      </c>
      <c r="D137" s="145" t="s">
        <v>147</v>
      </c>
      <c r="E137" s="146" t="s">
        <v>1139</v>
      </c>
      <c r="F137" s="147" t="s">
        <v>1140</v>
      </c>
      <c r="G137" s="148" t="s">
        <v>223</v>
      </c>
      <c r="H137" s="149">
        <v>23</v>
      </c>
      <c r="I137" s="150"/>
      <c r="J137" s="151">
        <f>ROUND(I137*H137,2)</f>
        <v>0</v>
      </c>
      <c r="K137" s="152"/>
      <c r="L137" s="33"/>
      <c r="M137" s="153" t="s">
        <v>1</v>
      </c>
      <c r="N137" s="154" t="s">
        <v>39</v>
      </c>
      <c r="O137" s="58"/>
      <c r="P137" s="155">
        <f>O137*H137</f>
        <v>0</v>
      </c>
      <c r="Q137" s="155">
        <v>0</v>
      </c>
      <c r="R137" s="155">
        <f>Q137*H137</f>
        <v>0</v>
      </c>
      <c r="S137" s="155">
        <v>0</v>
      </c>
      <c r="T137" s="156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7" t="s">
        <v>477</v>
      </c>
      <c r="AT137" s="157" t="s">
        <v>147</v>
      </c>
      <c r="AU137" s="157" t="s">
        <v>152</v>
      </c>
      <c r="AY137" s="17" t="s">
        <v>144</v>
      </c>
      <c r="BE137" s="158">
        <f>IF(N137="základná",J137,0)</f>
        <v>0</v>
      </c>
      <c r="BF137" s="158">
        <f>IF(N137="znížená",J137,0)</f>
        <v>0</v>
      </c>
      <c r="BG137" s="158">
        <f>IF(N137="zákl. prenesená",J137,0)</f>
        <v>0</v>
      </c>
      <c r="BH137" s="158">
        <f>IF(N137="zníž. prenesená",J137,0)</f>
        <v>0</v>
      </c>
      <c r="BI137" s="158">
        <f>IF(N137="nulová",J137,0)</f>
        <v>0</v>
      </c>
      <c r="BJ137" s="17" t="s">
        <v>152</v>
      </c>
      <c r="BK137" s="158">
        <f>ROUND(I137*H137,2)</f>
        <v>0</v>
      </c>
      <c r="BL137" s="17" t="s">
        <v>477</v>
      </c>
      <c r="BM137" s="157" t="s">
        <v>1187</v>
      </c>
    </row>
    <row r="138" spans="1:65" s="2" customFormat="1" ht="24.2" customHeight="1" x14ac:dyDescent="0.2">
      <c r="A138" s="32"/>
      <c r="B138" s="144"/>
      <c r="C138" s="168" t="s">
        <v>214</v>
      </c>
      <c r="D138" s="168" t="s">
        <v>189</v>
      </c>
      <c r="E138" s="169" t="s">
        <v>1142</v>
      </c>
      <c r="F138" s="170" t="s">
        <v>1197</v>
      </c>
      <c r="G138" s="171" t="s">
        <v>223</v>
      </c>
      <c r="H138" s="172">
        <v>23</v>
      </c>
      <c r="I138" s="173"/>
      <c r="J138" s="174">
        <f>ROUND(I138*H138,2)</f>
        <v>0</v>
      </c>
      <c r="K138" s="175"/>
      <c r="L138" s="176"/>
      <c r="M138" s="177" t="s">
        <v>1</v>
      </c>
      <c r="N138" s="178" t="s">
        <v>39</v>
      </c>
      <c r="O138" s="58"/>
      <c r="P138" s="155">
        <f>O138*H138</f>
        <v>0</v>
      </c>
      <c r="Q138" s="155">
        <v>2.1000000000000001E-4</v>
      </c>
      <c r="R138" s="155">
        <f>Q138*H138</f>
        <v>4.8300000000000001E-3</v>
      </c>
      <c r="S138" s="155">
        <v>0</v>
      </c>
      <c r="T138" s="156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7" t="s">
        <v>787</v>
      </c>
      <c r="AT138" s="157" t="s">
        <v>189</v>
      </c>
      <c r="AU138" s="157" t="s">
        <v>152</v>
      </c>
      <c r="AY138" s="17" t="s">
        <v>144</v>
      </c>
      <c r="BE138" s="158">
        <f>IF(N138="základná",J138,0)</f>
        <v>0</v>
      </c>
      <c r="BF138" s="158">
        <f>IF(N138="znížená",J138,0)</f>
        <v>0</v>
      </c>
      <c r="BG138" s="158">
        <f>IF(N138="zákl. prenesená",J138,0)</f>
        <v>0</v>
      </c>
      <c r="BH138" s="158">
        <f>IF(N138="zníž. prenesená",J138,0)</f>
        <v>0</v>
      </c>
      <c r="BI138" s="158">
        <f>IF(N138="nulová",J138,0)</f>
        <v>0</v>
      </c>
      <c r="BJ138" s="17" t="s">
        <v>152</v>
      </c>
      <c r="BK138" s="158">
        <f>ROUND(I138*H138,2)</f>
        <v>0</v>
      </c>
      <c r="BL138" s="17" t="s">
        <v>787</v>
      </c>
      <c r="BM138" s="157" t="s">
        <v>1188</v>
      </c>
    </row>
    <row r="139" spans="1:65" s="2" customFormat="1" ht="24.2" customHeight="1" x14ac:dyDescent="0.2">
      <c r="A139" s="32"/>
      <c r="B139" s="144"/>
      <c r="C139" s="145" t="s">
        <v>220</v>
      </c>
      <c r="D139" s="145" t="s">
        <v>147</v>
      </c>
      <c r="E139" s="146" t="s">
        <v>1145</v>
      </c>
      <c r="F139" s="147" t="s">
        <v>1146</v>
      </c>
      <c r="G139" s="148" t="s">
        <v>223</v>
      </c>
      <c r="H139" s="149">
        <v>23</v>
      </c>
      <c r="I139" s="150"/>
      <c r="J139" s="151">
        <f>ROUND(I139*H139,2)</f>
        <v>0</v>
      </c>
      <c r="K139" s="152"/>
      <c r="L139" s="33"/>
      <c r="M139" s="153" t="s">
        <v>1</v>
      </c>
      <c r="N139" s="154" t="s">
        <v>39</v>
      </c>
      <c r="O139" s="58"/>
      <c r="P139" s="155">
        <f>O139*H139</f>
        <v>0</v>
      </c>
      <c r="Q139" s="155">
        <v>0</v>
      </c>
      <c r="R139" s="155">
        <f>Q139*H139</f>
        <v>0</v>
      </c>
      <c r="S139" s="155">
        <v>0</v>
      </c>
      <c r="T139" s="156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57" t="s">
        <v>477</v>
      </c>
      <c r="AT139" s="157" t="s">
        <v>147</v>
      </c>
      <c r="AU139" s="157" t="s">
        <v>152</v>
      </c>
      <c r="AY139" s="17" t="s">
        <v>144</v>
      </c>
      <c r="BE139" s="158">
        <f>IF(N139="základná",J139,0)</f>
        <v>0</v>
      </c>
      <c r="BF139" s="158">
        <f>IF(N139="znížená",J139,0)</f>
        <v>0</v>
      </c>
      <c r="BG139" s="158">
        <f>IF(N139="zákl. prenesená",J139,0)</f>
        <v>0</v>
      </c>
      <c r="BH139" s="158">
        <f>IF(N139="zníž. prenesená",J139,0)</f>
        <v>0</v>
      </c>
      <c r="BI139" s="158">
        <f>IF(N139="nulová",J139,0)</f>
        <v>0</v>
      </c>
      <c r="BJ139" s="17" t="s">
        <v>152</v>
      </c>
      <c r="BK139" s="158">
        <f>ROUND(I139*H139,2)</f>
        <v>0</v>
      </c>
      <c r="BL139" s="17" t="s">
        <v>477</v>
      </c>
      <c r="BM139" s="157" t="s">
        <v>1189</v>
      </c>
    </row>
    <row r="140" spans="1:65" s="2" customFormat="1" ht="24.2" customHeight="1" x14ac:dyDescent="0.2">
      <c r="A140" s="32"/>
      <c r="B140" s="144"/>
      <c r="C140" s="145" t="s">
        <v>226</v>
      </c>
      <c r="D140" s="145" t="s">
        <v>147</v>
      </c>
      <c r="E140" s="146" t="s">
        <v>1148</v>
      </c>
      <c r="F140" s="147" t="s">
        <v>1149</v>
      </c>
      <c r="G140" s="148" t="s">
        <v>199</v>
      </c>
      <c r="H140" s="149">
        <v>8.0500000000000007</v>
      </c>
      <c r="I140" s="150"/>
      <c r="J140" s="151">
        <f>ROUND(I140*H140,2)</f>
        <v>0</v>
      </c>
      <c r="K140" s="152"/>
      <c r="L140" s="33"/>
      <c r="M140" s="153" t="s">
        <v>1</v>
      </c>
      <c r="N140" s="154" t="s">
        <v>39</v>
      </c>
      <c r="O140" s="58"/>
      <c r="P140" s="155">
        <f>O140*H140</f>
        <v>0</v>
      </c>
      <c r="Q140" s="155">
        <v>0</v>
      </c>
      <c r="R140" s="155">
        <f>Q140*H140</f>
        <v>0</v>
      </c>
      <c r="S140" s="155">
        <v>0</v>
      </c>
      <c r="T140" s="156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57" t="s">
        <v>477</v>
      </c>
      <c r="AT140" s="157" t="s">
        <v>147</v>
      </c>
      <c r="AU140" s="157" t="s">
        <v>152</v>
      </c>
      <c r="AY140" s="17" t="s">
        <v>144</v>
      </c>
      <c r="BE140" s="158">
        <f>IF(N140="základná",J140,0)</f>
        <v>0</v>
      </c>
      <c r="BF140" s="158">
        <f>IF(N140="znížená",J140,0)</f>
        <v>0</v>
      </c>
      <c r="BG140" s="158">
        <f>IF(N140="zákl. prenesená",J140,0)</f>
        <v>0</v>
      </c>
      <c r="BH140" s="158">
        <f>IF(N140="zníž. prenesená",J140,0)</f>
        <v>0</v>
      </c>
      <c r="BI140" s="158">
        <f>IF(N140="nulová",J140,0)</f>
        <v>0</v>
      </c>
      <c r="BJ140" s="17" t="s">
        <v>152</v>
      </c>
      <c r="BK140" s="158">
        <f>ROUND(I140*H140,2)</f>
        <v>0</v>
      </c>
      <c r="BL140" s="17" t="s">
        <v>477</v>
      </c>
      <c r="BM140" s="157" t="s">
        <v>1190</v>
      </c>
    </row>
    <row r="141" spans="1:65" s="12" customFormat="1" ht="25.9" customHeight="1" x14ac:dyDescent="0.2">
      <c r="B141" s="131"/>
      <c r="D141" s="132" t="s">
        <v>72</v>
      </c>
      <c r="E141" s="133" t="s">
        <v>1054</v>
      </c>
      <c r="F141" s="133" t="s">
        <v>1055</v>
      </c>
      <c r="I141" s="134"/>
      <c r="J141" s="135">
        <f>BK141</f>
        <v>0</v>
      </c>
      <c r="L141" s="131"/>
      <c r="M141" s="136"/>
      <c r="N141" s="137"/>
      <c r="O141" s="137"/>
      <c r="P141" s="138">
        <f>P142+P145</f>
        <v>0</v>
      </c>
      <c r="Q141" s="137"/>
      <c r="R141" s="138">
        <f>R142+R145</f>
        <v>0</v>
      </c>
      <c r="S141" s="137"/>
      <c r="T141" s="139">
        <f>T142+T145</f>
        <v>0</v>
      </c>
      <c r="AR141" s="132" t="s">
        <v>151</v>
      </c>
      <c r="AT141" s="140" t="s">
        <v>72</v>
      </c>
      <c r="AU141" s="140" t="s">
        <v>73</v>
      </c>
      <c r="AY141" s="132" t="s">
        <v>144</v>
      </c>
      <c r="BK141" s="141">
        <f>BK142+BK145</f>
        <v>0</v>
      </c>
    </row>
    <row r="142" spans="1:65" s="12" customFormat="1" ht="22.9" customHeight="1" x14ac:dyDescent="0.2">
      <c r="B142" s="131"/>
      <c r="D142" s="132" t="s">
        <v>72</v>
      </c>
      <c r="E142" s="142" t="s">
        <v>1056</v>
      </c>
      <c r="F142" s="142" t="s">
        <v>1057</v>
      </c>
      <c r="I142" s="134"/>
      <c r="J142" s="143">
        <f>BK142</f>
        <v>0</v>
      </c>
      <c r="L142" s="131"/>
      <c r="M142" s="136"/>
      <c r="N142" s="137"/>
      <c r="O142" s="137"/>
      <c r="P142" s="138">
        <f>SUM(P143:P144)</f>
        <v>0</v>
      </c>
      <c r="Q142" s="137"/>
      <c r="R142" s="138">
        <f>SUM(R143:R144)</f>
        <v>0</v>
      </c>
      <c r="S142" s="137"/>
      <c r="T142" s="139">
        <f>SUM(T143:T144)</f>
        <v>0</v>
      </c>
      <c r="AR142" s="132" t="s">
        <v>151</v>
      </c>
      <c r="AT142" s="140" t="s">
        <v>72</v>
      </c>
      <c r="AU142" s="140" t="s">
        <v>81</v>
      </c>
      <c r="AY142" s="132" t="s">
        <v>144</v>
      </c>
      <c r="BK142" s="141">
        <f>SUM(BK143:BK144)</f>
        <v>0</v>
      </c>
    </row>
    <row r="143" spans="1:65" s="2" customFormat="1" ht="14.45" customHeight="1" x14ac:dyDescent="0.2">
      <c r="A143" s="32"/>
      <c r="B143" s="144"/>
      <c r="C143" s="145" t="s">
        <v>230</v>
      </c>
      <c r="D143" s="145" t="s">
        <v>147</v>
      </c>
      <c r="E143" s="146" t="s">
        <v>1151</v>
      </c>
      <c r="F143" s="147" t="s">
        <v>1152</v>
      </c>
      <c r="G143" s="148" t="s">
        <v>1060</v>
      </c>
      <c r="H143" s="149">
        <v>4</v>
      </c>
      <c r="I143" s="150"/>
      <c r="J143" s="151">
        <f>ROUND(I143*H143,2)</f>
        <v>0</v>
      </c>
      <c r="K143" s="152"/>
      <c r="L143" s="33"/>
      <c r="M143" s="153" t="s">
        <v>1</v>
      </c>
      <c r="N143" s="154" t="s">
        <v>39</v>
      </c>
      <c r="O143" s="58"/>
      <c r="P143" s="155">
        <f>O143*H143</f>
        <v>0</v>
      </c>
      <c r="Q143" s="155">
        <v>0</v>
      </c>
      <c r="R143" s="155">
        <f>Q143*H143</f>
        <v>0</v>
      </c>
      <c r="S143" s="155">
        <v>0</v>
      </c>
      <c r="T143" s="156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57" t="s">
        <v>1061</v>
      </c>
      <c r="AT143" s="157" t="s">
        <v>147</v>
      </c>
      <c r="AU143" s="157" t="s">
        <v>152</v>
      </c>
      <c r="AY143" s="17" t="s">
        <v>144</v>
      </c>
      <c r="BE143" s="158">
        <f>IF(N143="základná",J143,0)</f>
        <v>0</v>
      </c>
      <c r="BF143" s="158">
        <f>IF(N143="znížená",J143,0)</f>
        <v>0</v>
      </c>
      <c r="BG143" s="158">
        <f>IF(N143="zákl. prenesená",J143,0)</f>
        <v>0</v>
      </c>
      <c r="BH143" s="158">
        <f>IF(N143="zníž. prenesená",J143,0)</f>
        <v>0</v>
      </c>
      <c r="BI143" s="158">
        <f>IF(N143="nulová",J143,0)</f>
        <v>0</v>
      </c>
      <c r="BJ143" s="17" t="s">
        <v>152</v>
      </c>
      <c r="BK143" s="158">
        <f>ROUND(I143*H143,2)</f>
        <v>0</v>
      </c>
      <c r="BL143" s="17" t="s">
        <v>1061</v>
      </c>
      <c r="BM143" s="157" t="s">
        <v>1191</v>
      </c>
    </row>
    <row r="144" spans="1:65" s="2" customFormat="1" ht="14.45" customHeight="1" x14ac:dyDescent="0.2">
      <c r="A144" s="32"/>
      <c r="B144" s="144"/>
      <c r="C144" s="145" t="s">
        <v>234</v>
      </c>
      <c r="D144" s="145" t="s">
        <v>147</v>
      </c>
      <c r="E144" s="146" t="s">
        <v>1063</v>
      </c>
      <c r="F144" s="147" t="s">
        <v>1064</v>
      </c>
      <c r="G144" s="148" t="s">
        <v>908</v>
      </c>
      <c r="H144" s="149">
        <v>1</v>
      </c>
      <c r="I144" s="150"/>
      <c r="J144" s="151">
        <f>ROUND(I144*H144,2)</f>
        <v>0</v>
      </c>
      <c r="K144" s="152"/>
      <c r="L144" s="33"/>
      <c r="M144" s="153" t="s">
        <v>1</v>
      </c>
      <c r="N144" s="154" t="s">
        <v>39</v>
      </c>
      <c r="O144" s="58"/>
      <c r="P144" s="155">
        <f>O144*H144</f>
        <v>0</v>
      </c>
      <c r="Q144" s="155">
        <v>0</v>
      </c>
      <c r="R144" s="155">
        <f>Q144*H144</f>
        <v>0</v>
      </c>
      <c r="S144" s="155">
        <v>0</v>
      </c>
      <c r="T144" s="156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57" t="s">
        <v>1061</v>
      </c>
      <c r="AT144" s="157" t="s">
        <v>147</v>
      </c>
      <c r="AU144" s="157" t="s">
        <v>152</v>
      </c>
      <c r="AY144" s="17" t="s">
        <v>144</v>
      </c>
      <c r="BE144" s="158">
        <f>IF(N144="základná",J144,0)</f>
        <v>0</v>
      </c>
      <c r="BF144" s="158">
        <f>IF(N144="znížená",J144,0)</f>
        <v>0</v>
      </c>
      <c r="BG144" s="158">
        <f>IF(N144="zákl. prenesená",J144,0)</f>
        <v>0</v>
      </c>
      <c r="BH144" s="158">
        <f>IF(N144="zníž. prenesená",J144,0)</f>
        <v>0</v>
      </c>
      <c r="BI144" s="158">
        <f>IF(N144="nulová",J144,0)</f>
        <v>0</v>
      </c>
      <c r="BJ144" s="17" t="s">
        <v>152</v>
      </c>
      <c r="BK144" s="158">
        <f>ROUND(I144*H144,2)</f>
        <v>0</v>
      </c>
      <c r="BL144" s="17" t="s">
        <v>1061</v>
      </c>
      <c r="BM144" s="157" t="s">
        <v>1192</v>
      </c>
    </row>
    <row r="145" spans="1:65" s="12" customFormat="1" ht="22.9" customHeight="1" x14ac:dyDescent="0.2">
      <c r="B145" s="131"/>
      <c r="D145" s="132" t="s">
        <v>72</v>
      </c>
      <c r="E145" s="142" t="s">
        <v>1072</v>
      </c>
      <c r="F145" s="142" t="s">
        <v>1073</v>
      </c>
      <c r="I145" s="134"/>
      <c r="J145" s="143">
        <f>BK145</f>
        <v>0</v>
      </c>
      <c r="L145" s="131"/>
      <c r="M145" s="136"/>
      <c r="N145" s="137"/>
      <c r="O145" s="137"/>
      <c r="P145" s="138">
        <f>P146</f>
        <v>0</v>
      </c>
      <c r="Q145" s="137"/>
      <c r="R145" s="138">
        <f>R146</f>
        <v>0</v>
      </c>
      <c r="S145" s="137"/>
      <c r="T145" s="139">
        <f>T146</f>
        <v>0</v>
      </c>
      <c r="AR145" s="132" t="s">
        <v>151</v>
      </c>
      <c r="AT145" s="140" t="s">
        <v>72</v>
      </c>
      <c r="AU145" s="140" t="s">
        <v>81</v>
      </c>
      <c r="AY145" s="132" t="s">
        <v>144</v>
      </c>
      <c r="BK145" s="141">
        <f>BK146</f>
        <v>0</v>
      </c>
    </row>
    <row r="146" spans="1:65" s="2" customFormat="1" ht="14.45" customHeight="1" x14ac:dyDescent="0.2">
      <c r="A146" s="32"/>
      <c r="B146" s="144"/>
      <c r="C146" s="168" t="s">
        <v>240</v>
      </c>
      <c r="D146" s="168" t="s">
        <v>189</v>
      </c>
      <c r="E146" s="169" t="s">
        <v>1074</v>
      </c>
      <c r="F146" s="170" t="s">
        <v>1075</v>
      </c>
      <c r="G146" s="171" t="s">
        <v>908</v>
      </c>
      <c r="H146" s="172">
        <v>1</v>
      </c>
      <c r="I146" s="173"/>
      <c r="J146" s="174">
        <f>ROUND(I146*H146,2)</f>
        <v>0</v>
      </c>
      <c r="K146" s="175"/>
      <c r="L146" s="176"/>
      <c r="M146" s="199" t="s">
        <v>1</v>
      </c>
      <c r="N146" s="200" t="s">
        <v>39</v>
      </c>
      <c r="O146" s="196"/>
      <c r="P146" s="197">
        <f>O146*H146</f>
        <v>0</v>
      </c>
      <c r="Q146" s="197">
        <v>0</v>
      </c>
      <c r="R146" s="197">
        <f>Q146*H146</f>
        <v>0</v>
      </c>
      <c r="S146" s="197">
        <v>0</v>
      </c>
      <c r="T146" s="198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57" t="s">
        <v>1061</v>
      </c>
      <c r="AT146" s="157" t="s">
        <v>189</v>
      </c>
      <c r="AU146" s="157" t="s">
        <v>152</v>
      </c>
      <c r="AY146" s="17" t="s">
        <v>144</v>
      </c>
      <c r="BE146" s="158">
        <f>IF(N146="základná",J146,0)</f>
        <v>0</v>
      </c>
      <c r="BF146" s="158">
        <f>IF(N146="znížená",J146,0)</f>
        <v>0</v>
      </c>
      <c r="BG146" s="158">
        <f>IF(N146="zákl. prenesená",J146,0)</f>
        <v>0</v>
      </c>
      <c r="BH146" s="158">
        <f>IF(N146="zníž. prenesená",J146,0)</f>
        <v>0</v>
      </c>
      <c r="BI146" s="158">
        <f>IF(N146="nulová",J146,0)</f>
        <v>0</v>
      </c>
      <c r="BJ146" s="17" t="s">
        <v>152</v>
      </c>
      <c r="BK146" s="158">
        <f>ROUND(I146*H146,2)</f>
        <v>0</v>
      </c>
      <c r="BL146" s="17" t="s">
        <v>1061</v>
      </c>
      <c r="BM146" s="157" t="s">
        <v>1193</v>
      </c>
    </row>
    <row r="147" spans="1:65" s="2" customFormat="1" ht="6.95" customHeight="1" x14ac:dyDescent="0.2">
      <c r="A147" s="32"/>
      <c r="B147" s="47"/>
      <c r="C147" s="48"/>
      <c r="D147" s="48"/>
      <c r="E147" s="48"/>
      <c r="F147" s="48"/>
      <c r="G147" s="48"/>
      <c r="H147" s="48"/>
      <c r="I147" s="48"/>
      <c r="J147" s="48"/>
      <c r="K147" s="48"/>
      <c r="L147" s="33"/>
      <c r="M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</row>
  </sheetData>
  <autoFilter ref="C121:K146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201-00 - Rekonštrukcia mosta</vt:lpstr>
      <vt:lpstr>600-00 - Dočasné ukotveni...</vt:lpstr>
      <vt:lpstr>601-00 - Preložka verejné...</vt:lpstr>
      <vt:lpstr>602-00 - Opatrenia v zóne...</vt:lpstr>
      <vt:lpstr>'201-00 - Rekonštrukcia mosta'!Názvy_tlače</vt:lpstr>
      <vt:lpstr>'600-00 - Dočasné ukotveni...'!Názvy_tlače</vt:lpstr>
      <vt:lpstr>'601-00 - Preložka verejné...'!Názvy_tlače</vt:lpstr>
      <vt:lpstr>'602-00 - Opatrenia v zóne...'!Názvy_tlače</vt:lpstr>
      <vt:lpstr>'Rekapitulácia stavby'!Názvy_tlače</vt:lpstr>
      <vt:lpstr>'201-00 - Rekonštrukcia mosta'!Oblasť_tlače</vt:lpstr>
      <vt:lpstr>'600-00 - Dočasné ukotveni...'!Oblasť_tlače</vt:lpstr>
      <vt:lpstr>'601-00 - Preložka verejné...'!Oblasť_tlače</vt:lpstr>
      <vt:lpstr>'602-00 - Opatrenia v zóne...'!Oblasť_tlače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Dagmar Tóthová</dc:creator>
  <cp:lastModifiedBy>eva.fabova</cp:lastModifiedBy>
  <cp:lastPrinted>2020-12-21T09:59:11Z</cp:lastPrinted>
  <dcterms:created xsi:type="dcterms:W3CDTF">2020-09-03T08:03:31Z</dcterms:created>
  <dcterms:modified xsi:type="dcterms:W3CDTF">2020-12-21T11:15:26Z</dcterms:modified>
</cp:coreProperties>
</file>